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ustomProperty11.bin" ContentType="application/vnd.openxmlformats-officedocument.spreadsheetml.customProperty"/>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fgemcloud.sharepoint.com/sites/SN-SpringSummerReview2020/Shared Documents/FSO transition/08. Licence Stat Con and RIGs Con, July 2023 (BP2+RegFin)/Decision Documents/"/>
    </mc:Choice>
  </mc:AlternateContent>
  <xr:revisionPtr revIDLastSave="2035" documentId="8_{C99D3B1B-980F-4DF7-B303-9C5C1D303AFE}" xr6:coauthVersionLast="47" xr6:coauthVersionMax="47" xr10:uidLastSave="{65397AC6-43A9-4E8E-97E2-9350D99AAF2D}"/>
  <bookViews>
    <workbookView xWindow="-120" yWindow="-120" windowWidth="29040" windowHeight="15840" firstSheet="1" activeTab="1" xr2:uid="{F729F94E-01D3-4E69-9525-CFA02E501EBE}"/>
  </bookViews>
  <sheets>
    <sheet name="Cover" sheetId="1" r:id="rId1"/>
    <sheet name="Contents" sheetId="2" r:id="rId2"/>
    <sheet name="Changes Log" sheetId="3" r:id="rId3"/>
    <sheet name="Universal Data" sheetId="4" r:id="rId4"/>
    <sheet name="RIIO-1 RPI and PVF" sheetId="40" r:id="rId5"/>
    <sheet name="1.1 Disposals" sheetId="11" r:id="rId6"/>
    <sheet name="1.2 PCFM Inputs Summary" sheetId="7" r:id="rId7"/>
    <sheet name="1.3 Pass Through" sheetId="8" r:id="rId8"/>
    <sheet name="1.4 Tax Pool Inputs" sheetId="10" r:id="rId9"/>
    <sheet name="1.5 Transmission Network Rev" sheetId="38" r:id="rId10"/>
    <sheet name="1.6 External Revenue" sheetId="39" r:id="rId11"/>
    <sheet name="1.7 DRS Revenue" sheetId="43" r:id="rId12"/>
    <sheet name="2.1 Totex Summary" sheetId="12" r:id="rId13"/>
    <sheet name="2.2 Value for Money Summary" sheetId="13" r:id="rId14"/>
    <sheet name="2.3 Related Party Transactions" sheetId="35" r:id="rId15"/>
    <sheet name="3.1 Opex Summary" sheetId="18" r:id="rId16"/>
    <sheet name="3.2 Salary and FTE Numbers" sheetId="19" r:id="rId17"/>
    <sheet name="3.3 Provisions" sheetId="20" r:id="rId18"/>
    <sheet name="4.1 BSC" sheetId="22" r:id="rId19"/>
    <sheet name="4.2 BSC Allocation" sheetId="23" r:id="rId20"/>
    <sheet name="5.1 Capex Summary" sheetId="24" r:id="rId21"/>
    <sheet name="6.1 Cyber Resilience IT Costs" sheetId="25" r:id="rId22"/>
    <sheet name="6.2 Pension Admin Costs" sheetId="26" r:id="rId23"/>
    <sheet name="6.3 SO Review Costs" sheetId="36" r:id="rId24"/>
    <sheet name="6.4 Unfunded Innovation Costs" sheetId="37" r:id="rId25"/>
    <sheet name="7.1 Non-Activity Based Costs" sheetId="34" r:id="rId26"/>
    <sheet name="7.2 DRS" sheetId="28" r:id="rId27"/>
    <sheet name="7.3 NIA" sheetId="14" r:id="rId28"/>
    <sheet name="7.4 CNIA" sheetId="17" r:id="rId29"/>
    <sheet name="7.5 NIC" sheetId="16" r:id="rId30"/>
    <sheet name="7.6 SIF" sheetId="15" r:id="rId31"/>
    <sheet name="8.1 SO EMR Data" sheetId="29"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____hom1" localSheetId="11" hidden="1">{#N/A,#N/A,FALSE,"Assessment";#N/A,#N/A,FALSE,"Staffing";#N/A,#N/A,FALSE,"Hires";#N/A,#N/A,FALSE,"Assumptions"}</definedName>
    <definedName name="________hom1" hidden="1">{#N/A,#N/A,FALSE,"Assessment";#N/A,#N/A,FALSE,"Staffing";#N/A,#N/A,FALSE,"Hires";#N/A,#N/A,FALSE,"Assumptions"}</definedName>
    <definedName name="________hom1_1" localSheetId="11" hidden="1">{#N/A,#N/A,FALSE,"Assessment";#N/A,#N/A,FALSE,"Staffing";#N/A,#N/A,FALSE,"Hires";#N/A,#N/A,FALSE,"Assumptions"}</definedName>
    <definedName name="________hom1_1" hidden="1">{#N/A,#N/A,FALSE,"Assessment";#N/A,#N/A,FALSE,"Staffing";#N/A,#N/A,FALSE,"Hires";#N/A,#N/A,FALSE,"Assumptions"}</definedName>
    <definedName name="________hom1_2" localSheetId="11" hidden="1">{#N/A,#N/A,FALSE,"Assessment";#N/A,#N/A,FALSE,"Staffing";#N/A,#N/A,FALSE,"Hires";#N/A,#N/A,FALSE,"Assumptions"}</definedName>
    <definedName name="________hom1_2" hidden="1">{#N/A,#N/A,FALSE,"Assessment";#N/A,#N/A,FALSE,"Staffing";#N/A,#N/A,FALSE,"Hires";#N/A,#N/A,FALSE,"Assumptions"}</definedName>
    <definedName name="________hom1_3" localSheetId="11" hidden="1">{#N/A,#N/A,FALSE,"Assessment";#N/A,#N/A,FALSE,"Staffing";#N/A,#N/A,FALSE,"Hires";#N/A,#N/A,FALSE,"Assumptions"}</definedName>
    <definedName name="________hom1_3" hidden="1">{#N/A,#N/A,FALSE,"Assessment";#N/A,#N/A,FALSE,"Staffing";#N/A,#N/A,FALSE,"Hires";#N/A,#N/A,FALSE,"Assumptions"}</definedName>
    <definedName name="________hom1_4" localSheetId="11" hidden="1">{#N/A,#N/A,FALSE,"Assessment";#N/A,#N/A,FALSE,"Staffing";#N/A,#N/A,FALSE,"Hires";#N/A,#N/A,FALSE,"Assumptions"}</definedName>
    <definedName name="________hom1_4" hidden="1">{#N/A,#N/A,FALSE,"Assessment";#N/A,#N/A,FALSE,"Staffing";#N/A,#N/A,FALSE,"Hires";#N/A,#N/A,FALSE,"Assumptions"}</definedName>
    <definedName name="________k1" localSheetId="11" hidden="1">{#N/A,#N/A,FALSE,"Assessment";#N/A,#N/A,FALSE,"Staffing";#N/A,#N/A,FALSE,"Hires";#N/A,#N/A,FALSE,"Assumptions"}</definedName>
    <definedName name="________k1" hidden="1">{#N/A,#N/A,FALSE,"Assessment";#N/A,#N/A,FALSE,"Staffing";#N/A,#N/A,FALSE,"Hires";#N/A,#N/A,FALSE,"Assumptions"}</definedName>
    <definedName name="________k1_1" localSheetId="11" hidden="1">{#N/A,#N/A,FALSE,"Assessment";#N/A,#N/A,FALSE,"Staffing";#N/A,#N/A,FALSE,"Hires";#N/A,#N/A,FALSE,"Assumptions"}</definedName>
    <definedName name="________k1_1" hidden="1">{#N/A,#N/A,FALSE,"Assessment";#N/A,#N/A,FALSE,"Staffing";#N/A,#N/A,FALSE,"Hires";#N/A,#N/A,FALSE,"Assumptions"}</definedName>
    <definedName name="________k1_2" localSheetId="11" hidden="1">{#N/A,#N/A,FALSE,"Assessment";#N/A,#N/A,FALSE,"Staffing";#N/A,#N/A,FALSE,"Hires";#N/A,#N/A,FALSE,"Assumptions"}</definedName>
    <definedName name="________k1_2" hidden="1">{#N/A,#N/A,FALSE,"Assessment";#N/A,#N/A,FALSE,"Staffing";#N/A,#N/A,FALSE,"Hires";#N/A,#N/A,FALSE,"Assumptions"}</definedName>
    <definedName name="________k1_3" localSheetId="11" hidden="1">{#N/A,#N/A,FALSE,"Assessment";#N/A,#N/A,FALSE,"Staffing";#N/A,#N/A,FALSE,"Hires";#N/A,#N/A,FALSE,"Assumptions"}</definedName>
    <definedName name="________k1_3" hidden="1">{#N/A,#N/A,FALSE,"Assessment";#N/A,#N/A,FALSE,"Staffing";#N/A,#N/A,FALSE,"Hires";#N/A,#N/A,FALSE,"Assumptions"}</definedName>
    <definedName name="________k1_4" localSheetId="11" hidden="1">{#N/A,#N/A,FALSE,"Assessment";#N/A,#N/A,FALSE,"Staffing";#N/A,#N/A,FALSE,"Hires";#N/A,#N/A,FALSE,"Assumptions"}</definedName>
    <definedName name="________k1_4" hidden="1">{#N/A,#N/A,FALSE,"Assessment";#N/A,#N/A,FALSE,"Staffing";#N/A,#N/A,FALSE,"Hires";#N/A,#N/A,FALSE,"Assumptions"}</definedName>
    <definedName name="________kk1" localSheetId="11" hidden="1">{#N/A,#N/A,FALSE,"Assessment";#N/A,#N/A,FALSE,"Staffing";#N/A,#N/A,FALSE,"Hires";#N/A,#N/A,FALSE,"Assumptions"}</definedName>
    <definedName name="________kk1" hidden="1">{#N/A,#N/A,FALSE,"Assessment";#N/A,#N/A,FALSE,"Staffing";#N/A,#N/A,FALSE,"Hires";#N/A,#N/A,FALSE,"Assumptions"}</definedName>
    <definedName name="________kk1_1" localSheetId="11" hidden="1">{#N/A,#N/A,FALSE,"Assessment";#N/A,#N/A,FALSE,"Staffing";#N/A,#N/A,FALSE,"Hires";#N/A,#N/A,FALSE,"Assumptions"}</definedName>
    <definedName name="________kk1_1" hidden="1">{#N/A,#N/A,FALSE,"Assessment";#N/A,#N/A,FALSE,"Staffing";#N/A,#N/A,FALSE,"Hires";#N/A,#N/A,FALSE,"Assumptions"}</definedName>
    <definedName name="________kk1_2" localSheetId="11" hidden="1">{#N/A,#N/A,FALSE,"Assessment";#N/A,#N/A,FALSE,"Staffing";#N/A,#N/A,FALSE,"Hires";#N/A,#N/A,FALSE,"Assumptions"}</definedName>
    <definedName name="________kk1_2" hidden="1">{#N/A,#N/A,FALSE,"Assessment";#N/A,#N/A,FALSE,"Staffing";#N/A,#N/A,FALSE,"Hires";#N/A,#N/A,FALSE,"Assumptions"}</definedName>
    <definedName name="________kk1_3" localSheetId="11" hidden="1">{#N/A,#N/A,FALSE,"Assessment";#N/A,#N/A,FALSE,"Staffing";#N/A,#N/A,FALSE,"Hires";#N/A,#N/A,FALSE,"Assumptions"}</definedName>
    <definedName name="________kk1_3" hidden="1">{#N/A,#N/A,FALSE,"Assessment";#N/A,#N/A,FALSE,"Staffing";#N/A,#N/A,FALSE,"Hires";#N/A,#N/A,FALSE,"Assumptions"}</definedName>
    <definedName name="________kk1_4" localSheetId="11" hidden="1">{#N/A,#N/A,FALSE,"Assessment";#N/A,#N/A,FALSE,"Staffing";#N/A,#N/A,FALSE,"Hires";#N/A,#N/A,FALSE,"Assumptions"}</definedName>
    <definedName name="________kk1_4" hidden="1">{#N/A,#N/A,FALSE,"Assessment";#N/A,#N/A,FALSE,"Staffing";#N/A,#N/A,FALSE,"Hires";#N/A,#N/A,FALSE,"Assumptions"}</definedName>
    <definedName name="________KKK1" localSheetId="11" hidden="1">{#N/A,#N/A,FALSE,"Assessment";#N/A,#N/A,FALSE,"Staffing";#N/A,#N/A,FALSE,"Hires";#N/A,#N/A,FALSE,"Assumptions"}</definedName>
    <definedName name="________KKK1" hidden="1">{#N/A,#N/A,FALSE,"Assessment";#N/A,#N/A,FALSE,"Staffing";#N/A,#N/A,FALSE,"Hires";#N/A,#N/A,FALSE,"Assumptions"}</definedName>
    <definedName name="________KKK1_1" localSheetId="11" hidden="1">{#N/A,#N/A,FALSE,"Assessment";#N/A,#N/A,FALSE,"Staffing";#N/A,#N/A,FALSE,"Hires";#N/A,#N/A,FALSE,"Assumptions"}</definedName>
    <definedName name="________KKK1_1" hidden="1">{#N/A,#N/A,FALSE,"Assessment";#N/A,#N/A,FALSE,"Staffing";#N/A,#N/A,FALSE,"Hires";#N/A,#N/A,FALSE,"Assumptions"}</definedName>
    <definedName name="________KKK1_2" localSheetId="11" hidden="1">{#N/A,#N/A,FALSE,"Assessment";#N/A,#N/A,FALSE,"Staffing";#N/A,#N/A,FALSE,"Hires";#N/A,#N/A,FALSE,"Assumptions"}</definedName>
    <definedName name="________KKK1_2" hidden="1">{#N/A,#N/A,FALSE,"Assessment";#N/A,#N/A,FALSE,"Staffing";#N/A,#N/A,FALSE,"Hires";#N/A,#N/A,FALSE,"Assumptions"}</definedName>
    <definedName name="________KKK1_3" localSheetId="11" hidden="1">{#N/A,#N/A,FALSE,"Assessment";#N/A,#N/A,FALSE,"Staffing";#N/A,#N/A,FALSE,"Hires";#N/A,#N/A,FALSE,"Assumptions"}</definedName>
    <definedName name="________KKK1_3" hidden="1">{#N/A,#N/A,FALSE,"Assessment";#N/A,#N/A,FALSE,"Staffing";#N/A,#N/A,FALSE,"Hires";#N/A,#N/A,FALSE,"Assumptions"}</definedName>
    <definedName name="________KKK1_4" localSheetId="11" hidden="1">{#N/A,#N/A,FALSE,"Assessment";#N/A,#N/A,FALSE,"Staffing";#N/A,#N/A,FALSE,"Hires";#N/A,#N/A,FALSE,"Assumptions"}</definedName>
    <definedName name="________KKK1_4" hidden="1">{#N/A,#N/A,FALSE,"Assessment";#N/A,#N/A,FALSE,"Staffing";#N/A,#N/A,FALSE,"Hires";#N/A,#N/A,FALSE,"Assumptions"}</definedName>
    <definedName name="________w2" localSheetId="11"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1"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1"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1"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1"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1"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1"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1" hidden="1">{"holdco",#N/A,FALSE,"Summary Financials";"holdco",#N/A,FALSE,"Summary Financials"}</definedName>
    <definedName name="________wr9" hidden="1">{"holdco",#N/A,FALSE,"Summary Financials";"holdco",#N/A,FALSE,"Summary Financials"}</definedName>
    <definedName name="________wr9_1" localSheetId="11" hidden="1">{"holdco",#N/A,FALSE,"Summary Financials";"holdco",#N/A,FALSE,"Summary Financials"}</definedName>
    <definedName name="________wr9_1" hidden="1">{"holdco",#N/A,FALSE,"Summary Financials";"holdco",#N/A,FALSE,"Summary Financials"}</definedName>
    <definedName name="________wr9_2" localSheetId="11" hidden="1">{"holdco",#N/A,FALSE,"Summary Financials";"holdco",#N/A,FALSE,"Summary Financials"}</definedName>
    <definedName name="________wr9_2" hidden="1">{"holdco",#N/A,FALSE,"Summary Financials";"holdco",#N/A,FALSE,"Summary Financials"}</definedName>
    <definedName name="________wr9_3" localSheetId="11" hidden="1">{"holdco",#N/A,FALSE,"Summary Financials";"holdco",#N/A,FALSE,"Summary Financials"}</definedName>
    <definedName name="________wr9_3" hidden="1">{"holdco",#N/A,FALSE,"Summary Financials";"holdco",#N/A,FALSE,"Summary Financials"}</definedName>
    <definedName name="________wr9_4" localSheetId="11" hidden="1">{"holdco",#N/A,FALSE,"Summary Financials";"holdco",#N/A,FALSE,"Summary Financials"}</definedName>
    <definedName name="________wr9_4" hidden="1">{"holdco",#N/A,FALSE,"Summary Financials";"holdco",#N/A,FALSE,"Summary Financials"}</definedName>
    <definedName name="________wrn1" localSheetId="11" hidden="1">{"holdco",#N/A,FALSE,"Summary Financials";"holdco",#N/A,FALSE,"Summary Financials"}</definedName>
    <definedName name="________wrn1" hidden="1">{"holdco",#N/A,FALSE,"Summary Financials";"holdco",#N/A,FALSE,"Summary Financials"}</definedName>
    <definedName name="________wrn1_1" localSheetId="11" hidden="1">{"holdco",#N/A,FALSE,"Summary Financials";"holdco",#N/A,FALSE,"Summary Financials"}</definedName>
    <definedName name="________wrn1_1" hidden="1">{"holdco",#N/A,FALSE,"Summary Financials";"holdco",#N/A,FALSE,"Summary Financials"}</definedName>
    <definedName name="________wrn1_2" localSheetId="11" hidden="1">{"holdco",#N/A,FALSE,"Summary Financials";"holdco",#N/A,FALSE,"Summary Financials"}</definedName>
    <definedName name="________wrn1_2" hidden="1">{"holdco",#N/A,FALSE,"Summary Financials";"holdco",#N/A,FALSE,"Summary Financials"}</definedName>
    <definedName name="________wrn1_3" localSheetId="11" hidden="1">{"holdco",#N/A,FALSE,"Summary Financials";"holdco",#N/A,FALSE,"Summary Financials"}</definedName>
    <definedName name="________wrn1_3" hidden="1">{"holdco",#N/A,FALSE,"Summary Financials";"holdco",#N/A,FALSE,"Summary Financials"}</definedName>
    <definedName name="________wrn1_4" localSheetId="11" hidden="1">{"holdco",#N/A,FALSE,"Summary Financials";"holdco",#N/A,FALSE,"Summary Financials"}</definedName>
    <definedName name="________wrn1_4" hidden="1">{"holdco",#N/A,FALSE,"Summary Financials";"holdco",#N/A,FALSE,"Summary Financials"}</definedName>
    <definedName name="________wrn2" localSheetId="11" hidden="1">{"holdco",#N/A,FALSE,"Summary Financials";"holdco",#N/A,FALSE,"Summary Financials"}</definedName>
    <definedName name="________wrn2" hidden="1">{"holdco",#N/A,FALSE,"Summary Financials";"holdco",#N/A,FALSE,"Summary Financials"}</definedName>
    <definedName name="________wrn2_1" localSheetId="11" hidden="1">{"holdco",#N/A,FALSE,"Summary Financials";"holdco",#N/A,FALSE,"Summary Financials"}</definedName>
    <definedName name="________wrn2_1" hidden="1">{"holdco",#N/A,FALSE,"Summary Financials";"holdco",#N/A,FALSE,"Summary Financials"}</definedName>
    <definedName name="________wrn2_2" localSheetId="11" hidden="1">{"holdco",#N/A,FALSE,"Summary Financials";"holdco",#N/A,FALSE,"Summary Financials"}</definedName>
    <definedName name="________wrn2_2" hidden="1">{"holdco",#N/A,FALSE,"Summary Financials";"holdco",#N/A,FALSE,"Summary Financials"}</definedName>
    <definedName name="________wrn2_3" localSheetId="11" hidden="1">{"holdco",#N/A,FALSE,"Summary Financials";"holdco",#N/A,FALSE,"Summary Financials"}</definedName>
    <definedName name="________wrn2_3" hidden="1">{"holdco",#N/A,FALSE,"Summary Financials";"holdco",#N/A,FALSE,"Summary Financials"}</definedName>
    <definedName name="________wrn2_4" localSheetId="11" hidden="1">{"holdco",#N/A,FALSE,"Summary Financials";"holdco",#N/A,FALSE,"Summary Financials"}</definedName>
    <definedName name="________wrn2_4" hidden="1">{"holdco",#N/A,FALSE,"Summary Financials";"holdco",#N/A,FALSE,"Summary Financials"}</definedName>
    <definedName name="________wrn3" localSheetId="11" hidden="1">{"holdco",#N/A,FALSE,"Summary Financials";"holdco",#N/A,FALSE,"Summary Financials"}</definedName>
    <definedName name="________wrn3" hidden="1">{"holdco",#N/A,FALSE,"Summary Financials";"holdco",#N/A,FALSE,"Summary Financials"}</definedName>
    <definedName name="________wrn3_1" localSheetId="11" hidden="1">{"holdco",#N/A,FALSE,"Summary Financials";"holdco",#N/A,FALSE,"Summary Financials"}</definedName>
    <definedName name="________wrn3_1" hidden="1">{"holdco",#N/A,FALSE,"Summary Financials";"holdco",#N/A,FALSE,"Summary Financials"}</definedName>
    <definedName name="________wrn3_2" localSheetId="11" hidden="1">{"holdco",#N/A,FALSE,"Summary Financials";"holdco",#N/A,FALSE,"Summary Financials"}</definedName>
    <definedName name="________wrn3_2" hidden="1">{"holdco",#N/A,FALSE,"Summary Financials";"holdco",#N/A,FALSE,"Summary Financials"}</definedName>
    <definedName name="________wrn3_3" localSheetId="11" hidden="1">{"holdco",#N/A,FALSE,"Summary Financials";"holdco",#N/A,FALSE,"Summary Financials"}</definedName>
    <definedName name="________wrn3_3" hidden="1">{"holdco",#N/A,FALSE,"Summary Financials";"holdco",#N/A,FALSE,"Summary Financials"}</definedName>
    <definedName name="________wrn3_4" localSheetId="11" hidden="1">{"holdco",#N/A,FALSE,"Summary Financials";"holdco",#N/A,FALSE,"Summary Financials"}</definedName>
    <definedName name="________wrn3_4" hidden="1">{"holdco",#N/A,FALSE,"Summary Financials";"holdco",#N/A,FALSE,"Summary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1"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1"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1"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1" hidden="1">{"holdco",#N/A,FALSE,"Summary Financials";"holdco",#N/A,FALSE,"Summary Financials"}</definedName>
    <definedName name="________wrn8" hidden="1">{"holdco",#N/A,FALSE,"Summary Financials";"holdco",#N/A,FALSE,"Summary Financials"}</definedName>
    <definedName name="________wrn8_1" localSheetId="11" hidden="1">{"holdco",#N/A,FALSE,"Summary Financials";"holdco",#N/A,FALSE,"Summary Financials"}</definedName>
    <definedName name="________wrn8_1" hidden="1">{"holdco",#N/A,FALSE,"Summary Financials";"holdco",#N/A,FALSE,"Summary Financials"}</definedName>
    <definedName name="________wrn8_2" localSheetId="11" hidden="1">{"holdco",#N/A,FALSE,"Summary Financials";"holdco",#N/A,FALSE,"Summary Financials"}</definedName>
    <definedName name="________wrn8_2" hidden="1">{"holdco",#N/A,FALSE,"Summary Financials";"holdco",#N/A,FALSE,"Summary Financials"}</definedName>
    <definedName name="________wrn8_3" localSheetId="11" hidden="1">{"holdco",#N/A,FALSE,"Summary Financials";"holdco",#N/A,FALSE,"Summary Financials"}</definedName>
    <definedName name="________wrn8_3" hidden="1">{"holdco",#N/A,FALSE,"Summary Financials";"holdco",#N/A,FALSE,"Summary Financials"}</definedName>
    <definedName name="________wrn8_4" localSheetId="11" hidden="1">{"holdco",#N/A,FALSE,"Summary Financials";"holdco",#N/A,FALSE,"Summary Financials"}</definedName>
    <definedName name="________wrn8_4" hidden="1">{"holdco",#N/A,FALSE,"Summary Financials";"holdco",#N/A,FALSE,"Summary Financials"}</definedName>
    <definedName name="_______bb2" localSheetId="11" hidden="1">{#N/A,#N/A,FALSE,"PRJCTED MNTHLY QTY's"}</definedName>
    <definedName name="_______bb2" hidden="1">{#N/A,#N/A,FALSE,"PRJCTED MNTHLY QTY's"}</definedName>
    <definedName name="_______bb2_1" localSheetId="11" hidden="1">{#N/A,#N/A,FALSE,"PRJCTED MNTHLY QTY's"}</definedName>
    <definedName name="_______bb2_1" hidden="1">{#N/A,#N/A,FALSE,"PRJCTED MNTHLY QTY's"}</definedName>
    <definedName name="_______bb2_2" localSheetId="11" hidden="1">{#N/A,#N/A,FALSE,"PRJCTED MNTHLY QTY's"}</definedName>
    <definedName name="_______bb2_2" hidden="1">{#N/A,#N/A,FALSE,"PRJCTED MNTHLY QTY's"}</definedName>
    <definedName name="_______bb2_3" localSheetId="11" hidden="1">{#N/A,#N/A,FALSE,"PRJCTED MNTHLY QTY's"}</definedName>
    <definedName name="_______bb2_3" hidden="1">{#N/A,#N/A,FALSE,"PRJCTED MNTHLY QTY's"}</definedName>
    <definedName name="_______bb2_4" localSheetId="11" hidden="1">{#N/A,#N/A,FALSE,"PRJCTED MNTHLY QTY's"}</definedName>
    <definedName name="_______bb2_4" hidden="1">{#N/A,#N/A,FALSE,"PRJCTED MNTHLY QTY's"}</definedName>
    <definedName name="_______Lee5" localSheetId="11" hidden="1">{#VALUE!,#N/A,FALSE,0}</definedName>
    <definedName name="_______Lee5" hidden="1">{#VALUE!,#N/A,FALSE,0}</definedName>
    <definedName name="_______Lee5_1" localSheetId="11" hidden="1">{#VALUE!,#N/A,FALSE,0}</definedName>
    <definedName name="_______Lee5_1" hidden="1">{#VALUE!,#N/A,FALSE,0}</definedName>
    <definedName name="_______Lee5_2" localSheetId="11" hidden="1">{#VALUE!,#N/A,FALSE,0}</definedName>
    <definedName name="_______Lee5_2" hidden="1">{#VALUE!,#N/A,FALSE,0}</definedName>
    <definedName name="_______Lee5_3" localSheetId="11" hidden="1">{#VALUE!,#N/A,FALSE,0}</definedName>
    <definedName name="_______Lee5_3" hidden="1">{#VALUE!,#N/A,FALSE,0}</definedName>
    <definedName name="_______Lee5_4" localSheetId="11" hidden="1">{#VALUE!,#N/A,FALSE,0}</definedName>
    <definedName name="_______Lee5_4" hidden="1">{#VALUE!,#N/A,FALSE,0}</definedName>
    <definedName name="______hom1" localSheetId="11" hidden="1">{#N/A,#N/A,FALSE,"Assessment";#N/A,#N/A,FALSE,"Staffing";#N/A,#N/A,FALSE,"Hires";#N/A,#N/A,FALSE,"Assumptions"}</definedName>
    <definedName name="______hom1" hidden="1">{#N/A,#N/A,FALSE,"Assessment";#N/A,#N/A,FALSE,"Staffing";#N/A,#N/A,FALSE,"Hires";#N/A,#N/A,FALSE,"Assumptions"}</definedName>
    <definedName name="______hom1_1" localSheetId="11" hidden="1">{#N/A,#N/A,FALSE,"Assessment";#N/A,#N/A,FALSE,"Staffing";#N/A,#N/A,FALSE,"Hires";#N/A,#N/A,FALSE,"Assumptions"}</definedName>
    <definedName name="______hom1_1" hidden="1">{#N/A,#N/A,FALSE,"Assessment";#N/A,#N/A,FALSE,"Staffing";#N/A,#N/A,FALSE,"Hires";#N/A,#N/A,FALSE,"Assumptions"}</definedName>
    <definedName name="______hom1_2" localSheetId="11" hidden="1">{#N/A,#N/A,FALSE,"Assessment";#N/A,#N/A,FALSE,"Staffing";#N/A,#N/A,FALSE,"Hires";#N/A,#N/A,FALSE,"Assumptions"}</definedName>
    <definedName name="______hom1_2" hidden="1">{#N/A,#N/A,FALSE,"Assessment";#N/A,#N/A,FALSE,"Staffing";#N/A,#N/A,FALSE,"Hires";#N/A,#N/A,FALSE,"Assumptions"}</definedName>
    <definedName name="______hom1_3" localSheetId="11" hidden="1">{#N/A,#N/A,FALSE,"Assessment";#N/A,#N/A,FALSE,"Staffing";#N/A,#N/A,FALSE,"Hires";#N/A,#N/A,FALSE,"Assumptions"}</definedName>
    <definedName name="______hom1_3" hidden="1">{#N/A,#N/A,FALSE,"Assessment";#N/A,#N/A,FALSE,"Staffing";#N/A,#N/A,FALSE,"Hires";#N/A,#N/A,FALSE,"Assumptions"}</definedName>
    <definedName name="______hom1_4" localSheetId="11" hidden="1">{#N/A,#N/A,FALSE,"Assessment";#N/A,#N/A,FALSE,"Staffing";#N/A,#N/A,FALSE,"Hires";#N/A,#N/A,FALSE,"Assumptions"}</definedName>
    <definedName name="______hom1_4" hidden="1">{#N/A,#N/A,FALSE,"Assessment";#N/A,#N/A,FALSE,"Staffing";#N/A,#N/A,FALSE,"Hires";#N/A,#N/A,FALSE,"Assumptions"}</definedName>
    <definedName name="______k1" localSheetId="11" hidden="1">{#N/A,#N/A,FALSE,"Assessment";#N/A,#N/A,FALSE,"Staffing";#N/A,#N/A,FALSE,"Hires";#N/A,#N/A,FALSE,"Assumptions"}</definedName>
    <definedName name="______k1" hidden="1">{#N/A,#N/A,FALSE,"Assessment";#N/A,#N/A,FALSE,"Staffing";#N/A,#N/A,FALSE,"Hires";#N/A,#N/A,FALSE,"Assumptions"}</definedName>
    <definedName name="______k1_1" localSheetId="11" hidden="1">{#N/A,#N/A,FALSE,"Assessment";#N/A,#N/A,FALSE,"Staffing";#N/A,#N/A,FALSE,"Hires";#N/A,#N/A,FALSE,"Assumptions"}</definedName>
    <definedName name="______k1_1" hidden="1">{#N/A,#N/A,FALSE,"Assessment";#N/A,#N/A,FALSE,"Staffing";#N/A,#N/A,FALSE,"Hires";#N/A,#N/A,FALSE,"Assumptions"}</definedName>
    <definedName name="______k1_2" localSheetId="11" hidden="1">{#N/A,#N/A,FALSE,"Assessment";#N/A,#N/A,FALSE,"Staffing";#N/A,#N/A,FALSE,"Hires";#N/A,#N/A,FALSE,"Assumptions"}</definedName>
    <definedName name="______k1_2" hidden="1">{#N/A,#N/A,FALSE,"Assessment";#N/A,#N/A,FALSE,"Staffing";#N/A,#N/A,FALSE,"Hires";#N/A,#N/A,FALSE,"Assumptions"}</definedName>
    <definedName name="______k1_3" localSheetId="11" hidden="1">{#N/A,#N/A,FALSE,"Assessment";#N/A,#N/A,FALSE,"Staffing";#N/A,#N/A,FALSE,"Hires";#N/A,#N/A,FALSE,"Assumptions"}</definedName>
    <definedName name="______k1_3" hidden="1">{#N/A,#N/A,FALSE,"Assessment";#N/A,#N/A,FALSE,"Staffing";#N/A,#N/A,FALSE,"Hires";#N/A,#N/A,FALSE,"Assumptions"}</definedName>
    <definedName name="______k1_4" localSheetId="11" hidden="1">{#N/A,#N/A,FALSE,"Assessment";#N/A,#N/A,FALSE,"Staffing";#N/A,#N/A,FALSE,"Hires";#N/A,#N/A,FALSE,"Assumptions"}</definedName>
    <definedName name="______k1_4" hidden="1">{#N/A,#N/A,FALSE,"Assessment";#N/A,#N/A,FALSE,"Staffing";#N/A,#N/A,FALSE,"Hires";#N/A,#N/A,FALSE,"Assumptions"}</definedName>
    <definedName name="______kk1" localSheetId="11" hidden="1">{#N/A,#N/A,FALSE,"Assessment";#N/A,#N/A,FALSE,"Staffing";#N/A,#N/A,FALSE,"Hires";#N/A,#N/A,FALSE,"Assumptions"}</definedName>
    <definedName name="______kk1" hidden="1">{#N/A,#N/A,FALSE,"Assessment";#N/A,#N/A,FALSE,"Staffing";#N/A,#N/A,FALSE,"Hires";#N/A,#N/A,FALSE,"Assumptions"}</definedName>
    <definedName name="______kk1_1" localSheetId="11" hidden="1">{#N/A,#N/A,FALSE,"Assessment";#N/A,#N/A,FALSE,"Staffing";#N/A,#N/A,FALSE,"Hires";#N/A,#N/A,FALSE,"Assumptions"}</definedName>
    <definedName name="______kk1_1" hidden="1">{#N/A,#N/A,FALSE,"Assessment";#N/A,#N/A,FALSE,"Staffing";#N/A,#N/A,FALSE,"Hires";#N/A,#N/A,FALSE,"Assumptions"}</definedName>
    <definedName name="______kk1_2" localSheetId="11" hidden="1">{#N/A,#N/A,FALSE,"Assessment";#N/A,#N/A,FALSE,"Staffing";#N/A,#N/A,FALSE,"Hires";#N/A,#N/A,FALSE,"Assumptions"}</definedName>
    <definedName name="______kk1_2" hidden="1">{#N/A,#N/A,FALSE,"Assessment";#N/A,#N/A,FALSE,"Staffing";#N/A,#N/A,FALSE,"Hires";#N/A,#N/A,FALSE,"Assumptions"}</definedName>
    <definedName name="______kk1_3" localSheetId="11" hidden="1">{#N/A,#N/A,FALSE,"Assessment";#N/A,#N/A,FALSE,"Staffing";#N/A,#N/A,FALSE,"Hires";#N/A,#N/A,FALSE,"Assumptions"}</definedName>
    <definedName name="______kk1_3" hidden="1">{#N/A,#N/A,FALSE,"Assessment";#N/A,#N/A,FALSE,"Staffing";#N/A,#N/A,FALSE,"Hires";#N/A,#N/A,FALSE,"Assumptions"}</definedName>
    <definedName name="______kk1_4" localSheetId="11" hidden="1">{#N/A,#N/A,FALSE,"Assessment";#N/A,#N/A,FALSE,"Staffing";#N/A,#N/A,FALSE,"Hires";#N/A,#N/A,FALSE,"Assumptions"}</definedName>
    <definedName name="______kk1_4" hidden="1">{#N/A,#N/A,FALSE,"Assessment";#N/A,#N/A,FALSE,"Staffing";#N/A,#N/A,FALSE,"Hires";#N/A,#N/A,FALSE,"Assumptions"}</definedName>
    <definedName name="______KKK1" localSheetId="11" hidden="1">{#N/A,#N/A,FALSE,"Assessment";#N/A,#N/A,FALSE,"Staffing";#N/A,#N/A,FALSE,"Hires";#N/A,#N/A,FALSE,"Assumptions"}</definedName>
    <definedName name="______KKK1" hidden="1">{#N/A,#N/A,FALSE,"Assessment";#N/A,#N/A,FALSE,"Staffing";#N/A,#N/A,FALSE,"Hires";#N/A,#N/A,FALSE,"Assumptions"}</definedName>
    <definedName name="______KKK1_1" localSheetId="11" hidden="1">{#N/A,#N/A,FALSE,"Assessment";#N/A,#N/A,FALSE,"Staffing";#N/A,#N/A,FALSE,"Hires";#N/A,#N/A,FALSE,"Assumptions"}</definedName>
    <definedName name="______KKK1_1" hidden="1">{#N/A,#N/A,FALSE,"Assessment";#N/A,#N/A,FALSE,"Staffing";#N/A,#N/A,FALSE,"Hires";#N/A,#N/A,FALSE,"Assumptions"}</definedName>
    <definedName name="______KKK1_2" localSheetId="11" hidden="1">{#N/A,#N/A,FALSE,"Assessment";#N/A,#N/A,FALSE,"Staffing";#N/A,#N/A,FALSE,"Hires";#N/A,#N/A,FALSE,"Assumptions"}</definedName>
    <definedName name="______KKK1_2" hidden="1">{#N/A,#N/A,FALSE,"Assessment";#N/A,#N/A,FALSE,"Staffing";#N/A,#N/A,FALSE,"Hires";#N/A,#N/A,FALSE,"Assumptions"}</definedName>
    <definedName name="______KKK1_3" localSheetId="11" hidden="1">{#N/A,#N/A,FALSE,"Assessment";#N/A,#N/A,FALSE,"Staffing";#N/A,#N/A,FALSE,"Hires";#N/A,#N/A,FALSE,"Assumptions"}</definedName>
    <definedName name="______KKK1_3" hidden="1">{#N/A,#N/A,FALSE,"Assessment";#N/A,#N/A,FALSE,"Staffing";#N/A,#N/A,FALSE,"Hires";#N/A,#N/A,FALSE,"Assumptions"}</definedName>
    <definedName name="______KKK1_4" localSheetId="11" hidden="1">{#N/A,#N/A,FALSE,"Assessment";#N/A,#N/A,FALSE,"Staffing";#N/A,#N/A,FALSE,"Hires";#N/A,#N/A,FALSE,"Assumptions"}</definedName>
    <definedName name="______KKK1_4" hidden="1">{#N/A,#N/A,FALSE,"Assessment";#N/A,#N/A,FALSE,"Staffing";#N/A,#N/A,FALSE,"Hires";#N/A,#N/A,FALSE,"Assumptions"}</definedName>
    <definedName name="______w2" localSheetId="11"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1"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1"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1"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1"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1"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1"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1" hidden="1">{"holdco",#N/A,FALSE,"Summary Financials";"holdco",#N/A,FALSE,"Summary Financials"}</definedName>
    <definedName name="______wr9" hidden="1">{"holdco",#N/A,FALSE,"Summary Financials";"holdco",#N/A,FALSE,"Summary Financials"}</definedName>
    <definedName name="______wr9_1" localSheetId="11" hidden="1">{"holdco",#N/A,FALSE,"Summary Financials";"holdco",#N/A,FALSE,"Summary Financials"}</definedName>
    <definedName name="______wr9_1" hidden="1">{"holdco",#N/A,FALSE,"Summary Financials";"holdco",#N/A,FALSE,"Summary Financials"}</definedName>
    <definedName name="______wr9_2" localSheetId="11" hidden="1">{"holdco",#N/A,FALSE,"Summary Financials";"holdco",#N/A,FALSE,"Summary Financials"}</definedName>
    <definedName name="______wr9_2" hidden="1">{"holdco",#N/A,FALSE,"Summary Financials";"holdco",#N/A,FALSE,"Summary Financials"}</definedName>
    <definedName name="______wr9_3" localSheetId="11" hidden="1">{"holdco",#N/A,FALSE,"Summary Financials";"holdco",#N/A,FALSE,"Summary Financials"}</definedName>
    <definedName name="______wr9_3" hidden="1">{"holdco",#N/A,FALSE,"Summary Financials";"holdco",#N/A,FALSE,"Summary Financials"}</definedName>
    <definedName name="______wr9_4" localSheetId="11" hidden="1">{"holdco",#N/A,FALSE,"Summary Financials";"holdco",#N/A,FALSE,"Summary Financials"}</definedName>
    <definedName name="______wr9_4" hidden="1">{"holdco",#N/A,FALSE,"Summary Financials";"holdco",#N/A,FALSE,"Summary Financials"}</definedName>
    <definedName name="______wrn1" localSheetId="11" hidden="1">{"holdco",#N/A,FALSE,"Summary Financials";"holdco",#N/A,FALSE,"Summary Financials"}</definedName>
    <definedName name="______wrn1" hidden="1">{"holdco",#N/A,FALSE,"Summary Financials";"holdco",#N/A,FALSE,"Summary Financials"}</definedName>
    <definedName name="______wrn1_1" localSheetId="11" hidden="1">{"holdco",#N/A,FALSE,"Summary Financials";"holdco",#N/A,FALSE,"Summary Financials"}</definedName>
    <definedName name="______wrn1_1" hidden="1">{"holdco",#N/A,FALSE,"Summary Financials";"holdco",#N/A,FALSE,"Summary Financials"}</definedName>
    <definedName name="______wrn1_2" localSheetId="11" hidden="1">{"holdco",#N/A,FALSE,"Summary Financials";"holdco",#N/A,FALSE,"Summary Financials"}</definedName>
    <definedName name="______wrn1_2" hidden="1">{"holdco",#N/A,FALSE,"Summary Financials";"holdco",#N/A,FALSE,"Summary Financials"}</definedName>
    <definedName name="______wrn1_3" localSheetId="11" hidden="1">{"holdco",#N/A,FALSE,"Summary Financials";"holdco",#N/A,FALSE,"Summary Financials"}</definedName>
    <definedName name="______wrn1_3" hidden="1">{"holdco",#N/A,FALSE,"Summary Financials";"holdco",#N/A,FALSE,"Summary Financials"}</definedName>
    <definedName name="______wrn1_4" localSheetId="11" hidden="1">{"holdco",#N/A,FALSE,"Summary Financials";"holdco",#N/A,FALSE,"Summary Financials"}</definedName>
    <definedName name="______wrn1_4" hidden="1">{"holdco",#N/A,FALSE,"Summary Financials";"holdco",#N/A,FALSE,"Summary Financials"}</definedName>
    <definedName name="______wrn2" localSheetId="11" hidden="1">{"holdco",#N/A,FALSE,"Summary Financials";"holdco",#N/A,FALSE,"Summary Financials"}</definedName>
    <definedName name="______wrn2" hidden="1">{"holdco",#N/A,FALSE,"Summary Financials";"holdco",#N/A,FALSE,"Summary Financials"}</definedName>
    <definedName name="______wrn2_1" localSheetId="11" hidden="1">{"holdco",#N/A,FALSE,"Summary Financials";"holdco",#N/A,FALSE,"Summary Financials"}</definedName>
    <definedName name="______wrn2_1" hidden="1">{"holdco",#N/A,FALSE,"Summary Financials";"holdco",#N/A,FALSE,"Summary Financials"}</definedName>
    <definedName name="______wrn2_2" localSheetId="11" hidden="1">{"holdco",#N/A,FALSE,"Summary Financials";"holdco",#N/A,FALSE,"Summary Financials"}</definedName>
    <definedName name="______wrn2_2" hidden="1">{"holdco",#N/A,FALSE,"Summary Financials";"holdco",#N/A,FALSE,"Summary Financials"}</definedName>
    <definedName name="______wrn2_3" localSheetId="11" hidden="1">{"holdco",#N/A,FALSE,"Summary Financials";"holdco",#N/A,FALSE,"Summary Financials"}</definedName>
    <definedName name="______wrn2_3" hidden="1">{"holdco",#N/A,FALSE,"Summary Financials";"holdco",#N/A,FALSE,"Summary Financials"}</definedName>
    <definedName name="______wrn2_4" localSheetId="11" hidden="1">{"holdco",#N/A,FALSE,"Summary Financials";"holdco",#N/A,FALSE,"Summary Financials"}</definedName>
    <definedName name="______wrn2_4" hidden="1">{"holdco",#N/A,FALSE,"Summary Financials";"holdco",#N/A,FALSE,"Summary Financials"}</definedName>
    <definedName name="______wrn3" localSheetId="11" hidden="1">{"holdco",#N/A,FALSE,"Summary Financials";"holdco",#N/A,FALSE,"Summary Financials"}</definedName>
    <definedName name="______wrn3" hidden="1">{"holdco",#N/A,FALSE,"Summary Financials";"holdco",#N/A,FALSE,"Summary Financials"}</definedName>
    <definedName name="______wrn3_1" localSheetId="11" hidden="1">{"holdco",#N/A,FALSE,"Summary Financials";"holdco",#N/A,FALSE,"Summary Financials"}</definedName>
    <definedName name="______wrn3_1" hidden="1">{"holdco",#N/A,FALSE,"Summary Financials";"holdco",#N/A,FALSE,"Summary Financials"}</definedName>
    <definedName name="______wrn3_2" localSheetId="11" hidden="1">{"holdco",#N/A,FALSE,"Summary Financials";"holdco",#N/A,FALSE,"Summary Financials"}</definedName>
    <definedName name="______wrn3_2" hidden="1">{"holdco",#N/A,FALSE,"Summary Financials";"holdco",#N/A,FALSE,"Summary Financials"}</definedName>
    <definedName name="______wrn3_3" localSheetId="11" hidden="1">{"holdco",#N/A,FALSE,"Summary Financials";"holdco",#N/A,FALSE,"Summary Financials"}</definedName>
    <definedName name="______wrn3_3" hidden="1">{"holdco",#N/A,FALSE,"Summary Financials";"holdco",#N/A,FALSE,"Summary Financials"}</definedName>
    <definedName name="______wrn3_4" localSheetId="11" hidden="1">{"holdco",#N/A,FALSE,"Summary Financials";"holdco",#N/A,FALSE,"Summary Financials"}</definedName>
    <definedName name="______wrn3_4" hidden="1">{"holdco",#N/A,FALSE,"Summary Financials";"holdco",#N/A,FALSE,"Summary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1"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1"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1"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1" hidden="1">{"holdco",#N/A,FALSE,"Summary Financials";"holdco",#N/A,FALSE,"Summary Financials"}</definedName>
    <definedName name="______wrn8" hidden="1">{"holdco",#N/A,FALSE,"Summary Financials";"holdco",#N/A,FALSE,"Summary Financials"}</definedName>
    <definedName name="______wrn8_1" localSheetId="11" hidden="1">{"holdco",#N/A,FALSE,"Summary Financials";"holdco",#N/A,FALSE,"Summary Financials"}</definedName>
    <definedName name="______wrn8_1" hidden="1">{"holdco",#N/A,FALSE,"Summary Financials";"holdco",#N/A,FALSE,"Summary Financials"}</definedName>
    <definedName name="______wrn8_2" localSheetId="11" hidden="1">{"holdco",#N/A,FALSE,"Summary Financials";"holdco",#N/A,FALSE,"Summary Financials"}</definedName>
    <definedName name="______wrn8_2" hidden="1">{"holdco",#N/A,FALSE,"Summary Financials";"holdco",#N/A,FALSE,"Summary Financials"}</definedName>
    <definedName name="______wrn8_3" localSheetId="11" hidden="1">{"holdco",#N/A,FALSE,"Summary Financials";"holdco",#N/A,FALSE,"Summary Financials"}</definedName>
    <definedName name="______wrn8_3" hidden="1">{"holdco",#N/A,FALSE,"Summary Financials";"holdco",#N/A,FALSE,"Summary Financials"}</definedName>
    <definedName name="______wrn8_4" localSheetId="11" hidden="1">{"holdco",#N/A,FALSE,"Summary Financials";"holdco",#N/A,FALSE,"Summary Financials"}</definedName>
    <definedName name="______wrn8_4" hidden="1">{"holdco",#N/A,FALSE,"Summary Financials";"holdco",#N/A,FALSE,"Summary Financials"}</definedName>
    <definedName name="_____KKK1" localSheetId="11" hidden="1">{#N/A,#N/A,FALSE,"Assessment";#N/A,#N/A,FALSE,"Staffing";#N/A,#N/A,FALSE,"Hires";#N/A,#N/A,FALSE,"Assumptions"}</definedName>
    <definedName name="_____KKK1" hidden="1">{#N/A,#N/A,FALSE,"Assessment";#N/A,#N/A,FALSE,"Staffing";#N/A,#N/A,FALSE,"Hires";#N/A,#N/A,FALSE,"Assumptions"}</definedName>
    <definedName name="_____KKK1_1" localSheetId="11" hidden="1">{#N/A,#N/A,FALSE,"Assessment";#N/A,#N/A,FALSE,"Staffing";#N/A,#N/A,FALSE,"Hires";#N/A,#N/A,FALSE,"Assumptions"}</definedName>
    <definedName name="_____KKK1_1" hidden="1">{#N/A,#N/A,FALSE,"Assessment";#N/A,#N/A,FALSE,"Staffing";#N/A,#N/A,FALSE,"Hires";#N/A,#N/A,FALSE,"Assumptions"}</definedName>
    <definedName name="_____KKK1_2" localSheetId="11" hidden="1">{#N/A,#N/A,FALSE,"Assessment";#N/A,#N/A,FALSE,"Staffing";#N/A,#N/A,FALSE,"Hires";#N/A,#N/A,FALSE,"Assumptions"}</definedName>
    <definedName name="_____KKK1_2" hidden="1">{#N/A,#N/A,FALSE,"Assessment";#N/A,#N/A,FALSE,"Staffing";#N/A,#N/A,FALSE,"Hires";#N/A,#N/A,FALSE,"Assumptions"}</definedName>
    <definedName name="_____KKK1_3" localSheetId="11" hidden="1">{#N/A,#N/A,FALSE,"Assessment";#N/A,#N/A,FALSE,"Staffing";#N/A,#N/A,FALSE,"Hires";#N/A,#N/A,FALSE,"Assumptions"}</definedName>
    <definedName name="_____KKK1_3" hidden="1">{#N/A,#N/A,FALSE,"Assessment";#N/A,#N/A,FALSE,"Staffing";#N/A,#N/A,FALSE,"Hires";#N/A,#N/A,FALSE,"Assumptions"}</definedName>
    <definedName name="_____KKK1_4" localSheetId="11" hidden="1">{#N/A,#N/A,FALSE,"Assessment";#N/A,#N/A,FALSE,"Staffing";#N/A,#N/A,FALSE,"Hires";#N/A,#N/A,FALSE,"Assumptions"}</definedName>
    <definedName name="_____KKK1_4" hidden="1">{#N/A,#N/A,FALSE,"Assessment";#N/A,#N/A,FALSE,"Staffing";#N/A,#N/A,FALSE,"Hires";#N/A,#N/A,FALSE,"Assumptions"}</definedName>
    <definedName name="_____wrn1" localSheetId="11" hidden="1">{"holdco",#N/A,FALSE,"Summary Financials";"holdco",#N/A,FALSE,"Summary Financials"}</definedName>
    <definedName name="_____wrn1" hidden="1">{"holdco",#N/A,FALSE,"Summary Financials";"holdco",#N/A,FALSE,"Summary Financials"}</definedName>
    <definedName name="_____wrn1_1" localSheetId="11" hidden="1">{"holdco",#N/A,FALSE,"Summary Financials";"holdco",#N/A,FALSE,"Summary Financials"}</definedName>
    <definedName name="_____wrn1_1" hidden="1">{"holdco",#N/A,FALSE,"Summary Financials";"holdco",#N/A,FALSE,"Summary Financials"}</definedName>
    <definedName name="_____wrn1_2" localSheetId="11" hidden="1">{"holdco",#N/A,FALSE,"Summary Financials";"holdco",#N/A,FALSE,"Summary Financials"}</definedName>
    <definedName name="_____wrn1_2" hidden="1">{"holdco",#N/A,FALSE,"Summary Financials";"holdco",#N/A,FALSE,"Summary Financials"}</definedName>
    <definedName name="_____wrn1_3" localSheetId="11" hidden="1">{"holdco",#N/A,FALSE,"Summary Financials";"holdco",#N/A,FALSE,"Summary Financials"}</definedName>
    <definedName name="_____wrn1_3" hidden="1">{"holdco",#N/A,FALSE,"Summary Financials";"holdco",#N/A,FALSE,"Summary Financials"}</definedName>
    <definedName name="_____wrn1_4" localSheetId="11" hidden="1">{"holdco",#N/A,FALSE,"Summary Financials";"holdco",#N/A,FALSE,"Summary Financials"}</definedName>
    <definedName name="_____wrn1_4" hidden="1">{"holdco",#N/A,FALSE,"Summary Financials";"holdco",#N/A,FALSE,"Summary Financials"}</definedName>
    <definedName name="_____wrn2" localSheetId="11" hidden="1">{"holdco",#N/A,FALSE,"Summary Financials";"holdco",#N/A,FALSE,"Summary Financials"}</definedName>
    <definedName name="_____wrn2" hidden="1">{"holdco",#N/A,FALSE,"Summary Financials";"holdco",#N/A,FALSE,"Summary Financials"}</definedName>
    <definedName name="_____wrn2_1" localSheetId="11" hidden="1">{"holdco",#N/A,FALSE,"Summary Financials";"holdco",#N/A,FALSE,"Summary Financials"}</definedName>
    <definedName name="_____wrn2_1" hidden="1">{"holdco",#N/A,FALSE,"Summary Financials";"holdco",#N/A,FALSE,"Summary Financials"}</definedName>
    <definedName name="_____wrn2_2" localSheetId="11" hidden="1">{"holdco",#N/A,FALSE,"Summary Financials";"holdco",#N/A,FALSE,"Summary Financials"}</definedName>
    <definedName name="_____wrn2_2" hidden="1">{"holdco",#N/A,FALSE,"Summary Financials";"holdco",#N/A,FALSE,"Summary Financials"}</definedName>
    <definedName name="_____wrn2_3" localSheetId="11" hidden="1">{"holdco",#N/A,FALSE,"Summary Financials";"holdco",#N/A,FALSE,"Summary Financials"}</definedName>
    <definedName name="_____wrn2_3" hidden="1">{"holdco",#N/A,FALSE,"Summary Financials";"holdco",#N/A,FALSE,"Summary Financials"}</definedName>
    <definedName name="_____wrn2_4" localSheetId="11" hidden="1">{"holdco",#N/A,FALSE,"Summary Financials";"holdco",#N/A,FALSE,"Summary Financials"}</definedName>
    <definedName name="_____wrn2_4" hidden="1">{"holdco",#N/A,FALSE,"Summary Financials";"holdco",#N/A,FALSE,"Summary Financials"}</definedName>
    <definedName name="_____wrn3" localSheetId="11" hidden="1">{"holdco",#N/A,FALSE,"Summary Financials";"holdco",#N/A,FALSE,"Summary Financials"}</definedName>
    <definedName name="_____wrn3" hidden="1">{"holdco",#N/A,FALSE,"Summary Financials";"holdco",#N/A,FALSE,"Summary Financials"}</definedName>
    <definedName name="_____wrn3_1" localSheetId="11" hidden="1">{"holdco",#N/A,FALSE,"Summary Financials";"holdco",#N/A,FALSE,"Summary Financials"}</definedName>
    <definedName name="_____wrn3_1" hidden="1">{"holdco",#N/A,FALSE,"Summary Financials";"holdco",#N/A,FALSE,"Summary Financials"}</definedName>
    <definedName name="_____wrn3_2" localSheetId="11" hidden="1">{"holdco",#N/A,FALSE,"Summary Financials";"holdco",#N/A,FALSE,"Summary Financials"}</definedName>
    <definedName name="_____wrn3_2" hidden="1">{"holdco",#N/A,FALSE,"Summary Financials";"holdco",#N/A,FALSE,"Summary Financials"}</definedName>
    <definedName name="_____wrn3_3" localSheetId="11" hidden="1">{"holdco",#N/A,FALSE,"Summary Financials";"holdco",#N/A,FALSE,"Summary Financials"}</definedName>
    <definedName name="_____wrn3_3" hidden="1">{"holdco",#N/A,FALSE,"Summary Financials";"holdco",#N/A,FALSE,"Summary Financials"}</definedName>
    <definedName name="_____wrn3_4" localSheetId="11" hidden="1">{"holdco",#N/A,FALSE,"Summary Financials";"holdco",#N/A,FALSE,"Summary Financials"}</definedName>
    <definedName name="_____wrn3_4" hidden="1">{"holdco",#N/A,FALSE,"Summary Financials";"holdco",#N/A,FALSE,"Summary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1"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1"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1"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1" hidden="1">{"holdco",#N/A,FALSE,"Summary Financials";"holdco",#N/A,FALSE,"Summary Financials"}</definedName>
    <definedName name="_____wrn8" hidden="1">{"holdco",#N/A,FALSE,"Summary Financials";"holdco",#N/A,FALSE,"Summary Financials"}</definedName>
    <definedName name="_____wrn8_1" localSheetId="11" hidden="1">{"holdco",#N/A,FALSE,"Summary Financials";"holdco",#N/A,FALSE,"Summary Financials"}</definedName>
    <definedName name="_____wrn8_1" hidden="1">{"holdco",#N/A,FALSE,"Summary Financials";"holdco",#N/A,FALSE,"Summary Financials"}</definedName>
    <definedName name="_____wrn8_2" localSheetId="11" hidden="1">{"holdco",#N/A,FALSE,"Summary Financials";"holdco",#N/A,FALSE,"Summary Financials"}</definedName>
    <definedName name="_____wrn8_2" hidden="1">{"holdco",#N/A,FALSE,"Summary Financials";"holdco",#N/A,FALSE,"Summary Financials"}</definedName>
    <definedName name="_____wrn8_3" localSheetId="11" hidden="1">{"holdco",#N/A,FALSE,"Summary Financials";"holdco",#N/A,FALSE,"Summary Financials"}</definedName>
    <definedName name="_____wrn8_3" hidden="1">{"holdco",#N/A,FALSE,"Summary Financials";"holdco",#N/A,FALSE,"Summary Financials"}</definedName>
    <definedName name="_____wrn8_4" localSheetId="11"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1" hidden="1">{#N/A,#N/A,FALSE,"Assessment";#N/A,#N/A,FALSE,"Staffing";#N/A,#N/A,FALSE,"Hires";#N/A,#N/A,FALSE,"Assumptions"}</definedName>
    <definedName name="__hom1" hidden="1">{#N/A,#N/A,FALSE,"Assessment";#N/A,#N/A,FALSE,"Staffing";#N/A,#N/A,FALSE,"Hires";#N/A,#N/A,FALSE,"Assumptions"}</definedName>
    <definedName name="__hom1_1" localSheetId="11" hidden="1">{#N/A,#N/A,FALSE,"Assessment";#N/A,#N/A,FALSE,"Staffing";#N/A,#N/A,FALSE,"Hires";#N/A,#N/A,FALSE,"Assumptions"}</definedName>
    <definedName name="__hom1_1" hidden="1">{#N/A,#N/A,FALSE,"Assessment";#N/A,#N/A,FALSE,"Staffing";#N/A,#N/A,FALSE,"Hires";#N/A,#N/A,FALSE,"Assumptions"}</definedName>
    <definedName name="__hom1_2" localSheetId="11" hidden="1">{#N/A,#N/A,FALSE,"Assessment";#N/A,#N/A,FALSE,"Staffing";#N/A,#N/A,FALSE,"Hires";#N/A,#N/A,FALSE,"Assumptions"}</definedName>
    <definedName name="__hom1_2" hidden="1">{#N/A,#N/A,FALSE,"Assessment";#N/A,#N/A,FALSE,"Staffing";#N/A,#N/A,FALSE,"Hires";#N/A,#N/A,FALSE,"Assumptions"}</definedName>
    <definedName name="__hom1_3" localSheetId="11" hidden="1">{#N/A,#N/A,FALSE,"Assessment";#N/A,#N/A,FALSE,"Staffing";#N/A,#N/A,FALSE,"Hires";#N/A,#N/A,FALSE,"Assumptions"}</definedName>
    <definedName name="__hom1_3" hidden="1">{#N/A,#N/A,FALSE,"Assessment";#N/A,#N/A,FALSE,"Staffing";#N/A,#N/A,FALSE,"Hires";#N/A,#N/A,FALSE,"Assumptions"}</definedName>
    <definedName name="__hom1_4" localSheetId="11"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1" hidden="1">{#N/A,#N/A,FALSE,"Assessment";#N/A,#N/A,FALSE,"Staffing";#N/A,#N/A,FALSE,"Hires";#N/A,#N/A,FALSE,"Assumptions"}</definedName>
    <definedName name="__kk1" hidden="1">{#N/A,#N/A,FALSE,"Assessment";#N/A,#N/A,FALSE,"Staffing";#N/A,#N/A,FALSE,"Hires";#N/A,#N/A,FALSE,"Assumptions"}</definedName>
    <definedName name="__kk1_1" localSheetId="11" hidden="1">{#N/A,#N/A,FALSE,"Assessment";#N/A,#N/A,FALSE,"Staffing";#N/A,#N/A,FALSE,"Hires";#N/A,#N/A,FALSE,"Assumptions"}</definedName>
    <definedName name="__kk1_1" hidden="1">{#N/A,#N/A,FALSE,"Assessment";#N/A,#N/A,FALSE,"Staffing";#N/A,#N/A,FALSE,"Hires";#N/A,#N/A,FALSE,"Assumptions"}</definedName>
    <definedName name="__kk1_2" localSheetId="11" hidden="1">{#N/A,#N/A,FALSE,"Assessment";#N/A,#N/A,FALSE,"Staffing";#N/A,#N/A,FALSE,"Hires";#N/A,#N/A,FALSE,"Assumptions"}</definedName>
    <definedName name="__kk1_2" hidden="1">{#N/A,#N/A,FALSE,"Assessment";#N/A,#N/A,FALSE,"Staffing";#N/A,#N/A,FALSE,"Hires";#N/A,#N/A,FALSE,"Assumptions"}</definedName>
    <definedName name="__kk1_3" localSheetId="11" hidden="1">{#N/A,#N/A,FALSE,"Assessment";#N/A,#N/A,FALSE,"Staffing";#N/A,#N/A,FALSE,"Hires";#N/A,#N/A,FALSE,"Assumptions"}</definedName>
    <definedName name="__kk1_3" hidden="1">{#N/A,#N/A,FALSE,"Assessment";#N/A,#N/A,FALSE,"Staffing";#N/A,#N/A,FALSE,"Hires";#N/A,#N/A,FALSE,"Assumptions"}</definedName>
    <definedName name="__kk1_4" localSheetId="11" hidden="1">{#N/A,#N/A,FALSE,"Assessment";#N/A,#N/A,FALSE,"Staffing";#N/A,#N/A,FALSE,"Hires";#N/A,#N/A,FALSE,"Assumptions"}</definedName>
    <definedName name="__kk1_4" hidden="1">{#N/A,#N/A,FALSE,"Assessment";#N/A,#N/A,FALSE,"Staffing";#N/A,#N/A,FALSE,"Hires";#N/A,#N/A,FALSE,"Assumptions"}</definedName>
    <definedName name="__KKK1" localSheetId="11" hidden="1">{#N/A,#N/A,FALSE,"Assessment";#N/A,#N/A,FALSE,"Staffing";#N/A,#N/A,FALSE,"Hires";#N/A,#N/A,FALSE,"Assumptions"}</definedName>
    <definedName name="__KKK1" hidden="1">{#N/A,#N/A,FALSE,"Assessment";#N/A,#N/A,FALSE,"Staffing";#N/A,#N/A,FALSE,"Hires";#N/A,#N/A,FALSE,"Assumptions"}</definedName>
    <definedName name="__KKK1_1" localSheetId="11" hidden="1">{#N/A,#N/A,FALSE,"Assessment";#N/A,#N/A,FALSE,"Staffing";#N/A,#N/A,FALSE,"Hires";#N/A,#N/A,FALSE,"Assumptions"}</definedName>
    <definedName name="__KKK1_1" hidden="1">{#N/A,#N/A,FALSE,"Assessment";#N/A,#N/A,FALSE,"Staffing";#N/A,#N/A,FALSE,"Hires";#N/A,#N/A,FALSE,"Assumptions"}</definedName>
    <definedName name="__KKK1_2" localSheetId="11" hidden="1">{#N/A,#N/A,FALSE,"Assessment";#N/A,#N/A,FALSE,"Staffing";#N/A,#N/A,FALSE,"Hires";#N/A,#N/A,FALSE,"Assumptions"}</definedName>
    <definedName name="__KKK1_2" hidden="1">{#N/A,#N/A,FALSE,"Assessment";#N/A,#N/A,FALSE,"Staffing";#N/A,#N/A,FALSE,"Hires";#N/A,#N/A,FALSE,"Assumptions"}</definedName>
    <definedName name="__KKK1_3" localSheetId="11" hidden="1">{#N/A,#N/A,FALSE,"Assessment";#N/A,#N/A,FALSE,"Staffing";#N/A,#N/A,FALSE,"Hires";#N/A,#N/A,FALSE,"Assumptions"}</definedName>
    <definedName name="__KKK1_3" hidden="1">{#N/A,#N/A,FALSE,"Assessment";#N/A,#N/A,FALSE,"Staffing";#N/A,#N/A,FALSE,"Hires";#N/A,#N/A,FALSE,"Assumptions"}</definedName>
    <definedName name="__KKK1_4" localSheetId="11" hidden="1">{#N/A,#N/A,FALSE,"Assessment";#N/A,#N/A,FALSE,"Staffing";#N/A,#N/A,FALSE,"Hires";#N/A,#N/A,FALSE,"Assumptions"}</definedName>
    <definedName name="__KKK1_4" hidden="1">{#N/A,#N/A,FALSE,"Assessment";#N/A,#N/A,FALSE,"Staffing";#N/A,#N/A,FALSE,"Hires";#N/A,#N/A,FALSE,"Assumptions"}</definedName>
    <definedName name="__wrn1" localSheetId="11" hidden="1">{"holdco",#N/A,FALSE,"Summary Financials";"holdco",#N/A,FALSE,"Summary Financials"}</definedName>
    <definedName name="__wrn1" hidden="1">{"holdco",#N/A,FALSE,"Summary Financials";"holdco",#N/A,FALSE,"Summary Financials"}</definedName>
    <definedName name="__wrn1_1" localSheetId="11" hidden="1">{"holdco",#N/A,FALSE,"Summary Financials";"holdco",#N/A,FALSE,"Summary Financials"}</definedName>
    <definedName name="__wrn1_1" hidden="1">{"holdco",#N/A,FALSE,"Summary Financials";"holdco",#N/A,FALSE,"Summary Financials"}</definedName>
    <definedName name="__wrn1_2" localSheetId="11" hidden="1">{"holdco",#N/A,FALSE,"Summary Financials";"holdco",#N/A,FALSE,"Summary Financials"}</definedName>
    <definedName name="__wrn1_2" hidden="1">{"holdco",#N/A,FALSE,"Summary Financials";"holdco",#N/A,FALSE,"Summary Financials"}</definedName>
    <definedName name="__wrn1_3" localSheetId="11" hidden="1">{"holdco",#N/A,FALSE,"Summary Financials";"holdco",#N/A,FALSE,"Summary Financials"}</definedName>
    <definedName name="__wrn1_3" hidden="1">{"holdco",#N/A,FALSE,"Summary Financials";"holdco",#N/A,FALSE,"Summary Financials"}</definedName>
    <definedName name="__wrn1_4" localSheetId="11" hidden="1">{"holdco",#N/A,FALSE,"Summary Financials";"holdco",#N/A,FALSE,"Summary Financials"}</definedName>
    <definedName name="__wrn1_4" hidden="1">{"holdco",#N/A,FALSE,"Summary Financials";"holdco",#N/A,FALSE,"Summary Financials"}</definedName>
    <definedName name="__wrn2" localSheetId="11" hidden="1">{"holdco",#N/A,FALSE,"Summary Financials";"holdco",#N/A,FALSE,"Summary Financials"}</definedName>
    <definedName name="__wrn2" hidden="1">{"holdco",#N/A,FALSE,"Summary Financials";"holdco",#N/A,FALSE,"Summary Financials"}</definedName>
    <definedName name="__wrn2_1" localSheetId="11" hidden="1">{"holdco",#N/A,FALSE,"Summary Financials";"holdco",#N/A,FALSE,"Summary Financials"}</definedName>
    <definedName name="__wrn2_1" hidden="1">{"holdco",#N/A,FALSE,"Summary Financials";"holdco",#N/A,FALSE,"Summary Financials"}</definedName>
    <definedName name="__wrn2_2" localSheetId="11" hidden="1">{"holdco",#N/A,FALSE,"Summary Financials";"holdco",#N/A,FALSE,"Summary Financials"}</definedName>
    <definedName name="__wrn2_2" hidden="1">{"holdco",#N/A,FALSE,"Summary Financials";"holdco",#N/A,FALSE,"Summary Financials"}</definedName>
    <definedName name="__wrn2_3" localSheetId="11" hidden="1">{"holdco",#N/A,FALSE,"Summary Financials";"holdco",#N/A,FALSE,"Summary Financials"}</definedName>
    <definedName name="__wrn2_3" hidden="1">{"holdco",#N/A,FALSE,"Summary Financials";"holdco",#N/A,FALSE,"Summary Financials"}</definedName>
    <definedName name="__wrn2_4" localSheetId="11" hidden="1">{"holdco",#N/A,FALSE,"Summary Financials";"holdco",#N/A,FALSE,"Summary Financials"}</definedName>
    <definedName name="__wrn2_4" hidden="1">{"holdco",#N/A,FALSE,"Summary Financials";"holdco",#N/A,FALSE,"Summary Financials"}</definedName>
    <definedName name="__wrn3" localSheetId="11" hidden="1">{"holdco",#N/A,FALSE,"Summary Financials";"holdco",#N/A,FALSE,"Summary Financials"}</definedName>
    <definedName name="__wrn3" hidden="1">{"holdco",#N/A,FALSE,"Summary Financials";"holdco",#N/A,FALSE,"Summary Financials"}</definedName>
    <definedName name="__wrn3_1" localSheetId="11" hidden="1">{"holdco",#N/A,FALSE,"Summary Financials";"holdco",#N/A,FALSE,"Summary Financials"}</definedName>
    <definedName name="__wrn3_1" hidden="1">{"holdco",#N/A,FALSE,"Summary Financials";"holdco",#N/A,FALSE,"Summary Financials"}</definedName>
    <definedName name="__wrn3_2" localSheetId="11" hidden="1">{"holdco",#N/A,FALSE,"Summary Financials";"holdco",#N/A,FALSE,"Summary Financials"}</definedName>
    <definedName name="__wrn3_2" hidden="1">{"holdco",#N/A,FALSE,"Summary Financials";"holdco",#N/A,FALSE,"Summary Financials"}</definedName>
    <definedName name="__wrn3_3" localSheetId="11" hidden="1">{"holdco",#N/A,FALSE,"Summary Financials";"holdco",#N/A,FALSE,"Summary Financials"}</definedName>
    <definedName name="__wrn3_3" hidden="1">{"holdco",#N/A,FALSE,"Summary Financials";"holdco",#N/A,FALSE,"Summary Financials"}</definedName>
    <definedName name="__wrn3_4" localSheetId="11" hidden="1">{"holdco",#N/A,FALSE,"Summary Financials";"holdco",#N/A,FALSE,"Summary Financials"}</definedName>
    <definedName name="__wrn3_4" hidden="1">{"holdco",#N/A,FALSE,"Summary Financials";"holdco",#N/A,FALSE,"Summary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1"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1"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1"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1" hidden="1">{"holdco",#N/A,FALSE,"Summary Financials";"holdco",#N/A,FALSE,"Summary Financials"}</definedName>
    <definedName name="__wrn8" hidden="1">{"holdco",#N/A,FALSE,"Summary Financials";"holdco",#N/A,FALSE,"Summary Financials"}</definedName>
    <definedName name="__wrn8_1" localSheetId="11" hidden="1">{"holdco",#N/A,FALSE,"Summary Financials";"holdco",#N/A,FALSE,"Summary Financials"}</definedName>
    <definedName name="__wrn8_1" hidden="1">{"holdco",#N/A,FALSE,"Summary Financials";"holdco",#N/A,FALSE,"Summary Financials"}</definedName>
    <definedName name="__wrn8_2" localSheetId="11" hidden="1">{"holdco",#N/A,FALSE,"Summary Financials";"holdco",#N/A,FALSE,"Summary Financials"}</definedName>
    <definedName name="__wrn8_2" hidden="1">{"holdco",#N/A,FALSE,"Summary Financials";"holdco",#N/A,FALSE,"Summary Financials"}</definedName>
    <definedName name="__wrn8_3" localSheetId="11" hidden="1">{"holdco",#N/A,FALSE,"Summary Financials";"holdco",#N/A,FALSE,"Summary Financials"}</definedName>
    <definedName name="__wrn8_3" hidden="1">{"holdco",#N/A,FALSE,"Summary Financials";"holdco",#N/A,FALSE,"Summary Financials"}</definedName>
    <definedName name="__wrn8_4" localSheetId="11"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localSheetId="11" hidden="1">#REF!</definedName>
    <definedName name="_AtRisk_FitDataRange_FIT_1011A_FBAE" hidden="1">#REF!</definedName>
    <definedName name="_AtRisk_FitDataRange_FIT_17E8C_20BD8" localSheetId="11" hidden="1">#REF!</definedName>
    <definedName name="_AtRisk_FitDataRange_FIT_17E8C_20BD8" hidden="1">#REF!</definedName>
    <definedName name="_AtRisk_FitDataRange_FIT_1DEB0_6DB18" localSheetId="11" hidden="1">#REF!</definedName>
    <definedName name="_AtRisk_FitDataRange_FIT_1DEB0_6DB18" hidden="1">#REF!</definedName>
    <definedName name="_AtRisk_FitDataRange_FIT_2280B_45A39" hidden="1">'[3]8. Model G '!#REF!</definedName>
    <definedName name="_AtRisk_FitDataRange_FIT_323D9_6FBA6" localSheetId="11" hidden="1">#REF!</definedName>
    <definedName name="_AtRisk_FitDataRange_FIT_323D9_6FBA6" hidden="1">#REF!</definedName>
    <definedName name="_AtRisk_FitDataRange_FIT_365FC_67E33" localSheetId="11" hidden="1">#REF!</definedName>
    <definedName name="_AtRisk_FitDataRange_FIT_365FC_67E33" hidden="1">#REF!</definedName>
    <definedName name="_AtRisk_FitDataRange_FIT_532DB_74BED" localSheetId="11" hidden="1">#REF!</definedName>
    <definedName name="_AtRisk_FitDataRange_FIT_532DB_74BED" hidden="1">#REF!</definedName>
    <definedName name="_AtRisk_FitDataRange_FIT_6608D_D355B" localSheetId="11" hidden="1">#REF!</definedName>
    <definedName name="_AtRisk_FitDataRange_FIT_6608D_D355B" hidden="1">#REF!</definedName>
    <definedName name="_AtRisk_FitDataRange_FIT_8286E_12734" localSheetId="11" hidden="1">#REF!</definedName>
    <definedName name="_AtRisk_FitDataRange_FIT_8286E_12734" hidden="1">#REF!</definedName>
    <definedName name="_AtRisk_FitDataRange_FIT_89C7D_AAA8F" localSheetId="11" hidden="1">#REF!</definedName>
    <definedName name="_AtRisk_FitDataRange_FIT_89C7D_AAA8F" hidden="1">#REF!</definedName>
    <definedName name="_AtRisk_FitDataRange_FIT_9455F_F06D3" localSheetId="11" hidden="1">#REF!</definedName>
    <definedName name="_AtRisk_FitDataRange_FIT_9455F_F06D3" hidden="1">#REF!</definedName>
    <definedName name="_AtRisk_FitDataRange_FIT_A28F9_8D09A" hidden="1">'[3]8. Model G '!#REF!</definedName>
    <definedName name="_AtRisk_FitDataRange_FIT_A3DBD_EDC1C" localSheetId="11" hidden="1">#REF!</definedName>
    <definedName name="_AtRisk_FitDataRange_FIT_A3DBD_EDC1C" hidden="1">#REF!</definedName>
    <definedName name="_AtRisk_FitDataRange_FIT_A4EA1_559A" localSheetId="11" hidden="1">#REF!</definedName>
    <definedName name="_AtRisk_FitDataRange_FIT_A4EA1_559A" hidden="1">#REF!</definedName>
    <definedName name="_AtRisk_FitDataRange_FIT_B45A0_D9C47" localSheetId="11" hidden="1">#REF!</definedName>
    <definedName name="_AtRisk_FitDataRange_FIT_B45A0_D9C47" hidden="1">#REF!</definedName>
    <definedName name="_AtRisk_FitDataRange_FIT_B529B_53E7B" localSheetId="11" hidden="1">#REF!</definedName>
    <definedName name="_AtRisk_FitDataRange_FIT_B529B_53E7B" hidden="1">#REF!</definedName>
    <definedName name="_AtRisk_FitDataRange_FIT_B7BA1_791C6" localSheetId="11" hidden="1">#REF!</definedName>
    <definedName name="_AtRisk_FitDataRange_FIT_B7BA1_791C6" hidden="1">#REF!</definedName>
    <definedName name="_AtRisk_FitDataRange_FIT_BDACA_CB639" localSheetId="11" hidden="1">#REF!</definedName>
    <definedName name="_AtRisk_FitDataRange_FIT_BDACA_CB639" hidden="1">#REF!</definedName>
    <definedName name="_AtRisk_FitDataRange_FIT_C34BA_CC8A8" localSheetId="11" hidden="1">#REF!</definedName>
    <definedName name="_AtRisk_FitDataRange_FIT_C34BA_CC8A8" hidden="1">#REF!</definedName>
    <definedName name="_AtRisk_FitDataRange_FIT_C6B51_97A11" localSheetId="11" hidden="1">#REF!</definedName>
    <definedName name="_AtRisk_FitDataRange_FIT_C6B51_97A11" hidden="1">#REF!</definedName>
    <definedName name="_AtRisk_FitDataRange_FIT_CCE47_9E8E0" localSheetId="11" hidden="1">#REF!</definedName>
    <definedName name="_AtRisk_FitDataRange_FIT_CCE47_9E8E0" hidden="1">#REF!</definedName>
    <definedName name="_AtRisk_FitDataRange_FIT_D042_BF427" localSheetId="11" hidden="1">#REF!</definedName>
    <definedName name="_AtRisk_FitDataRange_FIT_D042_BF427" hidden="1">#REF!</definedName>
    <definedName name="_AtRisk_FitDataRange_FIT_D76B2_3E4A4" localSheetId="11" hidden="1">#REF!</definedName>
    <definedName name="_AtRisk_FitDataRange_FIT_D76B2_3E4A4" hidden="1">#REF!</definedName>
    <definedName name="_AtRisk_FitDataRange_FIT_E287_8F623" localSheetId="11" hidden="1">#REF!</definedName>
    <definedName name="_AtRisk_FitDataRange_FIT_E287_8F623" hidden="1">#REF!</definedName>
    <definedName name="_AtRisk_FitDataRange_FIT_EF6A6_1836D" localSheetId="11" hidden="1">#REF!</definedName>
    <definedName name="_AtRisk_FitDataRange_FIT_EF6A6_1836D" hidden="1">#REF!</definedName>
    <definedName name="_AtRisk_SimSetting_AutomaticallyGenerateReports" hidden="1">FALSE</definedName>
    <definedName name="_AtRisk_SimSetting_AutomaticResultsDisplayMode" localSheetId="11"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11"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1" hidden="1">#REF!</definedName>
    <definedName name="_example" hidden="1">#REF!</definedName>
    <definedName name="_Fill" localSheetId="11" hidden="1">#REF!</definedName>
    <definedName name="_Fill" hidden="1">#REF!</definedName>
    <definedName name="_Key1" localSheetId="11" hidden="1">#REF!</definedName>
    <definedName name="_Key1" hidden="1">#REF!</definedName>
    <definedName name="_Key2" hidden="1">#REF!</definedName>
    <definedName name="_Order1" hidden="1">255</definedName>
    <definedName name="_Order2" hidden="1">0</definedName>
    <definedName name="_Sort" localSheetId="11" hidden="1">#REF!</definedName>
    <definedName name="_Sort" hidden="1">#REF!</definedName>
    <definedName name="a" localSheetId="11"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1" hidden="1">[4]Sheet1!#REF!</definedName>
    <definedName name="ACwvu.CapersView." hidden="1">[4]Sheet1!#REF!</definedName>
    <definedName name="ACwvu.Japan_Capers_Ed_Pub." localSheetId="11" hidden="1">#REF!</definedName>
    <definedName name="ACwvu.Japan_Capers_Ed_Pub." hidden="1">#REF!</definedName>
    <definedName name="ACwvu.KJP_CC." localSheetId="11" hidden="1">#REF!</definedName>
    <definedName name="ACwvu.KJP_CC." hidden="1">#REF!</definedName>
    <definedName name="ADD" localSheetId="10">'[5]R5 Input page'!$D$92:$M$92</definedName>
    <definedName name="ADD" localSheetId="11">'[6]R5 Input page'!$D$98:$M$98</definedName>
    <definedName name="ADD" localSheetId="4">'RIIO-1 RPI and PVF'!#REF!</definedName>
    <definedName name="ADD">#REF!</definedName>
    <definedName name="ADDSF6" localSheetId="11">#REF!</definedName>
    <definedName name="ADDSF6" localSheetId="4">'RIIO-1 RPI and PVF'!#REF!</definedName>
    <definedName name="ADDSF6">#REF!</definedName>
    <definedName name="AFFTIRG" localSheetId="10">'[5]R5 Input page'!$E$109:$M$109</definedName>
    <definedName name="AFFTIRG" localSheetId="11">'[6]R5 Input page'!$E$115:$M$115</definedName>
    <definedName name="AFFTIRG" localSheetId="4">'RIIO-1 RPI and PVF'!#REF!</definedName>
    <definedName name="AFFTIRG">#REF!</definedName>
    <definedName name="AFFTIRG2">'[7]R5 Input page'!$F$112:$M$112</definedName>
    <definedName name="AFFTIRG3">'[7]R5 Input page'!$F$121:$M$121</definedName>
    <definedName name="AFFTIRG4">'[7]R5 Input page'!$F$130:$M$130</definedName>
    <definedName name="AFFTIRG5">'[7]R5 Input page'!$F$139:$M$139</definedName>
    <definedName name="AFFTIRGDEPN" localSheetId="10">'[5]R5 Input page'!$E$110:$M$110</definedName>
    <definedName name="AFFTIRGDEPN" localSheetId="11">'[6]R5 Input page'!$E$116:$M$116</definedName>
    <definedName name="AFFTIRGDEPN" localSheetId="4">'RIIO-1 RPI and PVF'!#REF!</definedName>
    <definedName name="AFFTIRGDEPN">#REF!</definedName>
    <definedName name="AFFTIRGDepn2">'[7]R5 Input page'!$F$113:$M$113</definedName>
    <definedName name="AFFTIRGDepn3">'[7]R5 Input page'!$F$122:$M$122</definedName>
    <definedName name="AFFTIRGDepn4">'[7]R5 Input page'!$F$131:$M$131</definedName>
    <definedName name="AFFTIRGDepn5">'[7]R5 Input page'!$F$140:$M$140</definedName>
    <definedName name="ALE" localSheetId="10">'[5]R5 Input page'!$D$96:$M$96</definedName>
    <definedName name="ALE" localSheetId="11">'[6]R5 Input page'!$D$102:$M$102</definedName>
    <definedName name="ALE" localSheetId="4">'RIIO-1 RPI and PVF'!#REF!</definedName>
    <definedName name="ALE">#REF!</definedName>
    <definedName name="ANIA" localSheetId="10">'[5]R9 Innovation incentive'!$F$26:$M$26</definedName>
    <definedName name="ANIA" localSheetId="11">'[6]R9 Innovation incentive'!$F$26:$M$26</definedName>
    <definedName name="ANIA" localSheetId="4">'[8]R9 Innovation incentive'!$F$26:$M$26</definedName>
    <definedName name="ANIA">#REF!</definedName>
    <definedName name="ANLL" localSheetId="11">'[9]R4 Licence Condition Values'!$F$52:$M$52</definedName>
    <definedName name="ANLL">'[9]R4 Licence Condition Values'!$F$52:$M$52</definedName>
    <definedName name="ANLU" localSheetId="11">'[9]R4 Licence Condition Values'!$F$53:$M$53</definedName>
    <definedName name="ANLU">'[9]R4 Licence Condition Values'!$F$53:$M$53</definedName>
    <definedName name="AssetClass" localSheetId="11" hidden="1">'[10]A0.5_Data_Constants'!$A$71:$A$76</definedName>
    <definedName name="AssetClass" hidden="1">'[11]A0.5_Data_Constants'!$A$71:$A$76</definedName>
    <definedName name="AssetDesc" localSheetId="11" hidden="1">'[10]A0.5_Data_Constants'!$B$55:$B$103</definedName>
    <definedName name="AssetDesc" hidden="1">'[11]A0.5_Data_Constants'!$B$55:$B$103</definedName>
    <definedName name="ATIRG" localSheetId="10">'[5]R5 Input page'!$E$113:$M$113</definedName>
    <definedName name="ATIRG" localSheetId="11">'[6]R5 Input page'!$E$119:$M$119</definedName>
    <definedName name="ATIRG" localSheetId="4">'RIIO-1 RPI and PVF'!#REF!</definedName>
    <definedName name="ATIRG">#REF!</definedName>
    <definedName name="ATIRG2">'[7]R5 Input page'!$F$116:$M$116</definedName>
    <definedName name="ATIRG3">'[7]R5 Input page'!$F$125:$M$125</definedName>
    <definedName name="ATIRG4">'[7]R5 Input page'!$F$134:$M$134</definedName>
    <definedName name="ATIRG5">'[7]R5 Input page'!$F$143:$M$143</definedName>
    <definedName name="b" localSheetId="11" hidden="1">{#N/A,#N/A,FALSE,"DI 2 YEAR MASTER SCHEDULE"}</definedName>
    <definedName name="b" hidden="1">{#N/A,#N/A,FALSE,"DI 2 YEAR MASTER SCHEDULE"}</definedName>
    <definedName name="BASE" localSheetId="10">'[5]R5 Input page'!$E$91</definedName>
    <definedName name="BASE" localSheetId="11">'[6]R5 Input page'!$E$97</definedName>
    <definedName name="BASE" localSheetId="4">'RIIO-1 RPI and PVF'!#REF!</definedName>
    <definedName name="BASE">#REF!</definedName>
    <definedName name="Baseline_Risk" localSheetId="11">#REF!</definedName>
    <definedName name="Baseline_Risk">#REF!</definedName>
    <definedName name="bb" localSheetId="11" hidden="1">{#N/A,#N/A,FALSE,"PRJCTED MNTHLY QTY's"}</definedName>
    <definedName name="bb" hidden="1">{#N/A,#N/A,FALSE,"PRJCTED MNTHLY QTY's"}</definedName>
    <definedName name="bbbb" localSheetId="11" hidden="1">{#N/A,#N/A,FALSE,"PRJCTED QTRLY QTY's"}</definedName>
    <definedName name="bbbb" hidden="1">{#N/A,#N/A,FALSE,"PRJCTED QTRLY QTY's"}</definedName>
    <definedName name="bbbbbb" localSheetId="11" hidden="1">{#N/A,#N/A,FALSE,"PRJCTED QTRLY QTY's"}</definedName>
    <definedName name="bbbbbb" hidden="1">{#N/A,#N/A,FALSE,"PRJCTED QTRLY QTY's"}</definedName>
    <definedName name="BBC" localSheetId="11">'[9]R5 Input page'!$F$128:$M$128</definedName>
    <definedName name="BBC">'[9]R5 Input page'!$F$128:$M$128</definedName>
    <definedName name="BExEZ4HBCC06708765M8A06KCR7P" hidden="1">#N/A</definedName>
    <definedName name="BLPH1" localSheetId="11" hidden="1">[12]Sheet2!#REF!</definedName>
    <definedName name="BLPH1" hidden="1">[12]Sheet2!#REF!</definedName>
    <definedName name="BLPH10" localSheetId="11" hidden="1">#REF!</definedName>
    <definedName name="BLPH10" hidden="1">#REF!</definedName>
    <definedName name="BLPH100" localSheetId="11" hidden="1">#REF!</definedName>
    <definedName name="BLPH100" hidden="1">#REF!</definedName>
    <definedName name="BLPH101" localSheetId="11"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1" hidden="1">[12]Sheet2!#REF!</definedName>
    <definedName name="BLPH2" hidden="1">[12]Sheet2!#REF!</definedName>
    <definedName name="BLPH20" localSheetId="11" hidden="1">#REF!</definedName>
    <definedName name="BLPH20" hidden="1">#REF!</definedName>
    <definedName name="BLPH200" localSheetId="11" hidden="1">#REF!</definedName>
    <definedName name="BLPH200" hidden="1">#REF!</definedName>
    <definedName name="BLPH201" localSheetId="11"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'[13]Risk-Free Rate'!$AQ$15</definedName>
    <definedName name="BLPH210" localSheetId="11" hidden="1">#REF!</definedName>
    <definedName name="BLPH210" hidden="1">#REF!</definedName>
    <definedName name="BLPH211" localSheetId="11" hidden="1">#REF!</definedName>
    <definedName name="BLPH211" hidden="1">#REF!</definedName>
    <definedName name="BLPH212" localSheetId="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'[13]Risk-Free Rate'!$AN$15</definedName>
    <definedName name="BLPH220" localSheetId="11" hidden="1">#REF!</definedName>
    <definedName name="BLPH220" hidden="1">#REF!</definedName>
    <definedName name="BLPH221" localSheetId="11" hidden="1">#REF!</definedName>
    <definedName name="BLPH221" hidden="1">#REF!</definedName>
    <definedName name="BLPH222" localSheetId="1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'[13]Risk-Free Rate'!$AK$15</definedName>
    <definedName name="BLPH230" localSheetId="11" hidden="1">#REF!</definedName>
    <definedName name="BLPH230" hidden="1">#REF!</definedName>
    <definedName name="BLPH231" localSheetId="11" hidden="1">#REF!</definedName>
    <definedName name="BLPH231" hidden="1">#REF!</definedName>
    <definedName name="BLPH232" localSheetId="1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'[13]Risk-Free Rate'!$AH$15</definedName>
    <definedName name="BLPH240" localSheetId="11" hidden="1">#REF!</definedName>
    <definedName name="BLPH240" hidden="1">#REF!</definedName>
    <definedName name="BLPH241" localSheetId="11" hidden="1">#REF!</definedName>
    <definedName name="BLPH241" hidden="1">#REF!</definedName>
    <definedName name="BLPH242" localSheetId="1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'[13]Risk-Free Rate'!$AE$15</definedName>
    <definedName name="BLPH250" localSheetId="11" hidden="1">#REF!</definedName>
    <definedName name="BLPH250" hidden="1">#REF!</definedName>
    <definedName name="BLPH251" localSheetId="11" hidden="1">#REF!</definedName>
    <definedName name="BLPH251" hidden="1">#REF!</definedName>
    <definedName name="BLPH252" localSheetId="1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'[13]Risk-Free Rate'!$AB$15</definedName>
    <definedName name="BLPH260" localSheetId="11" hidden="1">#REF!</definedName>
    <definedName name="BLPH260" hidden="1">#REF!</definedName>
    <definedName name="BLPH261" localSheetId="11" hidden="1">#REF!</definedName>
    <definedName name="BLPH261" hidden="1">#REF!</definedName>
    <definedName name="BLPH262" localSheetId="1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'[13]Risk-Free Rate'!$Y$15</definedName>
    <definedName name="BLPH270" localSheetId="11" hidden="1">#REF!</definedName>
    <definedName name="BLPH270" hidden="1">#REF!</definedName>
    <definedName name="BLPH271" localSheetId="11" hidden="1">#REF!</definedName>
    <definedName name="BLPH271" hidden="1">#REF!</definedName>
    <definedName name="BLPH272" localSheetId="1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'[13]Risk-Free Rate'!$V$15</definedName>
    <definedName name="BLPH280" localSheetId="11" hidden="1">#REF!</definedName>
    <definedName name="BLPH280" hidden="1">#REF!</definedName>
    <definedName name="BLPH281" localSheetId="11" hidden="1">#REF!</definedName>
    <definedName name="BLPH281" hidden="1">#REF!</definedName>
    <definedName name="BLPH282" localSheetId="1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'[13]Risk-Free Rate'!$S$15</definedName>
    <definedName name="BLPH290" localSheetId="11" hidden="1">#REF!</definedName>
    <definedName name="BLPH290" hidden="1">#REF!</definedName>
    <definedName name="BLPH291" localSheetId="11" hidden="1">#REF!</definedName>
    <definedName name="BLPH291" hidden="1">#REF!</definedName>
    <definedName name="BLPH292" localSheetId="1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'[13]Risk-Free Rate'!$P$15</definedName>
    <definedName name="BLPH300" localSheetId="11" hidden="1">#REF!</definedName>
    <definedName name="BLPH300" hidden="1">#REF!</definedName>
    <definedName name="BLPH301" localSheetId="11" hidden="1">#REF!</definedName>
    <definedName name="BLPH301" hidden="1">#REF!</definedName>
    <definedName name="BLPH302" localSheetId="1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'[13]Risk-Free Rate'!$M$15</definedName>
    <definedName name="BLPH310" localSheetId="11" hidden="1">#REF!</definedName>
    <definedName name="BLPH310" hidden="1">#REF!</definedName>
    <definedName name="BLPH311" localSheetId="11" hidden="1">#REF!</definedName>
    <definedName name="BLPH311" hidden="1">#REF!</definedName>
    <definedName name="BLPH312" localSheetId="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'[13]Risk-Free Rate'!$J$15</definedName>
    <definedName name="BLPH320" localSheetId="11" hidden="1">#REF!</definedName>
    <definedName name="BLPH320" hidden="1">#REF!</definedName>
    <definedName name="BLPH321" localSheetId="11" hidden="1">#REF!</definedName>
    <definedName name="BLPH321" hidden="1">#REF!</definedName>
    <definedName name="BLPH322" localSheetId="1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'[13]Risk-Free Rate'!$G$15</definedName>
    <definedName name="BLPH330" localSheetId="11" hidden="1">#REF!</definedName>
    <definedName name="BLPH330" hidden="1">#REF!</definedName>
    <definedName name="BLPH331" localSheetId="11" hidden="1">#REF!</definedName>
    <definedName name="BLPH331" hidden="1">#REF!</definedName>
    <definedName name="BLPH332" localSheetId="1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'[13]Risk-Free Rate'!$D$15</definedName>
    <definedName name="BLPH340" localSheetId="11" hidden="1">#REF!</definedName>
    <definedName name="BLPH340" hidden="1">#REF!</definedName>
    <definedName name="BLPH341" localSheetId="11" hidden="1">#REF!</definedName>
    <definedName name="BLPH341" hidden="1">#REF!</definedName>
    <definedName name="BLPH342" localSheetId="1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'[13]Risk-Free Rate'!$A$15</definedName>
    <definedName name="BLPH350" localSheetId="11" hidden="1">#REF!</definedName>
    <definedName name="BLPH350" hidden="1">#REF!</definedName>
    <definedName name="BLPH351" localSheetId="11" hidden="1">#REF!</definedName>
    <definedName name="BLPH351" hidden="1">#REF!</definedName>
    <definedName name="BLPH352" localSheetId="1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1" hidden="1">[12]Sheet2!#REF!</definedName>
    <definedName name="BLPH5" hidden="1">[12]Sheet2!#REF!</definedName>
    <definedName name="BLPH50" localSheetId="11" hidden="1">#REF!</definedName>
    <definedName name="BLPH50" hidden="1">#REF!</definedName>
    <definedName name="BLPH51" localSheetId="11" hidden="1">#REF!</definedName>
    <definedName name="BLPH51" hidden="1">#REF!</definedName>
    <definedName name="BLPH52" localSheetId="1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0">'[5]R5 Input page'!$F$102:$M$102</definedName>
    <definedName name="BPC" localSheetId="11">'[6]R5 Input page'!$F$108:$M$108</definedName>
    <definedName name="BPC" localSheetId="4">'RIIO-1 RPI and PVF'!#REF!</definedName>
    <definedName name="BPC">#REF!</definedName>
    <definedName name="BPC2020_21" localSheetId="11">'[14]2.1 Revenue_Interface'!$AB$108</definedName>
    <definedName name="BPC2020_21">'[15]2.1 Revenue_Interface'!$AB$108</definedName>
    <definedName name="BPCGROUP" localSheetId="10">'[5]R5 Input page'!#REF!</definedName>
    <definedName name="BPCGROUP" localSheetId="11">'[6]R5 Input page'!#REF!</definedName>
    <definedName name="BPCGROUP" localSheetId="4">'RIIO-1 RPI and PVF'!#REF!</definedName>
    <definedName name="BPCGROUP">#REF!</definedName>
    <definedName name="BPCLIMIT" localSheetId="10">'[5]R4 Licence Condition Values'!#REF!</definedName>
    <definedName name="BPCLIMIT" localSheetId="11">'[6]R4 Licence Condition Values'!#REF!</definedName>
    <definedName name="BPCLIMIT" localSheetId="4">'[8]R4 Licence Condition Values'!#REF!</definedName>
    <definedName name="BPCLIMIT">#REF!</definedName>
    <definedName name="BPCLIMIT2" localSheetId="10">'[5]R5 Input page'!#REF!</definedName>
    <definedName name="BPCLIMIT2" localSheetId="11">'[6]R5 Input page'!#REF!</definedName>
    <definedName name="BPCLIMIT2" localSheetId="4">'RIIO-1 RPI and PVF'!#REF!</definedName>
    <definedName name="BPCLIMIT2">#REF!</definedName>
    <definedName name="BR" comment="Transmission Base Revenue">'[7]R6 Base revenue'!$F$14:$M$14</definedName>
    <definedName name="BR2020_21" localSheetId="11">'[14]2.1 Revenue_Interface'!$AB$106</definedName>
    <definedName name="BR2020_21">'[15]2.1 Revenue_Interface'!$AB$106</definedName>
    <definedName name="BRt" comment="Transmission Base Revenue" localSheetId="10">'[5]R6 Base revenue'!$F$12:$M$12</definedName>
    <definedName name="BRt" comment="Transmission Base Revenue" localSheetId="11">'[6]R6 Base revenue'!$F$12:$O$12</definedName>
    <definedName name="BRt" comment="Transmission Base Revenue" localSheetId="4">'[8]R6 True Up'!$F$12:$M$12</definedName>
    <definedName name="BRt" comment="Transmission Base Revenue">#REF!</definedName>
    <definedName name="BSTC" localSheetId="11">#REF!</definedName>
    <definedName name="BSTC">#REF!</definedName>
    <definedName name="CANMR" localSheetId="10">'[5]R5 Input page'!#REF!</definedName>
    <definedName name="CANMR" localSheetId="11">'[6]R5 Input page'!#REF!</definedName>
    <definedName name="CANMR" localSheetId="4">'RIIO-1 RPI and PVF'!#REF!</definedName>
    <definedName name="CANMR">#REF!</definedName>
    <definedName name="CAP" localSheetId="11">'[9]R4 Licence Condition Values'!$F$66:$M$66</definedName>
    <definedName name="CAP">'[9]R4 Licence Condition Values'!$F$66:$M$66</definedName>
    <definedName name="CCTIRG" localSheetId="10">'[5]R4 Licence Condition Values'!$D$81:$M$81</definedName>
    <definedName name="CCTIRG" localSheetId="11">'[6]R4 Licence Condition Values'!$D$81:$M$81</definedName>
    <definedName name="CCTIRG" localSheetId="4">'[8]R4 Licence Condition Values'!$D$81:$M$81</definedName>
    <definedName name="CCTIRG">#REF!</definedName>
    <definedName name="CF" localSheetId="10">'[5]R4 Licence Condition Values'!$F$61:$M$61</definedName>
    <definedName name="CF" localSheetId="11">'[6]R4 Licence Condition Values'!$F$61:$M$61</definedName>
    <definedName name="CF" localSheetId="4">'[8]R4 Licence Condition Values'!$F$61:$M$61</definedName>
    <definedName name="CF">#REF!</definedName>
    <definedName name="CfDQD" localSheetId="10">'[5]R5 Input page'!#REF!</definedName>
    <definedName name="CfDQD" localSheetId="11">'[6]R5 Input page'!#REF!</definedName>
    <definedName name="CfDQD" localSheetId="4">'RIIO-1 RPI and PVF'!#REF!</definedName>
    <definedName name="CfDQD">#REF!</definedName>
    <definedName name="CfDS" localSheetId="10">'[5]R5 Input page'!$F$126:$M$126</definedName>
    <definedName name="CfDS" localSheetId="11">'[6]R5 Input page'!$F$132:$M$132</definedName>
    <definedName name="CfDS" localSheetId="4">'RIIO-1 RPI and PVF'!#REF!</definedName>
    <definedName name="CfDS">#REF!</definedName>
    <definedName name="CfDSD" localSheetId="10">'[5]R5 Input page'!$F$127:$M$127</definedName>
    <definedName name="CfDSD" localSheetId="11">'[6]R5 Input page'!$F$133:$M$133</definedName>
    <definedName name="CfDSD" localSheetId="4">'RIIO-1 RPI and PVF'!#REF!</definedName>
    <definedName name="CfDSD">#REF!</definedName>
    <definedName name="CFTIRG" localSheetId="10">'[5]R4 Licence Condition Values'!$E$74:$M$74</definedName>
    <definedName name="CFTIRG" localSheetId="11">'[6]R4 Licence Condition Values'!$E$74:$M$74</definedName>
    <definedName name="CFTIRG" localSheetId="4">'[8]R4 Licence Condition Values'!$E$74:$M$74</definedName>
    <definedName name="CFTIRG">#REF!</definedName>
    <definedName name="CFTIRG1">'[7]R4 Licence Condition Values'!$F$75:$M$75</definedName>
    <definedName name="CFTIRG2">'[7]R4 Licence Condition Values'!$F$86:$M$86</definedName>
    <definedName name="CFTIRG3">'[7]R4 Licence Condition Values'!$F$96:$M$96</definedName>
    <definedName name="cftirg4">'[7]R4 Licence Condition Values'!$F$106:$M$106</definedName>
    <definedName name="CFTIRG5">'[7]R4 Licence Condition Values'!$F$116:$M$116</definedName>
    <definedName name="CLNGC" localSheetId="11">'[9]R5 Input page'!$F$93:$M$93</definedName>
    <definedName name="CLNGC">'[9]R5 Input page'!$F$93:$M$93</definedName>
    <definedName name="CM" localSheetId="11">'[9]R15 SO Constraint Management'!$F$15:$M$15</definedName>
    <definedName name="CM">'[9]R15 SO Constraint Management'!$F$15:$M$15</definedName>
    <definedName name="CMCA" localSheetId="11">'[9]R15 SO Constraint Management'!$F$61:$M$61</definedName>
    <definedName name="CMCA">'[9]R15 SO Constraint Management'!$F$61:$M$61</definedName>
    <definedName name="CMCE" localSheetId="11">'[9]R4 Licence Condition Values'!$F$49:$M$49</definedName>
    <definedName name="CMCE">'[9]R4 Licence Condition Values'!$F$49:$M$49</definedName>
    <definedName name="CMECAQD" localSheetId="10">'[5]R5 Input page'!#REF!</definedName>
    <definedName name="CMECAQD" localSheetId="11">'[6]R5 Input page'!#REF!</definedName>
    <definedName name="CMECAQD" localSheetId="4">'RIIO-1 RPI and PVF'!#REF!</definedName>
    <definedName name="CMECAQD">#REF!</definedName>
    <definedName name="CMINVC" localSheetId="11">'[9]R15 SO Constraint Management'!$F$50:$M$50</definedName>
    <definedName name="CMINVC">'[9]R15 SO Constraint Management'!$F$50:$M$50</definedName>
    <definedName name="CMIR" localSheetId="11">'[9]R15 SO Constraint Management'!$F$33:$M$33</definedName>
    <definedName name="CMIR">'[9]R15 SO Constraint Management'!$F$33:$M$33</definedName>
    <definedName name="CMOpBT" localSheetId="11">'[9]R4 Licence Condition Values'!$F$50:$M$50</definedName>
    <definedName name="CMOpBT">'[9]R4 Licence Condition Values'!$F$50:$M$50</definedName>
    <definedName name="CMopDT" localSheetId="11">'[9]R5 Input page'!$F$127:$M$127</definedName>
    <definedName name="CMopDT">'[9]R5 Input page'!$F$127:$M$127</definedName>
    <definedName name="CMOPPM" localSheetId="11">'[9]R15 SO Constraint Management'!$F$80:$M$80</definedName>
    <definedName name="CMOPPM">'[9]R15 SO Constraint Management'!$F$80:$M$80</definedName>
    <definedName name="CMQD" localSheetId="10">'[5]R5 Input page'!#REF!</definedName>
    <definedName name="CMQD" localSheetId="11">'[6]R5 Input page'!#REF!</definedName>
    <definedName name="CMQD" localSheetId="4">'RIIO-1 RPI and PVF'!#REF!</definedName>
    <definedName name="CMQD">#REF!</definedName>
    <definedName name="CMS" localSheetId="10">'[5]R5 Input page'!$F$128:$M$128</definedName>
    <definedName name="CMS" localSheetId="11">'[6]R5 Input page'!$F$134:$M$134</definedName>
    <definedName name="CMS" localSheetId="4">'RIIO-1 RPI and PVF'!#REF!</definedName>
    <definedName name="CMS">#REF!</definedName>
    <definedName name="CMSD" localSheetId="10">'[5]R5 Input page'!$F$129:$M$129</definedName>
    <definedName name="CMSD" localSheetId="11">'[6]R5 Input page'!$F$135:$M$135</definedName>
    <definedName name="CMSD" localSheetId="4">'RIIO-1 RPI and PVF'!#REF!</definedName>
    <definedName name="CMSD">#REF!</definedName>
    <definedName name="CNIARt" localSheetId="11">'[14]2.1 Revenue_Interface'!$AB$104</definedName>
    <definedName name="CNIARt">'[15]2.1 Revenue_Interface'!$AB$104</definedName>
    <definedName name="CNIAV" localSheetId="11">'[14]2.1 Revenue_Interface'!#REF!</definedName>
    <definedName name="CNIAV">'[15]2.1 Revenue_Interface'!#REF!</definedName>
    <definedName name="COL" localSheetId="11">'[9]R4 Licence Condition Values'!$F$67:$M$67</definedName>
    <definedName name="COL">'[9]R4 Licence Condition Values'!$F$67:$M$67</definedName>
    <definedName name="Combine_Lookup" localSheetId="11">#REF!</definedName>
    <definedName name="Combine_Lookup">#REF!</definedName>
    <definedName name="Combine_Valid" localSheetId="11">'[16]5.8 Decommissioned Sum '!#REF!</definedName>
    <definedName name="Combine_Valid">'[16]5.8 Decommissioned Sum '!#REF!</definedName>
    <definedName name="Company_Name" localSheetId="11">#REF!</definedName>
    <definedName name="Company_Name">#REF!</definedName>
    <definedName name="CompName" localSheetId="10">'[5]R5 Input page'!$E$6</definedName>
    <definedName name="CompName" localSheetId="11">'[6]R5 Input page'!$E$6</definedName>
    <definedName name="CompName" localSheetId="4">'RIIO-1 RPI and PVF'!$A$2</definedName>
    <definedName name="CompName">#REF!</definedName>
    <definedName name="CONADJ">'[7]R8 Output incentives'!$H$151:$O$151</definedName>
    <definedName name="CSSAF" localSheetId="11">'[9]TO Incentives'!#REF!</definedName>
    <definedName name="CSSAF">'[9]TO Incentives'!#REF!</definedName>
    <definedName name="CSSCAP" localSheetId="10">'[5]R4 Licence Condition Values'!$F$48:$M$48</definedName>
    <definedName name="CSSCAP" localSheetId="11">'[6]R4 Licence Condition Values'!$F$48:$M$48</definedName>
    <definedName name="CSSCAP" localSheetId="4">'[8]R4 Licence Condition Values'!$F$48:$M$48</definedName>
    <definedName name="CSSCAP">#REF!</definedName>
    <definedName name="CSSCOL" localSheetId="10">'[5]R4 Licence Condition Values'!$F$49:$M$49</definedName>
    <definedName name="CSSCOL" localSheetId="11">'[6]R4 Licence Condition Values'!$F$49:$M$49</definedName>
    <definedName name="CSSCOL" localSheetId="4">'[8]R4 Licence Condition Values'!$F$49:$M$49</definedName>
    <definedName name="CSSCOL">#REF!</definedName>
    <definedName name="CSSDPA" localSheetId="10">'[5]R4 Licence Condition Values'!$F$51:$M$51</definedName>
    <definedName name="CSSDPA" localSheetId="11">'[6]R4 Licence Condition Values'!$F$51:$M$51</definedName>
    <definedName name="CSSDPA" localSheetId="4">'[8]R4 Licence Condition Values'!$F$51:$M$51</definedName>
    <definedName name="CSSDPA">#REF!</definedName>
    <definedName name="CSSP" localSheetId="10">'[5]R5 Input page'!$D$85:$M$85</definedName>
    <definedName name="CSSP" localSheetId="11">'[6]R5 Input page'!$D$91:$M$91</definedName>
    <definedName name="CSSP" localSheetId="4">'RIIO-1 RPI and PVF'!#REF!</definedName>
    <definedName name="CSSP">#REF!</definedName>
    <definedName name="CSSPRO" localSheetId="10">'[5]R4 Licence Condition Values'!$F$45:$M$45</definedName>
    <definedName name="CSSPRO" localSheetId="11">'[6]R4 Licence Condition Values'!$F$45:$M$45</definedName>
    <definedName name="CSSPRO" localSheetId="4">'[8]R4 Licence Condition Values'!$F$45:$M$45</definedName>
    <definedName name="CSSPRO">#REF!</definedName>
    <definedName name="CSSS" localSheetId="10">'[5]R15 SO Internal'!$F$91:$M$91</definedName>
    <definedName name="CSSS" localSheetId="11">'[6]R15 SO Internal'!$F$91:$M$91</definedName>
    <definedName name="CSSS" localSheetId="4">'[8]R15 SO Internal'!$F$91:$O$91</definedName>
    <definedName name="CSSS">#REF!</definedName>
    <definedName name="CSSSCfD" localSheetId="10">'[5]R5 Input page'!#REF!</definedName>
    <definedName name="CSSSCfD" localSheetId="11">'[6]R5 Input page'!#REF!</definedName>
    <definedName name="CSSSCfD" localSheetId="4">'RIIO-1 RPI and PVF'!#REF!</definedName>
    <definedName name="CSSSCfD">#REF!</definedName>
    <definedName name="CSSSCM" localSheetId="10">'[5]R5 Input page'!#REF!</definedName>
    <definedName name="CSSSCM" localSheetId="11">'[6]R5 Input page'!#REF!</definedName>
    <definedName name="CSSSCM" localSheetId="4">'RIIO-1 RPI and PVF'!#REF!</definedName>
    <definedName name="CSSSCM">#REF!</definedName>
    <definedName name="CSST" localSheetId="10">'[5]R4 Licence Condition Values'!$F$47:$M$47</definedName>
    <definedName name="CSST" localSheetId="11">'[6]R4 Licence Condition Values'!$F$47:$M$47</definedName>
    <definedName name="CSST" localSheetId="4">'[8]R4 Licence Condition Values'!$F$47:$M$47</definedName>
    <definedName name="CSST">#REF!</definedName>
    <definedName name="CSSUPA" localSheetId="10">'[5]R4 Licence Condition Values'!$F$50:$M$50</definedName>
    <definedName name="CSSUPA" localSheetId="11">'[6]R4 Licence Condition Values'!$F$50:$M$50</definedName>
    <definedName name="CSSUPA" localSheetId="4">'[8]R4 Licence Condition Values'!$F$50:$M$50</definedName>
    <definedName name="CSSUPA">#REF!</definedName>
    <definedName name="CTE" localSheetId="10">#REF!</definedName>
    <definedName name="CTE" localSheetId="11">'[6]R8 Output incentives'!#REF!</definedName>
    <definedName name="CTE" localSheetId="4">'[8]R8 Output incentives'!#REF!</definedName>
    <definedName name="CTE">'[17]R8 Output incentives'!#REF!</definedName>
    <definedName name="Cwvu.CapersView." localSheetId="11" hidden="1">[4]Sheet1!#REF!</definedName>
    <definedName name="Cwvu.CapersView." hidden="1">[4]Sheet1!#REF!</definedName>
    <definedName name="Cwvu.Japan_Capers_Ed_Pub." localSheetId="11" hidden="1">[4]Sheet1!#REF!</definedName>
    <definedName name="Cwvu.Japan_Capers_Ed_Pub." hidden="1">[4]Sheet1!#REF!</definedName>
    <definedName name="CxIncRA" localSheetId="11">'[9]R5 Input page'!$E$32</definedName>
    <definedName name="CxIncRA">'[9]R5 Input page'!$E$32</definedName>
    <definedName name="DecimalPlaces" localSheetId="11">0.01</definedName>
    <definedName name="DecimalPlaces">'[18]E0.5_Data_Constants'!$B$7</definedName>
    <definedName name="DELINC" localSheetId="11">'[9]R17 SO Legacy Permits'!$F$11</definedName>
    <definedName name="DELINC">'[9]R17 SO Legacy Permits'!$F$11</definedName>
    <definedName name="Dep" localSheetId="10">'[5]R4 Licence Condition Values'!$E$78:$M$78</definedName>
    <definedName name="Dep" localSheetId="11">'[6]R4 Licence Condition Values'!$E$78:$M$78</definedName>
    <definedName name="Dep" localSheetId="4">'[8]R4 Licence Condition Values'!$E$78:$M$78</definedName>
    <definedName name="Dep">#REF!</definedName>
    <definedName name="Dep_3">'[7]R4 Licence Condition Values'!$F$100:$M$100</definedName>
    <definedName name="Dep_4">'[7]R4 Licence Condition Values'!$F$110:$M$110</definedName>
    <definedName name="Dep_5">'[7]R4 Licence Condition Values'!$F$120:$M$120</definedName>
    <definedName name="DFA" localSheetId="10">'[5]R15 SO Internal'!$F$68:$M$68</definedName>
    <definedName name="DFA" localSheetId="11">'[6]R15 SO Internal'!$F$68:$M$68</definedName>
    <definedName name="DFA" localSheetId="4">'[8]R15 SO Internal'!$F$68:$O$68</definedName>
    <definedName name="DFA">#REF!</definedName>
    <definedName name="DFAA" localSheetId="10">'[5]R5 Input page'!#REF!</definedName>
    <definedName name="DFAA" localSheetId="11">'[6]R5 Input page'!#REF!</definedName>
    <definedName name="DFAA" localSheetId="4">'RIIO-1 RPI and PVF'!#REF!</definedName>
    <definedName name="DFAA">#REF!</definedName>
    <definedName name="DFAB" localSheetId="10">'[5]R5 Input page'!#REF!</definedName>
    <definedName name="DFAB" localSheetId="11">'[6]R5 Input page'!#REF!</definedName>
    <definedName name="DFAB" localSheetId="4">'RIIO-1 RPI and PVF'!#REF!</definedName>
    <definedName name="DFAB">#REF!</definedName>
    <definedName name="DFAC" localSheetId="10">'[5]R5 Input page'!#REF!</definedName>
    <definedName name="DFAC" localSheetId="11">'[6]R5 Input page'!#REF!</definedName>
    <definedName name="DFAC" localSheetId="4">'RIIO-1 RPI and PVF'!#REF!</definedName>
    <definedName name="DFAC">#REF!</definedName>
    <definedName name="Dia_Valid" localSheetId="11">'[16]5.8 Decommissioned Sum '!#REF!</definedName>
    <definedName name="Dia_Valid">'[16]5.8 Decommissioned Sum '!#REF!</definedName>
    <definedName name="DIS" localSheetId="10">'[5]R5 Input page'!$E$50:$M$50</definedName>
    <definedName name="DIS" localSheetId="11">'[6]R5 Input page'!$E$56:$M$56</definedName>
    <definedName name="DIS" localSheetId="4">'RIIO-1 RPI and PVF'!#REF!</definedName>
    <definedName name="DIS">#REF!</definedName>
    <definedName name="Dist_Valid" localSheetId="11">'[16]5.8 Decommissioned Sum '!#REF!</definedName>
    <definedName name="Dist_Valid">'[16]5.8 Decommissioned Sum '!#REF!</definedName>
    <definedName name="DRI" localSheetId="10">'[5]R5 Input page'!$E$122:$M$122</definedName>
    <definedName name="DRI" localSheetId="11">'[6]R5 Input page'!$E$128:$M$128</definedName>
    <definedName name="DRI" localSheetId="4">'RIIO-1 RPI and PVF'!#REF!</definedName>
    <definedName name="DRI">#REF!</definedName>
    <definedName name="Driver_Valid" localSheetId="11">'[16]5.8 Decommissioned Sum '!#REF!</definedName>
    <definedName name="Driver_Valid">'[16]5.8 Decommissioned Sum '!#REF!</definedName>
    <definedName name="DSF" localSheetId="11">'[9]R4 Licence Condition Values'!$F$65:$M$65</definedName>
    <definedName name="DSF">'[9]R4 Licence Condition Values'!$F$65:$M$65</definedName>
    <definedName name="DSP" localSheetId="10">'[5]R5 Input page'!$D$94:$M$94</definedName>
    <definedName name="DSP" localSheetId="11">'[6]R5 Input page'!$D$100:$M$100</definedName>
    <definedName name="DSP" localSheetId="4">'RIIO-1 RPI and PVF'!#REF!</definedName>
    <definedName name="DSP">#REF!</definedName>
    <definedName name="DSR" localSheetId="10">'[5]R15 SO Internal'!$F$82:$M$82</definedName>
    <definedName name="DSR" localSheetId="11">'[6]R15 SO Internal'!$F$82:$M$82</definedName>
    <definedName name="DSR" localSheetId="4">'[8]R15 SO Internal'!$F$82:$O$82</definedName>
    <definedName name="DSR">#REF!</definedName>
    <definedName name="DSRpq" localSheetId="10">'[5]R5 Input page'!$F$121:$M$121</definedName>
    <definedName name="DSRpq" localSheetId="11">'[6]R5 Input page'!$F$127:$M$127</definedName>
    <definedName name="DSRpq" localSheetId="4">'RIIO-1 RPI and PVF'!#REF!</definedName>
    <definedName name="DSRpq">#REF!</definedName>
    <definedName name="ECC" localSheetId="11">'[9]R5 Input page'!$F$134:$M$134</definedName>
    <definedName name="ECC">'[9]R5 Input page'!$F$134:$M$134</definedName>
    <definedName name="ECCC" localSheetId="11">'[9]R5 Input page'!$F$129:$M$129</definedName>
    <definedName name="ECCC">'[9]R5 Input page'!$F$129:$M$129</definedName>
    <definedName name="ECNIAt" localSheetId="11">'[14]2.1 Revenue_Interface'!$AB$103</definedName>
    <definedName name="ECNIAt">'[15]2.1 Revenue_Interface'!$AB$103</definedName>
    <definedName name="EDR" localSheetId="10">'[5]R8 Output incentives'!$F$140:$M$140</definedName>
    <definedName name="EDR" localSheetId="11">'[6]R8 Output incentives'!$F$140:$O$140</definedName>
    <definedName name="EDR" localSheetId="4">'[8]R8 Output incentives'!$F$140:$M$140</definedName>
    <definedName name="EDR">'[17]R8 Output incentives'!$F$140:$M$140</definedName>
    <definedName name="EDRO" localSheetId="10">'[5]R5 Input page'!$F$73:$M$73</definedName>
    <definedName name="EDRO" localSheetId="11">'[6]R5 Input page'!$F$79:$M$79</definedName>
    <definedName name="EDRO" localSheetId="4">'RIIO-1 RPI and PVF'!#REF!</definedName>
    <definedName name="EDRO">#REF!</definedName>
    <definedName name="EEPTA" localSheetId="11">'[9]R5 Input page'!$F$140:$M$140</definedName>
    <definedName name="EEPTA">'[9]R5 Input page'!$F$140:$M$140</definedName>
    <definedName name="EINIAT" localSheetId="10">#REF!</definedName>
    <definedName name="EINIAT" localSheetId="11">'[6]R5 Input page'!#REF!</definedName>
    <definedName name="EINIAT" localSheetId="4">'RIIO-1 RPI and PVF'!#REF!</definedName>
    <definedName name="EINIAT">#REF!</definedName>
    <definedName name="ENCMC" localSheetId="11">'[9]R15 SO Constraint Management'!$F$89:$M$89</definedName>
    <definedName name="ENCMC">'[9]R15 SO Constraint Management'!$F$89:$M$89</definedName>
    <definedName name="EnCMInv" localSheetId="11">'[9]R5 Input page'!$F$115:$M$115</definedName>
    <definedName name="EnCMInv">'[9]R5 Input page'!$F$115:$M$115</definedName>
    <definedName name="EnCMOp" localSheetId="11">'[9]R5 Input page'!$F$112:$M$112</definedName>
    <definedName name="EnCMOp">'[9]R5 Input page'!$F$112:$M$112</definedName>
    <definedName name="ENIA" localSheetId="10">'[5]R5 Input page'!$F$100:$M$100</definedName>
    <definedName name="ENIA" localSheetId="11">'[6]R5 Input page'!$F$106:$M$106</definedName>
    <definedName name="ENIA" localSheetId="4">'RIIO-1 RPI and PVF'!#REF!</definedName>
    <definedName name="ENIA">#REF!</definedName>
    <definedName name="ENIA2020_21" localSheetId="11">'[14]2.1 Revenue_Interface'!$AB$107</definedName>
    <definedName name="ENIA2020_21">'[15]2.1 Revenue_Interface'!$AB$107</definedName>
    <definedName name="ENSA" localSheetId="10">'[5]R5 Input page'!$D$80:$M$80</definedName>
    <definedName name="ENSA" localSheetId="11">'[6]R5 Input page'!$D$86:$M$86</definedName>
    <definedName name="ENSA" localSheetId="4">'RIIO-1 RPI and PVF'!#REF!</definedName>
    <definedName name="ENSA">#REF!</definedName>
    <definedName name="ENST" localSheetId="11">#REF!</definedName>
    <definedName name="ENST">#REF!</definedName>
    <definedName name="EPT" localSheetId="11">'[9]R5 Input page'!$F$139:$M$139</definedName>
    <definedName name="EPT">'[9]R5 Input page'!$F$139:$M$139</definedName>
    <definedName name="ETIRG" localSheetId="10">'[5]R11 TIRG'!$E$69:$M$69</definedName>
    <definedName name="ETIRG" localSheetId="11">'[6]R11 TIRG'!$E$69:$M$69</definedName>
    <definedName name="ETIRG" localSheetId="4">'[8]R11 TIRG'!$E$69:$M$69</definedName>
    <definedName name="ETIRG">'[17]R11 TIRG'!$E$69:$M$69</definedName>
    <definedName name="ETIRGC" localSheetId="10">'[5]R4 Licence Condition Values'!$E$79:$M$79</definedName>
    <definedName name="ETIRGC" localSheetId="11">'[6]R4 Licence Condition Values'!$E$79:$M$79</definedName>
    <definedName name="ETIRGC" localSheetId="4">'[8]R4 Licence Condition Values'!$E$79:$M$79</definedName>
    <definedName name="ETIRGC">#REF!</definedName>
    <definedName name="ETIRGC2">'[7]R4 Licence Condition Values'!$F$91:$M$91</definedName>
    <definedName name="ETIRGC3">'[7]R4 Licence Condition Values'!$F$101:$M$101</definedName>
    <definedName name="ETIRGC4">'[7]R4 Licence Condition Values'!$F$111:$M$111</definedName>
    <definedName name="ETIRGC5">'[7]R4 Licence Condition Values'!$F$121:$M$121</definedName>
    <definedName name="ETIRGORAV" localSheetId="10">'[5]R4 Licence Condition Values'!$D$77</definedName>
    <definedName name="ETIRGORAV" localSheetId="11">'[6]R4 Licence Condition Values'!$D$77</definedName>
    <definedName name="ETIRGORAV" localSheetId="4">'[8]R4 Licence Condition Values'!$D$77</definedName>
    <definedName name="ETIRGORAV">#REF!</definedName>
    <definedName name="ETIRGORAV2">'[7]R4 Licence Condition Values'!$F$89:$M$89</definedName>
    <definedName name="ETIRGORAV3">'[7]R4 Licence Condition Values'!$F$99:$M$99</definedName>
    <definedName name="ETIRGORAV4">'[7]R4 Licence Condition Values'!$F$109:$M$109</definedName>
    <definedName name="ETIRGORAV5">'[7]R4 Licence Condition Values'!$F$119:$M$119</definedName>
    <definedName name="ExBBCNLRA" localSheetId="11">'[9]R5 Input page'!$F$114:$M$114</definedName>
    <definedName name="ExBBCNLRA">'[9]R5 Input page'!$F$114:$M$114</definedName>
    <definedName name="ExCC" localSheetId="11">'[9]R5 Input page'!$F$160:$M$160</definedName>
    <definedName name="ExCC">'[9]R5 Input page'!$F$160:$M$160</definedName>
    <definedName name="EXCMC" localSheetId="11">'[9]R15 SO Constraint Management'!$F$98:$M$98</definedName>
    <definedName name="EXCMC">'[9]R15 SO Constraint Management'!$F$98:$M$98</definedName>
    <definedName name="ExCMInv" localSheetId="11">'[9]R5 Input page'!$F$116:$M$116</definedName>
    <definedName name="ExCMInv">'[9]R5 Input page'!$F$116:$M$116</definedName>
    <definedName name="EXCMOp" localSheetId="11">'[9]R5 Input page'!$F$113:$M$113</definedName>
    <definedName name="EXCMOp">'[9]R5 Input page'!$F$113:$M$113</definedName>
    <definedName name="ExRO" localSheetId="11">'[9]R5 Input page'!$F$159:$M$159</definedName>
    <definedName name="ExRO">'[9]R5 Input page'!$F$159:$M$159</definedName>
    <definedName name="f" localSheetId="11" hidden="1">{"'PRODUCTIONCOST SHEET'!$B$3:$G$48"}</definedName>
    <definedName name="f" hidden="1">{"'PRODUCTIONCOST SHEET'!$B$3:$G$48"}</definedName>
    <definedName name="FactAA">'[7]R5 Input page'!#REF!</definedName>
    <definedName name="FactBB">'[7]R5 Input page'!#REF!</definedName>
    <definedName name="FactX">'[7]R5 Input page'!#REF!</definedName>
    <definedName name="FactY">'[7]R5 Input page'!#REF!</definedName>
    <definedName name="FactZ">'[7]R5 Input page'!#REF!</definedName>
    <definedName name="ff" localSheetId="11" hidden="1">{#N/A,#N/A,FALSE,"PRJCTED MNTHLY QTY's"}</definedName>
    <definedName name="ff" hidden="1">{#N/A,#N/A,FALSE,"PRJCTED MNTHLY QTY's"}</definedName>
    <definedName name="fffff" localSheetId="11" hidden="1">{#N/A,#N/A,FALSE,"PRJCTED QTRLY QTY's"}</definedName>
    <definedName name="fffff" hidden="1">{#N/A,#N/A,FALSE,"PRJCTED QTRLY QTY's"}</definedName>
    <definedName name="FTI" localSheetId="11">'[9]R5 Input page'!$F$89:$M$89</definedName>
    <definedName name="FTI">'[9]R5 Input page'!$F$89:$M$89</definedName>
    <definedName name="FTIRG" localSheetId="10">'[5]R11 TIRG'!$E$41:$M$41</definedName>
    <definedName name="FTIRG" localSheetId="11">'[6]R11 TIRG'!$E$41:$M$41</definedName>
    <definedName name="FTIRG" localSheetId="4">'[8]R11 TIRG'!$E$41:$M$41</definedName>
    <definedName name="FTIRG">'[17]R11 TIRG'!$E$41:$M$41</definedName>
    <definedName name="FTIRG2">'[7]R4 Licence Condition Values'!$F$87:$M$87</definedName>
    <definedName name="FTIRGC" localSheetId="10">'[5]R4 Licence Condition Values'!$E$75:$M$75</definedName>
    <definedName name="FTIRGC" localSheetId="11">'[6]R4 Licence Condition Values'!$E$75:$M$75</definedName>
    <definedName name="FTIRGC" localSheetId="4">'[8]R4 Licence Condition Values'!$E$75:$M$75</definedName>
    <definedName name="FTIRGC">#REF!</definedName>
    <definedName name="FTIRGC3">'[7]R4 Licence Condition Values'!$F$97:$M$97</definedName>
    <definedName name="FTIRGC4">'[7]R4 Licence Condition Values'!$F$107:$M$107</definedName>
    <definedName name="FTIRGC5">'[7]R4 Licence Condition Values'!$F$117:$M$117</definedName>
    <definedName name="ftirgdepn" localSheetId="10">'[5]R4 Licence Condition Values'!$E$76:$M$76</definedName>
    <definedName name="ftirgdepn" localSheetId="11">'[6]R4 Licence Condition Values'!$E$76:$M$76</definedName>
    <definedName name="ftirgdepn" localSheetId="4">'[8]R4 Licence Condition Values'!$E$76:$M$76</definedName>
    <definedName name="ftirgdepn">#REF!</definedName>
    <definedName name="FTIRGDepn2">'[7]R4 Licence Condition Values'!$F$88:$M$88</definedName>
    <definedName name="FTIRGDepn3">'[7]R4 Licence Condition Values'!$F$98:$M$98</definedName>
    <definedName name="FTIRGDepn4">'[7]R4 Licence Condition Values'!$F$108:$M$108</definedName>
    <definedName name="FTIRGDEPN5">'[7]R4 Licence Condition Values'!$F$118:$M$118</definedName>
    <definedName name="FYADD" localSheetId="10">'[5]R5 Input page'!$F$93:$M$93</definedName>
    <definedName name="FYADD" localSheetId="11">'[6]R5 Input page'!$F$99:$M$99</definedName>
    <definedName name="FYADD" localSheetId="4">'RIIO-1 RPI and PVF'!#REF!</definedName>
    <definedName name="FYADD">#REF!</definedName>
    <definedName name="FYDSP" localSheetId="10">'[5]R5 Input page'!$F$95:$M$95</definedName>
    <definedName name="FYDSP" localSheetId="11">'[6]R5 Input page'!$F$101:$M$101</definedName>
    <definedName name="FYDSP" localSheetId="4">'RIIO-1 RPI and PVF'!#REF!</definedName>
    <definedName name="FYDSP">#REF!</definedName>
    <definedName name="GDN" localSheetId="11">#REF!</definedName>
    <definedName name="GDN">#REF!</definedName>
    <definedName name="GDN_PF" localSheetId="11">#REF!</definedName>
    <definedName name="GDN_PF">#REF!</definedName>
    <definedName name="GHGC" localSheetId="11">'[9]R5 Input page'!$F$147:$M$147</definedName>
    <definedName name="GHGC">'[9]R5 Input page'!$F$147:$M$147</definedName>
    <definedName name="GHGIM" localSheetId="11">'[9]R5 Input page'!$F$156:$M$156</definedName>
    <definedName name="GHGIM">'[9]R5 Input page'!$F$156:$M$156</definedName>
    <definedName name="GHGIR" localSheetId="11">'[9]R1 SO External Cost Incentives'!$F$89:$M$89</definedName>
    <definedName name="GHGIR">'[9]R1 SO External Cost Incentives'!$F$89:$M$89</definedName>
    <definedName name="gjk" localSheetId="11" hidden="1">{#N/A,#N/A,FALSE,"DI 2 YEAR MASTER SCHEDULE"}</definedName>
    <definedName name="gjk" hidden="1">{#N/A,#N/A,FALSE,"DI 2 YEAR MASTER SCHEDULE"}</definedName>
    <definedName name="gwge" localSheetId="11" hidden="1">#REF!</definedName>
    <definedName name="gwge" hidden="1">#REF!</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1"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0">'[5]R5 Input page'!#REF!</definedName>
    <definedName name="IONT" localSheetId="11">'[6]R5 Input page'!#REF!</definedName>
    <definedName name="IONT" localSheetId="4">'RIIO-1 RPI and PVF'!#REF!</definedName>
    <definedName name="IONT">#REF!</definedName>
    <definedName name="IPTIRG" localSheetId="10">'[5]R11 TIRG'!$E$23:$M$23</definedName>
    <definedName name="IPTIRG" localSheetId="11">'[6]R11 TIRG'!$E$23:$M$23</definedName>
    <definedName name="IPTIRG" localSheetId="4">'[8]R11 TIRG'!$E$23:$M$23</definedName>
    <definedName name="IPTIRG">'[17]R11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11">'[9]TO pass through'!#REF!</definedName>
    <definedName name="ISA">'[9]TO pass through'!#REF!</definedName>
    <definedName name="ISE" localSheetId="11">'[9]R4 Licence Condition Values'!$F$16:$M$16</definedName>
    <definedName name="ISE">'[9]R4 Licence Condition Values'!$F$16:$M$16</definedName>
    <definedName name="It" localSheetId="10">'[5]R5 Input page'!$E$57:$M$57</definedName>
    <definedName name="It" localSheetId="11">'[6]R5 Input page'!$E$63:$O$63</definedName>
    <definedName name="It" localSheetId="4">'RIIO-1 RPI and PVF'!#REF!</definedName>
    <definedName name="It">#REF!</definedName>
    <definedName name="ITA" localSheetId="10">'[5]R4 Licence Condition Values'!$D$14:$M$14</definedName>
    <definedName name="ITA" localSheetId="11">'[6]R4 Licence Condition Values'!$D$14:$M$14</definedName>
    <definedName name="ITA" localSheetId="4">'[8]R4 Licence Condition Values'!$D$14:$M$14</definedName>
    <definedName name="ITA">#REF!</definedName>
    <definedName name="ITC" localSheetId="10">'[5]R7 pass through'!$F$63:$M$63</definedName>
    <definedName name="ITC" localSheetId="11">'[6]R7 pass through'!$F$84:$O$84</definedName>
    <definedName name="ITC" localSheetId="4">'[8]R7 Pass Through'!$F$64:$O$64</definedName>
    <definedName name="ITC">#REF!</definedName>
    <definedName name="ITP" localSheetId="10">'[5]R5 Input page'!$D$63:$M$63</definedName>
    <definedName name="ITP" localSheetId="11">'[6]R5 Input page'!$D$69:$M$69</definedName>
    <definedName name="ITP" localSheetId="4">'RIIO-1 RPI and PVF'!#REF!</definedName>
    <definedName name="ITP">#REF!</definedName>
    <definedName name="K" localSheetId="10">'[5]R10 Correction'!$E$17:$M$17</definedName>
    <definedName name="K" localSheetId="11">'[6]R10 Correction'!$E$19:$O$19</definedName>
    <definedName name="K" localSheetId="4">'[8]R10 Correction'!$E$17:$O$17</definedName>
    <definedName name="K">#REF!</definedName>
    <definedName name="KPI" localSheetId="11">'[7]R5 Input page'!#REF!</definedName>
    <definedName name="KPI" localSheetId="4">'[7]R5 Input page'!#REF!</definedName>
    <definedName name="KPI">'[7]R5 Input page'!#REF!</definedName>
    <definedName name="Kt" localSheetId="10">#REF!</definedName>
    <definedName name="Kt" localSheetId="11">'[6]R10 Correction'!#REF!</definedName>
    <definedName name="Kt" localSheetId="4">'[8]R10 Correction'!#REF!</definedName>
    <definedName name="Kt">#REF!</definedName>
    <definedName name="l" localSheetId="11" hidden="1">{#N/A,#N/A,FALSE,"DI 2 YEAR MASTER SCHEDULE"}</definedName>
    <definedName name="l" hidden="1">{#N/A,#N/A,FALSE,"DI 2 YEAR MASTER SCHEDULE"}</definedName>
    <definedName name="LF" localSheetId="10">'[5]R7 pass through'!$F$42:$M$42</definedName>
    <definedName name="LF" localSheetId="11">'[6]R7 pass through'!$F$63:$O$63</definedName>
    <definedName name="LF" localSheetId="4">'[8]R7 Pass Through'!$F$43:$O$43</definedName>
    <definedName name="LF">#REF!</definedName>
    <definedName name="LFA" localSheetId="10">'[5]R5 Input page'!$D$61:$M$61</definedName>
    <definedName name="LFA" localSheetId="11">'[6]R5 Input page'!$D$67:$M$67</definedName>
    <definedName name="LFA" localSheetId="4">'RIIO-1 RPI and PVF'!#REF!</definedName>
    <definedName name="LFA">#REF!</definedName>
    <definedName name="LFE" localSheetId="10">'[5]R4 Licence Condition Values'!$D$13:$M$13</definedName>
    <definedName name="LFE" localSheetId="11">'[6]R4 Licence Condition Values'!$D$13:$M$13</definedName>
    <definedName name="LFE" localSheetId="4">'[8]R4 Licence Condition Values'!$D$13:$M$13</definedName>
    <definedName name="LFE">#REF!</definedName>
    <definedName name="LFt" localSheetId="10">'[5]R7 pass through'!$E$10:$M$10</definedName>
    <definedName name="LFt" localSheetId="11">'[6]R7 pass through'!$E$16:$O$16</definedName>
    <definedName name="LFt">#REF!</definedName>
    <definedName name="ListOffset" hidden="1">1</definedName>
    <definedName name="lkl" localSheetId="11" hidden="1">{#N/A,#N/A,FALSE,"DI 2 YEAR MASTER SCHEDULE"}</definedName>
    <definedName name="lkl" hidden="1">{#N/A,#N/A,FALSE,"DI 2 YEAR MASTER SCHEDULE"}</definedName>
    <definedName name="LRCIC" localSheetId="11">'[9]R5 Input page'!$F$92:$M$92</definedName>
    <definedName name="LRCIC">'[9]R5 Input page'!$F$92:$M$92</definedName>
    <definedName name="LRD" localSheetId="11">'[9]R4 Licence Condition Values'!$F$56:$M$56</definedName>
    <definedName name="LRD">'[9]R4 Licence Condition Values'!$F$56:$M$56</definedName>
    <definedName name="Mat__Type_Array" localSheetId="11">'[16]5.8 Decommissioned Sum '!#REF!</definedName>
    <definedName name="Mat__Type_Array">'[16]5.8 Decommissioned Sum '!#REF!</definedName>
    <definedName name="Mat_Type_Row" localSheetId="11">#REF!</definedName>
    <definedName name="Mat_Type_Row">#REF!</definedName>
    <definedName name="Mat_Valid" localSheetId="11">'[16]5.8 Decommissioned Sum '!#REF!</definedName>
    <definedName name="Mat_Valid">'[16]5.8 Decommissioned Sum '!#REF!</definedName>
    <definedName name="MCIR" localSheetId="11">'[9]R5 Input page'!$F$154:$M$154</definedName>
    <definedName name="MCIR">'[9]R5 Input page'!$F$154:$M$154</definedName>
    <definedName name="MDIR" localSheetId="11">'[9]R5 Input page'!$F$155:$M$155</definedName>
    <definedName name="MDIR">'[9]R5 Input page'!$F$155:$M$155</definedName>
    <definedName name="MIR" localSheetId="11">'[9]R1 SO External Cost Incentives'!$F$96:$M$96</definedName>
    <definedName name="MIR">'[9]R1 SO External Cost Incentives'!$F$96:$M$96</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0">'[5]R5 Input page'!$F$25:$M$25</definedName>
    <definedName name="MOD" localSheetId="11">'[6]R5 Input page'!$F$27:$O$27</definedName>
    <definedName name="MOD" localSheetId="4">'RIIO-1 RPI and PVF'!$F$24:$M$24</definedName>
    <definedName name="MOD">#REF!</definedName>
    <definedName name="MR" localSheetId="11">'[9]R11 TO MAR'!$F$15:$M$15</definedName>
    <definedName name="MR">'[9]R11 TO MAR'!$F$15:$M$15</definedName>
    <definedName name="MRM" localSheetId="11">'[9]R5 Input page'!$F$137:$M$137</definedName>
    <definedName name="MRM">'[9]R5 Input page'!$F$137:$M$137</definedName>
    <definedName name="MTC" localSheetId="10">'[5]R5 Input page'!#REF!</definedName>
    <definedName name="MTC" localSheetId="11">'[6]R5 Input page'!#REF!</definedName>
    <definedName name="MTC" localSheetId="4">'RIIO-1 RPI and PVF'!#REF!</definedName>
    <definedName name="MTC">#REF!</definedName>
    <definedName name="NC" localSheetId="10">'1.6 External Revenue'!#REF!</definedName>
    <definedName name="NC" localSheetId="11">#REF!</definedName>
    <definedName name="NC" localSheetId="4">#REF!</definedName>
    <definedName name="NC">#REF!</definedName>
    <definedName name="NIA" localSheetId="10">'[5]R9 Innovation incentive'!$F$16:$M$16</definedName>
    <definedName name="NIA" localSheetId="11">'[6]R9 Innovation incentive'!$F$16:$M$16</definedName>
    <definedName name="NIA" localSheetId="4">'[8]R9 Innovation incentive'!$F$16:$M$16</definedName>
    <definedName name="NIA">#REF!</definedName>
    <definedName name="NIAIE" localSheetId="10">'[5]R5 Input page'!$F$101:$M$101</definedName>
    <definedName name="NIAIE" localSheetId="11">'[6]R5 Input page'!$F$107:$M$107</definedName>
    <definedName name="NIAIE" localSheetId="4">'RIIO-1 RPI and PVF'!#REF!</definedName>
    <definedName name="NIAIE">#REF!</definedName>
    <definedName name="NIAINT" localSheetId="11">'[19]R5 Input page'!$F$105:$M$105</definedName>
    <definedName name="NIAINT">'[19]R5 Input page'!$F$105:$M$105</definedName>
    <definedName name="NIAR" localSheetId="10">'[5]R5 Input page'!$F$103:$M$103</definedName>
    <definedName name="NIAR" localSheetId="11">'[6]R5 Input page'!$F$109:$M$109</definedName>
    <definedName name="NIAR" localSheetId="4">'RIIO-1 RPI and PVF'!#REF!</definedName>
    <definedName name="NIAR">#REF!</definedName>
    <definedName name="NIAV" localSheetId="10">'[5]R4 Licence Condition Values'!$F$63:$M$63</definedName>
    <definedName name="NIAV" localSheetId="11">'[6]R4 Licence Condition Values'!$F$63:$M$63</definedName>
    <definedName name="NIAV" localSheetId="4">'[8]R4 Licence Condition Values'!$F$63:$M$63</definedName>
    <definedName name="NIAV">#REF!</definedName>
    <definedName name="NIAV2020_21" localSheetId="11">'[14]2.1 Revenue_Interface'!$AB$105</definedName>
    <definedName name="NIAV2020_21">'[15]2.1 Revenue_Interface'!$AB$105</definedName>
    <definedName name="NICF" localSheetId="10">'[5]R5 Input page'!$F$104:$M$104</definedName>
    <definedName name="NICF" localSheetId="11">'[6]R5 Input page'!$F$110:$M$110</definedName>
    <definedName name="NICF" localSheetId="4">'RIIO-1 RPI and PVF'!#REF!</definedName>
    <definedName name="NICF">#REF!</definedName>
    <definedName name="NICF2" localSheetId="10">'[5]R9 Innovation incentive'!$F$9:$M$9</definedName>
    <definedName name="NICF2" localSheetId="11">'[6]R9 Innovation incentive'!$F$9:$M$9</definedName>
    <definedName name="NICF2" localSheetId="4">'[8]R9 Innovation incentive'!$F$9:$M$9</definedName>
    <definedName name="NICF2">#REF!</definedName>
    <definedName name="nn" localSheetId="11" hidden="1">{#N/A,#N/A,FALSE,"PRJCTED QTRLY $'s"}</definedName>
    <definedName name="nn" hidden="1">{#N/A,#N/A,FALSE,"PRJCTED QTRLY $'s"}</definedName>
    <definedName name="NTPC" localSheetId="10">'[5]R5 Input page'!$D$97:$M$97</definedName>
    <definedName name="NTPC" localSheetId="11">'[6]R5 Input page'!$D$103:$M$103</definedName>
    <definedName name="NTPC" localSheetId="4">'RIIO-1 RPI and PVF'!#REF!</definedName>
    <definedName name="NTPC">#REF!</definedName>
    <definedName name="OFET" localSheetId="10">'[5]R5 Input page'!$D$68:$M$68</definedName>
    <definedName name="OFET" localSheetId="11">'[6]R5 Input page'!$D$74:$M$74</definedName>
    <definedName name="OFET" localSheetId="4">'RIIO-1 RPI and PVF'!#REF!</definedName>
    <definedName name="OFET">#REF!</definedName>
    <definedName name="OIP" localSheetId="10">'[5]R8 Output incentives'!$F$13:$M$13</definedName>
    <definedName name="OIP">'[6]R8 Output incentives'!$F$13:$M$13</definedName>
    <definedName name="OIR" localSheetId="11">'[9]TO Incentives'!$F$9:$M$9</definedName>
    <definedName name="OIR">'[9]TO Incentives'!$F$9:$M$9</definedName>
    <definedName name="OMC" localSheetId="11">'[9]R5 Input page'!$F$135:$M$135</definedName>
    <definedName name="OMC">'[9]R5 Input page'!$F$135:$M$135</definedName>
    <definedName name="OPTC" localSheetId="11">'[9]TO pass through'!#REF!</definedName>
    <definedName name="OPTC">'[9]TO pass through'!#REF!</definedName>
    <definedName name="OSC" localSheetId="11">'[9]R5 Input page'!$F$142:$M$142</definedName>
    <definedName name="OSC">'[9]R5 Input page'!$F$142:$M$142</definedName>
    <definedName name="PA" localSheetId="11">'[9]TO Incentives'!#REF!</definedName>
    <definedName name="PA">'[9]TO Incentives'!#REF!</definedName>
    <definedName name="Pal_Workbook_GUID" hidden="1">"LJ9YVKRJVQ1A1KNUG7XIT5A9"</definedName>
    <definedName name="PEAK2" localSheetId="10">'[5]R5 Input page'!#REF!</definedName>
    <definedName name="PEAK2" localSheetId="11">'[6]R5 Input page'!#REF!</definedName>
    <definedName name="PEAK2" localSheetId="4">'RIIO-1 RPI and PVF'!#REF!</definedName>
    <definedName name="PEAK2">#REF!</definedName>
    <definedName name="PEAK3" localSheetId="10">'[5]R5 Input page'!$F$125:$M$125</definedName>
    <definedName name="PEAK3" localSheetId="11">'[6]R5 Input page'!$F$131:$M$131</definedName>
    <definedName name="PEAK3" localSheetId="4">'RIIO-1 RPI and PVF'!#REF!</definedName>
    <definedName name="PEAK3">#REF!</definedName>
    <definedName name="PEAK6" localSheetId="11">#REF!</definedName>
    <definedName name="PEAK6" localSheetId="4">'RIIO-1 RPI and PVF'!#REF!</definedName>
    <definedName name="PEAK6">#REF!</definedName>
    <definedName name="PEAKA" localSheetId="10">'[5]R5 Input page'!$F$123:$M$123</definedName>
    <definedName name="PEAKA" localSheetId="11">'[6]R5 Input page'!$F$129:$M$129</definedName>
    <definedName name="PEAKA" localSheetId="4">'RIIO-1 RPI and PVF'!#REF!</definedName>
    <definedName name="PEAKA">#REF!</definedName>
    <definedName name="Pipe_Length" localSheetId="11">#REF!</definedName>
    <definedName name="Pipe_Length">#REF!</definedName>
    <definedName name="PR">'[20]PR t'!$I$24:$P$24</definedName>
    <definedName name="_xlnm.Print_Area" localSheetId="10">'1.6 External Revenue'!$A$1:$C$74</definedName>
    <definedName name="_xlnm.Print_Area" localSheetId="4">'RIIO-1 RPI and PVF'!$A$1:$P$44</definedName>
    <definedName name="PRt" localSheetId="10">#REF!</definedName>
    <definedName name="PRt" localSheetId="11">#REF!</definedName>
    <definedName name="PRt" localSheetId="4">#REF!</definedName>
    <definedName name="PRt">#REF!</definedName>
    <definedName name="PT" comment="Pass through Items" localSheetId="11">'[9]TO pass through'!#REF!</definedName>
    <definedName name="PT" comment="Pass through Items">'[9]TO pass through'!#REF!</definedName>
    <definedName name="PTIS" localSheetId="10">'[5]R8 Output incentives'!$F$131:$M$131</definedName>
    <definedName name="PTIS" localSheetId="11">'[6]R8 Output incentives'!$F$131:$M$131</definedName>
    <definedName name="PTIS" localSheetId="4">'[8]R8 Output incentives'!$F$131:$M$131</definedName>
    <definedName name="PTIS">'[17]R8 Output incentives'!$F$131:$M$131</definedName>
    <definedName name="PTRA" localSheetId="10">'[5]R4 Licence Condition Values'!$F$66:$M$66</definedName>
    <definedName name="PTRA" localSheetId="11">'[6]R4 Licence Condition Values'!$F$66:$M$66</definedName>
    <definedName name="PTRA" localSheetId="4">'[8]R4 Licence Condition Values'!$F$66:$M$66</definedName>
    <definedName name="PTRA">#REF!</definedName>
    <definedName name="PTt" comment="Pass through Items" localSheetId="10">'[5]R7 pass through'!$F$20:$M$20</definedName>
    <definedName name="PTt" comment="Pass through Items" localSheetId="11">'[6]R7 pass through'!$F$41:$M$41</definedName>
    <definedName name="PTt" comment="Pass through Items" localSheetId="4">'[8]R7 Pass Through'!$F$21:$M$21</definedName>
    <definedName name="PTt" comment="Pass through Items">#REF!</definedName>
    <definedName name="PTV" localSheetId="11">#REF!</definedName>
    <definedName name="PTV">#REF!</definedName>
    <definedName name="PU" localSheetId="10">'[5]R4 Licence Condition Values'!$F$9:$M$9</definedName>
    <definedName name="PU" localSheetId="11">'[6]R4 Licence Condition Values'!$F$9:$M$9</definedName>
    <definedName name="PU" localSheetId="4">'[8]R4 Licence Condition Values'!$F$9:$M$9</definedName>
    <definedName name="PU">#REF!</definedName>
    <definedName name="PVF" localSheetId="10">'[5]R5 Input page'!$E$45:$M$45</definedName>
    <definedName name="PVF" localSheetId="11">'[6]R5 Input page'!$E$51:$P$51</definedName>
    <definedName name="PVF" localSheetId="4">'RIIO-1 RPI and PVF'!$E$43:$P$43</definedName>
    <definedName name="PVF">#REF!</definedName>
    <definedName name="QDAIR" localSheetId="11">'[9]R5 Input page'!$F$148:$M$148</definedName>
    <definedName name="QDAIR">'[9]R5 Input page'!$F$148:$M$148</definedName>
    <definedName name="QDFIR" localSheetId="11">'[9]R1 SO External Cost Incentives'!$F$79:$M$79</definedName>
    <definedName name="QDFIR">'[9]R1 SO External Cost Incentives'!$F$79:$M$79</definedName>
    <definedName name="qs" localSheetId="11" hidden="1">{#N/A,#N/A,FALSE,"PRJCTED MNTHLY QTY's"}</definedName>
    <definedName name="qs" hidden="1">{#N/A,#N/A,FALSE,"PRJCTED MNTHLY QTY's"}</definedName>
    <definedName name="QTFIR" localSheetId="11">'[9]R5 Input page'!$F$149:$M$149</definedName>
    <definedName name="QTFIR">'[9]R5 Input page'!$F$149:$M$149</definedName>
    <definedName name="RADD" localSheetId="11">'[9]R5 Input page'!$F$126:$M$126</definedName>
    <definedName name="RADD">'[9]R5 Input page'!$F$126:$M$126</definedName>
    <definedName name="RAREnCA" localSheetId="11">'[9]R5 Input page'!$F$120:$M$120</definedName>
    <definedName name="RAREnCA">'[9]R5 Input page'!$F$120:$M$120</definedName>
    <definedName name="RB" localSheetId="10">'[5]R7 pass through'!$F$31:$O$31</definedName>
    <definedName name="RB" localSheetId="11">'[6]R7 pass through'!$F$52:$O$52</definedName>
    <definedName name="RB" localSheetId="4">'[8]R7 Pass Through'!$F$32:$O$32</definedName>
    <definedName name="RB">#REF!</definedName>
    <definedName name="RBA" localSheetId="10">'[5]R5 Input page'!$F$60:$M$60</definedName>
    <definedName name="RBA" localSheetId="11">'[6]R5 Input page'!$F$66:$M$66</definedName>
    <definedName name="RBA" localSheetId="4">'RIIO-1 RPI and PVF'!#REF!</definedName>
    <definedName name="RBA">#REF!</definedName>
    <definedName name="RBC" localSheetId="11">'[9]R5 Input page'!$F$136:$M$136</definedName>
    <definedName name="RBC">'[9]R5 Input page'!$F$136:$M$136</definedName>
    <definedName name="RBCAP" localSheetId="11">'[9]R5 Input page'!$F$144:$M$144</definedName>
    <definedName name="RBCAP">'[9]R5 Input page'!$F$144:$M$144</definedName>
    <definedName name="RBE" localSheetId="10">'[5]R4 Licence Condition Values'!$F$12:$M$12</definedName>
    <definedName name="RBE" localSheetId="11">'[6]R4 Licence Condition Values'!$F$12:$M$12</definedName>
    <definedName name="RBE" localSheetId="4">'[8]R4 Licence Condition Values'!$F$12:$M$12</definedName>
    <definedName name="RBE">#REF!</definedName>
    <definedName name="RBF" localSheetId="11">'[9]R5 Input page'!$F$145:$M$145</definedName>
    <definedName name="RBF">'[9]R5 Input page'!$F$145:$M$145</definedName>
    <definedName name="RBIR" localSheetId="11">'[9]R1 SO External Cost Incentives'!$F$72:$M$72</definedName>
    <definedName name="RBIR">'[9]R1 SO External Cost Incentives'!$F$72:$M$72</definedName>
    <definedName name="RBt" localSheetId="10">'[5]R7 pass through'!$E$9:$M$9</definedName>
    <definedName name="RBt" localSheetId="11">'[6]R7 pass through'!$E$15:$O$15</definedName>
    <definedName name="RBt" localSheetId="4">'[8]R7 Pass Through'!$E$10:$O$10</definedName>
    <definedName name="RBt">#REF!</definedName>
    <definedName name="RCOM" localSheetId="11">'[9]R5 Input page'!$F$87:$M$87</definedName>
    <definedName name="RCOM">'[9]R5 Input page'!$F$87:$M$87</definedName>
    <definedName name="RCOR" localSheetId="11">'[9]R5 Input page'!$F$121:$M$121</definedName>
    <definedName name="RCOR">'[9]R5 Input page'!$F$121:$M$121</definedName>
    <definedName name="Regulatory_Year_ending_31st_March_2021" localSheetId="11">#REF!</definedName>
    <definedName name="Regulatory_Year_ending_31st_March_2021">#REF!</definedName>
    <definedName name="RegYear" localSheetId="11">#REF!</definedName>
    <definedName name="RegYear">#REF!</definedName>
    <definedName name="RegYr" localSheetId="10">'[5]R5 Input page'!$F$7</definedName>
    <definedName name="RegYr" localSheetId="11">'[6]R5 Input page'!$F$7</definedName>
    <definedName name="RegYr" localSheetId="4">'RIIO-1 RPI and PVF'!$A$3</definedName>
    <definedName name="RegYr">#REF!</definedName>
    <definedName name="ReOpenerOutputs" localSheetId="11">#REF!</definedName>
    <definedName name="ReOpenerOutputs">#REF!</definedName>
    <definedName name="REV" localSheetId="10">'[5]R6 Base revenue'!$E$75:$M$75</definedName>
    <definedName name="REV" localSheetId="11">'[6]R6 Base revenue'!$E$77:$O$77</definedName>
    <definedName name="REV" localSheetId="4">'[8]R6 True Up'!$E$54:$O$54</definedName>
    <definedName name="REV">#REF!</definedName>
    <definedName name="RFIIR" localSheetId="10">'[5]R5 Input page'!#REF!</definedName>
    <definedName name="RFIIR" localSheetId="11">'[6]R5 Input page'!#REF!</definedName>
    <definedName name="RFIIR" localSheetId="4">'RIIO-1 RPI and PVF'!#REF!</definedName>
    <definedName name="RFIIR">#REF!</definedName>
    <definedName name="RI" localSheetId="10">'[5]R8 Output incentives'!$E$32:$M$32</definedName>
    <definedName name="RI" localSheetId="11">'[6]R8 Output incentives'!$E$32:$O$32</definedName>
    <definedName name="RI" localSheetId="4">'[8]R8 Output incentives'!$E$32:$M$32</definedName>
    <definedName name="RI">'[17]R8 Output incentives'!$E$32:$M$32</definedName>
    <definedName name="RICOL">'[20]Input TO'!$I$65:$P$65</definedName>
    <definedName name="RIDPA" localSheetId="10">'[5]R4 Licence Condition Values'!$F$24:$M$24</definedName>
    <definedName name="RIDPA" localSheetId="11">'[6]R4 Licence Condition Values'!$F$24:$O$24</definedName>
    <definedName name="RIDPA" localSheetId="4">'[8]R4 Licence Condition Values'!$F$24:$M$24</definedName>
    <definedName name="RIDPA">#REF!</definedName>
    <definedName name="RIDPA1213">'[20]Input TO'!$I$63:$P$63</definedName>
    <definedName name="RIDPA201213">'[20]Input TO'!$I$63:$P$63</definedName>
    <definedName name="RIEC" localSheetId="11">'[9]R5 Input page'!$F$118:$M$118</definedName>
    <definedName name="RIEC">'[9]R5 Input page'!$F$118:$M$118</definedName>
    <definedName name="RILEG" localSheetId="11">#REF!</definedName>
    <definedName name="RILEG" localSheetId="4">'RIIO-1 RPI and PVF'!#REF!</definedName>
    <definedName name="RILEG">#REF!</definedName>
    <definedName name="RILT">'[20]Input TO'!$I$59:$P$59</definedName>
    <definedName name="RIP">'[20]Input TO'!$F$135:$P$135</definedName>
    <definedName name="RiskAfterRecalcMacro" localSheetId="11"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1" hidden="1">100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11"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1" hidden="1">FALSE</definedName>
    <definedName name="RiskUseMultipleCPUs" hidden="1">TRUE</definedName>
    <definedName name="RIUPA">'[20]Input TO'!$I$62:$P$62</definedName>
    <definedName name="RIUT">'[20]Input TO'!$I$60:$P$60</definedName>
    <definedName name="RLOC" localSheetId="11">'[9]R5 Input page'!$F$122:$M$122</definedName>
    <definedName name="RLOC">'[9]R5 Input page'!$F$122:$M$122</definedName>
    <definedName name="RNC" localSheetId="11">'[9]R5 Input page'!$F$88:$M$88</definedName>
    <definedName name="RNC">'[9]R5 Input page'!$F$88:$M$88</definedName>
    <definedName name="RNOEC" localSheetId="11">'[9]R5 Input page'!$F$119:$M$119</definedName>
    <definedName name="RNOEC">'[9]R5 Input page'!$F$119:$M$119</definedName>
    <definedName name="RNOExC" localSheetId="11">'[9]R5 Input page'!$F$124:$M$124</definedName>
    <definedName name="RNOExC">'[9]R5 Input page'!$F$124:$M$124</definedName>
    <definedName name="RODEC" localSheetId="11">'[9]R5 Input page'!$F$117:$M$117</definedName>
    <definedName name="RODEC">'[9]R5 Input page'!$F$117:$M$117</definedName>
    <definedName name="RODExC" localSheetId="11">'[9]R5 Input page'!$F$125:$M$125</definedName>
    <definedName name="RODExC">'[9]R5 Input page'!$F$125:$M$125</definedName>
    <definedName name="ROPExC" localSheetId="11">'[9]R5 Input page'!$F$123:$M$123</definedName>
    <definedName name="ROPExC">'[9]R5 Input page'!$F$123:$M$123</definedName>
    <definedName name="RPIA" localSheetId="10">'[5]R5 Input page'!$D$10:$M$10</definedName>
    <definedName name="RPIA" localSheetId="11">'[6]R5 Input page'!$D$10:$M$10</definedName>
    <definedName name="RPIA" localSheetId="4">'RIIO-1 RPI and PVF'!$D$8:$O$8</definedName>
    <definedName name="RPIA">#REF!</definedName>
    <definedName name="RPIF" localSheetId="10">'[5]R6 Base revenue'!$E$28:$M$28</definedName>
    <definedName name="RPIF" localSheetId="11">'[6]R6 Base revenue'!$E$30:$O$30</definedName>
    <definedName name="RPIF" localSheetId="4">'[8]R6 True Up'!$E$30:$O$30</definedName>
    <definedName name="RPIF">#REF!</definedName>
    <definedName name="Rwvu.CapersView." localSheetId="11" hidden="1">#REF!</definedName>
    <definedName name="Rwvu.CapersView." hidden="1">#REF!</definedName>
    <definedName name="Rwvu.Japan_Capers_Ed_Pub." localSheetId="11" hidden="1">#REF!</definedName>
    <definedName name="Rwvu.Japan_Capers_Ed_Pub." hidden="1">#REF!</definedName>
    <definedName name="Rwvu.KJP_CC." hidden="1">#REF!</definedName>
    <definedName name="SAFTIRG" localSheetId="10">'[5]R5 Input page'!$D$111:$M$111</definedName>
    <definedName name="SAFTIRG" localSheetId="11">'[6]R5 Input page'!$D$117:$M$117</definedName>
    <definedName name="SAFTIRG" localSheetId="4">'RIIO-1 RPI and PVF'!#REF!</definedName>
    <definedName name="SAFTIRG">#REF!</definedName>
    <definedName name="SAFTIRG1">'[7]R5 Input page'!$D$105:$M$105</definedName>
    <definedName name="SAFTIRG2">'[7]R5 Input page'!$F$114:$M$114</definedName>
    <definedName name="SAFTIRG3">'[7]R5 Input page'!$F$123:$M$123</definedName>
    <definedName name="SAFTIRG4">'[7]R5 Input page'!$F$132:$M$132</definedName>
    <definedName name="SAFTIRG5">'[7]R5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11">'[9]R1 SO External Cost Incentives'!$F$31:$M$31</definedName>
    <definedName name="SC">'[9]R1 SO External Cost Incentives'!$F$31:$M$31</definedName>
    <definedName name="SCMR" localSheetId="11">'[9]R1 SO External Cost Incentives'!$F$54:$M$54</definedName>
    <definedName name="SCMR">'[9]R1 SO External Cost Incentives'!$F$54:$M$54</definedName>
    <definedName name="SEA">'[7]R5 Input page'!$F$69:$M$69</definedName>
    <definedName name="SEAPRO">'[7]R4 Licence Condition Values'!$F$65:$M$65</definedName>
    <definedName name="select_GDN_name" localSheetId="11">'[21]2. Out of area networks'!$L$188:$L$195</definedName>
    <definedName name="select_GDN_name">'[21]2. Out of area networks'!$L$188:$L$195</definedName>
    <definedName name="SER" localSheetId="10">'[5]R5 Input page'!$F$84:$M$84</definedName>
    <definedName name="SER" localSheetId="11">'[6]R5 Input page'!$F$90:$M$90</definedName>
    <definedName name="SER" localSheetId="4">'RIIO-1 RPI and PVF'!#REF!</definedName>
    <definedName name="SER">#REF!</definedName>
    <definedName name="SERLIMIT" localSheetId="10">'[5]R4 Licence Condition Values'!$F$59:$M$59</definedName>
    <definedName name="SERLIMIT" localSheetId="11">'[6]R4 Licence Condition Values'!$F$59:$M$59</definedName>
    <definedName name="SERLIMIT" localSheetId="4">'[8]R4 Licence Condition Values'!$F$59:$M$59</definedName>
    <definedName name="SERLIMIT">#REF!</definedName>
    <definedName name="SFI" localSheetId="10">'[5]R8 Output incentives'!$E$123:$M$123</definedName>
    <definedName name="SFI" localSheetId="11">'[6]R8 Output incentives'!$E$123:$O$123</definedName>
    <definedName name="SFI" localSheetId="4">'[8]R8 Output incentives'!$E$123:$M$123</definedName>
    <definedName name="SFI">'[17]R8 Output incentives'!$E$123:$M$123</definedName>
    <definedName name="SHCP" localSheetId="11">'[22]R8 Output incentives'!$F$149:$M$149</definedName>
    <definedName name="SHCP">'[22]R8 Output incentives'!$F$149:$M$149</definedName>
    <definedName name="Shrink" localSheetId="11">'[9]R5 Input page'!$F$132:$M$132</definedName>
    <definedName name="Shrink">'[9]R5 Input page'!$F$132:$M$132</definedName>
    <definedName name="ShrinkInc" localSheetId="11">'[9]R5 Input page'!$F$133:$M$133</definedName>
    <definedName name="ShrinkInc">'[9]R5 Input page'!$F$133:$M$133</definedName>
    <definedName name="SIFFt" localSheetId="11">'[14]2.1 Revenue_Interface'!#REF!</definedName>
    <definedName name="SIFFt">'[15]2.1 Revenue_Interface'!#REF!</definedName>
    <definedName name="SIR" localSheetId="11">'[9]R1 SO External Cost Incentives'!$F$46:$M$46</definedName>
    <definedName name="SIR">'[9]R1 SO External Cost Incentives'!$F$46:$M$46</definedName>
    <definedName name="SIT" localSheetId="11">'[9]R1 SO External Cost Incentives'!$F$64:$M$64</definedName>
    <definedName name="SIT">'[9]R1 SO External Cost Incentives'!$F$64:$M$64</definedName>
    <definedName name="SKPI">'[7]R8 Output incentives'!$F$107:$M$107</definedName>
    <definedName name="SKPIC">'[7]R5 Input page'!$F$68:$M$68</definedName>
    <definedName name="SKPICAP">'[7]R4 Licence Condition Values'!$F$59:$M$59</definedName>
    <definedName name="SKPICOL">'[7]R4 Licence Condition Values'!$F$61:$M$61</definedName>
    <definedName name="SKPIDPA">'[7]R4 Licence Condition Values'!$F$62:$M$62</definedName>
    <definedName name="SKPIPRO">'[7]R4 Licence Condition Values'!$F$63:$M$63</definedName>
    <definedName name="SKPIT">'[7]R4 Licence Condition Values'!$F$58:$M$58</definedName>
    <definedName name="SKPIUPA">'[7]R4 Licence Condition Values'!$F$60:$M$60</definedName>
    <definedName name="SOBR" localSheetId="11">'[9]R14 SO Base Revenue'!$F$12:$M$12</definedName>
    <definedName name="SOBR">'[9]R14 SO Base Revenue'!$F$12:$M$12</definedName>
    <definedName name="SOCDSPt" localSheetId="11">'[14]2.1 Revenue_Interface'!$AB$76:$AF$76</definedName>
    <definedName name="SOCRITRAt" localSheetId="11">'[14]2.1 Revenue_Interface'!#REF!</definedName>
    <definedName name="SOCRITRAt">'[15]2.1 Revenue_Interface'!#REF!</definedName>
    <definedName name="SOCRITROt" localSheetId="11">'[14]2.1 Revenue_Interface'!#REF!</definedName>
    <definedName name="SOCRITROt">'[15]2.1 Revenue_Interface'!#REF!</definedName>
    <definedName name="SOCROTRAt" localSheetId="11">'[14]2.1 Revenue_Interface'!#REF!</definedName>
    <definedName name="SOCROTRAt">'[15]2.1 Revenue_Interface'!#REF!</definedName>
    <definedName name="SOCROTROt" localSheetId="11">'[14]2.1 Revenue_Interface'!#REF!</definedName>
    <definedName name="SOCROTROt">'[15]2.1 Revenue_Interface'!#REF!</definedName>
    <definedName name="SOEMR" localSheetId="10">'[5]R4 Licence Condition Values'!$E$87:$M$87</definedName>
    <definedName name="SOEMR" localSheetId="11">'[6]R4 Licence Condition Values'!$E$87:$M$87</definedName>
    <definedName name="SOEMR" localSheetId="4">'[8]R4 Licence Condition Values'!$E$87:$M$87</definedName>
    <definedName name="SOEMR">#REF!</definedName>
    <definedName name="SOEMRCO" localSheetId="10">'[5]R5 Input page'!$F$118:$M$118</definedName>
    <definedName name="SOEMRCO" localSheetId="11">'[6]R5 Input page'!$F$124:$M$124</definedName>
    <definedName name="SOEMRCO" localSheetId="4">'RIIO-1 RPI and PVF'!#REF!</definedName>
    <definedName name="SOEMRCO">#REF!</definedName>
    <definedName name="SOEMRDRI" localSheetId="10">'[5]R5 Input page'!#REF!</definedName>
    <definedName name="SOEMRDRI" localSheetId="11">'[6]R5 Input page'!#REF!</definedName>
    <definedName name="SOEMRDRI" localSheetId="4">'RIIO-1 RPI and PVF'!#REF!</definedName>
    <definedName name="SOEMRDRI">#REF!</definedName>
    <definedName name="SOEMRINC" localSheetId="10">'[5]R15 SO Internal'!$F$60:$M$60</definedName>
    <definedName name="SOEMRINC" localSheetId="11">'[6]R15 SO Internal'!$F$60:$M$60</definedName>
    <definedName name="SOEMRINC" localSheetId="4">'[8]R15 SO Internal'!$F$60:$M$60</definedName>
    <definedName name="SOEMRINC">#REF!</definedName>
    <definedName name="SOFIOCRAt" localSheetId="11">'[14]2.1 Revenue_Interface'!#REF!</definedName>
    <definedName name="SOFIOCRAt">'[15]2.1 Revenue_Interface'!#REF!</definedName>
    <definedName name="SOFIOCROt" localSheetId="11">'[14]2.1 Revenue_Interface'!#REF!</definedName>
    <definedName name="SOFIOCROt">'[15]2.1 Revenue_Interface'!#REF!</definedName>
    <definedName name="SOI" localSheetId="11">#REF!</definedName>
    <definedName name="SOI">#REF!</definedName>
    <definedName name="SOInterestincomeaccruedadjustment" localSheetId="11">'[14]2.1 Revenue_Interface'!$AB$81:$AF$81</definedName>
    <definedName name="SOK" localSheetId="11">'[9]R19 SO Correction (SOK)'!$E$19:$M$19</definedName>
    <definedName name="SOK">'[9]R19 SO Correction (SOK)'!$E$19:$M$19</definedName>
    <definedName name="SOMOD" localSheetId="10">'[5]R5 Input page'!$F$27:$M$27</definedName>
    <definedName name="SOMOD" localSheetId="11">'[6]R5 Input page'!$F$29:$M$29</definedName>
    <definedName name="SOMOD" localSheetId="4">'RIIO-1 RPI and PVF'!#REF!</definedName>
    <definedName name="SOMOD">#REF!</definedName>
    <definedName name="SOMR" localSheetId="11">'[9]R20 SO MAR'!$F$13:$M$13</definedName>
    <definedName name="SOMR">'[9]R20 SO MAR'!$F$13:$M$13</definedName>
    <definedName name="SONZROt" localSheetId="11">'[14]2.1 Revenue_Interface'!#REF!</definedName>
    <definedName name="SONZROt">'[15]2.1 Revenue_Interface'!#REF!</definedName>
    <definedName name="SOOIRC" localSheetId="11">'[9]R1 SO External Cost Incentives'!$F$20:$M$20</definedName>
    <definedName name="SOOIRC">'[9]R1 SO External Cost Incentives'!$F$20:$M$20</definedName>
    <definedName name="SOProvisionalBadDebtcost" localSheetId="11">'[14]2.1 Revenue_Interface'!$AB$79:$AF$79</definedName>
    <definedName name="SOPU" localSheetId="10">'[5]R4 Licence Condition Values'!$F$10:$M$10</definedName>
    <definedName name="SOPU" localSheetId="11">'[6]R4 Licence Condition Values'!$F$10:$M$10</definedName>
    <definedName name="SOPU" localSheetId="4">'[8]R4 Licence Condition Values'!$F$10:$M$10</definedName>
    <definedName name="SOPU">#REF!</definedName>
    <definedName name="SOREntc" localSheetId="11">'[9]R5 Input page'!$F$85:$M$85</definedName>
    <definedName name="SOREntc">'[9]R5 Input page'!$F$85:$M$85</definedName>
    <definedName name="SOREV" localSheetId="10">'[5]R15 SO Internal'!$F$39:$M$39</definedName>
    <definedName name="SOREV" localSheetId="11">'[6]R15 SO Internal'!$F$39:$M$39</definedName>
    <definedName name="SOREV" localSheetId="4">'[8]R15 SO Internal'!$F$39:$M$39</definedName>
    <definedName name="SOREV">#REF!</definedName>
    <definedName name="SORExC" localSheetId="11">'[9]R5 Input page'!$F$86:$M$86</definedName>
    <definedName name="SORExC">'[9]R5 Input page'!$F$86:$M$86</definedName>
    <definedName name="SOSOACO" localSheetId="11">'[14]2.1 Revenue_Interface'!$AB$28:$AF$28</definedName>
    <definedName name="SOSOACO">'[15]2.1 Revenue_Interface'!$AB$28:$AF$28</definedName>
    <definedName name="SOSOANC" localSheetId="11">'[14]2.1 Revenue_Interface'!$AB$27:$AF$27</definedName>
    <definedName name="SOSOANC">'[15]2.1 Revenue_Interface'!$AB$27:$AF$27</definedName>
    <definedName name="SOSOEDEt" localSheetId="11">'[14]2.1 Revenue_Interface'!$AB$77:$AF$77</definedName>
    <definedName name="SOSORBDt" localSheetId="11">'[14]2.1 Revenue_Interface'!$AB$82:$AF$82</definedName>
    <definedName name="SOTRU" localSheetId="10">'[5]R15 SO Internal'!$F$27:$M$27</definedName>
    <definedName name="SOTRU" localSheetId="11">'[6]R15 SO Internal'!$F$27:$M$27</definedName>
    <definedName name="SOTRU" localSheetId="4">'[8]R15 SO Internal'!$F$27:$O$27</definedName>
    <definedName name="SOTRU">#REF!</definedName>
    <definedName name="SS" localSheetId="11">'[7]R8 Output incentives'!#REF!</definedName>
    <definedName name="SS" localSheetId="4">'[7]R8 Output incentives'!#REF!</definedName>
    <definedName name="SS">'[7]R8 Output incentives'!#REF!</definedName>
    <definedName name="SSC">'[7]R5 Input page'!$F$66:$M$66</definedName>
    <definedName name="SSCAP">'[7]R4 Licence Condition Values'!$F$50:$M$50</definedName>
    <definedName name="SSCOL">'[7]R4 Licence Condition Values'!$F$51:$M$51</definedName>
    <definedName name="SSDPA">'[7]R4 Licence Condition Values'!$F$53:$M$53</definedName>
    <definedName name="SSI">'[7]R8 Output incentives'!$F$83:$M$83</definedName>
    <definedName name="SSO" localSheetId="10">'[5]R8 Output incentives'!$F$63:$M$63</definedName>
    <definedName name="SSO" localSheetId="11">'[6]R8 Output incentives'!$F$63:$O$63</definedName>
    <definedName name="SSO" localSheetId="4">'[8]R8 Output incentives'!$F$63:$M$63</definedName>
    <definedName name="SSO">'[17]R8 Output incentives'!$F$63:$M$63</definedName>
    <definedName name="SSPRO">'[7]R4 Licence Condition Values'!$F$55:$M$55</definedName>
    <definedName name="SSS" localSheetId="10">'[5]R8 Output incentives'!$F$80:$M$80</definedName>
    <definedName name="SSS" localSheetId="11">'[6]R8 Output incentives'!$F$80:$M$80</definedName>
    <definedName name="SSS" localSheetId="4">'[8]R8 Output incentives'!$F$80:$M$80</definedName>
    <definedName name="SSS">'[17]R8 Output incentives'!$F$80:$M$80</definedName>
    <definedName name="SSSAF" localSheetId="11">'[9]TO Incentives'!#REF!</definedName>
    <definedName name="SSSAF">'[9]TO Incentives'!#REF!</definedName>
    <definedName name="SSSCAP" localSheetId="10">'[5]R4 Licence Condition Values'!$F$55:$M$55</definedName>
    <definedName name="SSSCAP" localSheetId="11">'[6]R4 Licence Condition Values'!$F$55:$M$55</definedName>
    <definedName name="SSSCAP" localSheetId="4">'[8]R4 Licence Condition Values'!$F$55:$M$55</definedName>
    <definedName name="SSSCAP">#REF!</definedName>
    <definedName name="SSSCOL" localSheetId="10">'[5]R4 Licence Condition Values'!$F$56:$M$56</definedName>
    <definedName name="SSSCOL" localSheetId="11">'[6]R4 Licence Condition Values'!$F$56:$M$56</definedName>
    <definedName name="SSSCOL" localSheetId="4">'[8]R4 Licence Condition Values'!$F$56:$M$56</definedName>
    <definedName name="SSSCOL">#REF!</definedName>
    <definedName name="SSSDPA" localSheetId="10">'[5]R4 Licence Condition Values'!$F$58:$M$58</definedName>
    <definedName name="SSSDPA" localSheetId="11">'[6]R4 Licence Condition Values'!$F$58:$M$58</definedName>
    <definedName name="SSSDPA" localSheetId="4">'[8]R4 Licence Condition Values'!$F$58:$M$58</definedName>
    <definedName name="SSSDPA">#REF!</definedName>
    <definedName name="SSSP" localSheetId="10">'[5]R5 Input page'!$D$83:$M$83</definedName>
    <definedName name="SSSP" localSheetId="11">'[6]R5 Input page'!$D$89:$M$89</definedName>
    <definedName name="SSSP" localSheetId="4">'RIIO-1 RPI and PVF'!#REF!</definedName>
    <definedName name="SSSP">#REF!</definedName>
    <definedName name="SSSPRO" localSheetId="10">'[5]R4 Licence Condition Values'!$F$53:$M$53</definedName>
    <definedName name="SSSPRO" localSheetId="11">'[6]R4 Licence Condition Values'!$F$53:$M$53</definedName>
    <definedName name="SSSPRO" localSheetId="4">'[8]R4 Licence Condition Values'!$F$53:$M$53</definedName>
    <definedName name="SSSPRO">#REF!</definedName>
    <definedName name="SSST" localSheetId="10">'[5]R4 Licence Condition Values'!$F$54:$M$54</definedName>
    <definedName name="SSST" localSheetId="11">'[6]R4 Licence Condition Values'!$F$54:$M$54</definedName>
    <definedName name="SSST" localSheetId="4">'[8]R4 Licence Condition Values'!$F$54:$M$54</definedName>
    <definedName name="SSST">#REF!</definedName>
    <definedName name="SSSUPA" localSheetId="10">'[5]R4 Licence Condition Values'!$F$57:$M$57</definedName>
    <definedName name="SSSUPA" localSheetId="11">'[6]R4 Licence Condition Values'!$F$57:$M$57</definedName>
    <definedName name="SSSUPA" localSheetId="4">'[8]R4 Licence Condition Values'!$F$57:$M$57</definedName>
    <definedName name="SSSUPA">#REF!</definedName>
    <definedName name="SST">'[7]R4 Licence Condition Values'!$F$49:$M$49</definedName>
    <definedName name="SSUPA">'[7]R4 Licence Condition Values'!$F$52:$M$52</definedName>
    <definedName name="STIP" localSheetId="11">'[9]R5 Input page'!$F$143:$M$143</definedName>
    <definedName name="STIP">'[9]R5 Input page'!$F$143:$M$143</definedName>
    <definedName name="SubTIRG" localSheetId="10">'[5]R11 TIRG'!$E$12:$M$12</definedName>
    <definedName name="SubTIRG">'[6]R11 TIRG'!$E$12:$M$12</definedName>
    <definedName name="Sum_Length" localSheetId="11">#REF!</definedName>
    <definedName name="Sum_Length">#REF!</definedName>
    <definedName name="Swvu.CapersView." localSheetId="11" hidden="1">[4]Sheet1!#REF!</definedName>
    <definedName name="Swvu.CapersView." hidden="1">[4]Sheet1!#REF!</definedName>
    <definedName name="Swvu.Japan_Capers_Ed_Pub." localSheetId="11" hidden="1">#REF!</definedName>
    <definedName name="Swvu.Japan_Capers_Ed_Pub." hidden="1">#REF!</definedName>
    <definedName name="Swvu.KJP_CC." localSheetId="11" hidden="1">#REF!</definedName>
    <definedName name="Swvu.KJP_CC." hidden="1">#REF!</definedName>
    <definedName name="TA" localSheetId="11">'[9]R5 Input page'!$F$141:$M$141</definedName>
    <definedName name="TA">'[9]R5 Input page'!$F$141:$M$141</definedName>
    <definedName name="TERM" localSheetId="11">#REF!</definedName>
    <definedName name="TERM">#REF!</definedName>
    <definedName name="TERMt" localSheetId="10">'[5]R5 Input page'!$D$64:$M$64</definedName>
    <definedName name="TERMt" localSheetId="11">'[6]R5 Input page'!$D$70:$M$70</definedName>
    <definedName name="TERMt" localSheetId="4">'RIIO-1 RPI and PVF'!#REF!</definedName>
    <definedName name="TERMt">#REF!</definedName>
    <definedName name="Tier_Lookup" localSheetId="11">'[16]5.8 Decommissioned Sum '!#REF!</definedName>
    <definedName name="Tier_Lookup">'[16]5.8 Decommissioned Sum '!#REF!</definedName>
    <definedName name="TIRG" localSheetId="10">'[5]R11 TIRG'!$E$15:$M$15</definedName>
    <definedName name="TIRG" localSheetId="11">'[6]R11 TIRG'!$E$15:$M$15</definedName>
    <definedName name="TIRG" localSheetId="4">'[8]R11 TIRG'!$E$15:$M$15</definedName>
    <definedName name="TIRG">'[17]R11 TIRG'!$E$15:$M$15</definedName>
    <definedName name="TIRGINCADJ" localSheetId="10">'[5]R5 Input page'!$E$112:$M$112</definedName>
    <definedName name="TIRGINCADJ" localSheetId="11">'[6]R5 Input page'!$E$118:$M$118</definedName>
    <definedName name="TIRGINCADJ" localSheetId="4">'RIIO-1 RPI and PVF'!#REF!</definedName>
    <definedName name="TIRGINCADJ">#REF!</definedName>
    <definedName name="TIRGIncAdj2">'[7]R5 Input page'!$F$115:$M$115</definedName>
    <definedName name="TIRGIncAdj3">'[7]R5 Input page'!$F$124:$M$124</definedName>
    <definedName name="TIRGIncAdj4">'[7]R5 Input page'!$F$133:$M$133</definedName>
    <definedName name="TIRGIncAdj5">'[7]R5 Input page'!$F$142:$M$142</definedName>
    <definedName name="TIS" localSheetId="10">'[5]R4 Licence Condition Values'!$D$41:$M$41</definedName>
    <definedName name="TIS" localSheetId="11">'[6]R4 Licence Condition Values'!$D$41:$M$41</definedName>
    <definedName name="TIS" localSheetId="4">'[8]R4 Licence Condition Values'!$D$41:$M$41</definedName>
    <definedName name="TIS">#REF!</definedName>
    <definedName name="TNR" localSheetId="10">'[5]R5 Input page'!$F$29:$M$29</definedName>
    <definedName name="TNR" localSheetId="11">'[6]R5 Input page'!$F$31:$M$31</definedName>
    <definedName name="TNR" localSheetId="4">'RIIO-1 RPI and PVF'!#REF!</definedName>
    <definedName name="TNR">#REF!</definedName>
    <definedName name="TO" localSheetId="10">'[5]R12 TO MAR'!$F$19:$M$19</definedName>
    <definedName name="TO" localSheetId="11">'[6]R12 TO MAR'!$F$22:$M$22</definedName>
    <definedName name="TO" localSheetId="4">'[8]R12 SO MAR'!$F$22:$M$22</definedName>
    <definedName name="TO">#REF!</definedName>
    <definedName name="TOACO" localSheetId="11">'[14]2.1 Revenue_Interface'!$AB$14:$AF$14</definedName>
    <definedName name="TOACO">'[15]2.1 Revenue_Interface'!$AB$14:$AF$14</definedName>
    <definedName name="TOACOU" localSheetId="11">'[14]2.1 Revenue_Interface'!$AB$21:$AF$21</definedName>
    <definedName name="TOACOU">'[15]2.1 Revenue_Interface'!$AB$21:$AF$21</definedName>
    <definedName name="TOActualBadDebtcostincurred" localSheetId="11">'[14]2.1 Revenue_Interface'!$AB$66:$AF$66</definedName>
    <definedName name="TOActualbusinessmileageemissions" localSheetId="11">'[14]2.1 Revenue_Interface'!$AB$89:$AF$89</definedName>
    <definedName name="TOActualbusinessmileageemissions">'[15]2.1 Revenue_Interface'!$AB$89:$AF$89</definedName>
    <definedName name="TOActualEnvironmentalValue" localSheetId="11">'[14]2.1 Revenue_Interface'!$AB$96:$AF$96</definedName>
    <definedName name="TOActualEnvironmentalValue">'[15]2.1 Revenue_Interface'!$AB$96:$AF$96</definedName>
    <definedName name="TOActualofficewaste" localSheetId="11">'[14]2.1 Revenue_Interface'!$AB$92:$AF$92</definedName>
    <definedName name="TOActualofficewaste">'[15]2.1 Revenue_Interface'!$AB$92:$AF$92</definedName>
    <definedName name="TOActualoperationaltransportemissions" localSheetId="11">'[14]2.1 Revenue_Interface'!$AB$88:$AF$88</definedName>
    <definedName name="TOActualoperationaltransportemissions">'[15]2.1 Revenue_Interface'!$AB$88:$AF$88</definedName>
    <definedName name="TOActualwateruse" localSheetId="11">'[14]2.1 Revenue_Interface'!$AB$93:$AF$93</definedName>
    <definedName name="TOActualwateruse">'[15]2.1 Revenue_Interface'!$AB$93:$AF$93</definedName>
    <definedName name="TOAIO" localSheetId="11">'[14]2.1 Revenue_Interface'!$AB$15:$AF$15</definedName>
    <definedName name="TOAIO">'[15]2.1 Revenue_Interface'!$AB$15:$AF$15</definedName>
    <definedName name="TOAIOU" localSheetId="11">'[14]2.1 Revenue_Interface'!$AB$22:$AF$22</definedName>
    <definedName name="TOAIOU">'[15]2.1 Revenue_Interface'!$AB$22:$AF$22</definedName>
    <definedName name="TOALC" localSheetId="11">'[14]2.1 Revenue_Interface'!$AB$11:$AF$11</definedName>
    <definedName name="TOALC">'[15]2.1 Revenue_Interface'!$AB$11:$AF$11</definedName>
    <definedName name="TOALCU" localSheetId="11">'[14]2.1 Revenue_Interface'!$AB$18:$AF$18</definedName>
    <definedName name="TOALCU">'[15]2.1 Revenue_Interface'!$AB$18:$AF$18</definedName>
    <definedName name="TOALTt" localSheetId="11">'[14]2.1 Revenue_Interface'!$AB$72:$AF$72</definedName>
    <definedName name="TOANC" localSheetId="11">'[14]2.1 Revenue_Interface'!$AB$16:$AF$16</definedName>
    <definedName name="TOANC">'[15]2.1 Revenue_Interface'!$AB$16:$AF$16</definedName>
    <definedName name="TOANCU" localSheetId="11">'[14]2.1 Revenue_Interface'!$AB$23:$AF$23</definedName>
    <definedName name="TOANCU">'[15]2.1 Revenue_Interface'!$AB$23:$AF$23</definedName>
    <definedName name="TOAOC" localSheetId="11">'[14]2.1 Revenue_Interface'!$AB$13:$AF$13</definedName>
    <definedName name="TOAOC">'[15]2.1 Revenue_Interface'!$AB$13:$AF$13</definedName>
    <definedName name="TOAOCU" localSheetId="11">'[14]2.1 Revenue_Interface'!$AB$20:$AF$20</definedName>
    <definedName name="TOAOCU">'[15]2.1 Revenue_Interface'!$AB$20:$AF$20</definedName>
    <definedName name="TOARC" localSheetId="11">'[14]2.1 Revenue_Interface'!$AB$12:$AF$12</definedName>
    <definedName name="TOARC">'[15]2.1 Revenue_Interface'!$AB$12:$AF$12</definedName>
    <definedName name="TOARCU" localSheetId="11">'[14]2.1 Revenue_Interface'!$AB$19:$AF$19</definedName>
    <definedName name="TOARCU">'[15]2.1 Revenue_Interface'!$AB$19:$AF$19</definedName>
    <definedName name="TOBPDt" localSheetId="11">'[14]2.1 Revenue_Interface'!$AB$70:$AF$70</definedName>
    <definedName name="TOBTRRAt" localSheetId="11">'[14]2.1 Revenue_Interface'!#REF!</definedName>
    <definedName name="TOBTRRAt">'[15]2.1 Revenue_Interface'!#REF!</definedName>
    <definedName name="TOBTRROt" localSheetId="11">'[14]2.1 Revenue_Interface'!#REF!</definedName>
    <definedName name="TOBTRROt">'[15]2.1 Revenue_Interface'!#REF!</definedName>
    <definedName name="TOCEPRAt" localSheetId="11">'[14]2.1 Revenue_Interface'!#REF!</definedName>
    <definedName name="TOCEPRAt">'[15]2.1 Revenue_Interface'!#REF!</definedName>
    <definedName name="TOCEPROt" localSheetId="11">'[14]2.1 Revenue_Interface'!#REF!</definedName>
    <definedName name="TOCEPROt">'[15]2.1 Revenue_Interface'!#REF!</definedName>
    <definedName name="TOCRITRAt" localSheetId="11">'[14]2.1 Revenue_Interface'!#REF!</definedName>
    <definedName name="TOCRITRAt">'[15]2.1 Revenue_Interface'!#REF!</definedName>
    <definedName name="TOCRITROt" localSheetId="11">'[14]2.1 Revenue_Interface'!#REF!</definedName>
    <definedName name="TOCRITROt">'[15]2.1 Revenue_Interface'!#REF!</definedName>
    <definedName name="TOCROTRAt" localSheetId="11">'[14]2.1 Revenue_Interface'!#REF!</definedName>
    <definedName name="TOCROTRAt">'[15]2.1 Revenue_Interface'!#REF!</definedName>
    <definedName name="TOCROTROt" localSheetId="11">'[14]2.1 Revenue_Interface'!#REF!</definedName>
    <definedName name="TOCROTROt">'[15]2.1 Revenue_Interface'!#REF!</definedName>
    <definedName name="TOCSPt" localSheetId="11">'[14]2.1 Revenue_Interface'!$AB$86:$AF$86</definedName>
    <definedName name="TOCSPt">'[15]2.1 Revenue_Interface'!$AB$86:$AF$86</definedName>
    <definedName name="TOEDEt" localSheetId="11">'[14]2.1 Revenue_Interface'!$AB$60:$AF$60</definedName>
    <definedName name="TOFIOCRAt" localSheetId="11">'[14]2.1 Revenue_Interface'!#REF!</definedName>
    <definedName name="TOFIOCRAt">'[15]2.1 Revenue_Interface'!#REF!</definedName>
    <definedName name="TOFIOCROt" localSheetId="11">'[14]2.1 Revenue_Interface'!#REF!</definedName>
    <definedName name="TOFIOCROt">'[15]2.1 Revenue_Interface'!#REF!</definedName>
    <definedName name="TOFTO" localSheetId="10">'[5]R5 Input page'!$D$67:$M$67</definedName>
    <definedName name="TOFTO" localSheetId="11">'[6]R5 Input page'!$D$73:$M$73</definedName>
    <definedName name="TOFTO" localSheetId="4">'RIIO-1 RPI and PVF'!#REF!</definedName>
    <definedName name="TOFTO">#REF!</definedName>
    <definedName name="TOIDRSt" localSheetId="11">'[14]2.1 Revenue_Interface'!#REF!</definedName>
    <definedName name="TOIDRSt">'[15]2.1 Revenue_Interface'!#REF!</definedName>
    <definedName name="TOInterestincomeaccruedadjustment" localSheetId="11">'[14]2.1 Revenue_Interface'!$AB$67:$AF$67</definedName>
    <definedName name="TOKLSRAt" localSheetId="11">'[14]2.1 Revenue_Interface'!#REF!</definedName>
    <definedName name="TOKLSRAt">'[15]2.1 Revenue_Interface'!#REF!</definedName>
    <definedName name="TOKLSROt" localSheetId="11">'[14]2.1 Revenue_Interface'!#REF!</definedName>
    <definedName name="TOKLSROt">'[15]2.1 Revenue_Interface'!#REF!</definedName>
    <definedName name="TOLA" localSheetId="11">'[9]R5 Input page'!$E$34</definedName>
    <definedName name="TOLA">'[9]R5 Input page'!$E$34</definedName>
    <definedName name="TOLFt" localSheetId="11">'[14]2.1 Revenue_Interface'!$AB$58:$AF$58</definedName>
    <definedName name="TOMR" localSheetId="11">'[9]R5 Input page'!$E$38</definedName>
    <definedName name="TOMR">'[9]R5 Input page'!$E$38</definedName>
    <definedName name="TONARMAHRt" localSheetId="11">'[14]2.1 Revenue_Interface'!#REF!</definedName>
    <definedName name="TONARMAHRt">'[15]2.1 Revenue_Interface'!#REF!</definedName>
    <definedName name="TONARMRt" localSheetId="11">'[14]2.1 Revenue_Interface'!#REF!</definedName>
    <definedName name="TONARMRt">'[15]2.1 Revenue_Interface'!#REF!</definedName>
    <definedName name="TONLAHRt" localSheetId="11">'[14]2.1 Revenue_Interface'!#REF!</definedName>
    <definedName name="TONLAHRt">'[15]2.1 Revenue_Interface'!#REF!</definedName>
    <definedName name="TONLARt" localSheetId="11">'[14]2.1 Revenue_Interface'!#REF!</definedName>
    <definedName name="TONLARt">'[15]2.1 Revenue_Interface'!#REF!</definedName>
    <definedName name="TONumberofQualifyingProjectswithnetEnvironmentalGainequaltoorabove15" localSheetId="11">'[14]2.1 Revenue_Interface'!$AB$94:$AF$94</definedName>
    <definedName name="TONumberofQualifyingProjectswithnetEnvironmentalGainequaltoorabove15">'[15]2.1 Revenue_Interface'!$AB$94:$AF$94</definedName>
    <definedName name="TONumberofQualifyingProjectswithnetEnvironmentalGainequaltoorlessthan5" localSheetId="11">'[14]2.1 Revenue_Interface'!$AB$95:$AF$95</definedName>
    <definedName name="TONumberofQualifyingProjectswithnetEnvironmentalGainequaltoorlessthan5">'[15]2.1 Revenue_Interface'!$AB$95:$AF$95</definedName>
    <definedName name="TONZPSt" localSheetId="11">'[14]2.1 Revenue_Interface'!$AB$63:$AF$63</definedName>
    <definedName name="TONZROt" localSheetId="11">'[14]2.1 Revenue_Interface'!#REF!</definedName>
    <definedName name="TONZROt">'[15]2.1 Revenue_Interface'!#REF!</definedName>
    <definedName name="TOOIDRSt" localSheetId="11">'[14]2.1 Revenue_Interface'!#REF!</definedName>
    <definedName name="TOOIDRSt">'[15]2.1 Revenue_Interface'!#REF!</definedName>
    <definedName name="TOOPTCt" localSheetId="11">'[14]2.1 Revenue_Interface'!$AB$61:$AF$61</definedName>
    <definedName name="TOPOSDRSt" localSheetId="11">'[14]2.1 Revenue_Interface'!#REF!</definedName>
    <definedName name="TOPOSDRSt">'[15]2.1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11">'[14]2.1 Revenue_Interface'!#REF!</definedName>
    <definedName name="TOPREDRSt">'[15]2.1 Revenue_Interface'!#REF!</definedName>
    <definedName name="TOProvisionalBadDebtcost" localSheetId="11">'[14]2.1 Revenue_Interface'!$AB$65:$AF$65</definedName>
    <definedName name="TOPSUPRAt" localSheetId="11">'[14]2.1 Revenue_Interface'!#REF!</definedName>
    <definedName name="TOPSUPRAt">'[15]2.1 Revenue_Interface'!#REF!</definedName>
    <definedName name="TOPSUPROt" localSheetId="11">'[14]2.1 Revenue_Interface'!#REF!</definedName>
    <definedName name="TOPSUPROt">'[15]2.1 Revenue_Interface'!#REF!</definedName>
    <definedName name="TOPTVt" localSheetId="11">'[14]2.1 Revenue_Interface'!$AB$62:$AF$62</definedName>
    <definedName name="TOQLt_and_PDt" localSheetId="11">'[14]2.1 Revenue_Interface'!$AB$46:$AF$46</definedName>
    <definedName name="TOQLt_and_PDt">'[15]2.1 Revenue_Interface'!$AB$46:$AF$46</definedName>
    <definedName name="TOR" localSheetId="11">'[9]R5 Input page'!$E$37</definedName>
    <definedName name="TOR">'[9]R5 Input page'!$E$37</definedName>
    <definedName name="TORARt" localSheetId="11">'[14]2.1 Revenue_Interface'!#REF!</definedName>
    <definedName name="TORARt">'[15]2.1 Revenue_Interface'!#REF!</definedName>
    <definedName name="TORB" localSheetId="11">'[9]R5 Input page'!$E$33</definedName>
    <definedName name="TORB">'[9]R5 Input page'!$E$33</definedName>
    <definedName name="TORBDt" localSheetId="11">'[14]2.1 Revenue_Interface'!$AB$68:$AF$68</definedName>
    <definedName name="TORBt" localSheetId="11">'[14]2.1 Revenue_Interface'!$AB$59:$AF$59</definedName>
    <definedName name="TORCOM" localSheetId="11">'[9]R5 Input page'!$F$43:$M$43</definedName>
    <definedName name="TORCOM">'[9]R5 Input page'!$F$43:$M$43</definedName>
    <definedName name="TORDFRt" localSheetId="11">'[14]2.1 Revenue_Interface'!#REF!</definedName>
    <definedName name="TORDFRt">'[15]2.1 Revenue_Interface'!#REF!</definedName>
    <definedName name="TOREntC" localSheetId="11">'[9]R5 Input page'!$F$41:$M$41</definedName>
    <definedName name="TOREntC">'[9]R5 Input page'!$F$41:$M$41</definedName>
    <definedName name="TORExC" localSheetId="11">'[9]R5 Input page'!$F$42:$M$42</definedName>
    <definedName name="TORExC">'[9]R5 Input page'!$F$42:$M$42</definedName>
    <definedName name="TOTO">'[7]R5 Input page'!$F$90:$M$90</definedName>
    <definedName name="TOTotalannualoperationalandofficewaste" localSheetId="11">'[14]2.1 Revenue_Interface'!$AB$90:$AF$90</definedName>
    <definedName name="TOTotalannualoperationalandofficewaste">'[15]2.1 Revenue_Interface'!$AB$90:$AF$90</definedName>
    <definedName name="TOTotalannualoperationalandofficewasterecycled" localSheetId="11">'[14]2.1 Revenue_Interface'!$AB$91:$AF$91</definedName>
    <definedName name="TOTotalannualoperationalandofficewasterecycled">'[15]2.1 Revenue_Interface'!$AB$91:$AF$91</definedName>
    <definedName name="TOZ" localSheetId="11">'[9]R5 Input page'!$E$30</definedName>
    <definedName name="TOZ">'[9]R5 Input page'!$E$30</definedName>
    <definedName name="TOZA" localSheetId="11">'[9]R5 Input page'!$E$31</definedName>
    <definedName name="TOZA">'[9]R5 Input page'!$E$31</definedName>
    <definedName name="TPA" localSheetId="10">'[5]R5 Input page'!$E$62:$M$62</definedName>
    <definedName name="TPA" localSheetId="11">'[6]R5 Input page'!$E$68:$M$68</definedName>
    <definedName name="TPA" localSheetId="4">'RIIO-1 RPI and PVF'!#REF!</definedName>
    <definedName name="TPA">#REF!</definedName>
    <definedName name="TPD" localSheetId="10">'[5]R7 pass through'!$F$52:$M$52</definedName>
    <definedName name="TPD" localSheetId="11">'[6]R7 pass through'!$F$73:$O$73</definedName>
    <definedName name="TPD">#REF!</definedName>
    <definedName name="TR" localSheetId="10">'[5]R5 Input page'!$D$87:$M$87</definedName>
    <definedName name="TR" localSheetId="11">'[6]R5 Input page'!$D$93:$M$93</definedName>
    <definedName name="TR" localSheetId="4">'RIIO-1 RPI and PVF'!#REF!</definedName>
    <definedName name="TR">#REF!</definedName>
    <definedName name="TRU" localSheetId="10">'[5]R6 Base revenue'!$E$38:$M$38</definedName>
    <definedName name="TRU" localSheetId="11">'[6]R6 Base revenue'!$E$40:$Q$40</definedName>
    <definedName name="TRU" localSheetId="4">'[8]R6 True Up'!$E$40:$Q$40</definedName>
    <definedName name="TRU">#REF!</definedName>
    <definedName name="TS" localSheetId="10">'[5]R5 Input page'!$E$55:$M$55</definedName>
    <definedName name="TS" localSheetId="11">'[6]R5 Input page'!$E$61:$M$61</definedName>
    <definedName name="TS" localSheetId="4">'RIIO-1 RPI and PVF'!#REF!</definedName>
    <definedName name="TS">#REF!</definedName>
    <definedName name="TSH" localSheetId="10">'[5]R5 Input page'!$D$66:$M$66</definedName>
    <definedName name="TSH" localSheetId="11">'[6]R5 Input page'!$D$72:$M$72</definedName>
    <definedName name="TSH" localSheetId="4">'RIIO-1 RPI and PVF'!#REF!</definedName>
    <definedName name="TSH">#REF!</definedName>
    <definedName name="TSP" localSheetId="10">'[5]R5 Input page'!$D$65:$M$65</definedName>
    <definedName name="TSP" localSheetId="11">'[6]R5 Input page'!$D$71:$M$71</definedName>
    <definedName name="TSP" localSheetId="4">'RIIO-1 RPI and PVF'!#REF!</definedName>
    <definedName name="TSP">#REF!</definedName>
    <definedName name="TSS" localSheetId="11">'[9]R16 SO TSS'!$F$12:$M$12</definedName>
    <definedName name="TSS">'[9]R16 SO TSS'!$F$12:$M$12</definedName>
    <definedName name="TSSF" localSheetId="11">'[9]R4 Licence Condition Values'!$F$59:$M$59</definedName>
    <definedName name="TSSF">'[9]R4 Licence Condition Values'!$F$59:$M$59</definedName>
    <definedName name="TSSTC" localSheetId="11">'[9]R4 Licence Condition Values'!$F$58:$M$58</definedName>
    <definedName name="TSSTC">'[9]R4 Licence Condition Values'!$F$58:$M$58</definedName>
    <definedName name="u" localSheetId="11" hidden="1">{#VALUE!,#N/A,FALSE,0}</definedName>
    <definedName name="u" hidden="1">{#VALUE!,#N/A,FALSE,0}</definedName>
    <definedName name="UAG" localSheetId="11"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'[16]5.8 Decommissioned Sum '!#REF!</definedName>
    <definedName name="UNTO">'[7]R5 Input page'!$F$89:$M$89</definedName>
    <definedName name="USF" localSheetId="11">'[9]R4 Licence Condition Values'!$F$64:$M$64</definedName>
    <definedName name="USF">'[9]R4 Licence Condition Values'!$F$64:$M$64</definedName>
    <definedName name="v" localSheetId="11" hidden="1">{"Japan_Capers_Ed_Pub",#N/A,FALSE,"DI 2 YEAR MASTER SCHEDULE"}</definedName>
    <definedName name="v" hidden="1">{"Japan_Capers_Ed_Pub",#N/A,FALSE,"DI 2 YEAR MASTER SCHEDULE"}</definedName>
    <definedName name="VIPM" localSheetId="11">'[9]R5 Input page'!$F$151:$M$151</definedName>
    <definedName name="VIPM">'[9]R5 Input page'!$F$151:$M$151</definedName>
    <definedName name="VIRP" localSheetId="11">'[9]R5 Input page'!$F$153:$M$153</definedName>
    <definedName name="VIRP">'[9]R5 Input page'!$F$153:$M$153</definedName>
    <definedName name="VIT" localSheetId="11">'[9]R5 Input page'!$F$152:$M$152</definedName>
    <definedName name="VIT">'[9]R5 Input page'!$F$152:$M$152</definedName>
    <definedName name="VOLL" localSheetId="11">#REF!</definedName>
    <definedName name="VOLL">#REF!</definedName>
    <definedName name="WACC" localSheetId="11">#REF!</definedName>
    <definedName name="WACC" localSheetId="4">'RIIO-1 RPI and PVF'!$E$42:$M$42</definedName>
    <definedName name="WACC">#REF!</definedName>
    <definedName name="wrn.CapersPlotter." localSheetId="11" hidden="1">{#N/A,#N/A,FALSE,"DI 2 YEAR MASTER SCHEDULE"}</definedName>
    <definedName name="wrn.CapersPlotter." hidden="1">{#N/A,#N/A,FALSE,"DI 2 YEAR MASTER SCHEDULE"}</definedName>
    <definedName name="wrn.Edutainment._.Priority._.List." localSheetId="11" hidden="1">{#N/A,#N/A,FALSE,"DI 2 YEAR MASTER SCHEDULE"}</definedName>
    <definedName name="wrn.Edutainment._.Priority._.List." hidden="1">{#N/A,#N/A,FALSE,"DI 2 YEAR MASTER SCHEDULE"}</definedName>
    <definedName name="wrn.Japan_Capers_Ed._.Pub." localSheetId="11" hidden="1">{"Japan_Capers_Ed_Pub",#N/A,FALSE,"DI 2 YEAR MASTER SCHEDULE"}</definedName>
    <definedName name="wrn.Japan_Capers_Ed._.Pub." hidden="1">{"Japan_Capers_Ed_Pub",#N/A,FALSE,"DI 2 YEAR MASTER SCHEDULE"}</definedName>
    <definedName name="wrn.Priority._.list." localSheetId="11" hidden="1">{#N/A,#N/A,FALSE,"DI 2 YEAR MASTER SCHEDULE"}</definedName>
    <definedName name="wrn.Priority._.list." hidden="1">{#N/A,#N/A,FALSE,"DI 2 YEAR MASTER SCHEDULE"}</definedName>
    <definedName name="wrn.Prjcted._.Mnthly._.Qtys." localSheetId="11" hidden="1">{#N/A,#N/A,FALSE,"PRJCTED MNTHLY QTY's"}</definedName>
    <definedName name="wrn.Prjcted._.Mnthly._.Qtys." hidden="1">{#N/A,#N/A,FALSE,"PRJCTED MNTHLY QTY's"}</definedName>
    <definedName name="wrn.Prjcted._.Qtrly._.Dollars." localSheetId="11" hidden="1">{#N/A,#N/A,FALSE,"PRJCTED QTRLY $'s"}</definedName>
    <definedName name="wrn.Prjcted._.Qtrly._.Dollars." hidden="1">{#N/A,#N/A,FALSE,"PRJCTED QTRLY $'s"}</definedName>
    <definedName name="wrn.Prjcted._.Qtrly._.Qtys." localSheetId="11" hidden="1">{#N/A,#N/A,FALSE,"PRJCTED QTRLY QTY's"}</definedName>
    <definedName name="wrn.Prjcted._.Qtrly._.Qtys." hidden="1">{#N/A,#N/A,FALSE,"PRJCTED QTRLY QTY's"}</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1" hidden="1">{#N/A,#N/A,FALSE,"DI 2 YEAR MASTER SCHEDULE"}</definedName>
    <definedName name="x" hidden="1">{#N/A,#N/A,FALSE,"DI 2 YEAR MASTER SCHEDULE"}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1"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11"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0" i="38" l="1"/>
  <c r="T21" i="39"/>
  <c r="Q21" i="39"/>
  <c r="N21" i="39"/>
  <c r="K151" i="38"/>
  <c r="J151" i="38"/>
  <c r="I151" i="38"/>
  <c r="H151" i="38"/>
  <c r="K150" i="38"/>
  <c r="J150" i="38"/>
  <c r="I150" i="38"/>
  <c r="H150" i="38"/>
  <c r="K128" i="38"/>
  <c r="J128" i="38"/>
  <c r="I128" i="38"/>
  <c r="H128" i="38"/>
  <c r="G128" i="38"/>
  <c r="K127" i="38"/>
  <c r="J127" i="38"/>
  <c r="I127" i="38"/>
  <c r="H127" i="38"/>
  <c r="G127" i="38"/>
  <c r="K126" i="38"/>
  <c r="J126" i="38"/>
  <c r="I126" i="38"/>
  <c r="H126" i="38"/>
  <c r="G126" i="38"/>
  <c r="K125" i="38"/>
  <c r="J125" i="38"/>
  <c r="I125" i="38"/>
  <c r="H125" i="38"/>
  <c r="G125" i="38"/>
  <c r="K124" i="38"/>
  <c r="J124" i="38"/>
  <c r="I124" i="38"/>
  <c r="H124" i="38"/>
  <c r="G124" i="38"/>
  <c r="K123" i="38"/>
  <c r="J123" i="38"/>
  <c r="I123" i="38"/>
  <c r="H123" i="38"/>
  <c r="G123" i="38"/>
  <c r="K122" i="38"/>
  <c r="J122" i="38"/>
  <c r="I122" i="38"/>
  <c r="H122" i="38"/>
  <c r="G122" i="38"/>
  <c r="K121" i="38"/>
  <c r="J121" i="38"/>
  <c r="I121" i="38"/>
  <c r="H121" i="38"/>
  <c r="G121" i="38"/>
  <c r="G129" i="38" s="1"/>
  <c r="K139" i="38"/>
  <c r="J139" i="38"/>
  <c r="I139" i="38"/>
  <c r="H139" i="38"/>
  <c r="G139" i="38"/>
  <c r="I20" i="7"/>
  <c r="J20" i="7"/>
  <c r="K20" i="7"/>
  <c r="L20" i="7"/>
  <c r="H20" i="7"/>
  <c r="H129" i="38" l="1"/>
  <c r="H141" i="38" s="1"/>
  <c r="I129" i="38"/>
  <c r="I141" i="38" s="1"/>
  <c r="J129" i="38"/>
  <c r="J141" i="38" s="1"/>
  <c r="G141" i="38"/>
  <c r="K129" i="38"/>
  <c r="K141" i="38" s="1"/>
  <c r="C8" i="4" l="1"/>
  <c r="I16" i="7"/>
  <c r="J16" i="7"/>
  <c r="K16" i="7"/>
  <c r="L16" i="7"/>
  <c r="H16" i="7"/>
  <c r="D34" i="4"/>
  <c r="G53" i="17" s="1"/>
  <c r="D33" i="4"/>
  <c r="D32" i="4"/>
  <c r="D31" i="4"/>
  <c r="D30" i="4"/>
  <c r="D29" i="4"/>
  <c r="Z34" i="14" l="1"/>
  <c r="Y34" i="14"/>
  <c r="X34" i="14"/>
  <c r="W34" i="14"/>
  <c r="V34" i="14"/>
  <c r="N38" i="40"/>
  <c r="AA20" i="24" l="1"/>
  <c r="Z20" i="24"/>
  <c r="Y20" i="24"/>
  <c r="X20" i="24"/>
  <c r="W20" i="24"/>
  <c r="I17" i="7"/>
  <c r="J17" i="7"/>
  <c r="K17" i="7"/>
  <c r="L17" i="7"/>
  <c r="I19" i="7"/>
  <c r="J19" i="7"/>
  <c r="K19" i="7"/>
  <c r="L19" i="7"/>
  <c r="H19" i="7"/>
  <c r="H17" i="7"/>
  <c r="S34" i="22"/>
  <c r="S40" i="22"/>
  <c r="S42" i="22" s="1"/>
  <c r="S13" i="22" s="1"/>
  <c r="S20" i="22" s="1"/>
  <c r="F43" i="13" l="1"/>
  <c r="H10" i="13"/>
  <c r="A3" i="43"/>
  <c r="A2" i="43"/>
  <c r="A1" i="43"/>
  <c r="M57" i="43"/>
  <c r="L57" i="43"/>
  <c r="K57" i="43"/>
  <c r="J57" i="43"/>
  <c r="I57" i="43"/>
  <c r="M32" i="43"/>
  <c r="L32" i="43"/>
  <c r="K32" i="43"/>
  <c r="J32" i="43"/>
  <c r="I52" i="7" s="1"/>
  <c r="I32" i="43"/>
  <c r="H52" i="7" s="1"/>
  <c r="K52" i="7" l="1"/>
  <c r="L52" i="7"/>
  <c r="J52" i="7"/>
  <c r="H45" i="7"/>
  <c r="H46" i="7"/>
  <c r="H47" i="7"/>
  <c r="H48" i="7"/>
  <c r="H44" i="7"/>
  <c r="F177" i="38" l="1"/>
  <c r="F178" i="38" s="1"/>
  <c r="F167" i="38" s="1"/>
  <c r="G168" i="38" s="1"/>
  <c r="F164" i="38"/>
  <c r="U44" i="39"/>
  <c r="T44" i="39"/>
  <c r="R44" i="39"/>
  <c r="Q44" i="39"/>
  <c r="O44" i="39"/>
  <c r="N44" i="39"/>
  <c r="L44" i="39"/>
  <c r="K44" i="39"/>
  <c r="I44" i="39"/>
  <c r="H44" i="39"/>
  <c r="K99" i="39"/>
  <c r="N98" i="39"/>
  <c r="G169" i="38" l="1"/>
  <c r="J102" i="38"/>
  <c r="A2" i="39"/>
  <c r="A1" i="39"/>
  <c r="D8" i="40"/>
  <c r="D27" i="40" s="1"/>
  <c r="F38" i="40" s="1"/>
  <c r="E8" i="40"/>
  <c r="F8" i="40"/>
  <c r="F27" i="40" s="1"/>
  <c r="H38" i="40" s="1"/>
  <c r="G8" i="40"/>
  <c r="H8" i="40"/>
  <c r="H27" i="40" s="1"/>
  <c r="J38" i="40" s="1"/>
  <c r="I8" i="40"/>
  <c r="J8" i="40"/>
  <c r="J27" i="40" s="1"/>
  <c r="L38" i="40" s="1"/>
  <c r="H99" i="39" s="1"/>
  <c r="K8" i="40"/>
  <c r="L8" i="40"/>
  <c r="L27" i="40" s="1"/>
  <c r="M8" i="40"/>
  <c r="M27" i="40" s="1"/>
  <c r="N8" i="40"/>
  <c r="N27" i="40" s="1"/>
  <c r="O8" i="40"/>
  <c r="O27" i="40" s="1"/>
  <c r="E27" i="40"/>
  <c r="G38" i="40" s="1"/>
  <c r="G27" i="40"/>
  <c r="I38" i="40" s="1"/>
  <c r="I27" i="40"/>
  <c r="K38" i="40" s="1"/>
  <c r="E99" i="39" s="1"/>
  <c r="K27" i="40"/>
  <c r="E28" i="40"/>
  <c r="F28" i="40"/>
  <c r="F29" i="40"/>
  <c r="G29" i="40"/>
  <c r="G30" i="40"/>
  <c r="H30" i="40"/>
  <c r="H31" i="40"/>
  <c r="I31" i="40"/>
  <c r="I32" i="40"/>
  <c r="J32" i="40"/>
  <c r="J33" i="40"/>
  <c r="K33" i="40"/>
  <c r="K34" i="40"/>
  <c r="L34" i="40"/>
  <c r="L35" i="40"/>
  <c r="M35" i="40"/>
  <c r="M38" i="40" s="1"/>
  <c r="E90" i="39" s="1"/>
  <c r="M36" i="40"/>
  <c r="N36" i="40"/>
  <c r="N37" i="40"/>
  <c r="O37" i="40"/>
  <c r="E38" i="40"/>
  <c r="E43" i="40"/>
  <c r="F43" i="40"/>
  <c r="G43" i="40"/>
  <c r="H43" i="40"/>
  <c r="I43" i="40"/>
  <c r="J43" i="40"/>
  <c r="K43" i="40"/>
  <c r="E101" i="39" s="1"/>
  <c r="L43" i="40"/>
  <c r="M43" i="40"/>
  <c r="K101" i="39" s="1"/>
  <c r="N43" i="40"/>
  <c r="O43" i="40"/>
  <c r="N102" i="39" s="1"/>
  <c r="P43" i="40"/>
  <c r="H38" i="39"/>
  <c r="H18" i="39" s="1"/>
  <c r="I38" i="39"/>
  <c r="I18" i="39" s="1"/>
  <c r="K38" i="39"/>
  <c r="K18" i="39" s="1"/>
  <c r="L38" i="39"/>
  <c r="L18" i="39" s="1"/>
  <c r="N38" i="39"/>
  <c r="N18" i="39" s="1"/>
  <c r="N25" i="39" s="1"/>
  <c r="O38" i="39"/>
  <c r="O18" i="39" s="1"/>
  <c r="Q38" i="39"/>
  <c r="Q18" i="39" s="1"/>
  <c r="Q25" i="39" s="1"/>
  <c r="R38" i="39"/>
  <c r="R18" i="39" s="1"/>
  <c r="T38" i="39"/>
  <c r="T18" i="39" s="1"/>
  <c r="T25" i="39" s="1"/>
  <c r="U38" i="39"/>
  <c r="U18" i="39" s="1"/>
  <c r="E54" i="39"/>
  <c r="F54" i="39" s="1"/>
  <c r="E56" i="39"/>
  <c r="F56" i="39"/>
  <c r="E57" i="39"/>
  <c r="F57" i="39"/>
  <c r="E81" i="39"/>
  <c r="E58" i="39" s="1"/>
  <c r="F81" i="39"/>
  <c r="F58" i="39" s="1"/>
  <c r="E86" i="39"/>
  <c r="F86" i="39"/>
  <c r="E87" i="39"/>
  <c r="F87" i="39"/>
  <c r="E98" i="39"/>
  <c r="Q98" i="39"/>
  <c r="T98" i="39"/>
  <c r="N99" i="39"/>
  <c r="Q99" i="39"/>
  <c r="T99" i="39"/>
  <c r="H101" i="39"/>
  <c r="N101" i="39"/>
  <c r="T101" i="39"/>
  <c r="E102" i="39"/>
  <c r="H102" i="39"/>
  <c r="K102" i="39"/>
  <c r="Q102" i="39"/>
  <c r="T102" i="39"/>
  <c r="O38" i="40" l="1"/>
  <c r="K98" i="39"/>
  <c r="T103" i="39"/>
  <c r="U21" i="39" s="1"/>
  <c r="N103" i="39"/>
  <c r="O21" i="39" s="1"/>
  <c r="K103" i="39"/>
  <c r="E103" i="39"/>
  <c r="E88" i="39" s="1"/>
  <c r="F88" i="39" s="1"/>
  <c r="F90" i="39"/>
  <c r="H98" i="39"/>
  <c r="H103" i="39" s="1"/>
  <c r="Q101" i="39"/>
  <c r="Q103" i="39" s="1"/>
  <c r="R21" i="39" s="1"/>
  <c r="A2" i="38"/>
  <c r="A1" i="38"/>
  <c r="G17" i="38"/>
  <c r="H17" i="38"/>
  <c r="I17" i="38"/>
  <c r="J17" i="38"/>
  <c r="K17" i="38"/>
  <c r="G18" i="38"/>
  <c r="H18" i="38"/>
  <c r="I18" i="38"/>
  <c r="J18" i="38"/>
  <c r="K18" i="38"/>
  <c r="J19" i="38"/>
  <c r="G52" i="38"/>
  <c r="G40" i="38" s="1"/>
  <c r="G41" i="38" s="1"/>
  <c r="G14" i="38" s="1"/>
  <c r="H52" i="38"/>
  <c r="H40" i="38" s="1"/>
  <c r="H41" i="38" s="1"/>
  <c r="H14" i="38" s="1"/>
  <c r="I52" i="38"/>
  <c r="I40" i="38" s="1"/>
  <c r="I41" i="38" s="1"/>
  <c r="I14" i="38" s="1"/>
  <c r="J52" i="38"/>
  <c r="J40" i="38" s="1"/>
  <c r="J41" i="38" s="1"/>
  <c r="J14" i="38" s="1"/>
  <c r="K52" i="38"/>
  <c r="K40" i="38" s="1"/>
  <c r="K41" i="38" s="1"/>
  <c r="K14" i="38" s="1"/>
  <c r="G63" i="38"/>
  <c r="G15" i="38" s="1"/>
  <c r="H63" i="38"/>
  <c r="H15" i="38" s="1"/>
  <c r="I63" i="38"/>
  <c r="I15" i="38" s="1"/>
  <c r="J63" i="38"/>
  <c r="J15" i="38" s="1"/>
  <c r="K63" i="38"/>
  <c r="K15" i="38" s="1"/>
  <c r="G73" i="38"/>
  <c r="G16" i="38" s="1"/>
  <c r="H73" i="38"/>
  <c r="H16" i="38" s="1"/>
  <c r="I73" i="38"/>
  <c r="I16" i="38" s="1"/>
  <c r="J73" i="38"/>
  <c r="J16" i="38" s="1"/>
  <c r="K73" i="38"/>
  <c r="K16" i="38" s="1"/>
  <c r="I102" i="38"/>
  <c r="I19" i="38" s="1"/>
  <c r="G113" i="38"/>
  <c r="G98" i="38" s="1"/>
  <c r="G102" i="38" s="1"/>
  <c r="G19" i="38" s="1"/>
  <c r="H113" i="38"/>
  <c r="H98" i="38" s="1"/>
  <c r="H102" i="38" s="1"/>
  <c r="H19" i="38" s="1"/>
  <c r="H153" i="38"/>
  <c r="I153" i="38"/>
  <c r="J153" i="38"/>
  <c r="K153" i="38"/>
  <c r="O25" i="39" l="1"/>
  <c r="O13" i="39" s="1"/>
  <c r="U25" i="39"/>
  <c r="U13" i="39" s="1"/>
  <c r="R25" i="39"/>
  <c r="R13" i="39" s="1"/>
  <c r="H21" i="39"/>
  <c r="K21" i="39"/>
  <c r="T13" i="39"/>
  <c r="N13" i="39"/>
  <c r="E93" i="39"/>
  <c r="E59" i="39" s="1"/>
  <c r="E60" i="39" s="1"/>
  <c r="E13" i="39" s="1"/>
  <c r="F93" i="39"/>
  <c r="F59" i="39" s="1"/>
  <c r="F60" i="39" s="1"/>
  <c r="F13" i="39" s="1"/>
  <c r="Q13" i="39"/>
  <c r="G21" i="38"/>
  <c r="G22" i="38" s="1"/>
  <c r="V19" i="23"/>
  <c r="S14" i="23"/>
  <c r="T14" i="23"/>
  <c r="U14" i="23"/>
  <c r="V14" i="23"/>
  <c r="W14" i="23"/>
  <c r="S15" i="23"/>
  <c r="T15" i="23"/>
  <c r="U15" i="23"/>
  <c r="V15" i="23"/>
  <c r="W15" i="23"/>
  <c r="S17" i="23"/>
  <c r="T17" i="23"/>
  <c r="U17" i="23"/>
  <c r="V17" i="23"/>
  <c r="W17" i="23"/>
  <c r="S18" i="23"/>
  <c r="T18" i="23"/>
  <c r="U18" i="23"/>
  <c r="V18" i="23"/>
  <c r="W18" i="23"/>
  <c r="S19" i="23"/>
  <c r="T19" i="23"/>
  <c r="U19" i="23"/>
  <c r="W19" i="23"/>
  <c r="T13" i="23"/>
  <c r="U13" i="23"/>
  <c r="V13" i="23"/>
  <c r="W13" i="23"/>
  <c r="S13" i="23"/>
  <c r="V68" i="23"/>
  <c r="S92" i="23"/>
  <c r="T100" i="23"/>
  <c r="T105" i="23" s="1"/>
  <c r="U100" i="23"/>
  <c r="U105" i="23" s="1"/>
  <c r="V100" i="23"/>
  <c r="V105" i="23" s="1"/>
  <c r="W100" i="23"/>
  <c r="S100" i="23"/>
  <c r="S105" i="23" s="1"/>
  <c r="T88" i="23"/>
  <c r="T93" i="23" s="1"/>
  <c r="U88" i="23"/>
  <c r="U93" i="23" s="1"/>
  <c r="V88" i="23"/>
  <c r="V93" i="23" s="1"/>
  <c r="W88" i="23"/>
  <c r="W93" i="23" s="1"/>
  <c r="S88" i="23"/>
  <c r="S93" i="23" s="1"/>
  <c r="T76" i="23"/>
  <c r="T81" i="23" s="1"/>
  <c r="U76" i="23"/>
  <c r="V76" i="23"/>
  <c r="V81" i="23" s="1"/>
  <c r="W76" i="23"/>
  <c r="W81" i="23" s="1"/>
  <c r="S76" i="23"/>
  <c r="S81" i="23" s="1"/>
  <c r="T64" i="23"/>
  <c r="T69" i="23" s="1"/>
  <c r="U64" i="23"/>
  <c r="U69" i="23" s="1"/>
  <c r="V64" i="23"/>
  <c r="V69" i="23" s="1"/>
  <c r="W64" i="23"/>
  <c r="W69" i="23" s="1"/>
  <c r="S64" i="23"/>
  <c r="T52" i="23"/>
  <c r="T57" i="23" s="1"/>
  <c r="U52" i="23"/>
  <c r="U57" i="23" s="1"/>
  <c r="V52" i="23"/>
  <c r="V57" i="23" s="1"/>
  <c r="W52" i="23"/>
  <c r="W57" i="23" s="1"/>
  <c r="S52" i="23"/>
  <c r="S57" i="23" s="1"/>
  <c r="T40" i="23"/>
  <c r="T45" i="23" s="1"/>
  <c r="U40" i="23"/>
  <c r="V40" i="23"/>
  <c r="V45" i="23" s="1"/>
  <c r="W40" i="23"/>
  <c r="W45" i="23" s="1"/>
  <c r="S40" i="23"/>
  <c r="S45" i="23" s="1"/>
  <c r="W104" i="23"/>
  <c r="V104" i="23"/>
  <c r="U104" i="23"/>
  <c r="T104" i="23"/>
  <c r="S104" i="23"/>
  <c r="W105" i="23"/>
  <c r="W92" i="23"/>
  <c r="V92" i="23"/>
  <c r="U92" i="23"/>
  <c r="T92" i="23"/>
  <c r="W80" i="23"/>
  <c r="V80" i="23"/>
  <c r="U80" i="23"/>
  <c r="T80" i="23"/>
  <c r="S80" i="23"/>
  <c r="U81" i="23"/>
  <c r="W68" i="23"/>
  <c r="U68" i="23"/>
  <c r="T68" i="23"/>
  <c r="S68" i="23"/>
  <c r="S69" i="23"/>
  <c r="W56" i="23"/>
  <c r="V56" i="23"/>
  <c r="U56" i="23"/>
  <c r="T56" i="23"/>
  <c r="S56" i="23"/>
  <c r="W44" i="23"/>
  <c r="V44" i="23"/>
  <c r="U44" i="23"/>
  <c r="T44" i="23"/>
  <c r="S44" i="23"/>
  <c r="U45" i="23"/>
  <c r="T32" i="23"/>
  <c r="U32" i="23"/>
  <c r="V32" i="23"/>
  <c r="W32" i="23"/>
  <c r="S32" i="23"/>
  <c r="L21" i="39" l="1"/>
  <c r="K25" i="39"/>
  <c r="V20" i="23"/>
  <c r="S20" i="23"/>
  <c r="T20" i="23"/>
  <c r="Q8" i="39"/>
  <c r="U20" i="23"/>
  <c r="I21" i="39"/>
  <c r="I25" i="39" s="1"/>
  <c r="I13" i="39" s="1"/>
  <c r="H25" i="39"/>
  <c r="H13" i="39" s="1"/>
  <c r="G148" i="38"/>
  <c r="H154" i="38" s="1"/>
  <c r="H20" i="38" s="1"/>
  <c r="H22" i="38" s="1"/>
  <c r="H148" i="38" s="1"/>
  <c r="I154" i="38" s="1"/>
  <c r="I20" i="38" s="1"/>
  <c r="I22" i="38" s="1"/>
  <c r="I148" i="38" s="1"/>
  <c r="J154" i="38" s="1"/>
  <c r="J20" i="38" s="1"/>
  <c r="J22" i="38" s="1"/>
  <c r="J148" i="38" s="1"/>
  <c r="K154" i="38" s="1"/>
  <c r="K20" i="38" s="1"/>
  <c r="K22" i="38" s="1"/>
  <c r="K148" i="38" s="1"/>
  <c r="K13" i="39"/>
  <c r="T8" i="39"/>
  <c r="W20" i="23"/>
  <c r="L25" i="39" l="1"/>
  <c r="L13" i="39" s="1"/>
  <c r="N8" i="39" s="1"/>
  <c r="K8" i="39"/>
  <c r="H8" i="39"/>
  <c r="K39" i="35"/>
  <c r="K43" i="35"/>
  <c r="K46" i="35"/>
  <c r="K49" i="35"/>
  <c r="K52" i="35"/>
  <c r="K55" i="35"/>
  <c r="K58" i="35"/>
  <c r="K61" i="35"/>
  <c r="L39" i="35"/>
  <c r="L43" i="35"/>
  <c r="L46" i="35"/>
  <c r="L49" i="35"/>
  <c r="L52" i="35"/>
  <c r="L55" i="35"/>
  <c r="L58" i="35"/>
  <c r="L61" i="35"/>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U44" i="22" l="1"/>
  <c r="S25"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DN18" i="35" s="1"/>
  <c r="N90" i="35"/>
  <c r="CU18" i="35" s="1"/>
  <c r="M90" i="35"/>
  <c r="CB18" i="35" s="1"/>
  <c r="L90" i="35"/>
  <c r="BI18" i="35" s="1"/>
  <c r="K90" i="35"/>
  <c r="AP18" i="35" s="1"/>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CU17" i="35" s="1"/>
  <c r="M62" i="35"/>
  <c r="CB17" i="35" s="1"/>
  <c r="L62" i="35"/>
  <c r="BI17" i="35" s="1"/>
  <c r="K62" i="35"/>
  <c r="AP17" i="35"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J18" i="35"/>
  <c r="DH18" i="35"/>
  <c r="DG18" i="35"/>
  <c r="DD18" i="35"/>
  <c r="CQ18" i="35"/>
  <c r="CO18" i="35"/>
  <c r="CN18" i="35"/>
  <c r="CK18" i="35"/>
  <c r="BX18" i="35"/>
  <c r="BV18" i="35" s="1"/>
  <c r="BU18" i="35"/>
  <c r="BR18" i="35"/>
  <c r="BE18" i="35"/>
  <c r="BC18" i="35"/>
  <c r="BB18" i="35"/>
  <c r="BB32" i="35" s="1"/>
  <c r="AY18" i="35"/>
  <c r="AL18" i="35"/>
  <c r="AJ18" i="35" s="1"/>
  <c r="AI18" i="35"/>
  <c r="AF18" i="35"/>
  <c r="O18" i="35"/>
  <c r="N18" i="35"/>
  <c r="M18" i="35"/>
  <c r="L18" i="35"/>
  <c r="K18" i="35"/>
  <c r="DJ17" i="35"/>
  <c r="DH17" i="35" s="1"/>
  <c r="DG17" i="35"/>
  <c r="DD17" i="35"/>
  <c r="CQ17" i="35"/>
  <c r="CO17" i="35"/>
  <c r="CN17" i="35"/>
  <c r="CK17" i="35"/>
  <c r="BX17" i="35"/>
  <c r="BV17" i="35"/>
  <c r="BU17" i="35"/>
  <c r="BR17" i="35"/>
  <c r="BE17" i="35"/>
  <c r="BC17" i="35"/>
  <c r="BB17" i="35"/>
  <c r="AY17" i="35"/>
  <c r="AL17" i="35"/>
  <c r="AI17" i="35"/>
  <c r="AI32" i="35" s="1"/>
  <c r="AF17" i="35"/>
  <c r="O17" i="35"/>
  <c r="N17" i="35"/>
  <c r="M17" i="35"/>
  <c r="L17" i="35"/>
  <c r="K17" i="35"/>
  <c r="A2" i="35"/>
  <c r="A1" i="35"/>
  <c r="M11" i="35" l="1"/>
  <c r="K21" i="12" s="1"/>
  <c r="K12" i="35"/>
  <c r="I31" i="12" s="1"/>
  <c r="M12" i="35"/>
  <c r="K31" i="12" s="1"/>
  <c r="CQ32" i="35"/>
  <c r="DJ32" i="35"/>
  <c r="N11" i="35"/>
  <c r="L21" i="12" s="1"/>
  <c r="K32" i="35"/>
  <c r="DD32" i="35"/>
  <c r="BR32" i="35"/>
  <c r="L32" i="35"/>
  <c r="DG32" i="35"/>
  <c r="L12" i="35"/>
  <c r="J31" i="12" s="1"/>
  <c r="M32" i="35"/>
  <c r="O32" i="35"/>
  <c r="K11" i="35"/>
  <c r="I21" i="12" s="1"/>
  <c r="N32" i="35"/>
  <c r="AF32" i="35"/>
  <c r="BE32" i="35"/>
  <c r="AY32" i="35"/>
  <c r="BX32" i="35"/>
  <c r="AL32" i="35"/>
  <c r="BU32" i="35"/>
  <c r="CK32" i="35"/>
  <c r="BC32" i="35"/>
  <c r="BC33" i="35" s="1"/>
  <c r="CN32" i="35"/>
  <c r="BV32" i="35"/>
  <c r="BV33" i="35" s="1"/>
  <c r="O11" i="35"/>
  <c r="M21" i="12" s="1"/>
  <c r="O12" i="35"/>
  <c r="M31" i="12" s="1"/>
  <c r="CO32" i="35"/>
  <c r="CO33" i="35" s="1"/>
  <c r="N12" i="35"/>
  <c r="L31" i="12" s="1"/>
  <c r="L11" i="35"/>
  <c r="J21" i="12" s="1"/>
  <c r="AJ17" i="35"/>
  <c r="AJ32" i="35" s="1"/>
  <c r="AJ33" i="35" s="1"/>
  <c r="DH19" i="35"/>
  <c r="DH32" i="35" s="1"/>
  <c r="DH33" i="35" s="1"/>
  <c r="T13" i="37" l="1"/>
  <c r="U13" i="37"/>
  <c r="V13" i="37"/>
  <c r="W13" i="37"/>
  <c r="S13" i="37"/>
  <c r="T12" i="37"/>
  <c r="U12" i="37"/>
  <c r="V12" i="37"/>
  <c r="W12" i="37"/>
  <c r="S12" i="37"/>
  <c r="F63" i="13" l="1"/>
  <c r="F50" i="13"/>
  <c r="F37" i="13"/>
  <c r="F27" i="13" s="1"/>
  <c r="L27" i="13" s="1"/>
  <c r="W17" i="24" l="1"/>
  <c r="T40" i="22"/>
  <c r="T42" i="22" s="1"/>
  <c r="V40" i="22"/>
  <c r="V42" i="22" s="1"/>
  <c r="W40" i="22"/>
  <c r="W42" i="22" s="1"/>
  <c r="H11" i="13"/>
  <c r="W18" i="24"/>
  <c r="S44" i="22" l="1"/>
  <c r="W13" i="22"/>
  <c r="W44" i="22"/>
  <c r="V13" i="22"/>
  <c r="V44" i="22"/>
  <c r="T13" i="22"/>
  <c r="T44" i="22"/>
  <c r="J20" i="12"/>
  <c r="K20" i="12"/>
  <c r="L20" i="12"/>
  <c r="M20" i="12"/>
  <c r="I20" i="12"/>
  <c r="S11" i="37"/>
  <c r="T11" i="37"/>
  <c r="U11" i="37"/>
  <c r="V11" i="37"/>
  <c r="W11" i="37"/>
  <c r="A2" i="37"/>
  <c r="A1" i="37"/>
  <c r="T36" i="18"/>
  <c r="U36" i="18"/>
  <c r="V36" i="18"/>
  <c r="W36" i="18"/>
  <c r="S36" i="18"/>
  <c r="T13" i="36"/>
  <c r="U13" i="36"/>
  <c r="V13" i="36"/>
  <c r="W13" i="36"/>
  <c r="S13" i="36"/>
  <c r="A2" i="36"/>
  <c r="A1" i="36"/>
  <c r="T35" i="34"/>
  <c r="U35" i="34"/>
  <c r="V35" i="34"/>
  <c r="W35" i="34"/>
  <c r="S35" i="34"/>
  <c r="T22" i="34"/>
  <c r="U22" i="34"/>
  <c r="V22" i="34"/>
  <c r="W22" i="34"/>
  <c r="S22" i="34"/>
  <c r="T14" i="37" l="1"/>
  <c r="U14" i="37"/>
  <c r="V14" i="37"/>
  <c r="W14" i="37"/>
  <c r="S14" i="37"/>
  <c r="G52" i="17"/>
  <c r="V48" i="17"/>
  <c r="F69" i="13" l="1"/>
  <c r="F29" i="13" s="1"/>
  <c r="L29" i="13" s="1"/>
  <c r="F56" i="13"/>
  <c r="F28" i="13" s="1"/>
  <c r="L28" i="13" s="1"/>
  <c r="U171" i="19" l="1"/>
  <c r="V171" i="19"/>
  <c r="W171" i="19"/>
  <c r="X171" i="19"/>
  <c r="U170" i="19"/>
  <c r="V170" i="19"/>
  <c r="W170" i="19"/>
  <c r="X170" i="19"/>
  <c r="T171" i="19"/>
  <c r="T170" i="19"/>
  <c r="U98" i="19"/>
  <c r="V98" i="19"/>
  <c r="W98" i="19"/>
  <c r="X98" i="19"/>
  <c r="U97" i="19"/>
  <c r="V97" i="19"/>
  <c r="W97" i="19"/>
  <c r="X97" i="19"/>
  <c r="T98" i="19"/>
  <c r="T97" i="19"/>
  <c r="S44" i="18"/>
  <c r="T95" i="19"/>
  <c r="X95" i="19"/>
  <c r="W95" i="19"/>
  <c r="V95" i="19"/>
  <c r="U95" i="19"/>
  <c r="T44" i="18"/>
  <c r="U44" i="18"/>
  <c r="V44" i="18"/>
  <c r="W44" i="18"/>
  <c r="T99" i="19" l="1"/>
  <c r="W13" i="25"/>
  <c r="V13" i="25"/>
  <c r="U13" i="25"/>
  <c r="T13" i="25"/>
  <c r="S13" i="25"/>
  <c r="AA83" i="16" l="1"/>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E34" i="4"/>
  <c r="E35" i="4"/>
  <c r="E36" i="4"/>
  <c r="E37" i="4"/>
  <c r="E38" i="4"/>
  <c r="E31" i="4"/>
  <c r="F37" i="4" l="1"/>
  <c r="F34" i="4"/>
  <c r="F33" i="4"/>
  <c r="F35" i="4"/>
  <c r="F32" i="4"/>
  <c r="F31" i="4"/>
  <c r="F38" i="4"/>
  <c r="F36" i="4"/>
  <c r="L12" i="7" l="1"/>
  <c r="L11" i="7"/>
  <c r="J11" i="7"/>
  <c r="J12" i="7"/>
  <c r="H68" i="13"/>
  <c r="H61" i="13"/>
  <c r="H53" i="13"/>
  <c r="H47" i="13"/>
  <c r="H39" i="13"/>
  <c r="H67" i="13"/>
  <c r="H66" i="13"/>
  <c r="H60" i="13"/>
  <c r="H52" i="13"/>
  <c r="H42" i="13"/>
  <c r="H36" i="13"/>
  <c r="H40" i="13"/>
  <c r="H55" i="13"/>
  <c r="H49" i="13"/>
  <c r="H41" i="13"/>
  <c r="H35" i="13"/>
  <c r="I12" i="7"/>
  <c r="I11" i="7"/>
  <c r="H65" i="13"/>
  <c r="H62" i="13"/>
  <c r="H54" i="13"/>
  <c r="H48" i="13"/>
  <c r="H34" i="13"/>
  <c r="G68" i="13"/>
  <c r="G62" i="13"/>
  <c r="G54" i="13"/>
  <c r="G48" i="13"/>
  <c r="G40" i="13"/>
  <c r="G34" i="13"/>
  <c r="G39" i="13"/>
  <c r="G67" i="13"/>
  <c r="H11" i="7"/>
  <c r="G61" i="13"/>
  <c r="G66" i="13"/>
  <c r="G60" i="13"/>
  <c r="G52" i="13"/>
  <c r="G42" i="13"/>
  <c r="G36" i="13"/>
  <c r="G47" i="13"/>
  <c r="G65" i="13"/>
  <c r="G55" i="13"/>
  <c r="G49" i="13"/>
  <c r="G41" i="13"/>
  <c r="G35" i="13"/>
  <c r="H12" i="7"/>
  <c r="G53" i="13"/>
  <c r="K11" i="7"/>
  <c r="K12" i="7"/>
  <c r="C10" i="4"/>
  <c r="C9" i="4"/>
  <c r="I34" i="13" l="1"/>
  <c r="G37" i="13"/>
  <c r="I35" i="13"/>
  <c r="H37" i="13"/>
  <c r="A2" i="34"/>
  <c r="A1" i="34"/>
  <c r="A1" i="29" l="1"/>
  <c r="A1" i="15"/>
  <c r="A1" i="16"/>
  <c r="V32" i="17"/>
  <c r="A2" i="17"/>
  <c r="A1" i="17"/>
  <c r="V29" i="14"/>
  <c r="W40" i="14"/>
  <c r="X40" i="14"/>
  <c r="Y40" i="14"/>
  <c r="Z40" i="14"/>
  <c r="V40" i="14"/>
  <c r="T16" i="29" l="1"/>
  <c r="U16" i="29"/>
  <c r="V16" i="29"/>
  <c r="W16" i="29"/>
  <c r="S16" i="29"/>
  <c r="A2" i="29"/>
  <c r="T49" i="28"/>
  <c r="U49" i="28"/>
  <c r="V49" i="28"/>
  <c r="W49" i="28"/>
  <c r="S49" i="28"/>
  <c r="T29" i="28"/>
  <c r="U29" i="28"/>
  <c r="V29" i="28"/>
  <c r="W29" i="28"/>
  <c r="S29" i="28"/>
  <c r="A2" i="28"/>
  <c r="A1" i="28"/>
  <c r="T31" i="26"/>
  <c r="U31" i="26"/>
  <c r="K29" i="12" s="1"/>
  <c r="V31" i="26"/>
  <c r="L29" i="12" s="1"/>
  <c r="W31" i="26"/>
  <c r="M29" i="12" s="1"/>
  <c r="S31" i="26"/>
  <c r="A2" i="26"/>
  <c r="A1" i="26"/>
  <c r="X12" i="25"/>
  <c r="X11" i="25"/>
  <c r="X13" i="25" s="1"/>
  <c r="A2" i="25"/>
  <c r="A1" i="25"/>
  <c r="I29" i="12" l="1"/>
  <c r="J29" i="12"/>
  <c r="X19" i="24"/>
  <c r="Y19" i="24"/>
  <c r="Z19" i="24"/>
  <c r="AA19" i="24"/>
  <c r="X18" i="24"/>
  <c r="Y18" i="24"/>
  <c r="Z18" i="24"/>
  <c r="AA18" i="24"/>
  <c r="W19" i="24"/>
  <c r="Z17" i="24"/>
  <c r="Y17" i="24"/>
  <c r="X17" i="24"/>
  <c r="AA17" i="24"/>
  <c r="X25" i="24"/>
  <c r="X27" i="24" s="1"/>
  <c r="X11" i="24" s="1"/>
  <c r="X15" i="24" s="1"/>
  <c r="J19" i="12" s="1"/>
  <c r="J23" i="12" s="1"/>
  <c r="J13" i="12" s="1"/>
  <c r="Y25" i="24"/>
  <c r="Y27" i="24" s="1"/>
  <c r="Y11" i="24" s="1"/>
  <c r="Y15" i="24" s="1"/>
  <c r="K19" i="12" s="1"/>
  <c r="K23" i="12" s="1"/>
  <c r="K13" i="12" s="1"/>
  <c r="Z25" i="24"/>
  <c r="Z27" i="24" s="1"/>
  <c r="Z11" i="24" s="1"/>
  <c r="Z15" i="24" s="1"/>
  <c r="L19" i="12" s="1"/>
  <c r="L23" i="12" s="1"/>
  <c r="L13" i="12" s="1"/>
  <c r="AA25" i="24"/>
  <c r="AA27" i="24" s="1"/>
  <c r="AA11" i="24" s="1"/>
  <c r="AA15" i="24" s="1"/>
  <c r="M19" i="12" s="1"/>
  <c r="M23" i="12" s="1"/>
  <c r="M13" i="12" s="1"/>
  <c r="W25" i="24"/>
  <c r="W27" i="24" s="1"/>
  <c r="W11" i="24" s="1"/>
  <c r="W15" i="24" s="1"/>
  <c r="I19" i="12" s="1"/>
  <c r="I23" i="12" s="1"/>
  <c r="I13" i="12"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X21" i="24" l="1"/>
  <c r="AA21" i="24"/>
  <c r="Y21" i="24"/>
  <c r="Z21" i="24"/>
  <c r="W21" i="24"/>
  <c r="G17" i="11"/>
  <c r="G28" i="11" s="1"/>
  <c r="J15" i="11"/>
  <c r="J13" i="11"/>
  <c r="J17" i="11" l="1"/>
  <c r="J28" i="11" s="1"/>
  <c r="T11" i="20"/>
  <c r="U11" i="20"/>
  <c r="V11" i="20"/>
  <c r="W11" i="20"/>
  <c r="T12" i="20"/>
  <c r="U12" i="20"/>
  <c r="V12" i="20"/>
  <c r="W12" i="20"/>
  <c r="T13" i="20"/>
  <c r="U13" i="20"/>
  <c r="V13" i="20"/>
  <c r="W13" i="20"/>
  <c r="T14" i="20"/>
  <c r="U14" i="20"/>
  <c r="V14" i="20"/>
  <c r="W14" i="20"/>
  <c r="T15" i="20"/>
  <c r="U15" i="20"/>
  <c r="V15" i="20"/>
  <c r="W15" i="20"/>
  <c r="S12" i="20"/>
  <c r="S13" i="20"/>
  <c r="S14" i="20"/>
  <c r="S15" i="20"/>
  <c r="S11"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T106" i="19" s="1"/>
  <c r="U116" i="19"/>
  <c r="U105" i="19" s="1"/>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A1" i="19"/>
  <c r="T105" i="19" l="1"/>
  <c r="W105" i="19"/>
  <c r="V105" i="19"/>
  <c r="T17" i="20"/>
  <c r="X105" i="19"/>
  <c r="T13" i="19"/>
  <c r="V14" i="19"/>
  <c r="W13" i="19"/>
  <c r="T14" i="19"/>
  <c r="U14" i="19"/>
  <c r="X13" i="19"/>
  <c r="V13" i="19"/>
  <c r="U13" i="19"/>
  <c r="X14" i="19"/>
  <c r="W14" i="19"/>
  <c r="S17" i="20"/>
  <c r="W16" i="20"/>
  <c r="T16" i="20"/>
  <c r="V17" i="20"/>
  <c r="U17" i="20"/>
  <c r="V16" i="20"/>
  <c r="U16" i="20"/>
  <c r="W17" i="20"/>
  <c r="X106" i="19"/>
  <c r="W106" i="19"/>
  <c r="V106" i="19"/>
  <c r="U106" i="19"/>
  <c r="S16" i="20"/>
  <c r="X47" i="19"/>
  <c r="V29" i="19"/>
  <c r="W99" i="19"/>
  <c r="X99" i="19"/>
  <c r="U99" i="19"/>
  <c r="V99" i="19"/>
  <c r="W47" i="19"/>
  <c r="X29" i="19"/>
  <c r="V47" i="19"/>
  <c r="X77" i="19"/>
  <c r="U29" i="19"/>
  <c r="W77" i="19"/>
  <c r="W29" i="19"/>
  <c r="T29" i="19"/>
  <c r="U47" i="19"/>
  <c r="T47" i="19"/>
  <c r="V77" i="19"/>
  <c r="U77" i="19"/>
  <c r="T77" i="19"/>
  <c r="T26" i="18"/>
  <c r="U26" i="18"/>
  <c r="V26" i="18"/>
  <c r="W26" i="18"/>
  <c r="S26" i="18"/>
  <c r="T19" i="18"/>
  <c r="U19" i="18"/>
  <c r="V19" i="18"/>
  <c r="W19" i="18"/>
  <c r="S19" i="18"/>
  <c r="A1" i="18"/>
  <c r="X15" i="19" l="1"/>
  <c r="U15" i="19"/>
  <c r="V15" i="19"/>
  <c r="W15" i="19"/>
  <c r="S13" i="18"/>
  <c r="I27" i="12" s="1"/>
  <c r="U13" i="18"/>
  <c r="K27" i="12" s="1"/>
  <c r="T13" i="18"/>
  <c r="J27" i="12" s="1"/>
  <c r="W13" i="18"/>
  <c r="M27" i="12" s="1"/>
  <c r="V13" i="18"/>
  <c r="L27" i="12" s="1"/>
  <c r="T15" i="19"/>
  <c r="W29" i="14" l="1"/>
  <c r="X29" i="14"/>
  <c r="Y29" i="14"/>
  <c r="Z29" i="14"/>
  <c r="A1" i="14"/>
  <c r="A1" i="13"/>
  <c r="A1" i="12"/>
  <c r="A1" i="11"/>
  <c r="C22" i="4"/>
  <c r="C21" i="4"/>
  <c r="C20" i="4"/>
  <c r="C19" i="4"/>
  <c r="C18" i="4"/>
  <c r="C16" i="4"/>
  <c r="C15" i="4"/>
  <c r="C14" i="4"/>
  <c r="C13" i="4"/>
  <c r="C12" i="4"/>
  <c r="C17" i="4"/>
  <c r="H25" i="8"/>
  <c r="I25" i="8"/>
  <c r="J25" i="8"/>
  <c r="K25" i="8"/>
  <c r="G25" i="8"/>
  <c r="A1" i="10"/>
  <c r="A1" i="8"/>
  <c r="A1" i="7"/>
  <c r="A1" i="4"/>
  <c r="A1" i="3"/>
  <c r="A1" i="2"/>
  <c r="A3" i="2"/>
  <c r="A4" i="1"/>
  <c r="A3" i="1"/>
  <c r="V55" i="17" l="1"/>
  <c r="H25" i="7" s="1"/>
  <c r="I41" i="13"/>
  <c r="J41" i="13" s="1"/>
  <c r="I36" i="13"/>
  <c r="I62" i="13"/>
  <c r="I49" i="13"/>
  <c r="J35" i="13"/>
  <c r="I60" i="13"/>
  <c r="K60" i="13" s="1"/>
  <c r="I65" i="13"/>
  <c r="K65" i="13" s="1"/>
  <c r="I54" i="13"/>
  <c r="J54" i="13" s="1"/>
  <c r="I67" i="13"/>
  <c r="J67" i="13" s="1"/>
  <c r="K53" i="7"/>
  <c r="I55" i="13"/>
  <c r="I42" i="13"/>
  <c r="J53" i="7"/>
  <c r="I53" i="7"/>
  <c r="I68" i="13"/>
  <c r="L53" i="7"/>
  <c r="H53" i="7"/>
  <c r="H63" i="13"/>
  <c r="I48" i="13"/>
  <c r="K48" i="13" s="1"/>
  <c r="I53" i="13"/>
  <c r="J53" i="13" s="1"/>
  <c r="H69" i="13"/>
  <c r="I40" i="13"/>
  <c r="K40" i="13" s="1"/>
  <c r="H43" i="13"/>
  <c r="H27" i="13" s="1"/>
  <c r="H50" i="13"/>
  <c r="W58" i="14"/>
  <c r="J27" i="8"/>
  <c r="I27" i="8"/>
  <c r="H27" i="8"/>
  <c r="G27" i="8"/>
  <c r="K27" i="8"/>
  <c r="A3" i="15"/>
  <c r="A3" i="39"/>
  <c r="A3" i="38"/>
  <c r="A3" i="35"/>
  <c r="A3" i="37"/>
  <c r="A3" i="36"/>
  <c r="A3" i="34"/>
  <c r="A3" i="17"/>
  <c r="A3" i="29"/>
  <c r="A3" i="28"/>
  <c r="A3" i="25"/>
  <c r="A3" i="26"/>
  <c r="K41" i="13"/>
  <c r="Y58" i="14"/>
  <c r="X58" i="14"/>
  <c r="Z58" i="14"/>
  <c r="V58" i="14"/>
  <c r="D41" i="4"/>
  <c r="A3" i="14"/>
  <c r="A2" i="2"/>
  <c r="A2" i="24"/>
  <c r="A2" i="22"/>
  <c r="A2" i="23"/>
  <c r="A2" i="20"/>
  <c r="A2" i="19"/>
  <c r="A2" i="18"/>
  <c r="A2" i="14"/>
  <c r="A2" i="12"/>
  <c r="A2" i="13"/>
  <c r="A2" i="15"/>
  <c r="A2" i="11"/>
  <c r="A3" i="12"/>
  <c r="A3" i="13"/>
  <c r="A3" i="3"/>
  <c r="A3" i="22"/>
  <c r="A3" i="24"/>
  <c r="A3" i="23"/>
  <c r="A3" i="20"/>
  <c r="A3" i="19"/>
  <c r="A3" i="18"/>
  <c r="A3" i="11"/>
  <c r="E9" i="11" s="1"/>
  <c r="A2" i="16"/>
  <c r="A3" i="16"/>
  <c r="J40" i="13"/>
  <c r="A3" i="7"/>
  <c r="A3" i="10"/>
  <c r="A2" i="8"/>
  <c r="A3" i="8"/>
  <c r="A2" i="4"/>
  <c r="A2" i="10"/>
  <c r="A2" i="3"/>
  <c r="A2" i="7"/>
  <c r="A3" i="4"/>
  <c r="K67" i="13" l="1"/>
  <c r="H29" i="13"/>
  <c r="J60" i="13"/>
  <c r="J65" i="13"/>
  <c r="K53" i="13"/>
  <c r="H56" i="13"/>
  <c r="H28" i="13" s="1"/>
  <c r="J48" i="13"/>
  <c r="K35" i="13"/>
  <c r="K54" i="13"/>
  <c r="G69" i="13"/>
  <c r="I66" i="13"/>
  <c r="I69" i="13" s="1"/>
  <c r="K69" i="13" s="1"/>
  <c r="K55" i="13"/>
  <c r="J55" i="13"/>
  <c r="K49" i="13"/>
  <c r="J49" i="13"/>
  <c r="Z52" i="14"/>
  <c r="L24" i="7" s="1"/>
  <c r="J68" i="13"/>
  <c r="K68" i="13"/>
  <c r="K62" i="13"/>
  <c r="J62" i="13"/>
  <c r="G43" i="13"/>
  <c r="G27" i="13" s="1"/>
  <c r="I27" i="13" s="1"/>
  <c r="J27" i="13" s="1"/>
  <c r="I39" i="13"/>
  <c r="J36" i="13"/>
  <c r="K36" i="13"/>
  <c r="G63" i="13"/>
  <c r="I61" i="13"/>
  <c r="G56" i="13"/>
  <c r="I52" i="13"/>
  <c r="G50" i="13"/>
  <c r="I47" i="13"/>
  <c r="J42" i="13"/>
  <c r="K42" i="13"/>
  <c r="J16" i="8"/>
  <c r="K18" i="7" s="1"/>
  <c r="I16" i="8"/>
  <c r="J18" i="7" s="1"/>
  <c r="H16" i="8"/>
  <c r="I18" i="7" s="1"/>
  <c r="G16" i="8"/>
  <c r="H18" i="7" s="1"/>
  <c r="K16" i="8"/>
  <c r="L18" i="7" s="1"/>
  <c r="H33" i="10"/>
  <c r="L33" i="10"/>
  <c r="I33" i="10"/>
  <c r="J33" i="10"/>
  <c r="K33" i="10"/>
  <c r="V52" i="14"/>
  <c r="F30" i="13"/>
  <c r="H30" i="13" l="1"/>
  <c r="G29" i="13"/>
  <c r="I29" i="13" s="1"/>
  <c r="G28" i="13"/>
  <c r="I28" i="13" s="1"/>
  <c r="J28" i="13" s="1"/>
  <c r="K27" i="13"/>
  <c r="K52" i="13"/>
  <c r="I56" i="13"/>
  <c r="K56" i="13" s="1"/>
  <c r="J52" i="13"/>
  <c r="J56" i="13" s="1"/>
  <c r="K39" i="13"/>
  <c r="I43" i="13"/>
  <c r="K43" i="13" s="1"/>
  <c r="J39" i="13"/>
  <c r="J43" i="13" s="1"/>
  <c r="I37" i="13"/>
  <c r="K37" i="13" s="1"/>
  <c r="K34" i="13"/>
  <c r="J34" i="13"/>
  <c r="J37" i="13" s="1"/>
  <c r="I50" i="13"/>
  <c r="K50" i="13" s="1"/>
  <c r="J47" i="13"/>
  <c r="J50" i="13" s="1"/>
  <c r="K47" i="13"/>
  <c r="I63" i="13"/>
  <c r="K63" i="13" s="1"/>
  <c r="K61" i="13"/>
  <c r="J61" i="13"/>
  <c r="J63" i="13" s="1"/>
  <c r="K66" i="13"/>
  <c r="J66" i="13"/>
  <c r="J69" i="13" s="1"/>
  <c r="H38" i="10"/>
  <c r="H40" i="10"/>
  <c r="H42" i="10"/>
  <c r="H44" i="10"/>
  <c r="H46" i="10"/>
  <c r="H48" i="10"/>
  <c r="H50" i="10"/>
  <c r="L50" i="10"/>
  <c r="L48" i="10"/>
  <c r="L46" i="10"/>
  <c r="L44" i="10"/>
  <c r="L42" i="10"/>
  <c r="L40" i="10"/>
  <c r="L38" i="10"/>
  <c r="K50" i="10"/>
  <c r="K48" i="10"/>
  <c r="K46" i="10"/>
  <c r="K44" i="10"/>
  <c r="K42" i="10"/>
  <c r="K40" i="10"/>
  <c r="K38" i="10"/>
  <c r="J50" i="10"/>
  <c r="J48" i="10"/>
  <c r="J46" i="10"/>
  <c r="J44" i="10"/>
  <c r="J42" i="10"/>
  <c r="J40" i="10"/>
  <c r="J38" i="10"/>
  <c r="I50" i="10"/>
  <c r="I48" i="10"/>
  <c r="I46" i="10"/>
  <c r="I44" i="10"/>
  <c r="I42" i="10"/>
  <c r="I40" i="10"/>
  <c r="I38" i="10"/>
  <c r="Y52" i="14"/>
  <c r="K24" i="7" s="1"/>
  <c r="X52" i="14"/>
  <c r="J24" i="7" s="1"/>
  <c r="W52" i="14"/>
  <c r="I24" i="7" s="1"/>
  <c r="K28" i="13" l="1"/>
  <c r="G30" i="13"/>
  <c r="I30" i="13" s="1"/>
  <c r="J30" i="13" s="1"/>
  <c r="J29" i="13"/>
  <c r="K29" i="13"/>
  <c r="H24" i="7"/>
  <c r="V53" i="14"/>
  <c r="X53" i="14"/>
  <c r="W53" i="14"/>
  <c r="Z53" i="14"/>
  <c r="Y53" i="14"/>
  <c r="K30" i="13" l="1"/>
  <c r="S23" i="22"/>
  <c r="I28" i="12" s="1"/>
  <c r="S28" i="23"/>
  <c r="U20" i="22"/>
  <c r="U23" i="22" s="1"/>
  <c r="K28" i="12" s="1"/>
  <c r="K33" i="12" s="1"/>
  <c r="K14" i="12" s="1"/>
  <c r="U28" i="23"/>
  <c r="T20" i="22"/>
  <c r="T23" i="22" s="1"/>
  <c r="J28" i="12" s="1"/>
  <c r="J33" i="12" s="1"/>
  <c r="J14" i="12" s="1"/>
  <c r="T28" i="23"/>
  <c r="I33" i="12" l="1"/>
  <c r="I14" i="12" s="1"/>
  <c r="K15" i="12"/>
  <c r="J15" i="12"/>
  <c r="T33" i="23"/>
  <c r="T16" i="23"/>
  <c r="T21" i="23" s="1"/>
  <c r="U33" i="23"/>
  <c r="U16" i="23"/>
  <c r="U21" i="23" s="1"/>
  <c r="S33" i="23"/>
  <c r="S16" i="23"/>
  <c r="S21" i="23" s="1"/>
  <c r="V20" i="22"/>
  <c r="V23" i="22" s="1"/>
  <c r="L28" i="12" s="1"/>
  <c r="L33" i="12" s="1"/>
  <c r="L14" i="12" s="1"/>
  <c r="V28" i="23"/>
  <c r="W28" i="23"/>
  <c r="W20" i="22"/>
  <c r="W23" i="22" s="1"/>
  <c r="M28" i="12" s="1"/>
  <c r="M33" i="12" s="1"/>
  <c r="M14" i="12" s="1"/>
  <c r="I15" i="12" l="1"/>
  <c r="H34" i="10"/>
  <c r="H41" i="10" s="1"/>
  <c r="I34" i="10"/>
  <c r="I43" i="10" s="1"/>
  <c r="J34" i="10"/>
  <c r="J51" i="10" s="1"/>
  <c r="L15" i="12"/>
  <c r="M15" i="12"/>
  <c r="W33" i="23"/>
  <c r="W16" i="23"/>
  <c r="W21" i="23" s="1"/>
  <c r="V33" i="23"/>
  <c r="V16" i="23"/>
  <c r="V21" i="23" s="1"/>
  <c r="I47" i="10" l="1"/>
  <c r="H43" i="10"/>
  <c r="I49" i="10"/>
  <c r="H49" i="10"/>
  <c r="H51" i="10"/>
  <c r="J47" i="10"/>
  <c r="J49" i="10"/>
  <c r="J45" i="10"/>
  <c r="J41" i="10"/>
  <c r="J35" i="10"/>
  <c r="J39" i="10"/>
  <c r="H35" i="10"/>
  <c r="H47" i="10"/>
  <c r="H39" i="10"/>
  <c r="H45" i="10"/>
  <c r="I39" i="10"/>
  <c r="I45" i="10"/>
  <c r="J43" i="10"/>
  <c r="I35" i="10"/>
  <c r="I51" i="10"/>
  <c r="L34" i="10"/>
  <c r="L35" i="10" s="1"/>
  <c r="K34" i="10"/>
  <c r="K49" i="10" s="1"/>
  <c r="I41" i="10"/>
  <c r="L39" i="10" l="1"/>
  <c r="L41" i="10"/>
  <c r="L43" i="10"/>
  <c r="L51" i="10"/>
  <c r="L49" i="10"/>
  <c r="L45" i="10"/>
  <c r="L47" i="10"/>
  <c r="K35" i="10"/>
  <c r="H57" i="10" a="1"/>
  <c r="H57" i="10" s="1"/>
  <c r="H38" i="7" s="1"/>
  <c r="J56" i="10" a="1"/>
  <c r="J56" i="10" s="1"/>
  <c r="J37" i="7" s="1"/>
  <c r="H58" i="10" a="1"/>
  <c r="H58" i="10" s="1"/>
  <c r="H39" i="7" s="1"/>
  <c r="H59" i="10" a="1"/>
  <c r="H59" i="10" s="1"/>
  <c r="H40" i="7" s="1"/>
  <c r="H56" i="10" a="1"/>
  <c r="H56" i="10" s="1"/>
  <c r="H37" i="7" s="1"/>
  <c r="H55" i="10" a="1"/>
  <c r="H55" i="10" s="1"/>
  <c r="H36" i="7" s="1"/>
  <c r="H60" i="10" a="1"/>
  <c r="H60" i="10" s="1"/>
  <c r="H41" i="7" s="1"/>
  <c r="H61" i="10" a="1"/>
  <c r="H61" i="10" s="1"/>
  <c r="H42" i="7" s="1"/>
  <c r="I56" i="10" a="1"/>
  <c r="I56" i="10" s="1"/>
  <c r="I37" i="7" s="1"/>
  <c r="J58" i="10" a="1"/>
  <c r="J58" i="10" s="1"/>
  <c r="J39" i="7" s="1"/>
  <c r="J61" i="10" a="1"/>
  <c r="J61" i="10" s="1"/>
  <c r="J42" i="7" s="1"/>
  <c r="J59" i="10" a="1"/>
  <c r="J59" i="10" s="1"/>
  <c r="J40" i="7" s="1"/>
  <c r="J57" i="10" a="1"/>
  <c r="J57" i="10" s="1"/>
  <c r="J38" i="7" s="1"/>
  <c r="J60" i="10" a="1"/>
  <c r="J60" i="10" s="1"/>
  <c r="J41" i="7" s="1"/>
  <c r="J55" i="10" a="1"/>
  <c r="J55" i="10" s="1"/>
  <c r="J36" i="7" s="1"/>
  <c r="I60" i="10" a="1"/>
  <c r="I60" i="10" s="1"/>
  <c r="I41" i="7" s="1"/>
  <c r="K39" i="10"/>
  <c r="K43" i="10"/>
  <c r="K47" i="10"/>
  <c r="K45" i="10"/>
  <c r="K51" i="10"/>
  <c r="K41" i="10"/>
  <c r="I57" i="10" a="1"/>
  <c r="I57" i="10" s="1"/>
  <c r="I38" i="7" s="1"/>
  <c r="I58" i="10" a="1"/>
  <c r="I58" i="10" s="1"/>
  <c r="I39" i="7" s="1"/>
  <c r="I61" i="10" a="1"/>
  <c r="I61" i="10" s="1"/>
  <c r="I42" i="7" s="1"/>
  <c r="I59" i="10" a="1"/>
  <c r="I59" i="10" s="1"/>
  <c r="I40" i="7" s="1"/>
  <c r="I55" i="10" a="1"/>
  <c r="I55" i="10" s="1"/>
  <c r="I36" i="7" s="1"/>
  <c r="L56" i="10" l="1" a="1"/>
  <c r="L56" i="10" s="1"/>
  <c r="L37" i="7" s="1"/>
  <c r="L61" i="10" a="1"/>
  <c r="L61" i="10" s="1"/>
  <c r="L42" i="7" s="1"/>
  <c r="L60" i="10" a="1"/>
  <c r="L60" i="10" s="1"/>
  <c r="L41" i="7" s="1"/>
  <c r="L58" i="10" a="1"/>
  <c r="L58" i="10" s="1"/>
  <c r="L39" i="7" s="1"/>
  <c r="L55" i="10" a="1"/>
  <c r="L55" i="10" s="1"/>
  <c r="L57" i="10" a="1"/>
  <c r="L57" i="10" s="1"/>
  <c r="L38" i="7" s="1"/>
  <c r="L59" i="10" a="1"/>
  <c r="L59" i="10" s="1"/>
  <c r="L40" i="7" s="1"/>
  <c r="H62" i="10"/>
  <c r="J62" i="10"/>
  <c r="K57" i="10" a="1"/>
  <c r="K57" i="10" s="1"/>
  <c r="K38" i="7" s="1"/>
  <c r="K55" i="10" a="1"/>
  <c r="K55" i="10" s="1"/>
  <c r="K36" i="7" s="1"/>
  <c r="K56" i="10" a="1"/>
  <c r="K56" i="10" s="1"/>
  <c r="K37" i="7" s="1"/>
  <c r="K58" i="10" a="1"/>
  <c r="K58" i="10" s="1"/>
  <c r="K39" i="7" s="1"/>
  <c r="K61" i="10" a="1"/>
  <c r="K61" i="10" s="1"/>
  <c r="K42" i="7" s="1"/>
  <c r="K60" i="10" a="1"/>
  <c r="K60" i="10" s="1"/>
  <c r="K41" i="7" s="1"/>
  <c r="K59" i="10" a="1"/>
  <c r="K59" i="10" s="1"/>
  <c r="K40" i="7" s="1"/>
  <c r="I62" i="10"/>
  <c r="L62" i="10" l="1"/>
  <c r="L36" i="7"/>
  <c r="K62" i="10"/>
  <c r="X41" i="14" l="1"/>
  <c r="Z46" i="14"/>
  <c r="W41" i="14"/>
  <c r="Y46" i="14"/>
  <c r="V41" i="14"/>
  <c r="X46" i="14"/>
  <c r="W46" i="14"/>
  <c r="V46" i="14"/>
  <c r="Z41" i="14"/>
  <c r="Y41" i="14"/>
  <c r="Z47" i="14" l="1"/>
  <c r="V47" i="14"/>
  <c r="X47" i="14"/>
  <c r="Y47" i="14"/>
  <c r="W4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<sst xmlns="http://schemas.openxmlformats.org/spreadsheetml/2006/main" count="4065" uniqueCount="947">
  <si>
    <t>ESO Regulatory Reporting Pack</t>
  </si>
  <si>
    <t>RIIO-2 ESO Regulatory Reporting Pack</t>
  </si>
  <si>
    <t xml:space="preserve"> Name:</t>
  </si>
  <si>
    <t>National Grid Electricity System Operator</t>
  </si>
  <si>
    <t>Short Name:</t>
  </si>
  <si>
    <t>NGESO</t>
  </si>
  <si>
    <t>Reporting Year:</t>
  </si>
  <si>
    <t>2022/23</t>
  </si>
  <si>
    <t>Version Number:</t>
  </si>
  <si>
    <t>Date of Submission:</t>
  </si>
  <si>
    <t>Cell Format Key</t>
  </si>
  <si>
    <t>Cell intentionally blank</t>
  </si>
  <si>
    <t>Value</t>
  </si>
  <si>
    <t>Input</t>
  </si>
  <si>
    <t>Imported/ Linked Value</t>
  </si>
  <si>
    <t>Calculation</t>
  </si>
  <si>
    <t>Output</t>
  </si>
  <si>
    <t>Ex-ante Value</t>
  </si>
  <si>
    <t>Error checking</t>
  </si>
  <si>
    <t>Annotation</t>
  </si>
  <si>
    <t>Contents</t>
  </si>
  <si>
    <t>Number</t>
  </si>
  <si>
    <t>Section</t>
  </si>
  <si>
    <t>Title</t>
  </si>
  <si>
    <t>Link</t>
  </si>
  <si>
    <t>Please put an 'X' in this column for each table completed</t>
  </si>
  <si>
    <t>Reference</t>
  </si>
  <si>
    <t>Cover</t>
  </si>
  <si>
    <t>Go</t>
  </si>
  <si>
    <t>Changes Log</t>
  </si>
  <si>
    <t>Universal Data</t>
  </si>
  <si>
    <t>RIIO-1 RPI and PVF</t>
  </si>
  <si>
    <t>Finance</t>
  </si>
  <si>
    <t>1.1 Disposals</t>
  </si>
  <si>
    <t>1.2 Price Control Financial Model (PCFM) Inputs Summary</t>
  </si>
  <si>
    <t>1.3 Pass Through</t>
  </si>
  <si>
    <t>1.4 Tax Pool Inputs</t>
  </si>
  <si>
    <t>1.5 Transmission Network Revenues</t>
  </si>
  <si>
    <t>1.6 External Revenues</t>
  </si>
  <si>
    <t>1.7 DRS Revenue</t>
  </si>
  <si>
    <t>1.8 Inflation update</t>
  </si>
  <si>
    <t>Totex</t>
  </si>
  <si>
    <t>2.1 Totex Summary</t>
  </si>
  <si>
    <t>2.2 Cost Benchmark Summary</t>
  </si>
  <si>
    <t>2.3 Related Party Transactions</t>
  </si>
  <si>
    <t>Opex</t>
  </si>
  <si>
    <t>3.1 Opex Summary</t>
  </si>
  <si>
    <t>3.2 Salary and Full Time Equivalent (FTE) Numbers</t>
  </si>
  <si>
    <t>3.3 Provisions</t>
  </si>
  <si>
    <t>Business Support Costs</t>
  </si>
  <si>
    <t>4.1 Business Support Costs (BSC)</t>
  </si>
  <si>
    <t>4.2 Business Support Costs (BSC) Allocation</t>
  </si>
  <si>
    <t>Capex</t>
  </si>
  <si>
    <t>5.1 Capex Summary</t>
  </si>
  <si>
    <t>Other Price Control Costs</t>
  </si>
  <si>
    <t>6.1 Cyber Resilience IT Costs</t>
  </si>
  <si>
    <t>6.2 Pension Administration Costs</t>
  </si>
  <si>
    <t>6.3 System Operation (SO) Review Costs</t>
  </si>
  <si>
    <t>6.4 Unfunded Innovation Costs</t>
  </si>
  <si>
    <t>Non-Price Control Costs</t>
  </si>
  <si>
    <t>7.1 Non-Activity Based Costs</t>
  </si>
  <si>
    <t>7.2 Directly Remunerated Services (DRS)</t>
  </si>
  <si>
    <t>7.3 Network Innovation Allowance (NIA) Expenditure</t>
  </si>
  <si>
    <t>7.4 RIIO-1 Carry-over Network Innovation Allowance (CNIA) Expenditure</t>
  </si>
  <si>
    <t>7.5 Network Innovation Competition (NIC) Expenditure</t>
  </si>
  <si>
    <t>7.6 Strategic Innovation Fund (SIF) Expenditure</t>
  </si>
  <si>
    <t>Additional Data</t>
  </si>
  <si>
    <t>8.1 System Operator (SO) Electricity Market Reform (EMR) Data</t>
  </si>
  <si>
    <t>Version Submission Control</t>
  </si>
  <si>
    <t>Date of Submission</t>
  </si>
  <si>
    <t>Version submitted</t>
  </si>
  <si>
    <t>Additional information submitted with this RRP or earlier</t>
  </si>
  <si>
    <t>A</t>
  </si>
  <si>
    <t>B</t>
  </si>
  <si>
    <t>C</t>
  </si>
  <si>
    <t>D</t>
  </si>
  <si>
    <t>E</t>
  </si>
  <si>
    <t>F</t>
  </si>
  <si>
    <t>G</t>
  </si>
  <si>
    <t>H</t>
  </si>
  <si>
    <t>I</t>
  </si>
  <si>
    <t>J</t>
  </si>
  <si>
    <t>K</t>
  </si>
  <si>
    <t>L</t>
  </si>
  <si>
    <t>M</t>
  </si>
  <si>
    <t>N</t>
  </si>
  <si>
    <t>Change Number</t>
  </si>
  <si>
    <t>RRP Version</t>
  </si>
  <si>
    <t>Sheet Name</t>
  </si>
  <si>
    <t>Changes Made</t>
  </si>
  <si>
    <t>Change Made By</t>
  </si>
  <si>
    <t>All</t>
  </si>
  <si>
    <t>New C+O RRP template for consultation</t>
  </si>
  <si>
    <t>Luke Jones; Ofgem</t>
  </si>
  <si>
    <t>Updated version number and date of submission</t>
  </si>
  <si>
    <t xml:space="preserve">Updated so that tables 1.3 Pass Through and 1.4 Tax Pools Totex Allocations are to be completed from 2021-22 and cells G18 and G19 are now input cells. </t>
  </si>
  <si>
    <t>Removed table 'Group Property and associated land disposal income - various sites' and columns in 'Disposals by asset type' table for Group, ETO and Other entities</t>
  </si>
  <si>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</si>
  <si>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</si>
  <si>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1.2 PCFM Inputs Summary
7.2 DRS</t>
  </si>
  <si>
    <t>Corrected spelling error on 1.2 PCFM Inputs Summary. Linked formula in H44-L44 in 1.2 PCFM Inputs Summary to row 29 in 7.2 DRS</t>
  </si>
  <si>
    <t>Corrected formula error in row 17</t>
  </si>
  <si>
    <t>4.2 BSC Allocation</t>
  </si>
  <si>
    <t>Linked to relevant cells in 4.1 BSC such that ESO costs are now auto-populated. New rows added for CEO &amp; group management costs</t>
  </si>
  <si>
    <t>Column categorising projects as new/enhancement/refresh has been deleted</t>
  </si>
  <si>
    <t>7.3 NIA</t>
  </si>
  <si>
    <t>New rows added for Unfunded Network Innovation Allowance costs</t>
  </si>
  <si>
    <t>7.5 NIC</t>
  </si>
  <si>
    <t>New rows added for Unfunded Network Innovation Competition costs</t>
  </si>
  <si>
    <t>7.6 SIF</t>
  </si>
  <si>
    <t>New rows added for Unfunded Strategic Innovation Fund costs. New column added for Competition Type categorisation. SIF categories updated to align with SIF Governance Document</t>
  </si>
  <si>
    <t>8.1 SO EMR Data</t>
  </si>
  <si>
    <t>Minor clarifications to data category headings</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</si>
  <si>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</si>
  <si>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</si>
  <si>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</si>
  <si>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</si>
  <si>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</si>
  <si>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4.1 BSC
2.2 Cost Benchmark Summary</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</si>
  <si>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</si>
  <si>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Contents
1.2 PCFM Inputs Summary
1.4 Tax Pool Inputs</t>
  </si>
  <si>
    <t>1.4 Tax Pools Totex Allocations renamed 1.4 Tax Pool Inputs. New rows added for opening tax pool balances in 1.4 Tax Pool Inputs. Corresponding rows added in 1.2 PCFM Inputs Summary to capture opening tax pool balances for PCFM.</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</si>
  <si>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</si>
  <si>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</si>
  <si>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</si>
  <si>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</si>
  <si>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</si>
  <si>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</si>
  <si>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</si>
  <si>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New rows added for DNO, Transmission total and Group total for each BSC category and BSC totals for each entity. Inputs required for all entities (except ESO which is auto-populated) for consistency with electricity transmission layout.</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</si>
  <si>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</si>
  <si>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1.2 PCFM Input Summary</t>
  </si>
  <si>
    <t>Amended price base for SOBDt and ESORIt to nominal per inputs in the PCFM</t>
  </si>
  <si>
    <t>Michael Smith; Ofgem</t>
  </si>
  <si>
    <t>Updated price base to £ 18/19 prices</t>
  </si>
  <si>
    <t>Formulas in cells H16:L20 have been updated</t>
  </si>
  <si>
    <t>Charis Andreadis; Ofgem</t>
  </si>
  <si>
    <t>Tables added to cells O14:S17 and O22:S26 to capture October OBR inflation update</t>
  </si>
  <si>
    <t>1.6 - Inflation update</t>
  </si>
  <si>
    <t>New sheet added</t>
  </si>
  <si>
    <t>1.5 Transmission Network Rev</t>
  </si>
  <si>
    <t>1.6 External Revenue</t>
  </si>
  <si>
    <t>8.1 So EMR Data</t>
  </si>
  <si>
    <t>Cells R46, R47 and R48 have a % value for Peak National Demand Actual, 1 year forecast and 4 year forecast. As agreed this has been changed to show that the units are GW.</t>
  </si>
  <si>
    <t>Laura Thomson; NGESO</t>
  </si>
  <si>
    <t>3.2 Salary and FTE Numbers</t>
  </si>
  <si>
    <t>Cells U13/U14 through to X13/X14 were changed as agreed to be consistent with the formulae in cells T13 and T14.</t>
  </si>
  <si>
    <t>Formulae in cells X20 through to AA20 have been changed as agreed to be consistent with the formula in W20.</t>
  </si>
  <si>
    <t xml:space="preserve">As agreed the text 'Please provide a list of excluded services for all items greater than or equal to £500k' was removed from cell A11 to make the table consistent with the RIGs.  </t>
  </si>
  <si>
    <t xml:space="preserve">As agreed the formulae in cells V47 to Z47 was amended to reference row 34 instead of row 41 - 
'=SUM($V$46:$Z$46)&lt;=0.25*SUM($V$41:$Z$41)’ to ‘=SUM($V$46:$Z$46)&lt;=0.25*SUM($V$34:$Z$34)'
</t>
  </si>
  <si>
    <t xml:space="preserve">In RRP table 2.1 Totex Summary the Totex calculation in row 15 did not pick up the Controllable Opex values as it was summing row 12 and 13 instead of rows 13 and 14.
As agreed we amended the formulae in cells I15 through to M15 to ‘=SUM(I13:I14)’ etc ‘=SUM(M13:M14)’ instead of ‘=SUM(I12:I13).
</t>
  </si>
  <si>
    <t>Cells H55 to L41 were incorrectly formatted as numerical values and have been corrected to % formatting.</t>
  </si>
  <si>
    <t>Updated version number</t>
  </si>
  <si>
    <t>Emily Bottoni; Ofgem</t>
  </si>
  <si>
    <t>Changed Licence reference for SOPTt section from SpC 4.1.11 to 4.2.9</t>
  </si>
  <si>
    <t>Changed Licence reference for SOPTt section items from SpC 4.1 to SpC 4.2</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</si>
  <si>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</si>
  <si>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</si>
  <si>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</si>
  <si>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</si>
  <si>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</si>
  <si>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</si>
  <si>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</si>
  <si>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</si>
  <si>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</si>
  <si>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</si>
  <si>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</si>
  <si>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</si>
  <si>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</si>
  <si>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</si>
  <si>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</si>
  <si>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</si>
  <si>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</si>
  <si>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</si>
  <si>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</si>
  <si>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</si>
  <si>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</si>
  <si>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</si>
  <si>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</si>
  <si>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</si>
  <si>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</si>
  <si>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</si>
  <si>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</si>
  <si>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no change</t>
  </si>
  <si>
    <t>updated</t>
  </si>
  <si>
    <t>2023/24</t>
  </si>
  <si>
    <t>2024/25</t>
  </si>
  <si>
    <t>2025/26</t>
  </si>
  <si>
    <t>2026/27</t>
  </si>
  <si>
    <t>Reporting Year's Financial Year Average RPI:</t>
  </si>
  <si>
    <t>RIIO -1 RPI and PVF factors</t>
  </si>
  <si>
    <t>National Grid Electricity System Operator Ltd</t>
  </si>
  <si>
    <t>Regulatory Year ending 31 March 2021</t>
  </si>
  <si>
    <t>Year ending 31 March:</t>
  </si>
  <si>
    <t>Calendar Year</t>
  </si>
  <si>
    <t>Actual RPI</t>
  </si>
  <si>
    <t>Factor</t>
  </si>
  <si>
    <t>RPI indices</t>
  </si>
  <si>
    <t xml:space="preserve">GRPIF </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</si>
  <si>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</si>
  <si>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</si>
  <si>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</si>
  <si>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</si>
  <si>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</si>
  <si>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</si>
  <si>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</si>
  <si>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</si>
  <si>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</si>
  <si>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</si>
  <si>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from November 2020</t>
  </si>
  <si>
    <t>from November 2021</t>
  </si>
  <si>
    <t xml:space="preserve">RPIA </t>
  </si>
  <si>
    <t>used for 2014</t>
  </si>
  <si>
    <t>used for 2015</t>
  </si>
  <si>
    <t>used for 2016</t>
  </si>
  <si>
    <t>used for 2017</t>
  </si>
  <si>
    <t>used for 2018</t>
  </si>
  <si>
    <t>used for 2019</t>
  </si>
  <si>
    <t>used for 2020</t>
  </si>
  <si>
    <t>used for 2021</t>
  </si>
  <si>
    <t>used for 2022</t>
  </si>
  <si>
    <t>used for 2023</t>
  </si>
  <si>
    <t xml:space="preserve">RPIF </t>
  </si>
  <si>
    <t>Present value factors (SC 3A)</t>
  </si>
  <si>
    <t>Weighted average cost of capital (from PCFM)</t>
  </si>
  <si>
    <t>WACC</t>
  </si>
  <si>
    <t>%</t>
  </si>
  <si>
    <t>Present value factor</t>
  </si>
  <si>
    <t>PVF</t>
  </si>
  <si>
    <t>Disposals by asset type</t>
  </si>
  <si>
    <t>Unit</t>
  </si>
  <si>
    <t>Cost</t>
  </si>
  <si>
    <t>Depreciation</t>
  </si>
  <si>
    <t>Net Book Value</t>
  </si>
  <si>
    <t>Net Sales Proceeds</t>
  </si>
  <si>
    <t>Transfer to Current Assets</t>
  </si>
  <si>
    <t>Profit / (Loss) on Disposal</t>
  </si>
  <si>
    <t>Intangible</t>
  </si>
  <si>
    <t>£m</t>
  </si>
  <si>
    <t>Land &amp; Building</t>
  </si>
  <si>
    <t>Plant &amp; Machinery</t>
  </si>
  <si>
    <t>Motor Vehicles &amp; Office Equipment</t>
  </si>
  <si>
    <t>Property and associated land disposal income - various sites (complete table below)</t>
  </si>
  <si>
    <t>Assets under construction</t>
  </si>
  <si>
    <t>Sub Total</t>
  </si>
  <si>
    <t>Reclassification / Adjustment</t>
  </si>
  <si>
    <t>[adjustment 1]</t>
  </si>
  <si>
    <t>[adjustment 2]</t>
  </si>
  <si>
    <t>[adjustment 3]</t>
  </si>
  <si>
    <t>[adjustment 4]</t>
  </si>
  <si>
    <t>[adjustment 5]</t>
  </si>
  <si>
    <t>[adjustment 6]</t>
  </si>
  <si>
    <t>[adjustment 7]</t>
  </si>
  <si>
    <t>Total</t>
  </si>
  <si>
    <t>RIIO-2</t>
  </si>
  <si>
    <t>Actual Totex</t>
  </si>
  <si>
    <t>Actual Non-Operational Capex</t>
  </si>
  <si>
    <t>£m 18/19 prices</t>
  </si>
  <si>
    <t>SOANC</t>
  </si>
  <si>
    <t>Actual Controllable Opex</t>
  </si>
  <si>
    <t>SOACO</t>
  </si>
  <si>
    <r>
      <t>Allowed Pass-Through Costs (SOPT</t>
    </r>
    <r>
      <rPr>
        <b/>
        <vertAlign val="subscript"/>
        <sz val="14"/>
        <rFont val="Verdana"/>
        <family val="2"/>
      </rPr>
      <t>t</t>
    </r>
    <r>
      <rPr>
        <b/>
        <sz val="14"/>
        <rFont val="Verdana"/>
        <family val="2"/>
      </rPr>
      <t>)</t>
    </r>
  </si>
  <si>
    <t>Business Rates Payments</t>
  </si>
  <si>
    <t>SpC 4.2</t>
  </si>
  <si>
    <r>
      <t>RB</t>
    </r>
    <r>
      <rPr>
        <vertAlign val="subscript"/>
        <sz val="10"/>
        <color theme="1"/>
        <rFont val="Verdana"/>
        <family val="2"/>
      </rPr>
      <t>t</t>
    </r>
  </si>
  <si>
    <t>Additional Funding - WCF</t>
  </si>
  <si>
    <t>£m nominal</t>
  </si>
  <si>
    <r>
      <t>WCF</t>
    </r>
    <r>
      <rPr>
        <vertAlign val="subscript"/>
        <sz val="10"/>
        <color theme="1"/>
        <rFont val="Verdana"/>
        <family val="2"/>
      </rPr>
      <t>t</t>
    </r>
  </si>
  <si>
    <t>Bad debt allowance</t>
  </si>
  <si>
    <r>
      <t>SOBD</t>
    </r>
    <r>
      <rPr>
        <vertAlign val="subscript"/>
        <sz val="10"/>
        <color theme="1"/>
        <rFont val="Verdana"/>
        <family val="2"/>
      </rPr>
      <t>t</t>
    </r>
  </si>
  <si>
    <t>Pension scheme established deficit</t>
  </si>
  <si>
    <r>
      <t>EDE</t>
    </r>
    <r>
      <rPr>
        <vertAlign val="subscript"/>
        <sz val="10"/>
        <color theme="1"/>
        <rFont val="Verdana"/>
        <family val="2"/>
      </rPr>
      <t>t</t>
    </r>
  </si>
  <si>
    <r>
      <t>Other Revenue Allowances (ORA</t>
    </r>
    <r>
      <rPr>
        <b/>
        <vertAlign val="subscript"/>
        <sz val="14"/>
        <rFont val="Verdana"/>
        <family val="2"/>
      </rPr>
      <t>t</t>
    </r>
    <r>
      <rPr>
        <b/>
        <sz val="14"/>
        <rFont val="Verdana"/>
        <family val="2"/>
      </rPr>
      <t>)</t>
    </r>
  </si>
  <si>
    <t>Network Innovation Allowance</t>
  </si>
  <si>
    <t>SpC 4.6</t>
  </si>
  <si>
    <r>
      <t>NIA</t>
    </r>
    <r>
      <rPr>
        <vertAlign val="subscript"/>
        <sz val="10"/>
        <color theme="1"/>
        <rFont val="Verdana"/>
        <family val="2"/>
      </rPr>
      <t>t</t>
    </r>
  </si>
  <si>
    <t>Carry Over Network Innovation Allowance</t>
  </si>
  <si>
    <t>SpC 4.7</t>
  </si>
  <si>
    <r>
      <t>CNIA</t>
    </r>
    <r>
      <rPr>
        <vertAlign val="subscript"/>
        <sz val="10"/>
        <color theme="1"/>
        <rFont val="Verdana"/>
        <family val="2"/>
      </rPr>
      <t>t</t>
    </r>
  </si>
  <si>
    <t>Other Funding</t>
  </si>
  <si>
    <t>Additional Funding - Other</t>
  </si>
  <si>
    <r>
      <t>ADF</t>
    </r>
    <r>
      <rPr>
        <vertAlign val="subscript"/>
        <sz val="10"/>
        <color theme="1"/>
        <rFont val="Verdana"/>
        <family val="2"/>
      </rPr>
      <t>t</t>
    </r>
  </si>
  <si>
    <t>Reporting &amp; Incentive Arrangements</t>
  </si>
  <si>
    <t>SpC 4.3</t>
  </si>
  <si>
    <r>
      <t>ESORI</t>
    </r>
    <r>
      <rPr>
        <vertAlign val="subscript"/>
        <sz val="10"/>
        <color theme="1"/>
        <rFont val="Verdana"/>
        <family val="2"/>
      </rPr>
      <t>t</t>
    </r>
  </si>
  <si>
    <t>Finance Inputs</t>
  </si>
  <si>
    <t>Totex percentage allocation to Tax pools</t>
  </si>
  <si>
    <t>Totex allocation to "General" tax pool</t>
  </si>
  <si>
    <r>
      <t>SOARGP</t>
    </r>
    <r>
      <rPr>
        <vertAlign val="subscript"/>
        <sz val="10"/>
        <color theme="1"/>
        <rFont val="Verdana"/>
        <family val="2"/>
      </rPr>
      <t>t</t>
    </r>
  </si>
  <si>
    <t>Totex allocation to "Revenue" tax pool</t>
  </si>
  <si>
    <r>
      <t>SOARR</t>
    </r>
    <r>
      <rPr>
        <vertAlign val="subscript"/>
        <sz val="10"/>
        <color theme="1"/>
        <rFont val="Verdana"/>
        <family val="2"/>
      </rPr>
      <t>t</t>
    </r>
  </si>
  <si>
    <t>Totex allocation to "Special rate" tax pool</t>
  </si>
  <si>
    <r>
      <t>SOARSR</t>
    </r>
    <r>
      <rPr>
        <vertAlign val="subscript"/>
        <sz val="10"/>
        <color theme="1"/>
        <rFont val="Verdana"/>
        <family val="2"/>
      </rPr>
      <t>t</t>
    </r>
  </si>
  <si>
    <t>Totex allocation to "Structures and Buildings" tax pool</t>
  </si>
  <si>
    <r>
      <t>SOARSB</t>
    </r>
    <r>
      <rPr>
        <vertAlign val="subscript"/>
        <sz val="10"/>
        <color theme="1"/>
        <rFont val="Verdana"/>
        <family val="2"/>
      </rPr>
      <t>t</t>
    </r>
  </si>
  <si>
    <t>Totex allocation to "Non Qualifying" tax pool</t>
  </si>
  <si>
    <r>
      <t>SOARNQ</t>
    </r>
    <r>
      <rPr>
        <vertAlign val="subscript"/>
        <sz val="10"/>
        <color theme="1"/>
        <rFont val="Verdana"/>
        <family val="2"/>
      </rPr>
      <t>t</t>
    </r>
  </si>
  <si>
    <t>Totex allocation to "Deferred revenue" tax pool</t>
  </si>
  <si>
    <r>
      <t>SOARDR</t>
    </r>
    <r>
      <rPr>
        <vertAlign val="subscript"/>
        <sz val="10"/>
        <color theme="1"/>
        <rFont val="Verdana"/>
        <family val="2"/>
      </rPr>
      <t>t</t>
    </r>
  </si>
  <si>
    <t>Totex allocation to "Intangible assets" tax pool</t>
  </si>
  <si>
    <r>
      <t>SOARIA</t>
    </r>
    <r>
      <rPr>
        <vertAlign val="subscript"/>
        <sz val="10"/>
        <color theme="1"/>
        <rFont val="Verdana"/>
        <family val="2"/>
      </rPr>
      <t>t</t>
    </r>
  </si>
  <si>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</si>
  <si>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</si>
  <si>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</si>
  <si>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</si>
  <si>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</si>
  <si>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</si>
  <si>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</si>
  <si>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</si>
  <si>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</si>
  <si>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</si>
  <si>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Directly remunerated services</t>
  </si>
  <si>
    <t>Directly remunerated services revenue</t>
  </si>
  <si>
    <r>
      <t>DRSR</t>
    </r>
    <r>
      <rPr>
        <vertAlign val="subscript"/>
        <sz val="10"/>
        <color theme="1"/>
        <rFont val="Verdana"/>
        <family val="2"/>
      </rPr>
      <t>t</t>
    </r>
  </si>
  <si>
    <t>Less directly remunerated services cost</t>
  </si>
  <si>
    <r>
      <t>DRSC</t>
    </r>
    <r>
      <rPr>
        <vertAlign val="subscript"/>
        <sz val="10"/>
        <color theme="1"/>
        <rFont val="Verdana"/>
        <family val="2"/>
      </rPr>
      <t>t</t>
    </r>
  </si>
  <si>
    <t>FORECAST BASED ON MARCH OBR UPDATE</t>
  </si>
  <si>
    <t>FY</t>
  </si>
  <si>
    <r>
      <t>Allowed Pass Through items (SOPT</t>
    </r>
    <r>
      <rPr>
        <b/>
        <vertAlign val="subscript"/>
        <sz val="14"/>
        <rFont val="Verdana"/>
        <family val="2"/>
      </rPr>
      <t>t</t>
    </r>
    <r>
      <rPr>
        <b/>
        <sz val="14"/>
        <rFont val="Verdana"/>
        <family val="2"/>
      </rPr>
      <t>)</t>
    </r>
  </si>
  <si>
    <t>(SpC 4.2.9)</t>
  </si>
  <si>
    <r>
      <t>SO Bad Debt term (SOBD</t>
    </r>
    <r>
      <rPr>
        <b/>
        <vertAlign val="subscript"/>
        <sz val="14"/>
        <rFont val="Verdana"/>
        <family val="2"/>
      </rPr>
      <t>t</t>
    </r>
    <r>
      <rPr>
        <b/>
        <sz val="14"/>
        <rFont val="Verdana"/>
        <family val="2"/>
      </rPr>
      <t>)</t>
    </r>
  </si>
  <si>
    <t>(SpC 4.1.14)</t>
  </si>
  <si>
    <t>Provisional Bad Debt cost</t>
  </si>
  <si>
    <t>Actual Bad Debt cost incurred</t>
  </si>
  <si>
    <t>Bad Debt costs incurred</t>
  </si>
  <si>
    <r>
      <t>SOBDA</t>
    </r>
    <r>
      <rPr>
        <vertAlign val="subscript"/>
        <sz val="10"/>
        <color theme="1"/>
        <rFont val="Verdana"/>
        <family val="2"/>
      </rPr>
      <t>t</t>
    </r>
  </si>
  <si>
    <t>Recovered Bad Debt</t>
  </si>
  <si>
    <r>
      <t>SORBD</t>
    </r>
    <r>
      <rPr>
        <vertAlign val="subscript"/>
        <sz val="10"/>
        <color theme="1"/>
        <rFont val="Verdana"/>
        <family val="2"/>
      </rPr>
      <t>t</t>
    </r>
  </si>
  <si>
    <t>Eligible Bad Debt Costs adjustment</t>
  </si>
  <si>
    <t>1.4 Tax Pools Inputs</t>
  </si>
  <si>
    <t>Supporting workings for tax pools totex allocation percentages</t>
  </si>
  <si>
    <t>Allocation percentages of totex categories to tax pools</t>
  </si>
  <si>
    <t>General</t>
  </si>
  <si>
    <t>Non-operational capex</t>
  </si>
  <si>
    <t>Rates to be input by licensee</t>
  </si>
  <si>
    <t>Controllable opex</t>
  </si>
  <si>
    <t>Revenue</t>
  </si>
  <si>
    <t>Special rate</t>
  </si>
  <si>
    <t>Structures and Buildings</t>
  </si>
  <si>
    <t>Non Qualifying</t>
  </si>
  <si>
    <t>Deferred revenue</t>
  </si>
  <si>
    <t>Intangible assets</t>
  </si>
  <si>
    <t>Allocation of totex to tax pools</t>
  </si>
  <si>
    <t>Actual non-operational capex</t>
  </si>
  <si>
    <t>Actual controllable opex</t>
  </si>
  <si>
    <t>Actual totex</t>
  </si>
  <si>
    <t>Derivation of totex percentage allocations</t>
  </si>
  <si>
    <t>Check</t>
  </si>
  <si>
    <t>Opening tax pool balances</t>
  </si>
  <si>
    <t>Opening balances to be input according to CT600</t>
  </si>
  <si>
    <t>1.5 Maximum Transmission Network Revenue (TOt)</t>
  </si>
  <si>
    <t>Maximum Revenue (TOt)</t>
  </si>
  <si>
    <t>(SpC 3.1.3)</t>
  </si>
  <si>
    <t>Term</t>
  </si>
  <si>
    <t xml:space="preserve">Pass-through items </t>
  </si>
  <si>
    <t>SpC 3.2</t>
  </si>
  <si>
    <t>PTt</t>
  </si>
  <si>
    <t>Site-Specific Charges</t>
  </si>
  <si>
    <t>SpC 3.1.3</t>
  </si>
  <si>
    <t>DISt</t>
  </si>
  <si>
    <t>Transmission Owner Final Sums</t>
  </si>
  <si>
    <t>TSt</t>
  </si>
  <si>
    <t>RIIO-1 Network Innovation Competition </t>
  </si>
  <si>
    <t>SpC 3.3</t>
  </si>
  <si>
    <t>NICFt</t>
  </si>
  <si>
    <t>Strategic Innovation Fund</t>
  </si>
  <si>
    <t>SpC 3.4</t>
  </si>
  <si>
    <t xml:space="preserve">SIFFt </t>
  </si>
  <si>
    <t>Legacy adjustments to revenue</t>
  </si>
  <si>
    <t xml:space="preserve">SpC 3.5 </t>
  </si>
  <si>
    <t>LARt</t>
  </si>
  <si>
    <t>Adjustment term</t>
  </si>
  <si>
    <t>SpC 3.6</t>
  </si>
  <si>
    <t>ADJt</t>
  </si>
  <si>
    <t>Correction term</t>
  </si>
  <si>
    <t>SpC 3.7</t>
  </si>
  <si>
    <t>Kt </t>
  </si>
  <si>
    <t>Maximum Revenue</t>
  </si>
  <si>
    <t>SpC 3.1</t>
  </si>
  <si>
    <t>TOt</t>
  </si>
  <si>
    <t>Pass-through items (PTt)</t>
  </si>
  <si>
    <t xml:space="preserve"> (SpC 3.2.3)</t>
  </si>
  <si>
    <t>Payments by the Licensee to the Authority</t>
  </si>
  <si>
    <t>SpC 3.2.3</t>
  </si>
  <si>
    <t>LFt</t>
  </si>
  <si>
    <t>means the amount equal to invoices  in respect of participation in the inter-transmission system operator compensation mechanism arising from the participation by Great Britain in the inter-transmission system operator compensation mechanism as provided for in Article 49 of the Electricity Regulation (EU) 2019/943;</t>
  </si>
  <si>
    <t>ITCt</t>
  </si>
  <si>
    <t>means the adjustment equal to the income received (net of any amounts treated as capital contribution) by the licensee in respect of users who reduce Transmission Entry Capacity or Developer Capacity or who terminate relevant bilateral agreements for connection access rights to the National Electricity Transmission System;  </t>
  </si>
  <si>
    <t>Termt</t>
  </si>
  <si>
    <t>means the amount notified to the licensee by SP Transmission Ltd or any successor company pursuant to its electricity transmission licence;</t>
  </si>
  <si>
    <t>TSPt</t>
  </si>
  <si>
    <t>means the amount notified to the licensee by Scottish Hydro Electric Transmission Plc or any successor company pursuant to its electricity transmission licence;</t>
  </si>
  <si>
    <t>TSHt</t>
  </si>
  <si>
    <t>means the amount notified to the licensee by National Grid Electricity Transmission Plc or any successor pursuant to its electricity transmission licence;</t>
  </si>
  <si>
    <t>TNGETt</t>
  </si>
  <si>
    <t>means the total of the amounts notified to the licensee by each Offshore Transmission Owner pursuant to their electricity transmission licences;</t>
  </si>
  <si>
    <t>TOFTOt</t>
  </si>
  <si>
    <t>means the amount equal to the payments made, in total, by the licensee to the electricity distributors with respect to charges for use of electricity distribution systems by offshore generating stations connected to those systems via Embedded Transmission Systems</t>
  </si>
  <si>
    <t>OFETt</t>
  </si>
  <si>
    <t>means the total of the amounts notified to the licensee by each relevant Interconnector Owner pursuant to their electricity interconnector licences;</t>
  </si>
  <si>
    <t>TICFt</t>
  </si>
  <si>
    <t>means the total of the amounts notified to the licensee by each relevant electricity interconnector licensee in relation to Regulatory Year t pursuant to the special conditions in their respective electricity interconnector licences; and   </t>
  </si>
  <si>
    <t>TICPt</t>
  </si>
  <si>
    <t>means the value of bad debt and is derived in accordance with Part B.</t>
  </si>
  <si>
    <t>SpC 3.2.4</t>
  </si>
  <si>
    <t>BDt</t>
  </si>
  <si>
    <t xml:space="preserve">Allowed pass-through </t>
  </si>
  <si>
    <r>
      <t>Bad Debt term (BD</t>
    </r>
    <r>
      <rPr>
        <b/>
        <vertAlign val="subscript"/>
        <sz val="12"/>
        <color theme="1"/>
        <rFont val="Arial"/>
        <family val="2"/>
      </rPr>
      <t>t</t>
    </r>
    <r>
      <rPr>
        <b/>
        <sz val="12"/>
        <color theme="1"/>
        <rFont val="Arial"/>
        <family val="2"/>
      </rPr>
      <t>)</t>
    </r>
  </si>
  <si>
    <t>(SpC  3.2.4)</t>
  </si>
  <si>
    <t>means    the aggregate value of Bad Debt the licensee has incurred or expects to incur, inclusive of COVID-19 Bad Debt, with respect to Transmission Network Charges owed to the licensee by one or more Defaulting Connection and Use of System Code Party,   inclusive of interest income accrued  at the default rate set out in the CUSC  ; and</t>
  </si>
  <si>
    <t>BDAt</t>
  </si>
  <si>
    <t>means the aggregate value of monies received with respect to Bad Debt,  inclusive of COVID-19 Bad Debt , previously recovered by the licensee via the BDAt term, where the licensee has received cash through either the Defaulting Connection and Use of System Code Party or through the administrator or liquidator of a Defaulting Connection and Use of System Code Party.</t>
  </si>
  <si>
    <t>RBDt</t>
  </si>
  <si>
    <t>Site-Specific Charges (DISt)</t>
  </si>
  <si>
    <t>means the amount derived as a result of:</t>
  </si>
  <si>
    <t>(a) the total amount charged to the licensee in Regulatory Year t by Scottish Hydro Electric Transmission Plc, SP Transmission Ltd and National Grid Electricity Transmission Plc in respect of Site-Specific Charges (as such charges are set out in schedule ten of the STC), minus</t>
  </si>
  <si>
    <t>(b) the total income received by the licensee in respect of Site Specific Connection Charges calculated and applied in accordance with the Statement of the Connection Charging Methodology as set out in Section 14 of CUSC in Regulatory Year t from customers in the respective Transmission Areas of Scottish Hydro Electric Transmission Plc and SP Transmission Ltd and National Grid Electricity Transmission Plc;  </t>
  </si>
  <si>
    <t>Transmission Owner Final Sums (TSt)</t>
  </si>
  <si>
    <r>
      <t>means the amount (for the avoidance of doubt, including any amounts that are treated as capital contribution) derived as a result of:</t>
    </r>
    <r>
      <rPr>
        <sz val="8"/>
        <color theme="1"/>
        <rFont val="Verdana"/>
        <family val="2"/>
      </rPr>
      <t>  </t>
    </r>
  </si>
  <si>
    <t>(a) the total amount charged to the licensee in Regulatory Year t by Scottish Hydro Electric Transmission Plc, SP Transmission Ltd, National Grid Electricity Transmission Plc and any Offshore Transmission Owner  in respect of Transmission Owner Final Sums (as such charges are defined in schedule nine of the STC), minus</t>
  </si>
  <si>
    <r>
      <t>(b) an amount equal to the income received by the licensee in Regulatory Year t in respect of users who reduce Transmission Entry Capacity or Developer Capacity or who terminate relevant bilateral agreements for connection access rights to the National Electricity Transmission System in the respective Transmission Areas of each of Scottish Hydro Electric Transmission Plc,  SP Transmission Ltd, National Grid Electricity Transmission Plc and any Offshore Transmission Owner;</t>
    </r>
    <r>
      <rPr>
        <sz val="8"/>
        <color theme="1"/>
        <rFont val="Verdana"/>
        <family val="2"/>
      </rPr>
      <t> </t>
    </r>
  </si>
  <si>
    <t>RIIO-1 Network Innovation Competition (NICFt)</t>
  </si>
  <si>
    <t>(SpC 3.3.5)</t>
  </si>
  <si>
    <t xml:space="preserve">In each Regulatory Year t, in accordance with the appropriate provisions set out in the NIC Governance Document, the Authority will calculate and then, by direction given to the licensee and other electricity Transmission Licensees, specify:
(a)  the value of NICFt for the licensee; </t>
  </si>
  <si>
    <t>Strategic Innovation Fund  (SIFFt)</t>
  </si>
  <si>
    <t>(SpC 3.4.5)</t>
  </si>
  <si>
    <t>SIFFt</t>
  </si>
  <si>
    <t>Legacy adjustments to revenue (LARt)</t>
  </si>
  <si>
    <t>(SpC 3.5.2)</t>
  </si>
  <si>
    <t>has the value of TRUt   as determined in accordance with Part C of Special Condition 3A (Restriction of Transmission Network Revenue) of this licence as in force on 31 March 2021. For Regulatory Years commencing on or after 1 April 2025, the value of LTRUt is equal to zero;</t>
  </si>
  <si>
    <t>LTRUt</t>
  </si>
  <si>
    <t>means the legacy pass-through term and is derived in accordance with Part B of this condition;</t>
  </si>
  <si>
    <t>LPTt</t>
  </si>
  <si>
    <r>
      <t>has the value of Kt as determined in accordance with Part E of Special Condition 3A (Restriction of Transmission Network Revenue) of this licence as in force on 31 March 2021 and for Regulatory Years commencing on or after 1 April 2022</t>
    </r>
    <r>
      <rPr>
        <sz val="8"/>
        <color theme="1"/>
        <rFont val="Calibri"/>
        <family val="2"/>
        <scheme val="minor"/>
      </rPr>
      <t>, the value of LKt is equal to zero;   </t>
    </r>
  </si>
  <si>
    <t>LKt</t>
  </si>
  <si>
    <t>means the legacy Site-Specific Charges adjustment term and has the value DISt as determined in accordance with Part B of Special Condition 3A (Restriction of Transmission network revenue) of this licence as in force on 31 March 2021; and</t>
  </si>
  <si>
    <t>LDISt</t>
  </si>
  <si>
    <t>means the legacy bilateral difference adjustment term and has the value DISt as determined in accordance with Part B of Special Condition 3A (Restriction of Transmission network revenue) of this licence as in force on 31 March 2021.  </t>
  </si>
  <si>
    <t>LTSt</t>
  </si>
  <si>
    <t>RIIO-ET1 pass through items (LPTt)</t>
  </si>
  <si>
    <t>(SpC 3.5.3)</t>
  </si>
  <si>
    <t>has the value of LFt as determined in accordance with Part C of Special Condition 3B (Calculation of allowed pass-through items) of this licence as in force on 31 March 2021;</t>
  </si>
  <si>
    <t>LLFt</t>
  </si>
  <si>
    <t>has the value of ITCt as determined in accordance with Part E Special Condition 3B (Calculation of allowed pass-through items) of this licence as in force on 31 March 2021; and</t>
  </si>
  <si>
    <t>LITCt</t>
  </si>
  <si>
    <t>has the value of RBt as determined in accordance with Part B Special Condition 3B (Calculation of allowed pass-through items) of this licence as in force on 31 March 2021.  </t>
  </si>
  <si>
    <t>LRBt</t>
  </si>
  <si>
    <t>Adjustment term (ADJt)</t>
  </si>
  <si>
    <t>(SpC 3.6.3)</t>
  </si>
  <si>
    <t>means Maximum Revenue derived in accordance with Special Condition 3.1 (Transmission Network Revenue Restriction);</t>
  </si>
  <si>
    <r>
      <t>TO</t>
    </r>
    <r>
      <rPr>
        <vertAlign val="subscript"/>
        <sz val="10"/>
        <color theme="1"/>
        <rFont val="Verdana"/>
        <family val="2"/>
      </rPr>
      <t>t</t>
    </r>
  </si>
  <si>
    <t>means Maximum Revenue as forecast and published by the system operator by 1 April of Regulatory Year t; and</t>
  </si>
  <si>
    <r>
      <t>TO*</t>
    </r>
    <r>
      <rPr>
        <vertAlign val="subscript"/>
        <sz val="10"/>
        <color theme="1"/>
        <rFont val="Verdana"/>
        <family val="2"/>
      </rPr>
      <t>t</t>
    </r>
  </si>
  <si>
    <t>means the average value of SONIA.  </t>
  </si>
  <si>
    <r>
      <t>I</t>
    </r>
    <r>
      <rPr>
        <vertAlign val="subscript"/>
        <sz val="10"/>
        <color theme="1"/>
        <rFont val="Verdana"/>
        <family val="2"/>
      </rPr>
      <t>t</t>
    </r>
  </si>
  <si>
    <r>
      <t>(1+ I</t>
    </r>
    <r>
      <rPr>
        <vertAlign val="subscript"/>
        <sz val="10"/>
        <color theme="1"/>
        <rFont val="Verdana"/>
        <family val="2"/>
      </rPr>
      <t>t-1+</t>
    </r>
    <r>
      <rPr>
        <sz val="10"/>
        <color theme="1"/>
        <rFont val="Verdana"/>
        <family val="2"/>
      </rPr>
      <t>+1.15%)</t>
    </r>
  </si>
  <si>
    <r>
      <t>ADJ</t>
    </r>
    <r>
      <rPr>
        <vertAlign val="subscript"/>
        <sz val="10"/>
        <color theme="1"/>
        <rFont val="Verdana"/>
        <family val="2"/>
      </rPr>
      <t xml:space="preserve">t </t>
    </r>
  </si>
  <si>
    <t>Correction Term (Kt)</t>
  </si>
  <si>
    <t xml:space="preserve"> (SpC 3.7.3)</t>
  </si>
  <si>
    <t>RIIO-1</t>
  </si>
  <si>
    <t>has the value of TOt as determined in accordance with Part A of Special Condition 3A (Restriction of Transmission Network Revenue) of this licence as in force on 31 March 2021;</t>
  </si>
  <si>
    <t>has the value of TNRt as determined in accordance with Part A of Special Condition 3A (Restriction of Transmission Network Revenue) of this licence as in force on 31 March 2021;</t>
  </si>
  <si>
    <t>TNRt</t>
  </si>
  <si>
    <t>TOt-TNRt</t>
  </si>
  <si>
    <t>means the average value of SONIA;</t>
  </si>
  <si>
    <t>It</t>
  </si>
  <si>
    <t>means the penal rate proportion and has the value of 1, unless the Authority directs otherwise in accordance with paragraph 3.7.5</t>
  </si>
  <si>
    <t>PRPt</t>
  </si>
  <si>
    <t>means the penal rate adjustment, derived in accordance with paragraph 3.7.4</t>
  </si>
  <si>
    <t>PRAt</t>
  </si>
  <si>
    <t>(1+ It-1+1.15%+PRPt-1.PRAt-1)</t>
  </si>
  <si>
    <t>Correction Term</t>
  </si>
  <si>
    <t>Kt</t>
  </si>
  <si>
    <t>Penal Rate Adjustment (PRAt)</t>
  </si>
  <si>
    <t>(SpC 3.7.4)</t>
  </si>
  <si>
    <t>TNRt/TOt</t>
  </si>
  <si>
    <t>End of page</t>
  </si>
  <si>
    <t xml:space="preserve">1.6 Balancing Services Activity External Revenue </t>
  </si>
  <si>
    <t>2020/21 Scheme Total</t>
  </si>
  <si>
    <t>2021/22 Scheme Total</t>
  </si>
  <si>
    <t>2022/23 Scheme Total</t>
  </si>
  <si>
    <t>2020/21 Accounts</t>
  </si>
  <si>
    <t>2021/22 Accounts</t>
  </si>
  <si>
    <t>2022/23 Accounts</t>
  </si>
  <si>
    <t>2023/24 Accounts</t>
  </si>
  <si>
    <t>2024/25 Accounts</t>
  </si>
  <si>
    <t>2025/26 Accounts</t>
  </si>
  <si>
    <t>2026/27 Accounts</t>
  </si>
  <si>
    <t>Balancing External Costs</t>
  </si>
  <si>
    <t>BX ext</t>
  </si>
  <si>
    <t>Cost of Licensee Bids and Offers in BM less non-delivery charges</t>
  </si>
  <si>
    <t>CSOBM</t>
  </si>
  <si>
    <t>Contracts for the availability or use of Balancing Services and associated costs,</t>
  </si>
  <si>
    <t>BSCC</t>
  </si>
  <si>
    <t xml:space="preserve">Balancing service adjustments </t>
  </si>
  <si>
    <t>TotAdj</t>
  </si>
  <si>
    <t xml:space="preserve">Costs of balancing service provision to others </t>
  </si>
  <si>
    <t>OM</t>
  </si>
  <si>
    <t>SO-TO Cost Allowance</t>
  </si>
  <si>
    <t>SOTOC</t>
  </si>
  <si>
    <t>Legacy inflation true up</t>
  </si>
  <si>
    <t>LOCTRUt</t>
  </si>
  <si>
    <t>Cost of the Covid Support Scheme incurred in 2020/21</t>
  </si>
  <si>
    <t>BSUoSCOVID</t>
  </si>
  <si>
    <t>cost of the Exceptional Costs Support Scheme incurred in 2021/22</t>
  </si>
  <si>
    <t>BSUoSEXCt</t>
  </si>
  <si>
    <t>2014/15 Scheme</t>
  </si>
  <si>
    <t>2015/16 Scheme</t>
  </si>
  <si>
    <t>2016/17 Scheme</t>
  </si>
  <si>
    <t>2017/18 Scheme</t>
  </si>
  <si>
    <t>2018/19 Scheme</t>
  </si>
  <si>
    <t>2019/20 Scheme</t>
  </si>
  <si>
    <t>2020/21 Scheme</t>
  </si>
  <si>
    <t>Payments to Transmission Owners and Offshore Transmission Owners or any successor company to each in respect of Outage Changes</t>
  </si>
  <si>
    <t>OCt</t>
  </si>
  <si>
    <t>Payments to Transmission Owners or any successor company to each in respect of Commercial Operational Services</t>
  </si>
  <si>
    <t>COSt</t>
  </si>
  <si>
    <t>Costs incurred by the licensee for payments to Transmission Owners or any successor company to each in respect of a Joint Works Note: Consolidated conditions are not formal Public Register documents and should not be relied on. National Grid Electricity System Operator Limited (company number 11014226): Special Conditions Consolidated – 1 April 2022 Projects</t>
  </si>
  <si>
    <t>JWt</t>
  </si>
  <si>
    <t xml:space="preserve">RIIO-1 </t>
  </si>
  <si>
    <t>From 2019/20:</t>
  </si>
  <si>
    <t>Contacts of availability for use of BM services</t>
  </si>
  <si>
    <t>Non cash costs within BSCC for which income not received</t>
  </si>
  <si>
    <t xml:space="preserve">Balancing service provision to others </t>
  </si>
  <si>
    <t>Incentive Payments</t>
  </si>
  <si>
    <t>IncPayExt</t>
  </si>
  <si>
    <t>Incentive Payments Reconciliation</t>
  </si>
  <si>
    <t>IncPayRec</t>
  </si>
  <si>
    <t>Black Start Services Cost Allowance</t>
  </si>
  <si>
    <t>BSC</t>
  </si>
  <si>
    <t>From 2018/19:</t>
  </si>
  <si>
    <t>Part B:  Balancing Services Activity adjustments</t>
  </si>
  <si>
    <t>ET</t>
  </si>
  <si>
    <t>Incentive adjustment</t>
  </si>
  <si>
    <t>IncAdj</t>
  </si>
  <si>
    <t>Black Start Allowed Revenue</t>
  </si>
  <si>
    <t>(SC 4G.2)</t>
  </si>
  <si>
    <t>Black Start Total Costs</t>
  </si>
  <si>
    <t>BSTC</t>
  </si>
  <si>
    <t>Black Start Total Costs Adjustment</t>
  </si>
  <si>
    <t>BSTA</t>
  </si>
  <si>
    <t>SO-TO Mechanism</t>
  </si>
  <si>
    <t>(SC 4J.2)</t>
  </si>
  <si>
    <t>SOTOCt = (OCt + COSt + OCTRUt + ONTRUt) × RPIFt + JWt + IONTt</t>
  </si>
  <si>
    <t>Outage Changes payments to SPTL/SHET</t>
  </si>
  <si>
    <t>OC</t>
  </si>
  <si>
    <t>£m 09/10 prices</t>
  </si>
  <si>
    <t>Commercial Operational Services payments to SPTL/SHET</t>
  </si>
  <si>
    <t>COS</t>
  </si>
  <si>
    <t>SO-TO Cost Allowance True-Up</t>
  </si>
  <si>
    <t>OCTRU</t>
  </si>
  <si>
    <t>Outage Changes Cost Allowance True-Up</t>
  </si>
  <si>
    <t>ONTRU</t>
  </si>
  <si>
    <t>RPI Forecast</t>
  </si>
  <si>
    <t>RPIF</t>
  </si>
  <si>
    <t>Joint Works Projects payments to SPTL/SHET</t>
  </si>
  <si>
    <t>JW</t>
  </si>
  <si>
    <t>Outage Cost adjustments</t>
  </si>
  <si>
    <t>IONT</t>
  </si>
  <si>
    <t>SO-TO Cost Allowance RPI True Up</t>
  </si>
  <si>
    <t>(SC 4J.3)</t>
  </si>
  <si>
    <t>Source: 2020-21_ngeso_revenue_rrp_v4 PV</t>
  </si>
  <si>
    <t>RPI Actual</t>
  </si>
  <si>
    <t>RPIA</t>
  </si>
  <si>
    <t>Present value factor (t-2)</t>
  </si>
  <si>
    <t>Present value factor (t-1)</t>
  </si>
  <si>
    <t>1.7 Directly Remunerated Services Revenue</t>
  </si>
  <si>
    <t>Directly Remunerated Services and De minimis Activities</t>
  </si>
  <si>
    <t>Directly Remunerated Services</t>
  </si>
  <si>
    <t>RIIO-T2</t>
  </si>
  <si>
    <t>Activity Description</t>
  </si>
  <si>
    <t>De Minimis Activities</t>
  </si>
  <si>
    <t>Please provide a list of De Minimis Activities for all items greater than or equal to £500k</t>
  </si>
  <si>
    <t>Expenditure Group</t>
  </si>
  <si>
    <t>Controllable Opex</t>
  </si>
  <si>
    <t>Non-Operational Capex</t>
  </si>
  <si>
    <t>Other Price Control Costs - Capex</t>
  </si>
  <si>
    <t>Related Party Margin Disallowed - Capex</t>
  </si>
  <si>
    <t>DIWE disallowed - Capex</t>
  </si>
  <si>
    <t>ESO Opex</t>
  </si>
  <si>
    <t>Other Price Control Costs - Opex</t>
  </si>
  <si>
    <t>Adjustment for IAS 19 pension accrual (including post cut off deficit payment)</t>
  </si>
  <si>
    <t>Related Party Margin Disallowed - Opex</t>
  </si>
  <si>
    <t>DIWE disallowed - Opex</t>
  </si>
  <si>
    <t>Date cost benchmark agreed</t>
  </si>
  <si>
    <t>Reasons for changes</t>
  </si>
  <si>
    <t>Cost benchmark (£m 18/19 prices)</t>
  </si>
  <si>
    <t>Role 1</t>
  </si>
  <si>
    <t>Role 2</t>
  </si>
  <si>
    <t>Role 3</t>
  </si>
  <si>
    <t>15 December 2021</t>
  </si>
  <si>
    <t>Updates following Ofgem's Six-Month Review of ESO Performance 2021-23</t>
  </si>
  <si>
    <t>Original benchmark</t>
  </si>
  <si>
    <t>Funding Category</t>
  </si>
  <si>
    <t>Allocation methodology</t>
  </si>
  <si>
    <t>BP1 Cost Benchmark</t>
  </si>
  <si>
    <t>2021/22 Costs</t>
  </si>
  <si>
    <t>Higher / Lower</t>
  </si>
  <si>
    <t>% Variation</t>
  </si>
  <si>
    <t>Total Price Control Costs included in the Cost Benchmark</t>
  </si>
  <si>
    <t>Total Role 1 Costs</t>
  </si>
  <si>
    <t>Total Role 2 Costs</t>
  </si>
  <si>
    <t>Total Role 3 Costs</t>
  </si>
  <si>
    <t>Total Price Control Costs</t>
  </si>
  <si>
    <t>ESO Opex directly attributable to Role 1 activities</t>
  </si>
  <si>
    <t>IT&amp;T and other Capex directly attributable to Role 1 activities</t>
  </si>
  <si>
    <t>IT Project Opex directly attributable to Role 1 activities</t>
  </si>
  <si>
    <t>Total Directly Attributable to Role 1</t>
  </si>
  <si>
    <t>Supporting Operational costs split 1/3 per role</t>
  </si>
  <si>
    <t>Shared IT&amp;T Capex and all other Capex categories split 1/3 per role</t>
  </si>
  <si>
    <t>Shared IT Project Opex and all other BSC categories split 1/3 per role</t>
  </si>
  <si>
    <t>Cyber Resilience IT and Pension Admin Costs split 1/3 per role</t>
  </si>
  <si>
    <t>Total Indirectly Attributable to Role 1</t>
  </si>
  <si>
    <t>ESO Opex directly attributable to Role 2 activities</t>
  </si>
  <si>
    <t>IT&amp;T and other Capex directly attributable to Role 2 activities</t>
  </si>
  <si>
    <t>IT Project Opex directly attributable to Role 2 activities</t>
  </si>
  <si>
    <t>Total Directly Attributable to Role 2</t>
  </si>
  <si>
    <t>Total Indirectly Attributable to Role 2</t>
  </si>
  <si>
    <t>ESO Opex directly attributable to Role 3 activities</t>
  </si>
  <si>
    <t>IT&amp;T and other Capex directly attributable to Role 3 activities</t>
  </si>
  <si>
    <t>IT Project Opex directly attributable to Role 3 activities</t>
  </si>
  <si>
    <t>Total Directly Attributable to Role 3</t>
  </si>
  <si>
    <t>Total Indirectly Attributable to Role 3</t>
  </si>
  <si>
    <t>Margin by cost category</t>
  </si>
  <si>
    <t>Related party margin disallowed</t>
  </si>
  <si>
    <t>Costs before allocations</t>
  </si>
  <si>
    <t>Related party margin disallowed - capex</t>
  </si>
  <si>
    <t>Total Allowed / Disallowed RP margin in Opex</t>
  </si>
  <si>
    <t>Total Allowed / Disallowed RP margin in Capex</t>
  </si>
  <si>
    <t>Total Allowed / Disallowed RP margin in Totex</t>
  </si>
  <si>
    <t>RP margin included in BSC allocated outside of Totex activities (+ve)</t>
  </si>
  <si>
    <t>Within Price Control</t>
  </si>
  <si>
    <t>Outside Price Control</t>
  </si>
  <si>
    <t>Total RP Margin</t>
  </si>
  <si>
    <t>Related party margin disallowed - opex</t>
  </si>
  <si>
    <t>Non Totex</t>
  </si>
  <si>
    <t>Margin by related party</t>
  </si>
  <si>
    <t>Related Party</t>
  </si>
  <si>
    <t>Category</t>
  </si>
  <si>
    <t>Coreso SA</t>
  </si>
  <si>
    <t>Margin</t>
  </si>
  <si>
    <t>[Related Party 2]</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</si>
  <si>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</si>
  <si>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</si>
  <si>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</si>
  <si>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</si>
  <si>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</si>
  <si>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</si>
  <si>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</si>
  <si>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</si>
  <si>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</si>
  <si>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</si>
  <si>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</si>
  <si>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</si>
  <si>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</si>
  <si>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By related party</t>
  </si>
  <si>
    <t>ESO</t>
  </si>
  <si>
    <t>Turnover</t>
  </si>
  <si>
    <t>Margin %</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</si>
  <si>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</si>
  <si>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</si>
  <si>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</si>
  <si>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</si>
  <si>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</si>
  <si>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</si>
  <si>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</si>
  <si>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External Parties</t>
  </si>
  <si>
    <t>Allowed Margin Check</t>
  </si>
  <si>
    <t>[ESO Affiliate or Related Undertaking that do not trade / transact with the ESO 1]</t>
  </si>
  <si>
    <t>[ESO Affiliate or Related Undertaking that do not trade / transact with the ESO 2]</t>
  </si>
  <si>
    <t>[ESO Affiliate or Related Undertaking that do not trade / transact with the ESO 3]</t>
  </si>
  <si>
    <t>Activity</t>
  </si>
  <si>
    <t>Spare1</t>
  </si>
  <si>
    <t>Spare2</t>
  </si>
  <si>
    <t>Spare3</t>
  </si>
  <si>
    <t>Spare4</t>
  </si>
  <si>
    <t>Spare5</t>
  </si>
  <si>
    <t>Spare6</t>
  </si>
  <si>
    <t>Spare7</t>
  </si>
  <si>
    <t>Spare8</t>
  </si>
  <si>
    <t>Spare9</t>
  </si>
  <si>
    <t>Spare10</t>
  </si>
  <si>
    <t>Spare11</t>
  </si>
  <si>
    <t>Spare12</t>
  </si>
  <si>
    <t>Spare13</t>
  </si>
  <si>
    <t>Total ESO Opex</t>
  </si>
  <si>
    <t>Role 1 direct opex</t>
  </si>
  <si>
    <t>Operational Support</t>
  </si>
  <si>
    <t>Operations</t>
  </si>
  <si>
    <t>Role 2 direct opex</t>
  </si>
  <si>
    <t>Charging</t>
  </si>
  <si>
    <t>Codes</t>
  </si>
  <si>
    <t>EMR</t>
  </si>
  <si>
    <t>Role 3 direct opex</t>
  </si>
  <si>
    <t>Medium Term Network</t>
  </si>
  <si>
    <t>Strategy</t>
  </si>
  <si>
    <t>Scenarios</t>
  </si>
  <si>
    <t>Long Term Network</t>
  </si>
  <si>
    <t>Offshore Coordination</t>
  </si>
  <si>
    <t>Early Competition</t>
  </si>
  <si>
    <t>Supporting Opex</t>
  </si>
  <si>
    <t>Business Change</t>
  </si>
  <si>
    <t>Innovation</t>
  </si>
  <si>
    <t>Assurance</t>
  </si>
  <si>
    <t>Regulation &amp; Customer Stakeholder</t>
  </si>
  <si>
    <t>Salaries</t>
  </si>
  <si>
    <t>Total Labour</t>
  </si>
  <si>
    <t>Total Pensions</t>
  </si>
  <si>
    <t>Total Gross Costs</t>
  </si>
  <si>
    <t>Labour</t>
  </si>
  <si>
    <t>Pensions</t>
  </si>
  <si>
    <t>Gross Costs</t>
  </si>
  <si>
    <t>Total Role 1</t>
  </si>
  <si>
    <t>Total Role 2</t>
  </si>
  <si>
    <t>Total Role 3</t>
  </si>
  <si>
    <t>Supporting Operational Costs</t>
  </si>
  <si>
    <t>Total Supporting Operational Costs</t>
  </si>
  <si>
    <t>FTEs</t>
  </si>
  <si>
    <t>Average Staff Numbers</t>
  </si>
  <si>
    <t>FTE#</t>
  </si>
  <si>
    <t>Average Salary per FTE</t>
  </si>
  <si>
    <t>Description</t>
  </si>
  <si>
    <t>Net Costs</t>
  </si>
  <si>
    <t>Total ESO</t>
  </si>
  <si>
    <t>Opening Balance</t>
  </si>
  <si>
    <t>Income Statement Charge / Release</t>
  </si>
  <si>
    <t>Cash Utilisation</t>
  </si>
  <si>
    <t>Unwinding of discount</t>
  </si>
  <si>
    <t>Other Movements</t>
  </si>
  <si>
    <t>Closing Balance</t>
  </si>
  <si>
    <t>Total Net Movement of provisions</t>
  </si>
  <si>
    <t>IT &amp; telecoms</t>
  </si>
  <si>
    <t>Property management</t>
  </si>
  <si>
    <t>HR &amp; non-operational training</t>
  </si>
  <si>
    <t>Finance, audit &amp; regulation</t>
  </si>
  <si>
    <t>Insurance</t>
  </si>
  <si>
    <t>Procurement</t>
  </si>
  <si>
    <t>CEO &amp; group management</t>
  </si>
  <si>
    <t>Insurance - Claims paid out to SO</t>
  </si>
  <si>
    <t>Other Income</t>
  </si>
  <si>
    <t>Total Net Costs</t>
  </si>
  <si>
    <t>IT &amp; Telecoms Memo Tables</t>
  </si>
  <si>
    <t>Internal Support Costs</t>
  </si>
  <si>
    <t>Internal Hosting &amp; Infrastructure costs</t>
  </si>
  <si>
    <t>3rd Party License costs</t>
  </si>
  <si>
    <t>3rd Party Support Costs</t>
  </si>
  <si>
    <t>3rd Party Hosting &amp; Infrastructure costs</t>
  </si>
  <si>
    <t>3rd Party Professional Services</t>
  </si>
  <si>
    <t>Other</t>
  </si>
  <si>
    <t>Total Gross Costs - IT &amp; telecoms</t>
  </si>
  <si>
    <t>IT Project Opex - Role 1</t>
  </si>
  <si>
    <t>IT Project Opex - Role 2</t>
  </si>
  <si>
    <t>IT Project Opex - Role 3</t>
  </si>
  <si>
    <t>IT Project Opex - Split 1/3 per role</t>
  </si>
  <si>
    <t>Total IT Project Opex</t>
  </si>
  <si>
    <t>IT Run the Business Opex</t>
  </si>
  <si>
    <t>Entity</t>
  </si>
  <si>
    <t>Total BSC</t>
  </si>
  <si>
    <t>ETO</t>
  </si>
  <si>
    <t>GTO</t>
  </si>
  <si>
    <t>GSO</t>
  </si>
  <si>
    <t>DNO</t>
  </si>
  <si>
    <t>Non Reg - Other Group</t>
  </si>
  <si>
    <t>Non Reg - External Customer</t>
  </si>
  <si>
    <t>Transmission total</t>
  </si>
  <si>
    <t>Group total</t>
  </si>
  <si>
    <t>IT &amp; Telecoms</t>
  </si>
  <si>
    <t>Property Management</t>
  </si>
  <si>
    <t>HR &amp; non-opertional training</t>
  </si>
  <si>
    <t>IT System/Projects &gt; £1m</t>
  </si>
  <si>
    <t>ID</t>
  </si>
  <si>
    <t>CBA Reference</t>
  </si>
  <si>
    <t>Role Allocation</t>
  </si>
  <si>
    <t>Vehicles</t>
  </si>
  <si>
    <t>Property (inc. Office Equipment)</t>
  </si>
  <si>
    <t>Small Tools, Equipment, Plant &amp; Machinery</t>
  </si>
  <si>
    <t>Total Non-Operational Capex</t>
  </si>
  <si>
    <t>Total Split 1/3 per role</t>
  </si>
  <si>
    <t>Total Directly Allocated to Role 1</t>
  </si>
  <si>
    <t>Total Directly Allocated to Role 2</t>
  </si>
  <si>
    <t>Total Directly Allocated to Role 3</t>
  </si>
  <si>
    <t>Total Directly Allocated to role</t>
  </si>
  <si>
    <t>Total IT &amp; Telecoms</t>
  </si>
  <si>
    <t>Total IT Expenditure &gt; £1m</t>
  </si>
  <si>
    <t>Other IT Expenditure</t>
  </si>
  <si>
    <t>Total IT Expenditure</t>
  </si>
  <si>
    <t>IT &amp; Telecoms Capex by Project</t>
  </si>
  <si>
    <t>Cyber Resilience IT Opex</t>
  </si>
  <si>
    <t>Cyber Resilience IT Capex</t>
  </si>
  <si>
    <t>Cyber Resilience IT Total</t>
  </si>
  <si>
    <t>Pension Scheme Administration Costs</t>
  </si>
  <si>
    <t>Pension Protection Levy Fund</t>
  </si>
  <si>
    <t>SO Review Opex</t>
  </si>
  <si>
    <t>SO Review Capex</t>
  </si>
  <si>
    <t>SO Review Totex</t>
  </si>
  <si>
    <t>Unfunded NIA costs</t>
  </si>
  <si>
    <t>Unfunded NIC costs</t>
  </si>
  <si>
    <t>Unfunded SIF costs</t>
  </si>
  <si>
    <t>TNUoS Pass Through Costs</t>
  </si>
  <si>
    <t>Non-totex Expenditure</t>
  </si>
  <si>
    <t>Costs</t>
  </si>
  <si>
    <t>Activity / project unique ref</t>
  </si>
  <si>
    <t>Activity / project name</t>
  </si>
  <si>
    <t>Status (completed, in progress, stopped, other - please specify)</t>
  </si>
  <si>
    <t>Expenditure by activity / project</t>
  </si>
  <si>
    <t>-</t>
  </si>
  <si>
    <r>
      <t>Total NIA Expenditure (NIAE</t>
    </r>
    <r>
      <rPr>
        <b/>
        <vertAlign val="subscript"/>
        <sz val="10"/>
        <color theme="1"/>
        <rFont val="Verdana"/>
        <family val="2"/>
      </rPr>
      <t>t</t>
    </r>
    <r>
      <rPr>
        <b/>
        <sz val="10"/>
        <color theme="1"/>
        <rFont val="Verdana"/>
        <family val="2"/>
      </rPr>
      <t>)</t>
    </r>
  </si>
  <si>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</si>
  <si>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</si>
  <si>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Unrecoverable NIA Expenditure (which cannot be recovered as Total NIA Expenditure) by activity / project</t>
  </si>
  <si>
    <t>Internal Expenditure</t>
  </si>
  <si>
    <t>Total NIA Expenditure on internal resources</t>
  </si>
  <si>
    <t>Network Innovation Allowance to be recovered</t>
  </si>
  <si>
    <r>
      <t>Network Innovation Allowance to be recovered (NIA</t>
    </r>
    <r>
      <rPr>
        <b/>
        <vertAlign val="subscript"/>
        <sz val="10"/>
        <color theme="1"/>
        <rFont val="Verdana"/>
        <family val="2"/>
      </rPr>
      <t>t</t>
    </r>
    <r>
      <rPr>
        <b/>
        <sz val="10"/>
        <color theme="1"/>
        <rFont val="Verdana"/>
        <family val="2"/>
      </rPr>
      <t>)</t>
    </r>
  </si>
  <si>
    <t>Unfunded Network Innovation Allowance costs</t>
  </si>
  <si>
    <t>Expenditure by Cost type</t>
  </si>
  <si>
    <t>Allocation to opex</t>
  </si>
  <si>
    <t>Allocation to non-operational capex</t>
  </si>
  <si>
    <t>Eligible expenditure by activity / project</t>
  </si>
  <si>
    <r>
      <t>Total (ECNIA</t>
    </r>
    <r>
      <rPr>
        <b/>
        <vertAlign val="subscript"/>
        <sz val="10"/>
        <color theme="1"/>
        <rFont val="Verdana"/>
        <family val="2"/>
      </rPr>
      <t>t</t>
    </r>
    <r>
      <rPr>
        <b/>
        <sz val="10"/>
        <color theme="1"/>
        <rFont val="Verdana"/>
        <family val="2"/>
      </rPr>
      <t>)</t>
    </r>
  </si>
  <si>
    <t>Contributions</t>
  </si>
  <si>
    <t>3rd Party Income / contribution received</t>
  </si>
  <si>
    <t>Unrecoverable CNIA Expenditure</t>
  </si>
  <si>
    <r>
      <t>Unrecoverable CNIA Expenditure (CNIAR</t>
    </r>
    <r>
      <rPr>
        <b/>
        <vertAlign val="subscript"/>
        <sz val="10"/>
        <color theme="1"/>
        <rFont val="Verdana"/>
        <family val="2"/>
      </rPr>
      <t>t</t>
    </r>
    <r>
      <rPr>
        <b/>
        <sz val="10"/>
        <color theme="1"/>
        <rFont val="Verdana"/>
        <family val="2"/>
      </rPr>
      <t>)</t>
    </r>
  </si>
  <si>
    <t xml:space="preserve">Maximum CNIA that can be recovered </t>
  </si>
  <si>
    <r>
      <t>Licensee's NIA Percentage (NIAV</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</si>
  <si>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</si>
  <si>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r>
      <t>Base Revenue for Formula Year (NGETBR</t>
    </r>
    <r>
      <rPr>
        <b/>
        <vertAlign val="subscript"/>
        <sz val="10"/>
        <color theme="1"/>
        <rFont val="Verdana"/>
        <family val="2"/>
      </rPr>
      <t>2020/21</t>
    </r>
    <r>
      <rPr>
        <b/>
        <sz val="10"/>
        <color theme="1"/>
        <rFont val="Verdana"/>
        <family val="2"/>
      </rPr>
      <t>)</t>
    </r>
  </si>
  <si>
    <t>the value of NGETBR2020/21 is the value of ‘BR’ as calculated in accordance with Part B of Special Condition 3H (The Network Innovation Allowance) of this licence as in force on 31 March 2021;</t>
  </si>
  <si>
    <r>
      <t>Eligible NIA Expenditure for Formula Year 2020/21 (ENIA</t>
    </r>
    <r>
      <rPr>
        <b/>
        <vertAlign val="subscript"/>
        <sz val="10"/>
        <color theme="1"/>
        <rFont val="Verdana"/>
        <family val="2"/>
      </rPr>
      <t>2020/21</t>
    </r>
    <r>
      <rPr>
        <b/>
        <sz val="10"/>
        <color theme="1"/>
        <rFont val="Verdana"/>
        <family val="2"/>
      </rPr>
      <t>)</t>
    </r>
  </si>
  <si>
    <t>the value of ENIA2020/21 is calculated in accordance with Part B of Special Condition 3H (The Network Innovation Allowance) of this licence as in force on 31 March 2021; and</t>
  </si>
  <si>
    <r>
      <t>Eligible NIC Bid Preparation Costs for Formula Year 2020/21 (BPC</t>
    </r>
    <r>
      <rPr>
        <b/>
        <vertAlign val="subscript"/>
        <sz val="10"/>
        <color theme="1"/>
        <rFont val="Verdana"/>
        <family val="2"/>
      </rPr>
      <t>2020/21</t>
    </r>
    <r>
      <rPr>
        <b/>
        <sz val="10"/>
        <color theme="1"/>
        <rFont val="Verdana"/>
        <family val="2"/>
      </rPr>
      <t>)</t>
    </r>
  </si>
  <si>
    <t>the value of BPC2020/21 is calculated in accordance with Part B of Special Condition 3H (The Network Innovation Allowance) of this licence as in force on 31 March 2021.</t>
  </si>
  <si>
    <t>Maximum CNIA that can be recovered (CNIAV)</t>
  </si>
  <si>
    <t>CNIA (carry-over network innovation allowance) to be recovered</t>
  </si>
  <si>
    <t>CNIA to be recovered (CNIAt)</t>
  </si>
  <si>
    <t>Project Ref</t>
  </si>
  <si>
    <t>Project Name</t>
  </si>
  <si>
    <t>2013/14</t>
  </si>
  <si>
    <t>2014/15</t>
  </si>
  <si>
    <t>2015/16</t>
  </si>
  <si>
    <t>Unfunded Network Innovation Competition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</si>
  <si>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</si>
  <si>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</si>
  <si>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</si>
  <si>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</si>
  <si>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</si>
  <si>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</si>
  <si>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</si>
  <si>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Competition Type</t>
  </si>
  <si>
    <t>Unfunded Strategic Innovation Fund costs</t>
  </si>
  <si>
    <t>SIF Funding by project</t>
  </si>
  <si>
    <t>SIF Halted Project Revenues</t>
  </si>
  <si>
    <t>SIF Disallowed Expenditure</t>
  </si>
  <si>
    <t>SIF Royalties by project</t>
  </si>
  <si>
    <t>SIF Directly Attributable Costs</t>
  </si>
  <si>
    <t>SIF Returned Royalty Income by Project</t>
  </si>
  <si>
    <t>Retained SIF Royalties by Project</t>
  </si>
  <si>
    <t>SUBMITTED SEPARATELY</t>
  </si>
  <si>
    <t>Capacity Market (CM) / Capacity Agreement (CA) Data</t>
  </si>
  <si>
    <t>No. of CM pre-qualifications received</t>
  </si>
  <si>
    <t>No.</t>
  </si>
  <si>
    <t>No. of CM pre-qualifications approved</t>
  </si>
  <si>
    <t>No. of CM pre-qualifications rejected</t>
  </si>
  <si>
    <t>No. of CM Tier 1 disputes received</t>
  </si>
  <si>
    <t>No. of CM Tier 2 disputes received</t>
  </si>
  <si>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</si>
  <si>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</si>
  <si>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</si>
  <si>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</si>
  <si>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</si>
  <si>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</si>
  <si>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Contracts for Difference (CfD) Data</t>
  </si>
  <si>
    <t>No. of CfD applications received</t>
  </si>
  <si>
    <t>No. of CfD applications approved</t>
  </si>
  <si>
    <t>No. of CfD applications rejected</t>
  </si>
  <si>
    <t>No. of CfD reviews</t>
  </si>
  <si>
    <t>No. of CfD appeals</t>
  </si>
  <si>
    <t>No. of CfD qualification decision themes overturned by Ofgem</t>
  </si>
  <si>
    <t>Demand Side Response (DSR)</t>
  </si>
  <si>
    <t>No. of DSR pre-qualifications received</t>
  </si>
  <si>
    <t>No. of DSR pre-qualifications approved</t>
  </si>
  <si>
    <t>No. of DSR pre-qualifications rejected</t>
  </si>
  <si>
    <t>No. of DSR Tier 1 disputes received</t>
  </si>
  <si>
    <t>No. of DSR Tier 2 disputes received</t>
  </si>
  <si>
    <t>Volume of DSR capacity pre-qualified</t>
  </si>
  <si>
    <t>GW</t>
  </si>
  <si>
    <t>Peak National Demand Forecasting Accuracy (DFA)</t>
  </si>
  <si>
    <t>Peak National Demand Actual</t>
  </si>
  <si>
    <t>Peak National Demand Forecast 1 year ahead</t>
  </si>
  <si>
    <t>Peak National Demand Forecast 4 years ahead</t>
  </si>
  <si>
    <t>Customer and Stakeholder Satisfaction Survey Incentive (CSSS)</t>
  </si>
  <si>
    <t>No. of responses to CM customer and stakeholder satisfaction surveys</t>
  </si>
  <si>
    <t xml:space="preserve">Average CM score for overall satisfaction </t>
  </si>
  <si>
    <t>No. of responses to CfD customer and stakeholder satisfaction surveys</t>
  </si>
  <si>
    <t xml:space="preserve">Average CfD score for overall satisfaction </t>
  </si>
  <si>
    <t xml:space="preserve">The current calculation of the ‘Allocation of totex to tax pools’ for 2022/23, 2023/24, 2024/25, 2025/26 are anchored to the 2021/22 capex which is incorrect. 
Example : Cell I38
The current formula is =IFERROR((INDEX($H$33:$H$34,MATCH($E38,$E$33:$E$34,0))*I16),"-")                                                   i.e. anchored to 2021/22 capex
The formula should be amended to =IFERROR((INDEX(I$33:I$34,MATCH($E38,$E$33:$E$34,0))*I16),"-")                                  1.e. referencing 2022/23 capex
We amended the formula in cell I38 as agreed and copied this formula to cells I38 to L51 to correct the calculation.
</t>
  </si>
  <si>
    <t>Deleted 1.8 - Inflation Update no longer required, all pass-through are nominal - per our approach in other sectors</t>
  </si>
  <si>
    <t>1.8 Inflation Update</t>
  </si>
  <si>
    <t>Deleted the righthand side of the 1.3 pass-through tab that relates to the inflation update tab which is now deleted</t>
  </si>
  <si>
    <t>Amended the formula for business rates in 1.2 PCFM Input Summary to simply link to the pass-through value in 1.3 pass-through per the other pass-through line items.</t>
  </si>
  <si>
    <t>Amended the units of RBt to £m nominal as discussed in the PCFM Working Groups and now updated within the PCFM</t>
  </si>
  <si>
    <r>
      <t>SOPTt = RBt + EDEt + SOBDt + WCF</t>
    </r>
    <r>
      <rPr>
        <vertAlign val="subscript"/>
        <sz val="10"/>
        <color rgb="FF000000"/>
        <rFont val="Verdana"/>
        <family val="2"/>
      </rPr>
      <t>t</t>
    </r>
  </si>
  <si>
    <t>Cell B14 changed from "Pass through costs (PTt)" to "Allowed Pass through costs (SOPTt) reflect contents correctly</t>
  </si>
  <si>
    <t>Future System Operator</t>
  </si>
  <si>
    <r>
      <t>FSO</t>
    </r>
    <r>
      <rPr>
        <vertAlign val="subscript"/>
        <sz val="10"/>
        <color theme="1"/>
        <rFont val="Verdana"/>
        <family val="2"/>
      </rPr>
      <t>t</t>
    </r>
  </si>
  <si>
    <t>Added input line for FSOt values</t>
  </si>
  <si>
    <t xml:space="preserve"> (SpC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</si>
  <si>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</si>
  <si>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</si>
  <si>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</si>
  <si>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</si>
  <si>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</si>
  <si>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</si>
  <si>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</si>
  <si>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</si>
  <si>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t>the value of the term included in the Maximum Revenue as most recently forecast and published by the licensee by 1 Apr of Regulatory Year t</t>
  </si>
  <si>
    <t>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</si>
  <si>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</si>
  <si>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</si>
  <si>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</si>
  <si>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</si>
  <si>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</si>
  <si>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</si>
  <si>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</si>
  <si>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</si>
  <si>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r>
      <t>DISC</t>
    </r>
    <r>
      <rPr>
        <vertAlign val="subscript"/>
        <sz val="10"/>
        <color theme="1"/>
        <rFont val="Verdana"/>
        <family val="2"/>
      </rPr>
      <t>t</t>
    </r>
  </si>
  <si>
    <t>is derived in accordance with 3.6.4</t>
  </si>
  <si>
    <t>DISCt</t>
  </si>
  <si>
    <t xml:space="preserve">(TOt-1-TO*t-1-DISCt-1) </t>
  </si>
  <si>
    <t>Cost of the scheme to cap BSUoS costs and defer payment to 2023/24</t>
  </si>
  <si>
    <t>BSUoSFXCt</t>
  </si>
  <si>
    <t>2023/24 Scheme Total</t>
  </si>
  <si>
    <t>2024/25 Scheme Total</t>
  </si>
  <si>
    <t>2025/26 Scheme Total</t>
  </si>
  <si>
    <t>Incentive adjustment per 4.3.3( c)</t>
  </si>
  <si>
    <t>BSUoSEXCt financing cost adjustment per 4.3.3 (d)</t>
  </si>
  <si>
    <t xml:space="preserve">BSUoSFXCt financing cost adjustment per 4.3.3 (e) </t>
  </si>
  <si>
    <t>2022/23 Costs</t>
  </si>
  <si>
    <t>£m (nominal)</t>
  </si>
  <si>
    <t>£k (nominal)</t>
  </si>
  <si>
    <r>
      <t>Maximum Network Innovation Allowance that can be recovered over RIIO-2, as specified in SpC 4.7 (TNIA</t>
    </r>
    <r>
      <rPr>
        <b/>
        <vertAlign val="subscript"/>
        <sz val="10"/>
        <color theme="1"/>
        <rFont val="Verdana"/>
        <family val="2"/>
      </rPr>
      <t>t</t>
    </r>
    <r>
      <rPr>
        <b/>
        <sz val="10"/>
        <color theme="1"/>
        <rFont val="Verdana"/>
        <family val="2"/>
      </rPr>
      <t>)</t>
    </r>
  </si>
  <si>
    <t>Multiple</t>
  </si>
  <si>
    <t>Please refer to the Issue Log accompanying the publication of this document version</t>
  </si>
  <si>
    <t>2.2 Value for Money Summary</t>
  </si>
  <si>
    <t>Value for Money Tracker</t>
  </si>
  <si>
    <t>Value for Money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</si>
</sst>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 numFmtId="193" formatCode="0.000%"/>
    <numFmt numFmtId="194" formatCode="#,##0.000;[Red]\-#,##0.000;0.000"/>
    <numFmt numFmtId="195" formatCode="_(* #,##0.000_);_(* \(#,##0.000\);_(* &quot;-&quot;??_);_(@_)"/>
    <numFmt numFmtId="196" formatCode="_(* #,##0.0000000_);_(* \(#,##0.0000000\);_(* &quot;-&quot;??_);_(@_)"/>
    <numFmt numFmtId="197" formatCode="0.00;\-0.00;\-"/>
    <numFmt numFmtId="198" formatCode="0.000"/>
    <numFmt numFmtId="199" formatCode="#,##0.000;[Red]\-#,##0.000;\-"/>
    <numFmt numFmtId="200" formatCode="#,##0.000_ ;[Red]\-#,##0.000\ "/>
    <numFmt numFmtId="201" formatCode="#,##0.0000;[Red]\-#,##0.0000;\-"/>
    <numFmt numFmtId="202" formatCode="0.00%;\-0.00%_);&quot;-  &quot;;&quot; &quot;@&quot; &quot;"/>
    <numFmt numFmtId="203" formatCode="#,##0.0000;\(#,##0.0000\);&quot;-  &quot;;&quot; &quot;@&quot; &quot;"/>
    <numFmt numFmtId="204" formatCode="#,##0_);[Red]\(#,##0\);&quot;-&quot;"/>
    <numFmt numFmtId="205" formatCode="mmmm\ d\,\ yyyy"/>
    <numFmt numFmtId="206" formatCode="[$-809]d\ mmmm\ yyyy;@"/>
    <numFmt numFmtId="207" formatCode="0;\-0;;@"/>
  </numFmts>
  <fonts count="172">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
      <sz val="8"/>
      <color theme="1"/>
      <name val="Calibri"/>
      <family val="2"/>
      <scheme val="minor"/>
    </font>
    <font>
      <sz val="8"/>
      <color theme="1"/>
      <name val="Verdana"/>
      <family val="2"/>
    </font>
    <font>
      <b/>
      <vertAlign val="subscript"/>
      <sz val="12"/>
      <color theme="1"/>
      <name val="Arial"/>
      <family val="2"/>
    </font>
    <font>
      <b/>
      <sz val="12"/>
      <color theme="1"/>
      <name val="Arial"/>
      <family val="2"/>
    </font>
    <font>
      <i/>
      <sz val="10"/>
      <name val="Verdana"/>
      <family val="2"/>
    </font>
    <font>
      <b/>
      <sz val="9"/>
      <name val="Arial"/>
      <family val="2"/>
    </font>
    <font>
      <i/>
      <u/>
      <sz val="11"/>
      <name val="Arial"/>
      <family val="2"/>
    </font>
    <font>
      <i/>
      <u/>
      <sz val="10"/>
      <name val="Verdana"/>
      <family val="2"/>
    </font>
    <font>
      <b/>
      <u/>
      <sz val="11"/>
      <name val="Arial"/>
      <family val="2"/>
    </font>
    <font>
      <b/>
      <u/>
      <sz val="10"/>
      <name val="Verdana"/>
      <family val="2"/>
    </font>
    <font>
      <u/>
      <sz val="10"/>
      <name val="Verdana"/>
      <family val="2"/>
    </font>
    <font>
      <b/>
      <u/>
      <sz val="10"/>
      <color theme="1"/>
      <name val="Verdana"/>
      <family val="2"/>
    </font>
    <font>
      <sz val="10"/>
      <color indexed="10"/>
      <name val="Verdana"/>
      <family val="2"/>
    </font>
    <font>
      <b/>
      <sz val="12"/>
      <color indexed="8"/>
      <name val="Verdana"/>
      <family val="2"/>
    </font>
    <font>
      <b/>
      <sz val="12"/>
      <name val="Verdana"/>
      <family val="2"/>
    </font>
    <font>
      <b/>
      <sz val="11"/>
      <color indexed="8"/>
      <name val="Verdana"/>
      <family val="2"/>
    </font>
    <font>
      <i/>
      <sz val="10"/>
      <color theme="6" tint="-0.499984740745262"/>
      <name val="Verdana"/>
      <family val="2"/>
    </font>
    <font>
      <b/>
      <u/>
      <sz val="11"/>
      <name val="Verdana"/>
      <family val="2"/>
    </font>
    <font>
      <sz val="11"/>
      <name val="Times New Roman"/>
      <family val="1"/>
    </font>
    <font>
      <b/>
      <i/>
      <sz val="11"/>
      <name val="Times New Roman"/>
      <family val="1"/>
    </font>
    <font>
      <sz val="11"/>
      <color indexed="10"/>
      <name val="Times New Roman"/>
      <family val="1"/>
    </font>
    <font>
      <b/>
      <sz val="11"/>
      <name val="Times New Roman"/>
      <family val="1"/>
    </font>
    <font>
      <sz val="11"/>
      <color rgb="FF252423"/>
      <name val="-Apple-System"/>
      <charset val="1"/>
    </font>
    <font>
      <vertAlign val="subscript"/>
      <sz val="10"/>
      <color rgb="FF000000"/>
      <name val="Verdana"/>
      <family val="2"/>
    </font>
    <font>
      <sz val="11"/>
      <color rgb="FF9C5700"/>
      <name val="Calibri"/>
      <family val="2"/>
      <scheme val="minor"/>
    </font>
    <font>
      <sz val="8"/>
      <color theme="1"/>
      <name val="Tahoma"/>
      <family val="2"/>
    </font>
    <font>
      <sz val="10"/>
      <name val="Times New Roman"/>
      <family val="1"/>
    </font>
    <font>
      <sz val="12"/>
      <color theme="1"/>
      <name val="Arial"/>
      <family val="2"/>
    </font>
    <font>
      <sz val="11"/>
      <color rgb="FF9C5700"/>
      <name val="Arial"/>
      <family val="2"/>
    </font>
    <font>
      <sz val="11"/>
      <color rgb="FF9C0006"/>
      <name val="Arial"/>
      <family val="2"/>
    </font>
    <font>
      <u/>
      <sz val="11"/>
      <color theme="10"/>
      <name val="Arial"/>
      <family val="2"/>
    </font>
    <font>
      <b/>
      <sz val="15"/>
      <color theme="3"/>
      <name val="Verdana"/>
      <family val="2"/>
    </font>
    <font>
      <b/>
      <sz val="13"/>
      <color theme="3"/>
      <name val="Verdana"/>
      <family val="2"/>
    </font>
    <font>
      <b/>
      <sz val="18"/>
      <color theme="0"/>
      <name val="Verdana"/>
      <family val="2"/>
    </font>
    <font>
      <i/>
      <sz val="10"/>
      <color rgb="FF4D4D4D"/>
      <name val="Verdana"/>
      <family val="2"/>
    </font>
    <font>
      <i/>
      <sz val="10"/>
      <color rgb="FFB40000"/>
      <name val="Verdana"/>
      <family val="2"/>
    </font>
    <font>
      <sz val="10"/>
      <color rgb="FF666666"/>
      <name val="Verdana"/>
      <family val="2"/>
    </font>
    <font>
      <b/>
      <sz val="12"/>
      <color theme="1"/>
      <name val="Verdana"/>
      <family val="2"/>
    </font>
    <font>
      <sz val="10"/>
      <color rgb="FFC00000"/>
      <name val="Verdana"/>
      <family val="2"/>
    </font>
    <font>
      <sz val="11"/>
      <color rgb="FFC00000"/>
      <name val="Times New Roman"/>
      <family val="1"/>
    </font>
  </fonts>
  <fills count="1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
      <patternFill patternType="solid">
        <fgColor theme="8" tint="0.39997558519241921"/>
        <bgColor indexed="64"/>
      </patternFill>
    </fill>
    <fill>
      <patternFill patternType="solid">
        <fgColor rgb="FFCCFFCC"/>
        <bgColor indexed="64"/>
      </patternFill>
    </fill>
    <fill>
      <patternFill patternType="solid">
        <fgColor rgb="FFF4B084"/>
        <bgColor indexed="64"/>
      </patternFill>
    </fill>
    <fill>
      <patternFill patternType="solid">
        <fgColor rgb="FFFFE699"/>
        <bgColor rgb="FF000000"/>
      </patternFill>
    </fill>
    <fill>
      <patternFill patternType="solid">
        <fgColor rgb="FFFFFFCC"/>
        <bgColor indexed="64"/>
      </patternFill>
    </fill>
    <fill>
      <patternFill patternType="solid">
        <fgColor theme="4" tint="0.39994506668294322"/>
        <bgColor indexed="64"/>
      </patternFill>
    </fill>
    <fill>
      <patternFill patternType="solid">
        <fgColor rgb="FFD1FFD1"/>
        <bgColor indexed="64"/>
      </patternFill>
    </fill>
    <fill>
      <patternFill patternType="solid">
        <fgColor rgb="FFD4FAFC"/>
        <bgColor indexed="64"/>
      </patternFill>
    </fill>
    <fill>
      <patternFill patternType="solid">
        <fgColor rgb="FF6A8ED0"/>
        <bgColor indexed="64"/>
      </patternFill>
    </fill>
    <fill>
      <patternFill patternType="solid">
        <fgColor rgb="FFFF2525"/>
        <bgColor indexed="64"/>
      </patternFill>
    </fill>
    <fill>
      <patternFill patternType="solid">
        <fgColor rgb="FFA162D0"/>
        <bgColor indexed="64"/>
      </patternFill>
    </fill>
  </fills>
  <borders count="1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thin">
        <color auto="1"/>
      </left>
      <right/>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630">
    <xf numFmtId="0" fontId="0" fillId="0" borderId="0"/>
    <xf numFmtId="0" fontId="10" fillId="0" borderId="0"/>
    <xf numFmtId="0" fontId="10" fillId="0" borderId="0"/>
    <xf numFmtId="0" fontId="10" fillId="0" borderId="0"/>
    <xf numFmtId="0" fontId="10" fillId="0" borderId="0"/>
    <xf numFmtId="0" fontId="7" fillId="35" borderId="0" applyNumberFormat="0" applyBorder="0" applyAlignment="0" applyProtection="0"/>
    <xf numFmtId="0" fontId="16" fillId="36" borderId="0" applyNumberFormat="0" applyBorder="0" applyAlignment="0" applyProtection="0"/>
    <xf numFmtId="0" fontId="7" fillId="0" borderId="0"/>
    <xf numFmtId="0" fontId="7" fillId="37" borderId="0" applyNumberFormat="0" applyFont="0" applyBorder="0" applyAlignment="0" applyProtection="0"/>
    <xf numFmtId="4" fontId="7" fillId="38" borderId="0" applyBorder="0" applyAlignment="0" applyProtection="0"/>
    <xf numFmtId="4" fontId="7" fillId="39" borderId="0"/>
    <xf numFmtId="4" fontId="7" fillId="40" borderId="0"/>
    <xf numFmtId="0" fontId="17" fillId="0" borderId="19" applyFill="0"/>
    <xf numFmtId="0" fontId="19" fillId="0" borderId="0"/>
    <xf numFmtId="0" fontId="23" fillId="0" borderId="0" applyNumberFormat="0" applyFill="0" applyBorder="0" applyAlignment="0" applyProtection="0">
      <alignment vertical="top"/>
      <protection locked="0"/>
    </xf>
    <xf numFmtId="0" fontId="18" fillId="0" borderId="0"/>
    <xf numFmtId="0" fontId="7" fillId="0" borderId="0"/>
    <xf numFmtId="0" fontId="18" fillId="0" borderId="0"/>
    <xf numFmtId="0" fontId="7" fillId="0" borderId="0"/>
    <xf numFmtId="0" fontId="18" fillId="0" borderId="0"/>
    <xf numFmtId="0" fontId="19" fillId="0" borderId="0"/>
    <xf numFmtId="0" fontId="18" fillId="0" borderId="0"/>
    <xf numFmtId="170" fontId="18" fillId="0" borderId="0" applyFont="0" applyFill="0" applyBorder="0" applyAlignment="0" applyProtection="0"/>
    <xf numFmtId="4" fontId="34" fillId="67" borderId="84" applyNumberFormat="0" applyProtection="0">
      <alignment horizontal="right" vertical="center"/>
    </xf>
    <xf numFmtId="0" fontId="19" fillId="0" borderId="0"/>
    <xf numFmtId="0" fontId="19" fillId="0" borderId="0"/>
    <xf numFmtId="0" fontId="19" fillId="0" borderId="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9" fontId="17" fillId="0" borderId="0" applyFont="0" applyFill="0" applyBorder="0" applyAlignment="0" applyProtection="0"/>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2" fillId="73" borderId="31"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34" fillId="74"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18" fillId="77" borderId="19" applyNumberFormat="0">
      <protection locked="0"/>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8" fillId="74" borderId="30" applyNumberFormat="0" applyProtection="0">
      <alignment horizontal="right" vertical="center"/>
    </xf>
    <xf numFmtId="0" fontId="39" fillId="0" borderId="0" applyNumberFormat="0" applyFill="0" applyBorder="0" applyAlignment="0" applyProtection="0"/>
    <xf numFmtId="0" fontId="18" fillId="0" borderId="0"/>
    <xf numFmtId="9" fontId="40" fillId="0" borderId="0" applyFont="0" applyFill="0" applyBorder="0" applyAlignment="0" applyProtection="0"/>
    <xf numFmtId="0" fontId="18" fillId="0" borderId="0"/>
    <xf numFmtId="0" fontId="19" fillId="0" borderId="0"/>
    <xf numFmtId="0" fontId="19" fillId="0" borderId="0"/>
    <xf numFmtId="165" fontId="19" fillId="0" borderId="0" applyFont="0" applyFill="0" applyBorder="0" applyAlignment="0" applyProtection="0"/>
    <xf numFmtId="0" fontId="18" fillId="0" borderId="0"/>
    <xf numFmtId="0" fontId="34" fillId="63" borderId="0" applyNumberFormat="0" applyBorder="0" applyAlignment="0" applyProtection="0"/>
    <xf numFmtId="0" fontId="34" fillId="65" borderId="0" applyNumberFormat="0" applyBorder="0" applyAlignment="0" applyProtection="0"/>
    <xf numFmtId="0" fontId="34" fillId="78" borderId="0" applyNumberFormat="0" applyBorder="0" applyAlignment="0" applyProtection="0"/>
    <xf numFmtId="0" fontId="34" fillId="77" borderId="0" applyNumberFormat="0" applyBorder="0" applyAlignment="0" applyProtection="0"/>
    <xf numFmtId="0" fontId="34" fillId="76" borderId="0" applyNumberFormat="0" applyBorder="0" applyAlignment="0" applyProtection="0"/>
    <xf numFmtId="0" fontId="34" fillId="64"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0" borderId="0" applyNumberFormat="0" applyBorder="0" applyAlignment="0" applyProtection="0"/>
    <xf numFmtId="0" fontId="34" fillId="84" borderId="0" applyNumberFormat="0" applyBorder="0" applyAlignment="0" applyProtection="0"/>
    <xf numFmtId="0" fontId="34" fillId="75" borderId="0" applyNumberFormat="0" applyBorder="0" applyAlignment="0" applyProtection="0"/>
    <xf numFmtId="0" fontId="34" fillId="85" borderId="0" applyNumberFormat="0" applyBorder="0" applyAlignment="0" applyProtection="0"/>
    <xf numFmtId="0" fontId="57" fillId="75" borderId="0" applyNumberFormat="0" applyBorder="0" applyAlignment="0" applyProtection="0"/>
    <xf numFmtId="0" fontId="57" fillId="65" borderId="0" applyNumberFormat="0" applyBorder="0" applyAlignment="0" applyProtection="0"/>
    <xf numFmtId="0" fontId="57" fillId="70" borderId="0" applyNumberFormat="0" applyBorder="0" applyAlignment="0" applyProtection="0"/>
    <xf numFmtId="0" fontId="57" fillId="84" borderId="0" applyNumberFormat="0" applyBorder="0" applyAlignment="0" applyProtection="0"/>
    <xf numFmtId="0" fontId="57" fillId="75" borderId="0" applyNumberFormat="0" applyBorder="0" applyAlignment="0" applyProtection="0"/>
    <xf numFmtId="0" fontId="57" fillId="85"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53" borderId="0" applyNumberFormat="0" applyBorder="0" applyAlignment="0" applyProtection="0"/>
    <xf numFmtId="0" fontId="30" fillId="88" borderId="0" applyNumberFormat="0" applyBorder="0" applyAlignment="0" applyProtection="0"/>
    <xf numFmtId="0" fontId="30" fillId="89" borderId="0" applyNumberFormat="0" applyBorder="0" applyAlignment="0" applyProtection="0"/>
    <xf numFmtId="0" fontId="30" fillId="90" borderId="0" applyNumberFormat="0" applyBorder="0" applyAlignment="0" applyProtection="0"/>
    <xf numFmtId="0" fontId="58" fillId="52" borderId="0" applyNumberFormat="0" applyBorder="0" applyAlignment="0" applyProtection="0"/>
    <xf numFmtId="0" fontId="59" fillId="91" borderId="33" applyNumberFormat="0" applyAlignment="0" applyProtection="0"/>
    <xf numFmtId="0" fontId="60" fillId="53" borderId="34" applyNumberFormat="0" applyAlignment="0" applyProtection="0"/>
    <xf numFmtId="0" fontId="61" fillId="0" borderId="0" applyNumberFormat="0" applyFill="0" applyBorder="0" applyAlignment="0" applyProtection="0"/>
    <xf numFmtId="0" fontId="62" fillId="92" borderId="0" applyNumberFormat="0" applyBorder="0" applyAlignment="0" applyProtection="0"/>
    <xf numFmtId="0" fontId="63" fillId="0" borderId="35" applyNumberFormat="0" applyFill="0" applyAlignment="0" applyProtection="0"/>
    <xf numFmtId="0" fontId="64" fillId="0" borderId="36" applyNumberFormat="0" applyFill="0" applyAlignment="0" applyProtection="0"/>
    <xf numFmtId="0" fontId="65" fillId="0" borderId="37" applyNumberFormat="0" applyFill="0" applyAlignment="0" applyProtection="0"/>
    <xf numFmtId="0" fontId="65" fillId="0" borderId="0" applyNumberFormat="0" applyFill="0" applyBorder="0" applyAlignment="0" applyProtection="0"/>
    <xf numFmtId="0" fontId="66" fillId="58" borderId="33" applyNumberFormat="0" applyAlignment="0" applyProtection="0"/>
    <xf numFmtId="0" fontId="67" fillId="0" borderId="38" applyNumberFormat="0" applyFill="0" applyAlignment="0" applyProtection="0"/>
    <xf numFmtId="0" fontId="68" fillId="58" borderId="0" applyNumberFormat="0" applyBorder="0" applyAlignment="0" applyProtection="0"/>
    <xf numFmtId="0" fontId="18" fillId="57" borderId="39" applyNumberFormat="0" applyFont="0" applyAlignment="0" applyProtection="0"/>
    <xf numFmtId="0" fontId="69" fillId="91" borderId="40" applyNumberFormat="0" applyAlignment="0" applyProtection="0"/>
    <xf numFmtId="0" fontId="30" fillId="90"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9" fillId="0" borderId="0" applyNumberFormat="0" applyFill="0" applyBorder="0" applyAlignment="0" applyProtection="0"/>
    <xf numFmtId="0" fontId="31" fillId="0" borderId="41" applyNumberFormat="0" applyFill="0" applyAlignment="0" applyProtection="0"/>
    <xf numFmtId="0" fontId="70" fillId="0" borderId="0" applyNumberFormat="0" applyFill="0" applyBorder="0" applyAlignment="0" applyProtection="0"/>
    <xf numFmtId="0" fontId="27" fillId="0" borderId="0"/>
    <xf numFmtId="4" fontId="34" fillId="74" borderId="0" applyNumberFormat="0" applyProtection="0">
      <alignment horizontal="left" vertical="center" indent="1"/>
    </xf>
    <xf numFmtId="4" fontId="34" fillId="63" borderId="0" applyNumberFormat="0" applyProtection="0">
      <alignment horizontal="left" vertical="center" inden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42" applyNumberFormat="0" applyProtection="0">
      <alignment horizontal="right" vertical="center"/>
    </xf>
    <xf numFmtId="0" fontId="18" fillId="0" borderId="0"/>
    <xf numFmtId="0" fontId="18" fillId="0" borderId="0"/>
    <xf numFmtId="0" fontId="71" fillId="97" borderId="0"/>
    <xf numFmtId="0" fontId="30" fillId="86" borderId="0" applyNumberFormat="0" applyBorder="0" applyAlignment="0" applyProtection="0"/>
    <xf numFmtId="0" fontId="29" fillId="98" borderId="0" applyNumberFormat="0" applyBorder="0" applyAlignment="0" applyProtection="0"/>
    <xf numFmtId="0" fontId="29" fillId="56" borderId="0" applyNumberFormat="0" applyBorder="0" applyAlignment="0" applyProtection="0"/>
    <xf numFmtId="0" fontId="30" fillId="99" borderId="0" applyNumberFormat="0" applyBorder="0" applyAlignment="0" applyProtection="0"/>
    <xf numFmtId="0" fontId="30" fillId="87" borderId="0" applyNumberFormat="0" applyBorder="0" applyAlignment="0" applyProtection="0"/>
    <xf numFmtId="0" fontId="29" fillId="100" borderId="0" applyNumberFormat="0" applyBorder="0" applyAlignment="0" applyProtection="0"/>
    <xf numFmtId="0" fontId="29" fillId="55" borderId="0" applyNumberFormat="0" applyBorder="0" applyAlignment="0" applyProtection="0"/>
    <xf numFmtId="0" fontId="30" fillId="52" borderId="0" applyNumberFormat="0" applyBorder="0" applyAlignment="0" applyProtection="0"/>
    <xf numFmtId="0" fontId="30" fillId="101" borderId="0" applyNumberFormat="0" applyBorder="0" applyAlignment="0" applyProtection="0"/>
    <xf numFmtId="0" fontId="29" fillId="102" borderId="0" applyNumberFormat="0" applyBorder="0" applyAlignment="0" applyProtection="0"/>
    <xf numFmtId="0" fontId="29" fillId="103" borderId="0" applyNumberFormat="0" applyBorder="0" applyAlignment="0" applyProtection="0"/>
    <xf numFmtId="0" fontId="30" fillId="104" borderId="0" applyNumberFormat="0" applyBorder="0" applyAlignment="0" applyProtection="0"/>
    <xf numFmtId="0" fontId="30" fillId="105" borderId="0" applyNumberFormat="0" applyBorder="0" applyAlignment="0" applyProtection="0"/>
    <xf numFmtId="0" fontId="29" fillId="100" borderId="0" applyNumberFormat="0" applyBorder="0" applyAlignment="0" applyProtection="0"/>
    <xf numFmtId="0" fontId="29" fillId="53" borderId="0" applyNumberFormat="0" applyBorder="0" applyAlignment="0" applyProtection="0"/>
    <xf numFmtId="0" fontId="30" fillId="55" borderId="0" applyNumberFormat="0" applyBorder="0" applyAlignment="0" applyProtection="0"/>
    <xf numFmtId="0" fontId="30" fillId="99" borderId="0" applyNumberFormat="0" applyBorder="0" applyAlignment="0" applyProtection="0"/>
    <xf numFmtId="0" fontId="29" fillId="54"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29" fillId="58" borderId="0" applyNumberFormat="0" applyBorder="0" applyAlignment="0" applyProtection="0"/>
    <xf numFmtId="0" fontId="30" fillId="107" borderId="0" applyNumberFormat="0" applyBorder="0" applyAlignment="0" applyProtection="0"/>
    <xf numFmtId="0" fontId="78" fillId="57" borderId="0" applyNumberFormat="0" applyBorder="0" applyAlignment="0" applyProtection="0"/>
    <xf numFmtId="0" fontId="79" fillId="108" borderId="42" applyNumberFormat="0" applyAlignment="0" applyProtection="0"/>
    <xf numFmtId="0" fontId="60" fillId="105" borderId="34" applyNumberFormat="0" applyAlignment="0" applyProtection="0"/>
    <xf numFmtId="0" fontId="31" fillId="109" borderId="0" applyNumberFormat="0" applyBorder="0" applyAlignment="0" applyProtection="0"/>
    <xf numFmtId="0" fontId="31" fillId="110" borderId="0" applyNumberFormat="0" applyBorder="0" applyAlignment="0" applyProtection="0"/>
    <xf numFmtId="0" fontId="29" fillId="103" borderId="0" applyNumberFormat="0" applyBorder="0" applyAlignment="0" applyProtection="0"/>
    <xf numFmtId="0" fontId="63" fillId="0" borderId="35" applyNumberFormat="0" applyFill="0" applyAlignment="0" applyProtection="0"/>
    <xf numFmtId="0" fontId="64" fillId="0" borderId="43"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0" fontId="66" fillId="58" borderId="42" applyNumberFormat="0" applyAlignment="0" applyProtection="0"/>
    <xf numFmtId="0" fontId="62" fillId="0" borderId="45" applyNumberFormat="0" applyFill="0" applyAlignment="0" applyProtection="0"/>
    <xf numFmtId="0" fontId="62" fillId="58" borderId="0" applyNumberFormat="0" applyBorder="0" applyAlignment="0" applyProtection="0"/>
    <xf numFmtId="0" fontId="71" fillId="57" borderId="42" applyNumberFormat="0" applyFont="0" applyAlignment="0" applyProtection="0"/>
    <xf numFmtId="0" fontId="69" fillId="108" borderId="40" applyNumberForma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30"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1" fillId="77" borderId="47" applyNumberFormat="0">
      <protection locked="0"/>
    </xf>
    <xf numFmtId="0" fontId="73" fillId="75" borderId="48" applyBorder="0"/>
    <xf numFmtId="4" fontId="74" fillId="78" borderId="30" applyNumberFormat="0" applyProtection="0">
      <alignment vertical="center"/>
    </xf>
    <xf numFmtId="4" fontId="81" fillId="82" borderId="19"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42" applyNumberFormat="0" applyProtection="0">
      <alignment horizontal="right" vertical="center"/>
    </xf>
    <xf numFmtId="0" fontId="74" fillId="63" borderId="30" applyNumberFormat="0" applyProtection="0">
      <alignment horizontal="left" vertical="top" indent="1"/>
    </xf>
    <xf numFmtId="4" fontId="76" fillId="79" borderId="46" applyNumberFormat="0" applyProtection="0">
      <alignment horizontal="left" vertical="center" indent="1"/>
    </xf>
    <xf numFmtId="0" fontId="71" fillId="114" borderId="19"/>
    <xf numFmtId="4" fontId="77" fillId="77" borderId="42" applyNumberFormat="0" applyProtection="0">
      <alignment horizontal="right" vertical="center"/>
    </xf>
    <xf numFmtId="0" fontId="31" fillId="0" borderId="41" applyNumberFormat="0" applyFill="0" applyAlignment="0" applyProtection="0"/>
    <xf numFmtId="0" fontId="80" fillId="0" borderId="0" applyNumberFormat="0" applyFill="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30" fillId="106" borderId="0" applyNumberFormat="0" applyBorder="0" applyAlignment="0" applyProtection="0"/>
    <xf numFmtId="0" fontId="30" fillId="99" borderId="0" applyNumberFormat="0" applyBorder="0" applyAlignment="0" applyProtection="0"/>
    <xf numFmtId="0" fontId="30" fillId="105" borderId="0" applyNumberFormat="0" applyBorder="0" applyAlignment="0" applyProtection="0"/>
    <xf numFmtId="0" fontId="30" fillId="101"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9" fontId="18" fillId="0" borderId="0" applyFont="0" applyFill="0" applyBorder="0" applyAlignment="0" applyProtection="0"/>
    <xf numFmtId="0" fontId="71" fillId="97" borderId="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18" fillId="0" borderId="0"/>
    <xf numFmtId="0" fontId="27" fillId="0" borderId="0"/>
    <xf numFmtId="0" fontId="18" fillId="0" borderId="0"/>
    <xf numFmtId="9" fontId="18" fillId="0" borderId="0" applyFont="0" applyFill="0" applyBorder="0" applyAlignment="0" applyProtection="0"/>
    <xf numFmtId="9" fontId="27" fillId="0" borderId="0" applyFont="0" applyFill="0" applyBorder="0" applyAlignment="0" applyProtection="0"/>
    <xf numFmtId="0" fontId="18" fillId="0" borderId="0"/>
    <xf numFmtId="0" fontId="72" fillId="0" borderId="0" applyNumberFormat="0" applyFill="0" applyBorder="0" applyAlignment="0" applyProtection="0"/>
    <xf numFmtId="9" fontId="18" fillId="0" borderId="0" applyFont="0" applyFill="0" applyBorder="0" applyAlignment="0" applyProtection="0"/>
    <xf numFmtId="0" fontId="71" fillId="97" borderId="0"/>
    <xf numFmtId="0" fontId="18" fillId="0" borderId="0"/>
    <xf numFmtId="9" fontId="18" fillId="0" borderId="0" applyFont="0" applyFill="0" applyBorder="0" applyAlignment="0" applyProtection="0"/>
    <xf numFmtId="0" fontId="29" fillId="119" borderId="0" applyNumberFormat="0" applyBorder="0" applyAlignment="0" applyProtection="0"/>
    <xf numFmtId="0" fontId="34" fillId="63" borderId="0" applyNumberFormat="0" applyBorder="0" applyAlignment="0" applyProtection="0"/>
    <xf numFmtId="0" fontId="29" fillId="116" borderId="0" applyNumberFormat="0" applyBorder="0" applyAlignment="0" applyProtection="0"/>
    <xf numFmtId="0" fontId="85" fillId="0" borderId="0"/>
    <xf numFmtId="0" fontId="18" fillId="0" borderId="0"/>
    <xf numFmtId="9" fontId="18" fillId="0" borderId="0" applyFont="0" applyFill="0" applyBorder="0" applyAlignment="0" applyProtection="0"/>
    <xf numFmtId="0" fontId="34" fillId="75" borderId="0" applyNumberFormat="0" applyBorder="0" applyAlignment="0" applyProtection="0"/>
    <xf numFmtId="0" fontId="29" fillId="84" borderId="0" applyNumberFormat="0" applyBorder="0" applyAlignment="0" applyProtection="0"/>
    <xf numFmtId="0" fontId="34" fillId="84" borderId="0" applyNumberFormat="0" applyBorder="0" applyAlignment="0" applyProtection="0"/>
    <xf numFmtId="0" fontId="30" fillId="124" borderId="0" applyNumberFormat="0" applyBorder="0" applyAlignment="0" applyProtection="0"/>
    <xf numFmtId="0" fontId="29" fillId="51" borderId="0" applyNumberFormat="0" applyBorder="0" applyAlignment="0" applyProtection="0"/>
    <xf numFmtId="0" fontId="30" fillId="87"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57" fillId="75"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57" fillId="67" borderId="0" applyNumberFormat="0" applyBorder="0" applyAlignment="0" applyProtection="0"/>
    <xf numFmtId="0" fontId="30" fillId="123" borderId="0" applyNumberFormat="0" applyBorder="0" applyAlignment="0" applyProtection="0"/>
    <xf numFmtId="0" fontId="57" fillId="121"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65" borderId="0" applyNumberFormat="0" applyBorder="0" applyAlignment="0" applyProtection="0"/>
    <xf numFmtId="0" fontId="30" fillId="72" borderId="0" applyNumberFormat="0" applyBorder="0" applyAlignment="0" applyProtection="0"/>
    <xf numFmtId="0" fontId="57" fillId="70" borderId="0" applyNumberFormat="0" applyBorder="0" applyAlignment="0" applyProtection="0"/>
    <xf numFmtId="0" fontId="57" fillId="65" borderId="0" applyNumberFormat="0" applyBorder="0" applyAlignment="0" applyProtection="0"/>
    <xf numFmtId="0" fontId="30" fillId="122"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30" fillId="122" borderId="0" applyNumberFormat="0" applyBorder="0" applyAlignment="0" applyProtection="0"/>
    <xf numFmtId="0" fontId="34" fillId="8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34" fillId="75" borderId="0" applyNumberFormat="0" applyBorder="0" applyAlignment="0" applyProtection="0"/>
    <xf numFmtId="0" fontId="34" fillId="84" borderId="0" applyNumberFormat="0" applyBorder="0" applyAlignment="0" applyProtection="0"/>
    <xf numFmtId="0" fontId="34" fillId="84"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4" fillId="120"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34"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9" fillId="118" borderId="0" applyNumberFormat="0" applyBorder="0" applyAlignment="0" applyProtection="0"/>
    <xf numFmtId="0" fontId="34" fillId="117"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29" fillId="116" borderId="0" applyNumberFormat="0" applyBorder="0" applyAlignment="0" applyProtection="0"/>
    <xf numFmtId="0" fontId="34" fillId="7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34" fillId="7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85" fillId="0" borderId="0"/>
    <xf numFmtId="0" fontId="85" fillId="0" borderId="0"/>
    <xf numFmtId="0" fontId="18" fillId="0" borderId="0"/>
    <xf numFmtId="0" fontId="18" fillId="0" borderId="0"/>
    <xf numFmtId="0" fontId="18" fillId="0" borderId="0"/>
    <xf numFmtId="0" fontId="100" fillId="0" borderId="0"/>
    <xf numFmtId="0" fontId="18" fillId="0" borderId="0"/>
    <xf numFmtId="0" fontId="85" fillId="0" borderId="0"/>
    <xf numFmtId="0" fontId="85" fillId="0" borderId="0"/>
    <xf numFmtId="0" fontId="85" fillId="0" borderId="0"/>
    <xf numFmtId="0" fontId="18" fillId="0" borderId="0" applyFont="0" applyFill="0" applyBorder="0" applyAlignment="0" applyProtection="0"/>
    <xf numFmtId="0" fontId="18" fillId="0" borderId="0"/>
    <xf numFmtId="0" fontId="30" fillId="124" borderId="0" applyNumberFormat="0" applyBorder="0" applyAlignment="0" applyProtection="0"/>
    <xf numFmtId="0" fontId="30" fillId="86" borderId="0" applyNumberFormat="0" applyBorder="0" applyAlignment="0" applyProtection="0"/>
    <xf numFmtId="0" fontId="57" fillId="75" borderId="0" applyNumberFormat="0" applyBorder="0" applyAlignment="0" applyProtection="0"/>
    <xf numFmtId="0" fontId="30" fillId="123" borderId="0" applyNumberFormat="0" applyBorder="0" applyAlignment="0" applyProtection="0"/>
    <xf numFmtId="0" fontId="30" fillId="65" borderId="0" applyNumberFormat="0" applyBorder="0" applyAlignment="0" applyProtection="0"/>
    <xf numFmtId="0" fontId="57" fillId="121" borderId="0" applyNumberFormat="0" applyBorder="0" applyAlignment="0" applyProtection="0"/>
    <xf numFmtId="0" fontId="29" fillId="67" borderId="0" applyNumberFormat="0" applyBorder="0" applyAlignment="0" applyProtection="0"/>
    <xf numFmtId="0" fontId="30" fillId="65" borderId="0" applyNumberFormat="0" applyBorder="0" applyAlignment="0" applyProtection="0"/>
    <xf numFmtId="0" fontId="57" fillId="120" borderId="0" applyNumberFormat="0" applyBorder="0" applyAlignment="0" applyProtection="0"/>
    <xf numFmtId="0" fontId="30" fillId="96" borderId="0" applyNumberFormat="0" applyBorder="0" applyAlignment="0" applyProtection="0"/>
    <xf numFmtId="0" fontId="57" fillId="85" borderId="0" applyNumberFormat="0" applyBorder="0" applyAlignment="0" applyProtection="0"/>
    <xf numFmtId="0" fontId="30" fillId="50" borderId="0" applyNumberFormat="0" applyBorder="0" applyAlignment="0" applyProtection="0"/>
    <xf numFmtId="0" fontId="34" fillId="70" borderId="0" applyNumberFormat="0" applyBorder="0" applyAlignment="0" applyProtection="0"/>
    <xf numFmtId="0" fontId="29" fillId="119" borderId="0" applyNumberFormat="0" applyBorder="0" applyAlignment="0" applyProtection="0"/>
    <xf numFmtId="0" fontId="34" fillId="64" borderId="0" applyNumberFormat="0" applyBorder="0" applyAlignment="0" applyProtection="0"/>
    <xf numFmtId="0" fontId="57" fillId="85" borderId="0" applyNumberFormat="0" applyBorder="0" applyAlignment="0" applyProtection="0"/>
    <xf numFmtId="0" fontId="30" fillId="96" borderId="0" applyNumberFormat="0" applyBorder="0" applyAlignment="0" applyProtection="0"/>
    <xf numFmtId="0" fontId="30" fillId="72" borderId="0" applyNumberFormat="0" applyBorder="0" applyAlignment="0" applyProtection="0"/>
    <xf numFmtId="0" fontId="57" fillId="63" borderId="0" applyNumberFormat="0" applyBorder="0" applyAlignment="0" applyProtection="0"/>
    <xf numFmtId="0" fontId="29" fillId="67" borderId="0" applyNumberFormat="0" applyBorder="0" applyAlignment="0" applyProtection="0"/>
    <xf numFmtId="0" fontId="29" fillId="84"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118" borderId="0" applyNumberFormat="0" applyBorder="0" applyAlignment="0" applyProtection="0"/>
    <xf numFmtId="0" fontId="34" fillId="77"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4" borderId="0" applyNumberFormat="0" applyBorder="0" applyAlignment="0" applyProtection="0"/>
    <xf numFmtId="0" fontId="34" fillId="64" borderId="0" applyNumberFormat="0" applyBorder="0" applyAlignment="0" applyProtection="0"/>
    <xf numFmtId="0" fontId="34" fillId="85" borderId="0" applyNumberFormat="0" applyBorder="0" applyAlignment="0" applyProtection="0"/>
    <xf numFmtId="0" fontId="34" fillId="77"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10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10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123" borderId="0" applyNumberFormat="0" applyBorder="0" applyAlignment="0" applyProtection="0"/>
    <xf numFmtId="0" fontId="30" fillId="123"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99"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96" borderId="0" applyNumberFormat="0" applyBorder="0" applyAlignment="0" applyProtection="0"/>
    <xf numFmtId="0" fontId="30" fillId="96"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106"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60" fillId="125" borderId="34" applyNumberFormat="0" applyAlignment="0" applyProtection="0"/>
    <xf numFmtId="0" fontId="60" fillId="125" borderId="34" applyNumberFormat="0" applyAlignment="0" applyProtection="0"/>
    <xf numFmtId="0" fontId="60" fillId="53" borderId="34" applyNumberFormat="0" applyAlignment="0" applyProtection="0"/>
    <xf numFmtId="0" fontId="60" fillId="53" borderId="34" applyNumberFormat="0" applyAlignment="0" applyProtection="0"/>
    <xf numFmtId="37" fontId="41" fillId="0" borderId="28">
      <alignment horizontal="center"/>
    </xf>
    <xf numFmtId="37" fontId="41" fillId="0" borderId="0">
      <alignment horizontal="center" vertical="center" wrapText="1"/>
    </xf>
    <xf numFmtId="165" fontId="18" fillId="0" borderId="0" applyFont="0" applyFill="0" applyBorder="0" applyAlignment="0" applyProtection="0"/>
    <xf numFmtId="0" fontId="18" fillId="0" borderId="0" applyNumberFormat="0" applyFont="0" applyBorder="0" applyAlignment="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7" fontId="27" fillId="0" borderId="0" applyFont="0" applyFill="0" applyBorder="0" applyAlignment="0" applyProtection="0"/>
    <xf numFmtId="174" fontId="18" fillId="0" borderId="0" applyFill="0" applyBorder="0"/>
    <xf numFmtId="174" fontId="18" fillId="0" borderId="0" applyFill="0" applyBorder="0"/>
    <xf numFmtId="174" fontId="18" fillId="0" borderId="0" applyFill="0" applyBorder="0"/>
    <xf numFmtId="164" fontId="18" fillId="0" borderId="0" applyFont="0" applyFill="0" applyBorder="0" applyAlignment="0" applyProtection="0"/>
    <xf numFmtId="165" fontId="18" fillId="0" borderId="0" applyFont="0" applyFill="0" applyBorder="0" applyAlignment="0" applyProtection="0"/>
    <xf numFmtId="173" fontId="83" fillId="0" borderId="27"/>
    <xf numFmtId="0" fontId="31" fillId="59" borderId="0" applyNumberFormat="0" applyBorder="0" applyAlignment="0" applyProtection="0"/>
    <xf numFmtId="0" fontId="31" fillId="60" borderId="0" applyNumberFormat="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8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16" borderId="0" applyNumberFormat="0" applyBorder="0" applyAlignment="0" applyProtection="0"/>
    <xf numFmtId="0" fontId="62" fillId="116"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18" fillId="84" borderId="0" applyNumberFormat="0" applyFont="0" applyBorder="0" applyAlignment="0" applyProtection="0"/>
    <xf numFmtId="0" fontId="89" fillId="0" borderId="49" applyNumberFormat="0" applyFill="0" applyAlignment="0" applyProtection="0"/>
    <xf numFmtId="0" fontId="89" fillId="0" borderId="49" applyNumberFormat="0" applyFill="0" applyAlignment="0" applyProtection="0"/>
    <xf numFmtId="0" fontId="90" fillId="0" borderId="36" applyNumberFormat="0" applyFill="0" applyAlignment="0" applyProtection="0"/>
    <xf numFmtId="0" fontId="90"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91" fillId="0" borderId="50" applyNumberFormat="0" applyFill="0" applyAlignment="0" applyProtection="0"/>
    <xf numFmtId="0" fontId="91" fillId="0" borderId="50" applyNumberFormat="0" applyFill="0" applyAlignment="0" applyProtection="0"/>
    <xf numFmtId="0" fontId="65" fillId="0" borderId="37" applyNumberFormat="0" applyFill="0" applyAlignment="0" applyProtection="0"/>
    <xf numFmtId="0" fontId="65" fillId="0" borderId="3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37" fontId="25" fillId="0" borderId="0"/>
    <xf numFmtId="0" fontId="68" fillId="62" borderId="0" applyNumberFormat="0" applyBorder="0" applyAlignment="0" applyProtection="0"/>
    <xf numFmtId="0" fontId="68" fillId="6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18" fillId="0" borderId="0"/>
    <xf numFmtId="0" fontId="18" fillId="0" borderId="0"/>
    <xf numFmtId="0" fontId="18" fillId="0" borderId="0"/>
    <xf numFmtId="0" fontId="27"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applyFill="0" applyBorder="0">
      <protection locked="0"/>
    </xf>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0" fontId="69" fillId="84" borderId="40" applyNumberFormat="0" applyAlignment="0" applyProtection="0"/>
    <xf numFmtId="0" fontId="69" fillId="84" borderId="40" applyNumberFormat="0" applyAlignment="0" applyProtection="0"/>
    <xf numFmtId="0" fontId="69" fillId="91" borderId="40" applyNumberFormat="0" applyAlignment="0" applyProtection="0"/>
    <xf numFmtId="0" fontId="69" fillId="91" borderId="4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71" fillId="62" borderId="42"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4" fontId="71" fillId="111" borderId="42"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97" fillId="126" borderId="0" applyNumberFormat="0" applyProtection="0">
      <alignment horizontal="left" vertical="center" indent="1"/>
    </xf>
    <xf numFmtId="4" fontId="97" fillId="126" borderId="0" applyNumberFormat="0" applyProtection="0">
      <alignment horizontal="left" vertical="center" indent="1"/>
    </xf>
    <xf numFmtId="4" fontId="32" fillId="63" borderId="0" applyNumberFormat="0" applyProtection="0">
      <alignment horizontal="left" vertical="center" indent="1"/>
    </xf>
    <xf numFmtId="4" fontId="32" fillId="63" borderId="0" applyNumberFormat="0" applyProtection="0">
      <alignment horizontal="left" vertical="center" indent="1"/>
    </xf>
    <xf numFmtId="4" fontId="71" fillId="96" borderId="42" applyNumberFormat="0" applyProtection="0">
      <alignment horizontal="left" vertical="center"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71" fillId="64" borderId="42"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71" fillId="112" borderId="42"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71" fillId="66" borderId="46"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71" fillId="67" borderId="42"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71" fillId="68" borderId="42"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71" fillId="69" borderId="42"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71" fillId="70" borderId="42"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71" fillId="71" borderId="42"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71" fillId="72" borderId="42" applyNumberFormat="0" applyProtection="0">
      <alignment horizontal="right" vertical="center"/>
    </xf>
    <xf numFmtId="4" fontId="32" fillId="73" borderId="31" applyNumberFormat="0" applyProtection="0">
      <alignment horizontal="left" vertical="center" indent="1"/>
    </xf>
    <xf numFmtId="4" fontId="35" fillId="133" borderId="31" applyNumberFormat="0" applyProtection="0">
      <alignment horizontal="left" vertical="center" indent="1"/>
    </xf>
    <xf numFmtId="4" fontId="35" fillId="133" borderId="31" applyNumberFormat="0" applyProtection="0">
      <alignment horizontal="left" vertical="center" indent="1"/>
    </xf>
    <xf numFmtId="4" fontId="32" fillId="73" borderId="31" applyNumberFormat="0" applyProtection="0">
      <alignment horizontal="left" vertical="center" indent="1"/>
    </xf>
    <xf numFmtId="4" fontId="32" fillId="73" borderId="31" applyNumberFormat="0" applyProtection="0">
      <alignment horizontal="left" vertical="center" indent="1"/>
    </xf>
    <xf numFmtId="4" fontId="71" fillId="73" borderId="46" applyNumberFormat="0" applyProtection="0">
      <alignment horizontal="left" vertical="center" indent="1"/>
    </xf>
    <xf numFmtId="4" fontId="34" fillId="74" borderId="0" applyNumberFormat="0" applyProtection="0">
      <alignment horizontal="left" vertical="center" indent="1"/>
    </xf>
    <xf numFmtId="4" fontId="35" fillId="93" borderId="0" applyNumberFormat="0" applyProtection="0">
      <alignment horizontal="left" vertical="center" indent="1"/>
    </xf>
    <xf numFmtId="4" fontId="35" fillId="93" borderId="0"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5" fillId="126" borderId="0" applyNumberFormat="0" applyProtection="0">
      <alignment horizontal="left" vertical="center" indent="1"/>
    </xf>
    <xf numFmtId="4" fontId="35" fillId="126"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4" fontId="71" fillId="63" borderId="42" applyNumberFormat="0" applyProtection="0">
      <alignment horizontal="right" vertical="center"/>
    </xf>
    <xf numFmtId="4" fontId="34" fillId="93" borderId="0" applyNumberFormat="0" applyProtection="0">
      <alignment horizontal="left" vertical="center" indent="1"/>
    </xf>
    <xf numFmtId="4" fontId="34" fillId="93"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126" borderId="0" applyNumberFormat="0" applyProtection="0">
      <alignment horizontal="left" vertical="center" indent="1"/>
    </xf>
    <xf numFmtId="4" fontId="34" fillId="126"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0" fontId="18" fillId="77" borderId="19" applyNumberFormat="0">
      <protection locked="0"/>
    </xf>
    <xf numFmtId="0" fontId="71" fillId="77" borderId="47" applyNumberFormat="0">
      <protection locked="0"/>
    </xf>
    <xf numFmtId="0" fontId="18" fillId="77" borderId="19" applyNumberFormat="0">
      <protection locked="0"/>
    </xf>
    <xf numFmtId="0" fontId="18" fillId="77" borderId="19" applyNumberFormat="0">
      <protection locked="0"/>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71" fillId="0" borderId="42"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30"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7" fillId="79" borderId="0" applyNumberFormat="0" applyProtection="0">
      <alignment horizontal="left" vertical="center" indent="1"/>
    </xf>
    <xf numFmtId="0" fontId="71" fillId="114" borderId="19"/>
    <xf numFmtId="0" fontId="71" fillId="114" borderId="19"/>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18" fillId="135"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37" fontId="41" fillId="0" borderId="27" applyNumberFormat="0"/>
    <xf numFmtId="0" fontId="102" fillId="0" borderId="53" applyNumberFormat="0" applyAlignment="0" applyProtection="0"/>
    <xf numFmtId="0" fontId="3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3" fontId="41" fillId="0" borderId="29" applyFill="0"/>
    <xf numFmtId="0" fontId="31" fillId="0" borderId="54" applyNumberFormat="0" applyFill="0" applyAlignment="0" applyProtection="0"/>
    <xf numFmtId="0" fontId="31" fillId="0" borderId="54" applyNumberFormat="0" applyFill="0" applyAlignment="0" applyProtection="0"/>
    <xf numFmtId="37" fontId="41" fillId="0" borderId="32" applyNumberFormat="0" applyFill="0"/>
    <xf numFmtId="166" fontId="18" fillId="0" borderId="0" applyFont="0" applyFill="0" applyBorder="0" applyAlignment="0" applyProtection="0"/>
    <xf numFmtId="167" fontId="18"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8" fillId="78" borderId="0" applyNumberFormat="0" applyFont="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0" fontId="71" fillId="97" borderId="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0" fontId="71" fillId="114" borderId="19"/>
    <xf numFmtId="0" fontId="71" fillId="97"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4" fillId="63" borderId="30" applyNumberFormat="0" applyProtection="0">
      <alignment horizontal="left" vertical="center" indent="1"/>
    </xf>
    <xf numFmtId="0" fontId="18" fillId="0" borderId="0"/>
    <xf numFmtId="0" fontId="18" fillId="0" borderId="0"/>
    <xf numFmtId="0" fontId="18" fillId="0" borderId="0"/>
    <xf numFmtId="0" fontId="27" fillId="8" borderId="8" applyNumberFormat="0" applyFont="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62" borderId="30" applyNumberFormat="0" applyProtection="0">
      <alignment horizontal="left" vertical="top" indent="1"/>
    </xf>
    <xf numFmtId="4" fontId="71" fillId="96" borderId="42" applyNumberFormat="0" applyProtection="0">
      <alignment horizontal="left" vertical="center" indent="1"/>
    </xf>
    <xf numFmtId="4" fontId="38" fillId="74" borderId="30" applyNumberFormat="0" applyProtection="0">
      <alignment horizontal="right" vertical="center"/>
    </xf>
    <xf numFmtId="0" fontId="27" fillId="0" borderId="0"/>
    <xf numFmtId="4" fontId="18" fillId="75" borderId="46" applyNumberFormat="0" applyProtection="0">
      <alignment horizontal="left" vertical="center" indent="1"/>
    </xf>
    <xf numFmtId="4" fontId="18" fillId="75" borderId="46" applyNumberFormat="0" applyProtection="0">
      <alignment horizontal="left" vertical="center" indent="1"/>
    </xf>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30" fillId="87" borderId="0" applyNumberFormat="0" applyBorder="0" applyAlignment="0" applyProtection="0"/>
    <xf numFmtId="0" fontId="30" fillId="89" borderId="0" applyNumberFormat="0" applyBorder="0" applyAlignment="0" applyProtection="0"/>
    <xf numFmtId="0" fontId="30" fillId="86" borderId="0" applyNumberFormat="0" applyBorder="0" applyAlignment="0" applyProtection="0"/>
    <xf numFmtId="0" fontId="30" fillId="53"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4" fontId="32" fillId="62"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top" indent="1"/>
    </xf>
    <xf numFmtId="4" fontId="34" fillId="78"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36" fillId="74" borderId="55" applyNumberFormat="0" applyProtection="0">
      <alignment horizontal="right" vertical="center"/>
    </xf>
    <xf numFmtId="4" fontId="34" fillId="63" borderId="55" applyNumberFormat="0" applyProtection="0">
      <alignment horizontal="left" vertical="center" indent="1"/>
    </xf>
    <xf numFmtId="0" fontId="34" fillId="63" borderId="55" applyNumberFormat="0" applyProtection="0">
      <alignment horizontal="left" vertical="top" indent="1"/>
    </xf>
    <xf numFmtId="4" fontId="38" fillId="74" borderId="55" applyNumberFormat="0" applyProtection="0">
      <alignment horizontal="right" vertical="center"/>
    </xf>
    <xf numFmtId="0" fontId="19" fillId="0" borderId="0"/>
    <xf numFmtId="0" fontId="19" fillId="0" borderId="0"/>
    <xf numFmtId="0" fontId="59" fillId="91" borderId="33" applyNumberFormat="0" applyAlignment="0" applyProtection="0"/>
    <xf numFmtId="0" fontId="66" fillId="58" borderId="33" applyNumberFormat="0" applyAlignment="0" applyProtection="0"/>
    <xf numFmtId="0" fontId="18" fillId="57" borderId="39" applyNumberFormat="0" applyFont="0" applyAlignment="0" applyProtection="0"/>
    <xf numFmtId="0" fontId="31" fillId="0" borderId="41" applyNumberFormat="0" applyFill="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55" applyNumberFormat="0" applyProtection="0">
      <alignment horizontal="left" vertical="top" indent="1"/>
    </xf>
    <xf numFmtId="0" fontId="71" fillId="63" borderId="55" applyNumberFormat="0" applyProtection="0">
      <alignment horizontal="left" vertical="top" indent="1"/>
    </xf>
    <xf numFmtId="0" fontId="71" fillId="76" borderId="55" applyNumberFormat="0" applyProtection="0">
      <alignment horizontal="left" vertical="top" indent="1"/>
    </xf>
    <xf numFmtId="0" fontId="71" fillId="74" borderId="55" applyNumberFormat="0" applyProtection="0">
      <alignment horizontal="left" vertical="top" indent="1"/>
    </xf>
    <xf numFmtId="4" fontId="71" fillId="0" borderId="42" applyNumberFormat="0" applyProtection="0">
      <alignment horizontal="right" vertical="center"/>
    </xf>
    <xf numFmtId="0" fontId="79" fillId="108" borderId="42" applyNumberFormat="0" applyAlignment="0" applyProtection="0"/>
    <xf numFmtId="0" fontId="66" fillId="58" borderId="42" applyNumberFormat="0" applyAlignment="0" applyProtection="0"/>
    <xf numFmtId="0" fontId="71" fillId="57" borderId="42" applyNumberFormat="0" applyFon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55"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3" fillId="75" borderId="48" applyBorder="0"/>
    <xf numFmtId="4" fontId="74" fillId="78" borderId="55" applyNumberFormat="0" applyProtection="0">
      <alignment vertical="center"/>
    </xf>
    <xf numFmtId="4" fontId="74" fillId="84" borderId="55" applyNumberFormat="0" applyProtection="0">
      <alignment horizontal="left" vertical="center" indent="1"/>
    </xf>
    <xf numFmtId="0" fontId="74" fillId="78" borderId="55" applyNumberFormat="0" applyProtection="0">
      <alignment horizontal="left" vertical="top" indent="1"/>
    </xf>
    <xf numFmtId="4" fontId="81" fillId="81" borderId="42" applyNumberFormat="0" applyProtection="0">
      <alignment horizontal="right" vertical="center"/>
    </xf>
    <xf numFmtId="0" fontId="74" fillId="63" borderId="55" applyNumberFormat="0" applyProtection="0">
      <alignment horizontal="left" vertical="top" indent="1"/>
    </xf>
    <xf numFmtId="4" fontId="76" fillId="79" borderId="46" applyNumberFormat="0" applyProtection="0">
      <alignment horizontal="left" vertical="center" indent="1"/>
    </xf>
    <xf numFmtId="4" fontId="77" fillId="77" borderId="42" applyNumberFormat="0" applyProtection="0">
      <alignment horizontal="right" vertical="center"/>
    </xf>
    <xf numFmtId="0" fontId="31" fillId="0" borderId="41" applyNumberFormat="0" applyFill="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4" fontId="32" fillId="62" borderId="55" applyNumberFormat="0" applyProtection="0">
      <alignment vertical="center"/>
    </xf>
    <xf numFmtId="4" fontId="35" fillId="111" borderId="55" applyNumberFormat="0" applyProtection="0">
      <alignment vertical="center"/>
    </xf>
    <xf numFmtId="4" fontId="35" fillId="111" borderId="55" applyNumberFormat="0" applyProtection="0">
      <alignment vertical="center"/>
    </xf>
    <xf numFmtId="4" fontId="32" fillId="62" borderId="55" applyNumberFormat="0" applyProtection="0">
      <alignment vertical="center"/>
    </xf>
    <xf numFmtId="4" fontId="32" fillId="62" borderId="55" applyNumberFormat="0" applyProtection="0">
      <alignment vertical="center"/>
    </xf>
    <xf numFmtId="4" fontId="33" fillId="62" borderId="55" applyNumberFormat="0" applyProtection="0">
      <alignment vertical="center"/>
    </xf>
    <xf numFmtId="4" fontId="96" fillId="111" borderId="55" applyNumberFormat="0" applyProtection="0">
      <alignment vertical="center"/>
    </xf>
    <xf numFmtId="4" fontId="96" fillId="111"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4" fontId="97" fillId="111" borderId="55" applyNumberFormat="0" applyProtection="0">
      <alignment horizontal="left" vertical="center" indent="1"/>
    </xf>
    <xf numFmtId="4" fontId="97" fillId="111" borderId="55" applyNumberFormat="0" applyProtection="0">
      <alignment horizontal="left" vertical="center" indent="1"/>
    </xf>
    <xf numFmtId="4" fontId="32" fillId="62" borderId="55" applyNumberFormat="0" applyProtection="0">
      <alignment horizontal="left" vertical="center" indent="1"/>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97" fillId="127" borderId="55" applyNumberFormat="0" applyProtection="0">
      <alignment horizontal="right" vertical="center"/>
    </xf>
    <xf numFmtId="4" fontId="97" fillId="127" borderId="55" applyNumberFormat="0" applyProtection="0">
      <alignment horizontal="right" vertical="center"/>
    </xf>
    <xf numFmtId="4" fontId="34" fillId="64" borderId="55" applyNumberFormat="0" applyProtection="0">
      <alignment horizontal="right" vertical="center"/>
    </xf>
    <xf numFmtId="4" fontId="34" fillId="64" borderId="55" applyNumberFormat="0" applyProtection="0">
      <alignment horizontal="right" vertical="center"/>
    </xf>
    <xf numFmtId="4" fontId="34" fillId="65" borderId="55" applyNumberFormat="0" applyProtection="0">
      <alignment horizontal="right" vertical="center"/>
    </xf>
    <xf numFmtId="4" fontId="97" fillId="95" borderId="55" applyNumberFormat="0" applyProtection="0">
      <alignment horizontal="right" vertical="center"/>
    </xf>
    <xf numFmtId="4" fontId="97" fillId="95" borderId="55" applyNumberFormat="0" applyProtection="0">
      <alignment horizontal="right" vertical="center"/>
    </xf>
    <xf numFmtId="4" fontId="34" fillId="65"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97" fillId="128" borderId="55" applyNumberFormat="0" applyProtection="0">
      <alignment horizontal="right" vertical="center"/>
    </xf>
    <xf numFmtId="4" fontId="97" fillId="128" borderId="55" applyNumberFormat="0" applyProtection="0">
      <alignment horizontal="right" vertical="center"/>
    </xf>
    <xf numFmtId="4" fontId="34" fillId="66"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97" fillId="80" borderId="55" applyNumberFormat="0" applyProtection="0">
      <alignment horizontal="right" vertical="center"/>
    </xf>
    <xf numFmtId="4" fontId="97" fillId="80" borderId="55" applyNumberFormat="0" applyProtection="0">
      <alignment horizontal="right" vertical="center"/>
    </xf>
    <xf numFmtId="4" fontId="34" fillId="67"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97" fillId="129" borderId="55" applyNumberFormat="0" applyProtection="0">
      <alignment horizontal="right" vertical="center"/>
    </xf>
    <xf numFmtId="4" fontId="97" fillId="129" borderId="55" applyNumberFormat="0" applyProtection="0">
      <alignment horizontal="right" vertical="center"/>
    </xf>
    <xf numFmtId="4" fontId="34" fillId="68"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97" fillId="83" borderId="55" applyNumberFormat="0" applyProtection="0">
      <alignment horizontal="right" vertical="center"/>
    </xf>
    <xf numFmtId="4" fontId="97" fillId="83" borderId="55" applyNumberFormat="0" applyProtection="0">
      <alignment horizontal="right" vertical="center"/>
    </xf>
    <xf numFmtId="4" fontId="34" fillId="69"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97" fillId="130" borderId="55" applyNumberFormat="0" applyProtection="0">
      <alignment horizontal="right" vertical="center"/>
    </xf>
    <xf numFmtId="4" fontId="97" fillId="130" borderId="55" applyNumberFormat="0" applyProtection="0">
      <alignment horizontal="right" vertical="center"/>
    </xf>
    <xf numFmtId="4" fontId="34" fillId="70"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97" fillId="131" borderId="55" applyNumberFormat="0" applyProtection="0">
      <alignment horizontal="right" vertical="center"/>
    </xf>
    <xf numFmtId="4" fontId="97" fillId="131" borderId="55" applyNumberFormat="0" applyProtection="0">
      <alignment horizontal="right" vertical="center"/>
    </xf>
    <xf numFmtId="4" fontId="34" fillId="71"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97" fillId="132" borderId="55" applyNumberFormat="0" applyProtection="0">
      <alignment horizontal="right" vertical="center"/>
    </xf>
    <xf numFmtId="4" fontId="97" fillId="132" borderId="55" applyNumberFormat="0" applyProtection="0">
      <alignment horizontal="right" vertical="center"/>
    </xf>
    <xf numFmtId="4" fontId="34" fillId="72"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4" fontId="97" fillId="93" borderId="55" applyNumberFormat="0" applyProtection="0">
      <alignment horizontal="right" vertical="center"/>
    </xf>
    <xf numFmtId="4" fontId="97" fillId="93" borderId="55" applyNumberFormat="0" applyProtection="0">
      <alignment horizontal="right" vertical="center"/>
    </xf>
    <xf numFmtId="4" fontId="34" fillId="63"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top" indent="1"/>
    </xf>
    <xf numFmtId="0" fontId="71" fillId="75" borderId="55" applyNumberFormat="0" applyProtection="0">
      <alignment horizontal="left" vertical="top" indent="1"/>
    </xf>
    <xf numFmtId="0" fontId="18" fillId="75" borderId="55" applyNumberFormat="0" applyProtection="0">
      <alignment horizontal="left" vertical="top"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71" fillId="63" borderId="55" applyNumberFormat="0" applyProtection="0">
      <alignment horizontal="left" vertical="top" indent="1"/>
    </xf>
    <xf numFmtId="0" fontId="18" fillId="63" borderId="55" applyNumberFormat="0" applyProtection="0">
      <alignment horizontal="left" vertical="top"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71" fillId="76" borderId="55" applyNumberFormat="0" applyProtection="0">
      <alignment horizontal="left" vertical="top" indent="1"/>
    </xf>
    <xf numFmtId="0" fontId="18" fillId="76" borderId="55" applyNumberFormat="0" applyProtection="0">
      <alignment horizontal="left" vertical="top"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top" indent="1"/>
    </xf>
    <xf numFmtId="0" fontId="71" fillId="74" borderId="55" applyNumberFormat="0" applyProtection="0">
      <alignment horizontal="left" vertical="top" indent="1"/>
    </xf>
    <xf numFmtId="0" fontId="18" fillId="74" borderId="55" applyNumberFormat="0" applyProtection="0">
      <alignment horizontal="left" vertical="top" indent="1"/>
    </xf>
    <xf numFmtId="0" fontId="18" fillId="74" borderId="55" applyNumberFormat="0" applyProtection="0">
      <alignment horizontal="left" vertical="top" indent="1"/>
    </xf>
    <xf numFmtId="4" fontId="34" fillId="78" borderId="55" applyNumberFormat="0" applyProtection="0">
      <alignment vertical="center"/>
    </xf>
    <xf numFmtId="4" fontId="97" fillId="134" borderId="55" applyNumberFormat="0" applyProtection="0">
      <alignment vertical="center"/>
    </xf>
    <xf numFmtId="4" fontId="97" fillId="134" borderId="55" applyNumberFormat="0" applyProtection="0">
      <alignment vertical="center"/>
    </xf>
    <xf numFmtId="4" fontId="34" fillId="78" borderId="55" applyNumberFormat="0" applyProtection="0">
      <alignment vertical="center"/>
    </xf>
    <xf numFmtId="4" fontId="36" fillId="78" borderId="55" applyNumberFormat="0" applyProtection="0">
      <alignment vertical="center"/>
    </xf>
    <xf numFmtId="4" fontId="98" fillId="134" borderId="55" applyNumberFormat="0" applyProtection="0">
      <alignment vertical="center"/>
    </xf>
    <xf numFmtId="4" fontId="98" fillId="134"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97" fillId="134" borderId="55" applyNumberFormat="0" applyProtection="0">
      <alignment horizontal="right" vertical="center"/>
    </xf>
    <xf numFmtId="4" fontId="97" fillId="134" borderId="55" applyNumberFormat="0" applyProtection="0">
      <alignment horizontal="right" vertical="center"/>
    </xf>
    <xf numFmtId="4" fontId="34" fillId="74" borderId="55" applyNumberFormat="0" applyProtection="0">
      <alignment horizontal="right" vertical="center"/>
    </xf>
    <xf numFmtId="4" fontId="34" fillId="74" borderId="55" applyNumberFormat="0" applyProtection="0">
      <alignment horizontal="right" vertical="center"/>
    </xf>
    <xf numFmtId="4" fontId="36" fillId="74" borderId="55" applyNumberFormat="0" applyProtection="0">
      <alignment horizontal="right" vertical="center"/>
    </xf>
    <xf numFmtId="4" fontId="98" fillId="134" borderId="55" applyNumberFormat="0" applyProtection="0">
      <alignment horizontal="right" vertical="center"/>
    </xf>
    <xf numFmtId="4" fontId="98" fillId="134" borderId="55" applyNumberFormat="0" applyProtection="0">
      <alignment horizontal="right" vertical="center"/>
    </xf>
    <xf numFmtId="4" fontId="36" fillId="74" borderId="55"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55"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55" applyNumberFormat="0" applyProtection="0">
      <alignment horizontal="left" vertical="center" indent="1"/>
    </xf>
    <xf numFmtId="4" fontId="35" fillId="93" borderId="55" applyNumberFormat="0" applyProtection="0">
      <alignment horizontal="left" vertical="center" indent="1"/>
    </xf>
    <xf numFmtId="0" fontId="34" fillId="63" borderId="55" applyNumberFormat="0" applyProtection="0">
      <alignment horizontal="left" vertical="top"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8" fillId="74" borderId="55" applyNumberFormat="0" applyProtection="0">
      <alignment horizontal="right" vertical="center"/>
    </xf>
    <xf numFmtId="4" fontId="99" fillId="134" borderId="55" applyNumberFormat="0" applyProtection="0">
      <alignment horizontal="right" vertical="center"/>
    </xf>
    <xf numFmtId="4" fontId="99" fillId="134" borderId="55" applyNumberFormat="0" applyProtection="0">
      <alignment horizontal="right" vertical="center"/>
    </xf>
    <xf numFmtId="4" fontId="38" fillId="74" borderId="55" applyNumberFormat="0" applyProtection="0">
      <alignment horizontal="right" vertical="center"/>
    </xf>
    <xf numFmtId="0" fontId="31" fillId="0" borderId="54" applyNumberFormat="0" applyFill="0" applyAlignment="0" applyProtection="0"/>
    <xf numFmtId="0" fontId="31" fillId="0" borderId="54" applyNumberFormat="0" applyFill="0" applyAlignment="0" applyProtection="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4" fontId="34" fillId="63" borderId="55" applyNumberFormat="0" applyProtection="0">
      <alignment horizontal="left" vertical="center" indent="1"/>
    </xf>
    <xf numFmtId="0" fontId="32" fillId="62" borderId="55" applyNumberFormat="0" applyProtection="0">
      <alignment horizontal="left" vertical="top" indent="1"/>
    </xf>
    <xf numFmtId="4" fontId="71" fillId="96" borderId="42" applyNumberFormat="0" applyProtection="0">
      <alignment horizontal="left" vertical="center" indent="1"/>
    </xf>
    <xf numFmtId="4" fontId="38" fillId="74" borderId="55" applyNumberFormat="0" applyProtection="0">
      <alignment horizontal="right" vertical="center"/>
    </xf>
    <xf numFmtId="4" fontId="18" fillId="75" borderId="46" applyNumberFormat="0" applyProtection="0">
      <alignment horizontal="left" vertical="center" indent="1"/>
    </xf>
    <xf numFmtId="4" fontId="18" fillId="75" borderId="46" applyNumberFormat="0" applyProtection="0">
      <alignment horizontal="left" vertical="center" indent="1"/>
    </xf>
    <xf numFmtId="0" fontId="27" fillId="0" borderId="0"/>
    <xf numFmtId="165" fontId="27" fillId="0" borderId="0" applyFont="0" applyFill="0" applyBorder="0" applyAlignment="0" applyProtection="0"/>
    <xf numFmtId="175" fontId="2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27" fillId="0" borderId="0"/>
    <xf numFmtId="0" fontId="19" fillId="0" borderId="0"/>
    <xf numFmtId="0" fontId="7" fillId="0" borderId="0"/>
    <xf numFmtId="0" fontId="27" fillId="0" borderId="0"/>
    <xf numFmtId="0" fontId="27" fillId="0" borderId="0"/>
    <xf numFmtId="165" fontId="7" fillId="0" borderId="0" applyFont="0" applyFill="0" applyBorder="0" applyAlignment="0" applyProtection="0"/>
    <xf numFmtId="165" fontId="7" fillId="0" borderId="0" applyFont="0" applyFill="0" applyBorder="0" applyAlignment="0" applyProtection="0"/>
    <xf numFmtId="0" fontId="104" fillId="0" borderId="0" applyNumberFormat="0" applyFill="0" applyBorder="0" applyAlignment="0" applyProtection="0">
      <alignment vertical="top"/>
      <protection locked="0"/>
    </xf>
    <xf numFmtId="176" fontId="105" fillId="137" borderId="0"/>
    <xf numFmtId="176" fontId="106" fillId="136" borderId="0"/>
    <xf numFmtId="0" fontId="104" fillId="0" borderId="0" applyNumberFormat="0" applyFill="0" applyBorder="0" applyAlignment="0" applyProtection="0"/>
    <xf numFmtId="0" fontId="27" fillId="0" borderId="0"/>
    <xf numFmtId="4" fontId="97" fillId="134" borderId="71" applyNumberFormat="0" applyProtection="0">
      <alignment horizontal="right" vertical="center"/>
    </xf>
    <xf numFmtId="4" fontId="98" fillId="134" borderId="84" applyNumberFormat="0" applyProtection="0">
      <alignment horizontal="right" vertical="center"/>
    </xf>
    <xf numFmtId="4" fontId="36" fillId="74" borderId="97" applyNumberFormat="0" applyProtection="0">
      <alignment horizontal="right" vertical="center"/>
    </xf>
    <xf numFmtId="4" fontId="34" fillId="74" borderId="71" applyNumberFormat="0" applyProtection="0">
      <alignment horizontal="right" vertical="center"/>
    </xf>
    <xf numFmtId="4" fontId="97" fillId="134" borderId="71" applyNumberFormat="0" applyProtection="0">
      <alignment horizontal="right" vertical="center"/>
    </xf>
    <xf numFmtId="4" fontId="35" fillId="93" borderId="81" applyNumberFormat="0" applyProtection="0">
      <alignment horizontal="left" vertical="center" indent="1"/>
    </xf>
    <xf numFmtId="4" fontId="35" fillId="93" borderId="81" applyNumberFormat="0" applyProtection="0">
      <alignment horizontal="left" vertical="center" indent="1"/>
    </xf>
    <xf numFmtId="0" fontId="69" fillId="84" borderId="76" applyNumberFormat="0" applyAlignment="0" applyProtection="0"/>
    <xf numFmtId="0" fontId="18" fillId="57" borderId="75" applyNumberFormat="0" applyFont="0" applyAlignment="0" applyProtection="0"/>
    <xf numFmtId="0" fontId="18" fillId="78" borderId="75" applyNumberFormat="0" applyFont="0" applyAlignment="0" applyProtection="0"/>
    <xf numFmtId="0" fontId="93" fillId="84" borderId="74" applyNumberFormat="0" applyAlignment="0" applyProtection="0"/>
    <xf numFmtId="4" fontId="34" fillId="63" borderId="97" applyNumberFormat="0" applyProtection="0">
      <alignment horizontal="right" vertical="center"/>
    </xf>
    <xf numFmtId="4" fontId="34" fillId="72" borderId="110" applyNumberFormat="0" applyProtection="0">
      <alignment horizontal="right" vertical="center"/>
    </xf>
    <xf numFmtId="0" fontId="69" fillId="84" borderId="89" applyNumberFormat="0" applyAlignment="0" applyProtection="0"/>
    <xf numFmtId="0" fontId="69" fillId="84" borderId="89" applyNumberFormat="0" applyAlignment="0" applyProtection="0"/>
    <xf numFmtId="4" fontId="34" fillId="64" borderId="84" applyNumberFormat="0" applyProtection="0">
      <alignment horizontal="right" vertical="center"/>
    </xf>
    <xf numFmtId="4" fontId="32" fillId="62" borderId="110" applyNumberFormat="0" applyProtection="0">
      <alignment vertical="center"/>
    </xf>
    <xf numFmtId="4" fontId="34" fillId="64" borderId="84" applyNumberFormat="0" applyProtection="0">
      <alignment horizontal="right" vertical="center"/>
    </xf>
    <xf numFmtId="4" fontId="71" fillId="112" borderId="104" applyNumberFormat="0" applyProtection="0">
      <alignment horizontal="right" vertical="center"/>
    </xf>
    <xf numFmtId="4" fontId="34" fillId="78" borderId="110" applyNumberFormat="0" applyProtection="0">
      <alignment vertical="center"/>
    </xf>
    <xf numFmtId="0" fontId="34" fillId="63" borderId="84" applyNumberFormat="0" applyProtection="0">
      <alignment horizontal="left" vertical="top" indent="1"/>
    </xf>
    <xf numFmtId="4" fontId="71" fillId="96" borderId="91" applyNumberFormat="0" applyProtection="0">
      <alignment horizontal="left" vertical="center" indent="1"/>
    </xf>
    <xf numFmtId="4" fontId="97" fillId="127" borderId="97" applyNumberFormat="0" applyProtection="0">
      <alignment horizontal="right" vertical="center"/>
    </xf>
    <xf numFmtId="0" fontId="18" fillId="57" borderId="101" applyNumberFormat="0" applyFont="0" applyAlignment="0" applyProtection="0"/>
    <xf numFmtId="0" fontId="18" fillId="76" borderId="97" applyNumberFormat="0" applyProtection="0">
      <alignment horizontal="left" vertical="center" indent="1"/>
    </xf>
    <xf numFmtId="4" fontId="96" fillId="111" borderId="123" applyNumberFormat="0" applyProtection="0">
      <alignment vertical="center"/>
    </xf>
    <xf numFmtId="0" fontId="71" fillId="74" borderId="97" applyNumberFormat="0" applyProtection="0">
      <alignment horizontal="left" vertical="top" indent="1"/>
    </xf>
    <xf numFmtId="4" fontId="71" fillId="70" borderId="91" applyNumberFormat="0" applyProtection="0">
      <alignment horizontal="right" vertical="center"/>
    </xf>
    <xf numFmtId="4" fontId="32" fillId="62"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0" fontId="32" fillId="62" borderId="57" applyNumberFormat="0" applyProtection="0">
      <alignment horizontal="left" vertical="top" indent="1"/>
    </xf>
    <xf numFmtId="4" fontId="97" fillId="127" borderId="84"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0" fontId="71" fillId="76" borderId="84" applyNumberFormat="0" applyProtection="0">
      <alignment horizontal="left" vertical="top" indent="1"/>
    </xf>
    <xf numFmtId="4" fontId="34" fillId="63" borderId="57" applyNumberFormat="0" applyProtection="0">
      <alignment horizontal="right" vertical="center"/>
    </xf>
    <xf numFmtId="0" fontId="71" fillId="76" borderId="11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18" fillId="77" borderId="56" applyNumberFormat="0">
      <protection locked="0"/>
    </xf>
    <xf numFmtId="4" fontId="34" fillId="78"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36" fillId="74" borderId="57" applyNumberFormat="0" applyProtection="0">
      <alignment horizontal="right" vertical="center"/>
    </xf>
    <xf numFmtId="4" fontId="34" fillId="63" borderId="57" applyNumberFormat="0" applyProtection="0">
      <alignment horizontal="left" vertical="center" indent="1"/>
    </xf>
    <xf numFmtId="0" fontId="34" fillId="63" borderId="57" applyNumberFormat="0" applyProtection="0">
      <alignment horizontal="left" vertical="top" indent="1"/>
    </xf>
    <xf numFmtId="4" fontId="38" fillId="74" borderId="57" applyNumberFormat="0" applyProtection="0">
      <alignment horizontal="right" vertical="center"/>
    </xf>
    <xf numFmtId="0" fontId="18" fillId="76" borderId="84" applyNumberFormat="0" applyProtection="0">
      <alignment horizontal="left" vertical="center" indent="1"/>
    </xf>
    <xf numFmtId="4" fontId="71" fillId="96" borderId="78"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71" fillId="75" borderId="84" applyNumberFormat="0" applyProtection="0">
      <alignment horizontal="left" vertical="top" indent="1"/>
    </xf>
    <xf numFmtId="4" fontId="34" fillId="74" borderId="71" applyNumberFormat="0" applyProtection="0">
      <alignment horizontal="right" vertical="center"/>
    </xf>
    <xf numFmtId="4" fontId="34" fillId="78" borderId="71" applyNumberFormat="0" applyProtection="0">
      <alignment horizontal="left" vertical="center" indent="1"/>
    </xf>
    <xf numFmtId="0" fontId="31" fillId="0" borderId="116" applyNumberFormat="0" applyFill="0" applyAlignment="0" applyProtection="0"/>
    <xf numFmtId="4" fontId="97" fillId="134" borderId="123" applyNumberFormat="0" applyProtection="0">
      <alignment horizontal="right" vertical="center"/>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center" indent="1"/>
    </xf>
    <xf numFmtId="0" fontId="69" fillId="91" borderId="89" applyNumberFormat="0" applyAlignment="0" applyProtection="0"/>
    <xf numFmtId="4" fontId="34" fillId="63" borderId="71" applyNumberFormat="0" applyProtection="0">
      <alignment horizontal="right" vertical="center"/>
    </xf>
    <xf numFmtId="0" fontId="59" fillId="91" borderId="87" applyNumberFormat="0" applyAlignment="0" applyProtection="0"/>
    <xf numFmtId="4" fontId="97" fillId="131" borderId="71" applyNumberFormat="0" applyProtection="0">
      <alignment horizontal="right" vertical="center"/>
    </xf>
    <xf numFmtId="4" fontId="97" fillId="130" borderId="71" applyNumberFormat="0" applyProtection="0">
      <alignment horizontal="right" vertical="center"/>
    </xf>
    <xf numFmtId="4" fontId="34" fillId="68" borderId="71" applyNumberFormat="0" applyProtection="0">
      <alignment horizontal="right" vertical="center"/>
    </xf>
    <xf numFmtId="4" fontId="34" fillId="6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71" fillId="74" borderId="118" applyNumberFormat="0" applyProtection="0">
      <alignment horizontal="left" vertical="center" indent="1"/>
    </xf>
    <xf numFmtId="4" fontId="96" fillId="111" borderId="71" applyNumberFormat="0" applyProtection="0">
      <alignment vertical="center"/>
    </xf>
    <xf numFmtId="4" fontId="99" fillId="134" borderId="97" applyNumberFormat="0" applyProtection="0">
      <alignment horizontal="right" vertical="center"/>
    </xf>
    <xf numFmtId="0" fontId="69" fillId="91" borderId="76" applyNumberFormat="0" applyAlignment="0" applyProtection="0"/>
    <xf numFmtId="0" fontId="18" fillId="75" borderId="84" applyNumberFormat="0" applyProtection="0">
      <alignment horizontal="left" vertical="center" indent="1"/>
    </xf>
    <xf numFmtId="0" fontId="71" fillId="76" borderId="97" applyNumberFormat="0" applyProtection="0">
      <alignment horizontal="left" vertical="top" indent="1"/>
    </xf>
    <xf numFmtId="4" fontId="71" fillId="71" borderId="91" applyNumberFormat="0" applyProtection="0">
      <alignment horizontal="right" vertical="center"/>
    </xf>
    <xf numFmtId="0" fontId="18" fillId="74" borderId="110" applyNumberFormat="0" applyProtection="0">
      <alignment horizontal="left" vertical="center" indent="1"/>
    </xf>
    <xf numFmtId="0" fontId="18" fillId="76" borderId="97" applyNumberFormat="0" applyProtection="0">
      <alignment horizontal="left" vertical="top" indent="1"/>
    </xf>
    <xf numFmtId="0" fontId="59" fillId="91" borderId="60" applyNumberFormat="0" applyAlignment="0" applyProtection="0"/>
    <xf numFmtId="4" fontId="71" fillId="74" borderId="92" applyNumberFormat="0" applyProtection="0">
      <alignment horizontal="left" vertical="center" indent="1"/>
    </xf>
    <xf numFmtId="0" fontId="18" fillId="78" borderId="88" applyNumberFormat="0" applyFont="0" applyAlignment="0" applyProtection="0"/>
    <xf numFmtId="4" fontId="34" fillId="66" borderId="123" applyNumberFormat="0" applyProtection="0">
      <alignment horizontal="right" vertical="center"/>
    </xf>
    <xf numFmtId="0" fontId="18" fillId="77" borderId="83" applyNumberFormat="0">
      <protection locked="0"/>
    </xf>
    <xf numFmtId="4" fontId="34" fillId="63" borderId="97" applyNumberFormat="0" applyProtection="0">
      <alignment horizontal="left" vertical="center" indent="1"/>
    </xf>
    <xf numFmtId="0" fontId="74" fillId="63" borderId="71" applyNumberFormat="0" applyProtection="0">
      <alignment horizontal="left" vertical="top" indent="1"/>
    </xf>
    <xf numFmtId="0" fontId="73" fillId="75" borderId="80" applyBorder="0"/>
    <xf numFmtId="0" fontId="66" fillId="58" borderId="60" applyNumberFormat="0" applyAlignment="0" applyProtection="0"/>
    <xf numFmtId="0" fontId="71" fillId="57" borderId="78" applyNumberFormat="0" applyFont="0" applyAlignment="0" applyProtection="0"/>
    <xf numFmtId="4" fontId="34" fillId="65" borderId="84" applyNumberFormat="0" applyProtection="0">
      <alignment horizontal="right" vertical="center"/>
    </xf>
    <xf numFmtId="0" fontId="18" fillId="57" borderId="61" applyNumberFormat="0" applyFont="0" applyAlignment="0" applyProtection="0"/>
    <xf numFmtId="0" fontId="69" fillId="91" borderId="62" applyNumberFormat="0" applyAlignment="0" applyProtection="0"/>
    <xf numFmtId="4" fontId="38" fillId="74" borderId="97" applyNumberFormat="0" applyProtection="0">
      <alignment horizontal="right" vertical="center"/>
    </xf>
    <xf numFmtId="4" fontId="32" fillId="62" borderId="97" applyNumberFormat="0" applyProtection="0">
      <alignment horizontal="left" vertical="center" indent="1"/>
    </xf>
    <xf numFmtId="4" fontId="37" fillId="94" borderId="120" applyNumberFormat="0" applyProtection="0">
      <alignment horizontal="left" vertical="center" indent="1"/>
    </xf>
    <xf numFmtId="4" fontId="71" fillId="63" borderId="92" applyNumberFormat="0" applyProtection="0">
      <alignment horizontal="left" vertical="center" indent="1"/>
    </xf>
    <xf numFmtId="4" fontId="34" fillId="70" borderId="84" applyNumberFormat="0" applyProtection="0">
      <alignment horizontal="right" vertical="center"/>
    </xf>
    <xf numFmtId="4" fontId="18" fillId="75" borderId="92" applyNumberFormat="0" applyProtection="0">
      <alignment horizontal="left" vertical="center" indent="1"/>
    </xf>
    <xf numFmtId="0" fontId="31" fillId="0" borderId="63" applyNumberFormat="0" applyFill="0" applyAlignment="0" applyProtection="0"/>
    <xf numFmtId="4" fontId="38" fillId="74" borderId="84" applyNumberFormat="0" applyProtection="0">
      <alignment horizontal="right" vertical="center"/>
    </xf>
    <xf numFmtId="0" fontId="71" fillId="76" borderId="71" applyNumberFormat="0" applyProtection="0">
      <alignment horizontal="left" vertical="top" indent="1"/>
    </xf>
    <xf numFmtId="4" fontId="97" fillId="128" borderId="110" applyNumberFormat="0" applyProtection="0">
      <alignment horizontal="right" vertical="center"/>
    </xf>
    <xf numFmtId="4" fontId="97" fillId="131" borderId="84" applyNumberFormat="0" applyProtection="0">
      <alignment horizontal="right" vertical="center"/>
    </xf>
    <xf numFmtId="0" fontId="32" fillId="62" borderId="84" applyNumberFormat="0" applyProtection="0">
      <alignment horizontal="left" vertical="top" indent="1"/>
    </xf>
    <xf numFmtId="4" fontId="96" fillId="111" borderId="84" applyNumberFormat="0" applyProtection="0">
      <alignment vertical="center"/>
    </xf>
    <xf numFmtId="4" fontId="34" fillId="66" borderId="84" applyNumberFormat="0" applyProtection="0">
      <alignment horizontal="right" vertical="center"/>
    </xf>
    <xf numFmtId="4" fontId="71" fillId="0" borderId="78" applyNumberFormat="0" applyProtection="0">
      <alignment horizontal="right" vertical="center"/>
    </xf>
    <xf numFmtId="4" fontId="34" fillId="72" borderId="84" applyNumberFormat="0" applyProtection="0">
      <alignment horizontal="right" vertical="center"/>
    </xf>
    <xf numFmtId="4" fontId="34" fillId="74" borderId="84" applyNumberFormat="0" applyProtection="0">
      <alignment horizontal="right" vertical="center"/>
    </xf>
    <xf numFmtId="0" fontId="18" fillId="75" borderId="97" applyNumberFormat="0" applyProtection="0">
      <alignment horizontal="left" vertical="top" indent="1"/>
    </xf>
    <xf numFmtId="0" fontId="18" fillId="75" borderId="84" applyNumberFormat="0" applyProtection="0">
      <alignment horizontal="left" vertical="center" indent="1"/>
    </xf>
    <xf numFmtId="0" fontId="71" fillId="76" borderId="91" applyNumberFormat="0" applyProtection="0">
      <alignment horizontal="left" vertical="center" indent="1"/>
    </xf>
    <xf numFmtId="0" fontId="32" fillId="62" borderId="123" applyNumberFormat="0" applyProtection="0">
      <alignment horizontal="left" vertical="top" indent="1"/>
    </xf>
    <xf numFmtId="4" fontId="34" fillId="66" borderId="97" applyNumberFormat="0" applyProtection="0">
      <alignment horizontal="right" vertical="center"/>
    </xf>
    <xf numFmtId="0" fontId="71" fillId="113" borderId="104" applyNumberFormat="0" applyProtection="0">
      <alignment horizontal="left" vertical="center" indent="1"/>
    </xf>
    <xf numFmtId="4" fontId="76" fillId="79" borderId="79" applyNumberFormat="0" applyProtection="0">
      <alignment horizontal="left" vertical="center" indent="1"/>
    </xf>
    <xf numFmtId="4" fontId="74" fillId="78" borderId="71" applyNumberFormat="0" applyProtection="0">
      <alignment vertical="center"/>
    </xf>
    <xf numFmtId="4" fontId="34" fillId="68" borderId="84" applyNumberFormat="0" applyProtection="0">
      <alignment horizontal="right" vertical="center"/>
    </xf>
    <xf numFmtId="4" fontId="34" fillId="72" borderId="97" applyNumberFormat="0" applyProtection="0">
      <alignment horizontal="right" vertical="center"/>
    </xf>
    <xf numFmtId="0" fontId="18" fillId="57" borderId="88" applyNumberFormat="0" applyFont="0" applyAlignment="0" applyProtection="0"/>
    <xf numFmtId="4" fontId="71" fillId="68" borderId="78" applyNumberFormat="0" applyProtection="0">
      <alignment horizontal="right" vertical="center"/>
    </xf>
    <xf numFmtId="4" fontId="32" fillId="62" borderId="84" applyNumberFormat="0" applyProtection="0">
      <alignment vertical="center"/>
    </xf>
    <xf numFmtId="4" fontId="32" fillId="62" borderId="123" applyNumberFormat="0" applyProtection="0">
      <alignment vertical="center"/>
    </xf>
    <xf numFmtId="0" fontId="69" fillId="108" borderId="76" applyNumberFormat="0" applyAlignment="0" applyProtection="0"/>
    <xf numFmtId="4" fontId="71" fillId="66" borderId="92" applyNumberFormat="0" applyProtection="0">
      <alignment horizontal="right" vertical="center"/>
    </xf>
    <xf numFmtId="4" fontId="71" fillId="111" borderId="104" applyNumberFormat="0" applyProtection="0">
      <alignment horizontal="left" vertical="center" indent="1"/>
    </xf>
    <xf numFmtId="4" fontId="33" fillId="62" borderId="84" applyNumberFormat="0" applyProtection="0">
      <alignment vertical="center"/>
    </xf>
    <xf numFmtId="4" fontId="71" fillId="96" borderId="117" applyNumberFormat="0" applyProtection="0">
      <alignment horizontal="left" vertical="center" indent="1"/>
    </xf>
    <xf numFmtId="4" fontId="97" fillId="134" borderId="84" applyNumberFormat="0" applyProtection="0">
      <alignment vertical="center"/>
    </xf>
    <xf numFmtId="4" fontId="97" fillId="95" borderId="71" applyNumberFormat="0" applyProtection="0">
      <alignment horizontal="right" vertical="center"/>
    </xf>
    <xf numFmtId="0" fontId="71" fillId="113" borderId="104" applyNumberFormat="0" applyProtection="0">
      <alignment horizontal="left" vertical="center" indent="1"/>
    </xf>
    <xf numFmtId="4" fontId="34" fillId="71" borderId="71" applyNumberFormat="0" applyProtection="0">
      <alignment horizontal="right" vertical="center"/>
    </xf>
    <xf numFmtId="0" fontId="18" fillId="63" borderId="84" applyNumberFormat="0" applyProtection="0">
      <alignment horizontal="left" vertical="top" indent="1"/>
    </xf>
    <xf numFmtId="4" fontId="97" fillId="130" borderId="71" applyNumberFormat="0" applyProtection="0">
      <alignment horizontal="right" vertical="center"/>
    </xf>
    <xf numFmtId="0" fontId="32" fillId="62" borderId="71" applyNumberFormat="0" applyProtection="0">
      <alignment horizontal="left" vertical="top" indent="1"/>
    </xf>
    <xf numFmtId="37" fontId="41" fillId="0" borderId="98" applyNumberFormat="0"/>
    <xf numFmtId="0" fontId="71" fillId="57" borderId="91" applyNumberFormat="0" applyFont="0" applyAlignment="0" applyProtection="0"/>
    <xf numFmtId="4" fontId="96" fillId="111" borderId="71" applyNumberFormat="0" applyProtection="0">
      <alignment vertical="center"/>
    </xf>
    <xf numFmtId="4" fontId="81" fillId="81" borderId="104" applyNumberFormat="0" applyProtection="0">
      <alignment horizontal="right" vertical="center"/>
    </xf>
    <xf numFmtId="4" fontId="34" fillId="63" borderId="71" applyNumberFormat="0" applyProtection="0">
      <alignment horizontal="right" vertical="center"/>
    </xf>
    <xf numFmtId="4" fontId="34" fillId="67" borderId="71" applyNumberFormat="0" applyProtection="0">
      <alignment horizontal="right" vertical="center"/>
    </xf>
    <xf numFmtId="4" fontId="32" fillId="62" borderId="71" applyNumberFormat="0" applyProtection="0">
      <alignment vertical="center"/>
    </xf>
    <xf numFmtId="4" fontId="32" fillId="62" borderId="84" applyNumberFormat="0" applyProtection="0">
      <alignment vertical="center"/>
    </xf>
    <xf numFmtId="4" fontId="34" fillId="66" borderId="71" applyNumberFormat="0" applyProtection="0">
      <alignment horizontal="right" vertical="center"/>
    </xf>
    <xf numFmtId="0" fontId="69" fillId="91" borderId="76" applyNumberFormat="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57" applyNumberFormat="0" applyProtection="0">
      <alignment horizontal="left" vertical="top" indent="1"/>
    </xf>
    <xf numFmtId="0" fontId="71" fillId="63" borderId="57" applyNumberFormat="0" applyProtection="0">
      <alignment horizontal="left" vertical="top" indent="1"/>
    </xf>
    <xf numFmtId="0" fontId="71" fillId="76" borderId="57" applyNumberFormat="0" applyProtection="0">
      <alignment horizontal="left" vertical="top" indent="1"/>
    </xf>
    <xf numFmtId="0" fontId="71" fillId="74" borderId="57" applyNumberFormat="0" applyProtection="0">
      <alignment horizontal="left" vertical="top" indent="1"/>
    </xf>
    <xf numFmtId="4" fontId="71" fillId="0" borderId="64" applyNumberFormat="0" applyProtection="0">
      <alignment horizontal="right" vertical="center"/>
    </xf>
    <xf numFmtId="0" fontId="71" fillId="74" borderId="71" applyNumberFormat="0" applyProtection="0">
      <alignment horizontal="left" vertical="top" indent="1"/>
    </xf>
    <xf numFmtId="37" fontId="41" fillId="0" borderId="111" applyNumberFormat="0"/>
    <xf numFmtId="0" fontId="32" fillId="62" borderId="97" applyNumberFormat="0" applyProtection="0">
      <alignment horizontal="left" vertical="top" indent="1"/>
    </xf>
    <xf numFmtId="0" fontId="18" fillId="57" borderId="75" applyNumberFormat="0" applyFont="0" applyAlignment="0" applyProtection="0"/>
    <xf numFmtId="0" fontId="18" fillId="78" borderId="75" applyNumberFormat="0" applyFont="0" applyAlignment="0" applyProtection="0"/>
    <xf numFmtId="4" fontId="36" fillId="78" borderId="123" applyNumberFormat="0" applyProtection="0">
      <alignment vertical="center"/>
    </xf>
    <xf numFmtId="4" fontId="97" fillId="134" borderId="97" applyNumberFormat="0" applyProtection="0">
      <alignment horizontal="right" vertical="center"/>
    </xf>
    <xf numFmtId="4" fontId="34" fillId="65" borderId="110" applyNumberFormat="0" applyProtection="0">
      <alignment horizontal="right" vertical="center"/>
    </xf>
    <xf numFmtId="4" fontId="35" fillId="111" borderId="110" applyNumberFormat="0" applyProtection="0">
      <alignment vertical="center"/>
    </xf>
    <xf numFmtId="4" fontId="71" fillId="96" borderId="130" applyNumberFormat="0" applyProtection="0">
      <alignment horizontal="left" vertical="center" indent="1"/>
    </xf>
    <xf numFmtId="4" fontId="96" fillId="111" borderId="84" applyNumberFormat="0" applyProtection="0">
      <alignment vertical="center"/>
    </xf>
    <xf numFmtId="0" fontId="18" fillId="76" borderId="84" applyNumberFormat="0" applyProtection="0">
      <alignment horizontal="left" vertical="center" indent="1"/>
    </xf>
    <xf numFmtId="4" fontId="32" fillId="62" borderId="97" applyNumberFormat="0" applyProtection="0">
      <alignment vertical="center"/>
    </xf>
    <xf numFmtId="0" fontId="71" fillId="74" borderId="84" applyNumberFormat="0" applyProtection="0">
      <alignment horizontal="left" vertical="top" indent="1"/>
    </xf>
    <xf numFmtId="0" fontId="79" fillId="108" borderId="91" applyNumberFormat="0" applyAlignment="0" applyProtection="0"/>
    <xf numFmtId="0" fontId="71" fillId="63" borderId="97" applyNumberFormat="0" applyProtection="0">
      <alignment horizontal="left" vertical="top" indent="1"/>
    </xf>
    <xf numFmtId="4" fontId="34" fillId="69" borderId="84" applyNumberFormat="0" applyProtection="0">
      <alignment horizontal="right" vertical="center"/>
    </xf>
    <xf numFmtId="0" fontId="18" fillId="74" borderId="84" applyNumberFormat="0" applyProtection="0">
      <alignment horizontal="left" vertical="top" indent="1"/>
    </xf>
    <xf numFmtId="0" fontId="18" fillId="75" borderId="110" applyNumberFormat="0" applyProtection="0">
      <alignment horizontal="left" vertical="center" indent="1"/>
    </xf>
    <xf numFmtId="0" fontId="79" fillId="108" borderId="104" applyNumberFormat="0" applyAlignment="0" applyProtection="0"/>
    <xf numFmtId="0" fontId="18" fillId="75" borderId="84" applyNumberFormat="0" applyProtection="0">
      <alignment horizontal="left" vertical="center" indent="1"/>
    </xf>
    <xf numFmtId="4" fontId="34" fillId="63" borderId="84" applyNumberFormat="0" applyProtection="0">
      <alignment horizontal="left" vertical="center" indent="1"/>
    </xf>
    <xf numFmtId="4" fontId="35" fillId="93" borderId="84" applyNumberFormat="0" applyProtection="0">
      <alignment horizontal="left" vertical="center" indent="1"/>
    </xf>
    <xf numFmtId="0" fontId="79" fillId="108" borderId="64" applyNumberFormat="0" applyAlignment="0" applyProtection="0"/>
    <xf numFmtId="4" fontId="97" fillId="127" borderId="110" applyNumberFormat="0" applyProtection="0">
      <alignment horizontal="right" vertical="center"/>
    </xf>
    <xf numFmtId="4" fontId="34" fillId="74" borderId="110" applyNumberFormat="0" applyProtection="0">
      <alignment horizontal="right" vertical="center"/>
    </xf>
    <xf numFmtId="4" fontId="34" fillId="78" borderId="84" applyNumberFormat="0" applyProtection="0">
      <alignment vertical="center"/>
    </xf>
    <xf numFmtId="4" fontId="34" fillId="68" borderId="110" applyNumberFormat="0" applyProtection="0">
      <alignment horizontal="right" vertical="center"/>
    </xf>
    <xf numFmtId="0" fontId="18" fillId="74" borderId="84" applyNumberFormat="0" applyProtection="0">
      <alignment horizontal="left" vertical="top" indent="1"/>
    </xf>
    <xf numFmtId="4" fontId="81" fillId="81" borderId="78" applyNumberFormat="0" applyProtection="0">
      <alignment horizontal="right" vertical="center"/>
    </xf>
    <xf numFmtId="0" fontId="66" fillId="58" borderId="64" applyNumberFormat="0" applyAlignment="0" applyProtection="0"/>
    <xf numFmtId="4" fontId="71" fillId="112" borderId="78" applyNumberFormat="0" applyProtection="0">
      <alignment horizontal="right" vertical="center"/>
    </xf>
    <xf numFmtId="4" fontId="97" fillId="131" borderId="123" applyNumberFormat="0" applyProtection="0">
      <alignment horizontal="right" vertical="center"/>
    </xf>
    <xf numFmtId="0" fontId="71" fillId="57" borderId="64" applyNumberFormat="0" applyFont="0" applyAlignment="0" applyProtection="0"/>
    <xf numFmtId="0" fontId="69" fillId="108" borderId="62" applyNumberForma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57"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34" fillId="63" borderId="71" applyNumberFormat="0" applyProtection="0">
      <alignment horizontal="right" vertical="center"/>
    </xf>
    <xf numFmtId="0" fontId="73" fillId="75" borderId="66" applyBorder="0"/>
    <xf numFmtId="4" fontId="74" fillId="78" borderId="57" applyNumberFormat="0" applyProtection="0">
      <alignment vertical="center"/>
    </xf>
    <xf numFmtId="4" fontId="81" fillId="82" borderId="56" applyNumberFormat="0" applyProtection="0">
      <alignment vertical="center"/>
    </xf>
    <xf numFmtId="4" fontId="74" fillId="84" borderId="57" applyNumberFormat="0" applyProtection="0">
      <alignment horizontal="left" vertical="center" indent="1"/>
    </xf>
    <xf numFmtId="0" fontId="74" fillId="78" borderId="57" applyNumberFormat="0" applyProtection="0">
      <alignment horizontal="left" vertical="top" indent="1"/>
    </xf>
    <xf numFmtId="4" fontId="81" fillId="81" borderId="64" applyNumberFormat="0" applyProtection="0">
      <alignment horizontal="right" vertical="center"/>
    </xf>
    <xf numFmtId="0" fontId="74" fillId="63" borderId="57" applyNumberFormat="0" applyProtection="0">
      <alignment horizontal="left" vertical="top" indent="1"/>
    </xf>
    <xf numFmtId="4" fontId="76" fillId="79" borderId="65" applyNumberFormat="0" applyProtection="0">
      <alignment horizontal="left" vertical="center" indent="1"/>
    </xf>
    <xf numFmtId="0" fontId="71" fillId="114" borderId="56"/>
    <xf numFmtId="4" fontId="77" fillId="77" borderId="64" applyNumberFormat="0" applyProtection="0">
      <alignment horizontal="right" vertical="center"/>
    </xf>
    <xf numFmtId="0" fontId="31" fillId="0" borderId="63" applyNumberFormat="0" applyFill="0" applyAlignment="0" applyProtection="0"/>
    <xf numFmtId="0" fontId="18" fillId="74" borderId="110" applyNumberFormat="0" applyProtection="0">
      <alignment horizontal="left" vertical="top" indent="1"/>
    </xf>
    <xf numFmtId="0" fontId="18" fillId="63" borderId="84" applyNumberFormat="0" applyProtection="0">
      <alignment horizontal="left" vertical="top" indent="1"/>
    </xf>
    <xf numFmtId="0" fontId="18" fillId="75" borderId="84" applyNumberFormat="0" applyProtection="0">
      <alignment horizontal="left" vertical="top" indent="1"/>
    </xf>
    <xf numFmtId="4" fontId="34" fillId="72" borderId="84" applyNumberFormat="0" applyProtection="0">
      <alignment horizontal="right" vertical="center"/>
    </xf>
    <xf numFmtId="4" fontId="71" fillId="0" borderId="91" applyNumberFormat="0" applyProtection="0">
      <alignment horizontal="right" vertical="center"/>
    </xf>
    <xf numFmtId="0" fontId="18" fillId="63" borderId="97" applyNumberFormat="0" applyProtection="0">
      <alignment horizontal="left" vertical="center" indent="1"/>
    </xf>
    <xf numFmtId="0" fontId="59" fillId="91" borderId="87" applyNumberFormat="0" applyAlignment="0" applyProtection="0"/>
    <xf numFmtId="37" fontId="41" fillId="0" borderId="85" applyNumberFormat="0"/>
    <xf numFmtId="4" fontId="71" fillId="0" borderId="104" applyNumberFormat="0" applyProtection="0">
      <alignment horizontal="right" vertical="center"/>
    </xf>
    <xf numFmtId="4" fontId="71" fillId="74" borderId="92" applyNumberFormat="0" applyProtection="0">
      <alignment horizontal="left" vertical="center" indent="1"/>
    </xf>
    <xf numFmtId="0" fontId="73" fillId="75" borderId="93" applyBorder="0"/>
    <xf numFmtId="0" fontId="18" fillId="76" borderId="84" applyNumberFormat="0" applyProtection="0">
      <alignment horizontal="left" vertical="top" indent="1"/>
    </xf>
    <xf numFmtId="0" fontId="71" fillId="76" borderId="91" applyNumberFormat="0" applyProtection="0">
      <alignment horizontal="left" vertical="center" indent="1"/>
    </xf>
    <xf numFmtId="4" fontId="36" fillId="78" borderId="123" applyNumberFormat="0" applyProtection="0">
      <alignment vertical="center"/>
    </xf>
    <xf numFmtId="4" fontId="97" fillId="93" borderId="110" applyNumberFormat="0" applyProtection="0">
      <alignment horizontal="right" vertical="center"/>
    </xf>
    <xf numFmtId="4" fontId="71" fillId="64" borderId="104" applyNumberFormat="0" applyProtection="0">
      <alignment horizontal="right" vertical="center"/>
    </xf>
    <xf numFmtId="0" fontId="87" fillId="84" borderId="74" applyNumberFormat="0" applyAlignment="0" applyProtection="0"/>
    <xf numFmtId="4" fontId="97" fillId="127" borderId="110" applyNumberFormat="0" applyProtection="0">
      <alignment horizontal="right" vertical="center"/>
    </xf>
    <xf numFmtId="4" fontId="33" fillId="62" borderId="84" applyNumberFormat="0" applyProtection="0">
      <alignment vertical="center"/>
    </xf>
    <xf numFmtId="0" fontId="71" fillId="75" borderId="71" applyNumberFormat="0" applyProtection="0">
      <alignment horizontal="left" vertical="top" indent="1"/>
    </xf>
    <xf numFmtId="0" fontId="32" fillId="62" borderId="84" applyNumberFormat="0" applyProtection="0">
      <alignment horizontal="left" vertical="top" indent="1"/>
    </xf>
    <xf numFmtId="4" fontId="32" fillId="62" borderId="84" applyNumberFormat="0" applyProtection="0">
      <alignment vertical="center"/>
    </xf>
    <xf numFmtId="4" fontId="71" fillId="63" borderId="79" applyNumberFormat="0" applyProtection="0">
      <alignment horizontal="left" vertical="center" indent="1"/>
    </xf>
    <xf numFmtId="4" fontId="38" fillId="74" borderId="110" applyNumberFormat="0" applyProtection="0">
      <alignment horizontal="right" vertical="center"/>
    </xf>
    <xf numFmtId="4" fontId="97" fillId="95" borderId="123" applyNumberFormat="0" applyProtection="0">
      <alignment horizontal="right" vertical="center"/>
    </xf>
    <xf numFmtId="0" fontId="18" fillId="74" borderId="97" applyNumberFormat="0" applyProtection="0">
      <alignment horizontal="left" vertical="top" indent="1"/>
    </xf>
    <xf numFmtId="4" fontId="71" fillId="111" borderId="91" applyNumberFormat="0" applyProtection="0">
      <alignment horizontal="left" vertical="center" indent="1"/>
    </xf>
    <xf numFmtId="4" fontId="34" fillId="66" borderId="84" applyNumberFormat="0" applyProtection="0">
      <alignment horizontal="right" vertical="center"/>
    </xf>
    <xf numFmtId="4" fontId="34" fillId="71" borderId="71" applyNumberFormat="0" applyProtection="0">
      <alignment horizontal="right" vertical="center"/>
    </xf>
    <xf numFmtId="0" fontId="18" fillId="63" borderId="71" applyNumberFormat="0" applyProtection="0">
      <alignment horizontal="left" vertical="center" indent="1"/>
    </xf>
    <xf numFmtId="4" fontId="34" fillId="74" borderId="71" applyNumberFormat="0" applyProtection="0">
      <alignment horizontal="right" vertical="center"/>
    </xf>
    <xf numFmtId="4" fontId="97" fillId="134" borderId="110" applyNumberFormat="0" applyProtection="0">
      <alignment vertical="center"/>
    </xf>
    <xf numFmtId="4" fontId="34" fillId="78" borderId="84" applyNumberFormat="0" applyProtection="0">
      <alignment horizontal="left" vertical="center" indent="1"/>
    </xf>
    <xf numFmtId="0" fontId="71" fillId="114" borderId="109"/>
    <xf numFmtId="4" fontId="97" fillId="93" borderId="71" applyNumberFormat="0" applyProtection="0">
      <alignment horizontal="right" vertical="center"/>
    </xf>
    <xf numFmtId="4" fontId="35" fillId="93" borderId="94" applyNumberFormat="0" applyProtection="0">
      <alignment horizontal="left" vertical="center" indent="1"/>
    </xf>
    <xf numFmtId="0" fontId="18" fillId="76" borderId="97" applyNumberFormat="0" applyProtection="0">
      <alignment horizontal="left" vertical="top" indent="1"/>
    </xf>
    <xf numFmtId="0" fontId="93" fillId="84" borderId="74" applyNumberFormat="0" applyAlignment="0" applyProtection="0"/>
    <xf numFmtId="0" fontId="71" fillId="57" borderId="78" applyNumberFormat="0" applyFont="0" applyAlignment="0" applyProtection="0"/>
    <xf numFmtId="0" fontId="69" fillId="84" borderId="76" applyNumberFormat="0" applyAlignment="0" applyProtection="0"/>
    <xf numFmtId="4" fontId="32" fillId="62" borderId="71" applyNumberFormat="0" applyProtection="0">
      <alignment vertical="center"/>
    </xf>
    <xf numFmtId="0" fontId="18" fillId="74" borderId="84" applyNumberFormat="0" applyProtection="0">
      <alignment horizontal="left" vertical="top" indent="1"/>
    </xf>
    <xf numFmtId="4" fontId="34" fillId="66" borderId="97" applyNumberFormat="0" applyProtection="0">
      <alignment horizontal="right" vertical="center"/>
    </xf>
    <xf numFmtId="4" fontId="34" fillId="63" borderId="84" applyNumberFormat="0" applyProtection="0">
      <alignment horizontal="right" vertical="center"/>
    </xf>
    <xf numFmtId="4" fontId="32" fillId="62" borderId="71" applyNumberFormat="0" applyProtection="0">
      <alignment horizontal="left" vertical="center" indent="1"/>
    </xf>
    <xf numFmtId="4" fontId="35" fillId="111" borderId="71" applyNumberFormat="0" applyProtection="0">
      <alignment vertical="center"/>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4" fillId="64" borderId="71" applyNumberFormat="0" applyProtection="0">
      <alignment horizontal="right" vertical="center"/>
    </xf>
    <xf numFmtId="4" fontId="97" fillId="127" borderId="110" applyNumberFormat="0" applyProtection="0">
      <alignment horizontal="right" vertical="center"/>
    </xf>
    <xf numFmtId="4" fontId="97" fillId="12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69"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0" fontId="31" fillId="0" borderId="95" applyNumberFormat="0" applyFill="0" applyAlignment="0" applyProtection="0"/>
    <xf numFmtId="4" fontId="71" fillId="69" borderId="9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7" borderId="69" applyNumberFormat="0">
      <protection locked="0"/>
    </xf>
    <xf numFmtId="4" fontId="32" fillId="62" borderId="110" applyNumberFormat="0" applyProtection="0">
      <alignment vertical="center"/>
    </xf>
    <xf numFmtId="0" fontId="18" fillId="77" borderId="69" applyNumberFormat="0">
      <protection locked="0"/>
    </xf>
    <xf numFmtId="0" fontId="18" fillId="77" borderId="69" applyNumberFormat="0">
      <protection locked="0"/>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4" fillId="78" borderId="71" applyNumberFormat="0" applyProtection="0">
      <alignment horizontal="left" vertical="center" indent="1"/>
    </xf>
    <xf numFmtId="0" fontId="71" fillId="74" borderId="84" applyNumberFormat="0" applyProtection="0">
      <alignment horizontal="left" vertical="top" indent="1"/>
    </xf>
    <xf numFmtId="4" fontId="32" fillId="62" borderId="71" applyNumberFormat="0" applyProtection="0">
      <alignment vertical="center"/>
    </xf>
    <xf numFmtId="4" fontId="32" fillId="62" borderId="71" applyNumberFormat="0" applyProtection="0">
      <alignment horizontal="left" vertical="center" indent="1"/>
    </xf>
    <xf numFmtId="4" fontId="34" fillId="64" borderId="71" applyNumberFormat="0" applyProtection="0">
      <alignment horizontal="right" vertical="center"/>
    </xf>
    <xf numFmtId="4" fontId="97" fillId="95" borderId="71" applyNumberFormat="0" applyProtection="0">
      <alignment horizontal="right" vertical="center"/>
    </xf>
    <xf numFmtId="4" fontId="97" fillId="80" borderId="71" applyNumberFormat="0" applyProtection="0">
      <alignment horizontal="right" vertical="center"/>
    </xf>
    <xf numFmtId="4" fontId="33" fillId="62" borderId="71" applyNumberFormat="0" applyProtection="0">
      <alignment vertical="center"/>
    </xf>
    <xf numFmtId="4" fontId="34" fillId="68" borderId="84" applyNumberFormat="0" applyProtection="0">
      <alignment horizontal="right" vertical="center"/>
    </xf>
    <xf numFmtId="4" fontId="34" fillId="70" borderId="71" applyNumberFormat="0" applyProtection="0">
      <alignment horizontal="right" vertical="center"/>
    </xf>
    <xf numFmtId="4" fontId="97" fillId="132" borderId="84" applyNumberFormat="0" applyProtection="0">
      <alignment horizontal="right" vertical="center"/>
    </xf>
    <xf numFmtId="0" fontId="18" fillId="76" borderId="84" applyNumberFormat="0" applyProtection="0">
      <alignment horizontal="left" vertical="center" indent="1"/>
    </xf>
    <xf numFmtId="4" fontId="33" fillId="62" borderId="71" applyNumberFormat="0" applyProtection="0">
      <alignment vertical="center"/>
    </xf>
    <xf numFmtId="4" fontId="34" fillId="68" borderId="84" applyNumberFormat="0" applyProtection="0">
      <alignment horizontal="right" vertical="center"/>
    </xf>
    <xf numFmtId="4" fontId="34" fillId="64" borderId="71" applyNumberFormat="0" applyProtection="0">
      <alignment horizontal="right" vertical="center"/>
    </xf>
    <xf numFmtId="4" fontId="97" fillId="80" borderId="71" applyNumberFormat="0" applyProtection="0">
      <alignment horizontal="right" vertical="center"/>
    </xf>
    <xf numFmtId="4" fontId="97" fillId="93" borderId="71" applyNumberFormat="0" applyProtection="0">
      <alignment horizontal="right" vertical="center"/>
    </xf>
    <xf numFmtId="0" fontId="18" fillId="78" borderId="101" applyNumberFormat="0" applyFont="0" applyAlignment="0" applyProtection="0"/>
    <xf numFmtId="0" fontId="75" fillId="62" borderId="84" applyNumberFormat="0" applyProtection="0">
      <alignment horizontal="left" vertical="top"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4" fontId="97" fillId="132" borderId="71" applyNumberFormat="0" applyProtection="0">
      <alignment horizontal="right" vertical="center"/>
    </xf>
    <xf numFmtId="4" fontId="34" fillId="63" borderId="71" applyNumberFormat="0" applyProtection="0">
      <alignment horizontal="right" vertical="center"/>
    </xf>
    <xf numFmtId="4" fontId="34" fillId="67" borderId="84" applyNumberFormat="0" applyProtection="0">
      <alignment horizontal="right" vertical="center"/>
    </xf>
    <xf numFmtId="0" fontId="18" fillId="63" borderId="97" applyNumberFormat="0" applyProtection="0">
      <alignment horizontal="left" vertical="top" indent="1"/>
    </xf>
    <xf numFmtId="4" fontId="34" fillId="67" borderId="123" applyNumberFormat="0" applyProtection="0">
      <alignment horizontal="right" vertical="center"/>
    </xf>
    <xf numFmtId="4" fontId="71" fillId="74" borderId="92" applyNumberFormat="0" applyProtection="0">
      <alignment horizontal="left" vertical="center" indent="1"/>
    </xf>
    <xf numFmtId="0" fontId="71" fillId="63" borderId="84" applyNumberFormat="0" applyProtection="0">
      <alignment horizontal="left" vertical="top" indent="1"/>
    </xf>
    <xf numFmtId="4" fontId="34" fillId="74" borderId="84" applyNumberFormat="0" applyProtection="0">
      <alignment horizontal="right" vertical="center"/>
    </xf>
    <xf numFmtId="4" fontId="38" fillId="74" borderId="84" applyNumberFormat="0" applyProtection="0">
      <alignment horizontal="right" vertical="center"/>
    </xf>
    <xf numFmtId="0" fontId="18" fillId="78" borderId="88" applyNumberFormat="0" applyFont="0" applyAlignment="0" applyProtection="0"/>
    <xf numFmtId="4" fontId="35" fillId="93" borderId="94" applyNumberFormat="0" applyProtection="0">
      <alignment horizontal="left" vertical="center" indent="1"/>
    </xf>
    <xf numFmtId="0" fontId="18" fillId="74" borderId="84" applyNumberFormat="0" applyProtection="0">
      <alignment horizontal="left" vertical="center" indent="1"/>
    </xf>
    <xf numFmtId="4" fontId="76" fillId="79" borderId="92" applyNumberFormat="0" applyProtection="0">
      <alignment horizontal="left" vertical="center" indent="1"/>
    </xf>
    <xf numFmtId="4" fontId="71" fillId="63" borderId="91" applyNumberFormat="0" applyProtection="0">
      <alignment horizontal="right" vertical="center"/>
    </xf>
    <xf numFmtId="4" fontId="71" fillId="96" borderId="91" applyNumberFormat="0" applyProtection="0">
      <alignment horizontal="left" vertical="center" indent="1"/>
    </xf>
    <xf numFmtId="0" fontId="18" fillId="57" borderId="88" applyNumberFormat="0" applyFont="0" applyAlignment="0" applyProtection="0"/>
    <xf numFmtId="4" fontId="35" fillId="111" borderId="84" applyNumberFormat="0" applyProtection="0">
      <alignment vertical="center"/>
    </xf>
    <xf numFmtId="4" fontId="97" fillId="127" borderId="84" applyNumberFormat="0" applyProtection="0">
      <alignment horizontal="right" vertical="center"/>
    </xf>
    <xf numFmtId="4" fontId="97" fillId="111" borderId="84" applyNumberFormat="0" applyProtection="0">
      <alignment horizontal="left" vertical="center" indent="1"/>
    </xf>
    <xf numFmtId="4" fontId="97" fillId="111" borderId="84" applyNumberFormat="0" applyProtection="0">
      <alignment horizontal="left" vertical="center" indent="1"/>
    </xf>
    <xf numFmtId="4" fontId="34" fillId="67" borderId="84" applyNumberFormat="0" applyProtection="0">
      <alignment horizontal="right" vertical="center"/>
    </xf>
    <xf numFmtId="4" fontId="97" fillId="128" borderId="84" applyNumberFormat="0" applyProtection="0">
      <alignment horizontal="right" vertical="center"/>
    </xf>
    <xf numFmtId="4" fontId="34" fillId="66" borderId="84" applyNumberFormat="0" applyProtection="0">
      <alignment horizontal="right" vertical="center"/>
    </xf>
    <xf numFmtId="173" fontId="83" fillId="0" borderId="72"/>
    <xf numFmtId="4" fontId="34" fillId="70" borderId="84" applyNumberFormat="0" applyProtection="0">
      <alignment horizontal="right" vertical="center"/>
    </xf>
    <xf numFmtId="4" fontId="97" fillId="130" borderId="84" applyNumberFormat="0" applyProtection="0">
      <alignment horizontal="right" vertical="center"/>
    </xf>
    <xf numFmtId="4" fontId="97" fillId="130" borderId="84" applyNumberFormat="0" applyProtection="0">
      <alignment horizontal="right" vertical="center"/>
    </xf>
    <xf numFmtId="4" fontId="34" fillId="70" borderId="84" applyNumberFormat="0" applyProtection="0">
      <alignment horizontal="right" vertical="center"/>
    </xf>
    <xf numFmtId="4" fontId="97" fillId="131" borderId="84" applyNumberFormat="0" applyProtection="0">
      <alignment horizontal="right" vertical="center"/>
    </xf>
    <xf numFmtId="4" fontId="97" fillId="93" borderId="84" applyNumberFormat="0" applyProtection="0">
      <alignment horizontal="right" vertical="center"/>
    </xf>
    <xf numFmtId="4" fontId="34" fillId="72" borderId="84" applyNumberFormat="0" applyProtection="0">
      <alignment horizontal="right" vertical="center"/>
    </xf>
    <xf numFmtId="0" fontId="18" fillId="75" borderId="84" applyNumberFormat="0" applyProtection="0">
      <alignment horizontal="left" vertical="top" indent="1"/>
    </xf>
    <xf numFmtId="0" fontId="71" fillId="84" borderId="91" applyNumberFormat="0" applyProtection="0">
      <alignment horizontal="left" vertical="center" indent="1"/>
    </xf>
    <xf numFmtId="0" fontId="87" fillId="84" borderId="74" applyNumberFormat="0" applyAlignment="0" applyProtection="0"/>
    <xf numFmtId="4" fontId="38" fillId="74" borderId="84" applyNumberFormat="0" applyProtection="0">
      <alignment horizontal="right" vertical="center"/>
    </xf>
    <xf numFmtId="4" fontId="18" fillId="75" borderId="92" applyNumberFormat="0" applyProtection="0">
      <alignment horizontal="left" vertical="center" indent="1"/>
    </xf>
    <xf numFmtId="4" fontId="34" fillId="71" borderId="97" applyNumberFormat="0" applyProtection="0">
      <alignment horizontal="right" vertical="center"/>
    </xf>
    <xf numFmtId="4" fontId="18" fillId="75" borderId="92" applyNumberFormat="0" applyProtection="0">
      <alignment horizontal="left" vertical="center" indent="1"/>
    </xf>
    <xf numFmtId="0" fontId="32" fillId="62" borderId="84" applyNumberFormat="0" applyProtection="0">
      <alignment horizontal="left" vertical="top" indent="1"/>
    </xf>
    <xf numFmtId="0" fontId="71" fillId="57" borderId="117" applyNumberFormat="0" applyFont="0" applyAlignment="0" applyProtection="0"/>
    <xf numFmtId="4" fontId="71" fillId="63" borderId="131" applyNumberFormat="0" applyProtection="0">
      <alignment horizontal="left" vertical="center" indent="1"/>
    </xf>
    <xf numFmtId="4" fontId="34" fillId="78" borderId="84" applyNumberFormat="0" applyProtection="0">
      <alignment horizontal="left" vertical="center" indent="1"/>
    </xf>
    <xf numFmtId="4" fontId="34" fillId="78" borderId="84" applyNumberFormat="0" applyProtection="0">
      <alignment vertical="center"/>
    </xf>
    <xf numFmtId="4" fontId="71" fillId="96" borderId="91" applyNumberFormat="0" applyProtection="0">
      <alignment horizontal="left" vertical="center" indent="1"/>
    </xf>
    <xf numFmtId="4" fontId="71" fillId="96" borderId="91" applyNumberFormat="0" applyProtection="0">
      <alignment horizontal="left" vertical="center" indent="1"/>
    </xf>
    <xf numFmtId="0" fontId="18" fillId="74" borderId="84" applyNumberFormat="0" applyProtection="0">
      <alignment horizontal="left" vertical="top" indent="1"/>
    </xf>
    <xf numFmtId="0" fontId="18" fillId="76" borderId="84" applyNumberFormat="0" applyProtection="0">
      <alignment horizontal="left" vertical="top" indent="1"/>
    </xf>
    <xf numFmtId="0" fontId="34" fillId="78" borderId="84" applyNumberFormat="0" applyProtection="0">
      <alignment horizontal="left" vertical="top" indent="1"/>
    </xf>
    <xf numFmtId="4" fontId="34" fillId="78" borderId="84" applyNumberFormat="0" applyProtection="0">
      <alignment vertical="center"/>
    </xf>
    <xf numFmtId="4" fontId="35" fillId="93" borderId="84" applyNumberFormat="0" applyProtection="0">
      <alignment horizontal="left" vertical="center" indent="1"/>
    </xf>
    <xf numFmtId="4" fontId="36" fillId="78" borderId="84" applyNumberFormat="0" applyProtection="0">
      <alignment vertical="center"/>
    </xf>
    <xf numFmtId="4" fontId="71" fillId="70" borderId="91" applyNumberFormat="0" applyProtection="0">
      <alignment horizontal="right" vertical="center"/>
    </xf>
    <xf numFmtId="0" fontId="18" fillId="77" borderId="96" applyNumberFormat="0">
      <protection locked="0"/>
    </xf>
    <xf numFmtId="0" fontId="66" fillId="58" borderId="91" applyNumberFormat="0" applyAlignment="0" applyProtection="0"/>
    <xf numFmtId="4" fontId="34" fillId="72"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4" fontId="34" fillId="78" borderId="84" applyNumberFormat="0" applyProtection="0">
      <alignment horizontal="left" vertical="center" indent="1"/>
    </xf>
    <xf numFmtId="4" fontId="36" fillId="78" borderId="84" applyNumberFormat="0" applyProtection="0">
      <alignment vertical="center"/>
    </xf>
    <xf numFmtId="4" fontId="34" fillId="78" borderId="84" applyNumberFormat="0" applyProtection="0">
      <alignment vertical="center"/>
    </xf>
    <xf numFmtId="0" fontId="18" fillId="74" borderId="84" applyNumberFormat="0" applyProtection="0">
      <alignment horizontal="left" vertical="center" indent="1"/>
    </xf>
    <xf numFmtId="0" fontId="18" fillId="63" borderId="84" applyNumberFormat="0" applyProtection="0">
      <alignment horizontal="left" vertical="top" indent="1"/>
    </xf>
    <xf numFmtId="4" fontId="98" fillId="134" borderId="84" applyNumberFormat="0" applyProtection="0">
      <alignment vertical="center"/>
    </xf>
    <xf numFmtId="4" fontId="34" fillId="70" borderId="84" applyNumberFormat="0" applyProtection="0">
      <alignment horizontal="right" vertical="center"/>
    </xf>
    <xf numFmtId="0" fontId="18" fillId="57" borderId="101" applyNumberFormat="0" applyFont="0" applyAlignment="0" applyProtection="0"/>
    <xf numFmtId="4" fontId="71" fillId="0" borderId="117" applyNumberFormat="0" applyProtection="0">
      <alignment horizontal="right" vertical="center"/>
    </xf>
    <xf numFmtId="0" fontId="71" fillId="76" borderId="104" applyNumberFormat="0" applyProtection="0">
      <alignment horizontal="left" vertical="center" indent="1"/>
    </xf>
    <xf numFmtId="4" fontId="38" fillId="74" borderId="84" applyNumberFormat="0" applyProtection="0">
      <alignment horizontal="right" vertical="center"/>
    </xf>
    <xf numFmtId="4" fontId="71" fillId="96" borderId="104" applyNumberFormat="0" applyProtection="0">
      <alignment horizontal="left" vertical="center" indent="1"/>
    </xf>
    <xf numFmtId="4" fontId="71" fillId="96" borderId="117" applyNumberFormat="0" applyProtection="0">
      <alignment horizontal="left" vertical="center" indent="1"/>
    </xf>
    <xf numFmtId="0" fontId="66" fillId="58" borderId="100" applyNumberFormat="0" applyAlignment="0" applyProtection="0"/>
    <xf numFmtId="4" fontId="71" fillId="67" borderId="117" applyNumberFormat="0" applyProtection="0">
      <alignment horizontal="right" vertical="center"/>
    </xf>
    <xf numFmtId="4" fontId="32" fillId="62" borderId="110" applyNumberFormat="0" applyProtection="0">
      <alignment horizontal="left" vertical="center" indent="1"/>
    </xf>
    <xf numFmtId="4" fontId="97" fillId="134" borderId="110" applyNumberFormat="0" applyProtection="0">
      <alignment horizontal="right" vertical="center"/>
    </xf>
    <xf numFmtId="4" fontId="74" fillId="84" borderId="123" applyNumberFormat="0" applyProtection="0">
      <alignment horizontal="left" vertical="center" indent="1"/>
    </xf>
    <xf numFmtId="4" fontId="71" fillId="72" borderId="91" applyNumberFormat="0" applyProtection="0">
      <alignment horizontal="right" vertical="center"/>
    </xf>
    <xf numFmtId="0" fontId="66" fillId="58" borderId="113" applyNumberFormat="0" applyAlignment="0" applyProtection="0"/>
    <xf numFmtId="4" fontId="34" fillId="66" borderId="110" applyNumberFormat="0" applyProtection="0">
      <alignment horizontal="right" vertical="center"/>
    </xf>
    <xf numFmtId="4" fontId="71" fillId="96" borderId="104" applyNumberFormat="0" applyProtection="0">
      <alignment horizontal="left" vertical="center" indent="1"/>
    </xf>
    <xf numFmtId="4" fontId="34" fillId="64" borderId="123" applyNumberFormat="0" applyProtection="0">
      <alignment horizontal="right" vertical="center"/>
    </xf>
    <xf numFmtId="4" fontId="97" fillId="95" borderId="110" applyNumberFormat="0" applyProtection="0">
      <alignment horizontal="right" vertical="center"/>
    </xf>
    <xf numFmtId="4" fontId="34" fillId="78" borderId="110" applyNumberFormat="0" applyProtection="0">
      <alignment vertical="center"/>
    </xf>
    <xf numFmtId="4" fontId="34" fillId="63" borderId="97" applyNumberFormat="0" applyProtection="0">
      <alignment horizontal="left" vertical="center" indent="1"/>
    </xf>
    <xf numFmtId="4" fontId="34" fillId="64" borderId="110" applyNumberFormat="0" applyProtection="0">
      <alignment horizontal="right" vertical="center"/>
    </xf>
    <xf numFmtId="4" fontId="97" fillId="80" borderId="110" applyNumberFormat="0" applyProtection="0">
      <alignment horizontal="right" vertical="center"/>
    </xf>
    <xf numFmtId="0" fontId="71" fillId="113" borderId="117" applyNumberFormat="0" applyProtection="0">
      <alignment horizontal="left" vertical="center" indent="1"/>
    </xf>
    <xf numFmtId="4" fontId="18" fillId="75" borderId="105" applyNumberFormat="0" applyProtection="0">
      <alignment horizontal="left" vertical="center" indent="1"/>
    </xf>
    <xf numFmtId="0" fontId="18" fillId="76" borderId="110" applyNumberFormat="0" applyProtection="0">
      <alignment horizontal="left" vertical="center" indent="1"/>
    </xf>
    <xf numFmtId="4" fontId="34" fillId="71" borderId="110" applyNumberFormat="0" applyProtection="0">
      <alignment horizontal="right" vertical="center"/>
    </xf>
    <xf numFmtId="0" fontId="71" fillId="74" borderId="91" applyNumberFormat="0" applyProtection="0">
      <alignment horizontal="left" vertical="center" indent="1"/>
    </xf>
    <xf numFmtId="0" fontId="31" fillId="0" borderId="121" applyNumberFormat="0" applyFill="0" applyAlignment="0" applyProtection="0"/>
    <xf numFmtId="4" fontId="38" fillId="74" borderId="97" applyNumberFormat="0" applyProtection="0">
      <alignment horizontal="right" vertical="center"/>
    </xf>
    <xf numFmtId="4" fontId="38" fillId="74" borderId="84" applyNumberFormat="0" applyProtection="0">
      <alignment horizontal="right" vertical="center"/>
    </xf>
    <xf numFmtId="0" fontId="71" fillId="114" borderId="83"/>
    <xf numFmtId="4" fontId="37" fillId="94" borderId="94" applyNumberFormat="0" applyProtection="0">
      <alignment horizontal="left" vertical="center" indent="1"/>
    </xf>
    <xf numFmtId="4" fontId="99" fillId="134" borderId="84" applyNumberFormat="0" applyProtection="0">
      <alignment horizontal="right" vertical="center"/>
    </xf>
    <xf numFmtId="4" fontId="35" fillId="93" borderId="84"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36" fillId="74" borderId="84" applyNumberFormat="0" applyProtection="0">
      <alignment horizontal="right" vertical="center"/>
    </xf>
    <xf numFmtId="4" fontId="98" fillId="134" borderId="84" applyNumberFormat="0" applyProtection="0">
      <alignment horizontal="right" vertical="center"/>
    </xf>
    <xf numFmtId="4" fontId="34" fillId="74" borderId="84" applyNumberFormat="0" applyProtection="0">
      <alignment horizontal="right" vertical="center"/>
    </xf>
    <xf numFmtId="4" fontId="97" fillId="134" borderId="84" applyNumberFormat="0" applyProtection="0">
      <alignment horizontal="right" vertical="center"/>
    </xf>
    <xf numFmtId="0" fontId="18" fillId="63" borderId="97" applyNumberFormat="0" applyProtection="0">
      <alignment horizontal="left" vertical="top" indent="1"/>
    </xf>
    <xf numFmtId="0" fontId="18" fillId="74" borderId="84" applyNumberFormat="0" applyProtection="0">
      <alignment horizontal="left" vertical="center" indent="1"/>
    </xf>
    <xf numFmtId="0" fontId="18" fillId="75" borderId="84" applyNumberFormat="0" applyProtection="0">
      <alignment horizontal="left" vertical="center" indent="1"/>
    </xf>
    <xf numFmtId="0" fontId="18" fillId="74" borderId="110" applyNumberFormat="0" applyProtection="0">
      <alignment horizontal="left" vertical="top" indent="1"/>
    </xf>
    <xf numFmtId="0" fontId="71" fillId="75" borderId="97" applyNumberFormat="0" applyProtection="0">
      <alignment horizontal="left" vertical="top" indent="1"/>
    </xf>
    <xf numFmtId="4" fontId="97" fillId="83" borderId="110" applyNumberFormat="0" applyProtection="0">
      <alignment horizontal="right" vertical="center"/>
    </xf>
    <xf numFmtId="0" fontId="34" fillId="63" borderId="97" applyNumberFormat="0" applyProtection="0">
      <alignment horizontal="left" vertical="top" indent="1"/>
    </xf>
    <xf numFmtId="4" fontId="34" fillId="68" borderId="97" applyNumberFormat="0" applyProtection="0">
      <alignment horizontal="right" vertical="center"/>
    </xf>
    <xf numFmtId="4" fontId="76" fillId="79" borderId="105" applyNumberFormat="0" applyProtection="0">
      <alignment horizontal="left" vertical="center" indent="1"/>
    </xf>
    <xf numFmtId="4" fontId="74" fillId="84" borderId="123" applyNumberFormat="0" applyProtection="0">
      <alignment horizontal="left" vertical="center" indent="1"/>
    </xf>
    <xf numFmtId="4" fontId="34" fillId="78" borderId="97" applyNumberFormat="0" applyProtection="0">
      <alignment horizontal="left" vertical="center" indent="1"/>
    </xf>
    <xf numFmtId="0" fontId="18" fillId="75" borderId="123" applyNumberFormat="0" applyProtection="0">
      <alignment horizontal="left" vertical="top" indent="1"/>
    </xf>
    <xf numFmtId="0" fontId="18" fillId="75" borderId="110" applyNumberFormat="0" applyProtection="0">
      <alignment horizontal="left" vertical="center" indent="1"/>
    </xf>
    <xf numFmtId="0" fontId="71" fillId="113" borderId="130" applyNumberFormat="0" applyProtection="0">
      <alignment horizontal="left" vertical="center" indent="1"/>
    </xf>
    <xf numFmtId="0" fontId="59" fillId="91" borderId="113" applyNumberFormat="0" applyAlignment="0" applyProtection="0"/>
    <xf numFmtId="0" fontId="87" fillId="84" borderId="113" applyNumberFormat="0" applyAlignment="0" applyProtection="0"/>
    <xf numFmtId="4" fontId="34" fillId="65" borderId="97" applyNumberFormat="0" applyProtection="0">
      <alignment horizontal="right" vertical="center"/>
    </xf>
    <xf numFmtId="0" fontId="71" fillId="76" borderId="84" applyNumberFormat="0" applyProtection="0">
      <alignment horizontal="left" vertical="top" indent="1"/>
    </xf>
    <xf numFmtId="4" fontId="34" fillId="63" borderId="97" applyNumberFormat="0" applyProtection="0">
      <alignment horizontal="right" vertical="center"/>
    </xf>
    <xf numFmtId="0" fontId="71" fillId="63" borderId="84" applyNumberFormat="0" applyProtection="0">
      <alignment horizontal="left" vertical="top" indent="1"/>
    </xf>
    <xf numFmtId="0" fontId="71" fillId="74" borderId="84" applyNumberFormat="0" applyProtection="0">
      <alignment horizontal="left" vertical="top" indent="1"/>
    </xf>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4" fontId="71" fillId="64" borderId="91" applyNumberFormat="0" applyProtection="0">
      <alignment horizontal="right" vertical="center"/>
    </xf>
    <xf numFmtId="0" fontId="79" fillId="108" borderId="91" applyNumberFormat="0" applyAlignment="0" applyProtection="0"/>
    <xf numFmtId="0" fontId="71" fillId="84" borderId="91" applyNumberFormat="0" applyProtection="0">
      <alignment horizontal="left" vertical="center" indent="1"/>
    </xf>
    <xf numFmtId="0" fontId="71" fillId="76" borderId="91" applyNumberFormat="0" applyProtection="0">
      <alignment horizontal="left" vertical="center" indent="1"/>
    </xf>
    <xf numFmtId="4" fontId="34" fillId="65" borderId="110" applyNumberFormat="0" applyProtection="0">
      <alignment horizontal="right" vertical="center"/>
    </xf>
    <xf numFmtId="0" fontId="74" fillId="63" borderId="84" applyNumberFormat="0" applyProtection="0">
      <alignment horizontal="left" vertical="top" indent="1"/>
    </xf>
    <xf numFmtId="4" fontId="32" fillId="62" borderId="97" applyNumberFormat="0" applyProtection="0">
      <alignment horizontal="left" vertical="center" indent="1"/>
    </xf>
    <xf numFmtId="0" fontId="74" fillId="78" borderId="123" applyNumberFormat="0" applyProtection="0">
      <alignment horizontal="left" vertical="top" indent="1"/>
    </xf>
    <xf numFmtId="4" fontId="71" fillId="96" borderId="117" applyNumberFormat="0" applyProtection="0">
      <alignment horizontal="left" vertical="center" indent="1"/>
    </xf>
    <xf numFmtId="0" fontId="32" fillId="62" borderId="97" applyNumberFormat="0" applyProtection="0">
      <alignment horizontal="left" vertical="top" indent="1"/>
    </xf>
    <xf numFmtId="4" fontId="35" fillId="93" borderId="97" applyNumberFormat="0" applyProtection="0">
      <alignment horizontal="left" vertical="center" indent="1"/>
    </xf>
    <xf numFmtId="4" fontId="97" fillId="129" borderId="97" applyNumberFormat="0" applyProtection="0">
      <alignment horizontal="right" vertical="center"/>
    </xf>
    <xf numFmtId="4" fontId="34" fillId="69" borderId="97" applyNumberFormat="0" applyProtection="0">
      <alignment horizontal="right" vertical="center"/>
    </xf>
    <xf numFmtId="0" fontId="74" fillId="63" borderId="123" applyNumberFormat="0" applyProtection="0">
      <alignment horizontal="left" vertical="top" indent="1"/>
    </xf>
    <xf numFmtId="4" fontId="71" fillId="74" borderId="105" applyNumberFormat="0" applyProtection="0">
      <alignment horizontal="left" vertical="center" indent="1"/>
    </xf>
    <xf numFmtId="4" fontId="71" fillId="96" borderId="104" applyNumberFormat="0" applyProtection="0">
      <alignment horizontal="left" vertical="center" indent="1"/>
    </xf>
    <xf numFmtId="0" fontId="71" fillId="74" borderId="117" applyNumberFormat="0" applyProtection="0">
      <alignment horizontal="left" vertical="center" indent="1"/>
    </xf>
    <xf numFmtId="4" fontId="71" fillId="112" borderId="104" applyNumberFormat="0" applyProtection="0">
      <alignment horizontal="right" vertical="center"/>
    </xf>
    <xf numFmtId="173" fontId="83" fillId="0" borderId="58"/>
    <xf numFmtId="4" fontId="34" fillId="78" borderId="97" applyNumberFormat="0" applyProtection="0">
      <alignment vertical="center"/>
    </xf>
    <xf numFmtId="0" fontId="18" fillId="76" borderId="110" applyNumberFormat="0" applyProtection="0">
      <alignment horizontal="left" vertical="top" indent="1"/>
    </xf>
    <xf numFmtId="0" fontId="71" fillId="76" borderId="104" applyNumberFormat="0" applyProtection="0">
      <alignment horizontal="left" vertical="center" indent="1"/>
    </xf>
    <xf numFmtId="0" fontId="18" fillId="78" borderId="88" applyNumberFormat="0" applyFont="0" applyAlignment="0" applyProtection="0"/>
    <xf numFmtId="4" fontId="32" fillId="62" borderId="110" applyNumberFormat="0" applyProtection="0">
      <alignment vertical="center"/>
    </xf>
    <xf numFmtId="4" fontId="36" fillId="74" borderId="97" applyNumberFormat="0" applyProtection="0">
      <alignment horizontal="right" vertical="center"/>
    </xf>
    <xf numFmtId="4" fontId="97" fillId="95" borderId="97" applyNumberFormat="0" applyProtection="0">
      <alignment horizontal="right" vertical="center"/>
    </xf>
    <xf numFmtId="4" fontId="97" fillId="131" borderId="123" applyNumberFormat="0" applyProtection="0">
      <alignment horizontal="right" vertical="center"/>
    </xf>
    <xf numFmtId="4" fontId="32" fillId="62" borderId="84" applyNumberFormat="0" applyProtection="0">
      <alignment horizontal="left" vertical="center" indent="1"/>
    </xf>
    <xf numFmtId="4" fontId="98" fillId="134" borderId="84" applyNumberFormat="0" applyProtection="0">
      <alignment vertical="center"/>
    </xf>
    <xf numFmtId="4" fontId="97" fillId="93" borderId="110" applyNumberFormat="0" applyProtection="0">
      <alignment horizontal="right" vertical="center"/>
    </xf>
    <xf numFmtId="4" fontId="97" fillId="132" borderId="84" applyNumberFormat="0" applyProtection="0">
      <alignment horizontal="right" vertical="center"/>
    </xf>
    <xf numFmtId="0" fontId="71" fillId="84" borderId="117" applyNumberFormat="0" applyProtection="0">
      <alignment horizontal="left" vertical="center" indent="1"/>
    </xf>
    <xf numFmtId="0" fontId="18" fillId="78" borderId="114" applyNumberFormat="0" applyFont="0" applyAlignment="0" applyProtection="0"/>
    <xf numFmtId="4" fontId="34" fillId="70" borderId="110" applyNumberFormat="0" applyProtection="0">
      <alignment horizontal="right" vertical="center"/>
    </xf>
    <xf numFmtId="4" fontId="34" fillId="72" borderId="84" applyNumberFormat="0" applyProtection="0">
      <alignment horizontal="right" vertical="center"/>
    </xf>
    <xf numFmtId="4" fontId="98" fillId="134" borderId="84" applyNumberFormat="0" applyProtection="0">
      <alignment horizontal="right" vertical="center"/>
    </xf>
    <xf numFmtId="4" fontId="97" fillId="131" borderId="110" applyNumberFormat="0" applyProtection="0">
      <alignment horizontal="right" vertical="center"/>
    </xf>
    <xf numFmtId="4" fontId="74" fillId="78" borderId="97" applyNumberFormat="0" applyProtection="0">
      <alignment vertical="center"/>
    </xf>
    <xf numFmtId="4" fontId="81" fillId="81" borderId="117" applyNumberFormat="0" applyProtection="0">
      <alignment horizontal="right" vertical="center"/>
    </xf>
    <xf numFmtId="0" fontId="34" fillId="63" borderId="97" applyNumberFormat="0" applyProtection="0">
      <alignment horizontal="left" vertical="top" indent="1"/>
    </xf>
    <xf numFmtId="0" fontId="18" fillId="63" borderId="84" applyNumberFormat="0" applyProtection="0">
      <alignment horizontal="left" vertical="center" indent="1"/>
    </xf>
    <xf numFmtId="4" fontId="97" fillId="128" borderId="84" applyNumberFormat="0" applyProtection="0">
      <alignment horizontal="right" vertical="center"/>
    </xf>
    <xf numFmtId="4" fontId="34" fillId="74" borderId="123" applyNumberFormat="0" applyProtection="0">
      <alignment horizontal="right" vertical="center"/>
    </xf>
    <xf numFmtId="4" fontId="71" fillId="96" borderId="117" applyNumberFormat="0" applyProtection="0">
      <alignment horizontal="left" vertical="center" indent="1"/>
    </xf>
    <xf numFmtId="0" fontId="18" fillId="75" borderId="84" applyNumberFormat="0" applyProtection="0">
      <alignment horizontal="left" vertical="center" indent="1"/>
    </xf>
    <xf numFmtId="0" fontId="71" fillId="76" borderId="97" applyNumberFormat="0" applyProtection="0">
      <alignment horizontal="left" vertical="top" indent="1"/>
    </xf>
    <xf numFmtId="4" fontId="34" fillId="69" borderId="84" applyNumberFormat="0" applyProtection="0">
      <alignment horizontal="right" vertical="center"/>
    </xf>
    <xf numFmtId="4" fontId="18" fillId="75" borderId="105" applyNumberFormat="0" applyProtection="0">
      <alignment horizontal="left" vertical="center" indent="1"/>
    </xf>
    <xf numFmtId="4" fontId="71" fillId="69" borderId="117" applyNumberFormat="0" applyProtection="0">
      <alignment horizontal="right" vertical="center"/>
    </xf>
    <xf numFmtId="4" fontId="97" fillId="80" borderId="84" applyNumberFormat="0" applyProtection="0">
      <alignment horizontal="right" vertical="center"/>
    </xf>
    <xf numFmtId="0" fontId="31" fillId="0" borderId="77" applyNumberFormat="0" applyFill="0" applyAlignment="0" applyProtection="0"/>
    <xf numFmtId="4" fontId="97" fillId="80" borderId="110" applyNumberFormat="0" applyProtection="0">
      <alignment horizontal="right" vertical="center"/>
    </xf>
    <xf numFmtId="4" fontId="77" fillId="77" borderId="78" applyNumberFormat="0" applyProtection="0">
      <alignment horizontal="righ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0" fontId="71" fillId="74" borderId="78" applyNumberFormat="0" applyProtection="0">
      <alignment horizontal="left" vertical="center" indent="1"/>
    </xf>
    <xf numFmtId="0" fontId="71" fillId="76" borderId="78" applyNumberFormat="0" applyProtection="0">
      <alignment horizontal="left" vertical="center" indent="1"/>
    </xf>
    <xf numFmtId="0" fontId="71" fillId="113" borderId="78" applyNumberFormat="0" applyProtection="0">
      <alignment horizontal="left" vertical="center" indent="1"/>
    </xf>
    <xf numFmtId="4" fontId="71" fillId="74" borderId="79" applyNumberFormat="0" applyProtection="0">
      <alignment horizontal="left" vertical="center" indent="1"/>
    </xf>
    <xf numFmtId="4" fontId="71" fillId="63" borderId="78"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73" borderId="79" applyNumberFormat="0" applyProtection="0">
      <alignment horizontal="left" vertical="center" indent="1"/>
    </xf>
    <xf numFmtId="4" fontId="71" fillId="72" borderId="78" applyNumberFormat="0" applyProtection="0">
      <alignment horizontal="right" vertical="center"/>
    </xf>
    <xf numFmtId="4" fontId="71" fillId="71" borderId="78" applyNumberFormat="0" applyProtection="0">
      <alignment horizontal="right" vertical="center"/>
    </xf>
    <xf numFmtId="4" fontId="71" fillId="70" borderId="78" applyNumberFormat="0" applyProtection="0">
      <alignment horizontal="right" vertical="center"/>
    </xf>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4" fontId="71" fillId="111" borderId="78" applyNumberFormat="0" applyProtection="0">
      <alignment horizontal="left" vertical="center" indent="1"/>
    </xf>
    <xf numFmtId="4" fontId="71" fillId="64" borderId="78" applyNumberFormat="0" applyProtection="0">
      <alignment horizontal="right" vertical="center"/>
    </xf>
    <xf numFmtId="0" fontId="75" fillId="62" borderId="71" applyNumberFormat="0" applyProtection="0">
      <alignment horizontal="left" vertical="top" indent="1"/>
    </xf>
    <xf numFmtId="4" fontId="81" fillId="111" borderId="78" applyNumberFormat="0" applyProtection="0">
      <alignment vertical="center"/>
    </xf>
    <xf numFmtId="4" fontId="34" fillId="63" borderId="97" applyNumberFormat="0" applyProtection="0">
      <alignment horizontal="right" vertical="center"/>
    </xf>
    <xf numFmtId="4" fontId="71" fillId="0" borderId="91" applyNumberFormat="0" applyProtection="0">
      <alignment horizontal="right" vertical="center"/>
    </xf>
    <xf numFmtId="0" fontId="66" fillId="58" borderId="78" applyNumberFormat="0" applyAlignment="0" applyProtection="0"/>
    <xf numFmtId="4" fontId="71" fillId="96" borderId="104" applyNumberFormat="0" applyProtection="0">
      <alignment horizontal="left" vertical="center" indent="1"/>
    </xf>
    <xf numFmtId="4" fontId="74" fillId="84" borderId="110" applyNumberFormat="0" applyProtection="0">
      <alignment horizontal="left" vertical="center" indent="1"/>
    </xf>
    <xf numFmtId="0" fontId="71" fillId="113" borderId="91" applyNumberFormat="0" applyProtection="0">
      <alignment horizontal="left" vertical="center" indent="1"/>
    </xf>
    <xf numFmtId="0" fontId="79" fillId="108" borderId="78" applyNumberFormat="0" applyAlignment="0" applyProtection="0"/>
    <xf numFmtId="0" fontId="18" fillId="76" borderId="84" applyNumberFormat="0" applyProtection="0">
      <alignment horizontal="left" vertical="center" indent="1"/>
    </xf>
    <xf numFmtId="4" fontId="71" fillId="73" borderId="92" applyNumberFormat="0" applyProtection="0">
      <alignment horizontal="left" vertical="center" indent="1"/>
    </xf>
    <xf numFmtId="0" fontId="18" fillId="63" borderId="110" applyNumberFormat="0" applyProtection="0">
      <alignment horizontal="left" vertical="top" indent="1"/>
    </xf>
    <xf numFmtId="4" fontId="71" fillId="96" borderId="78" applyNumberFormat="0" applyProtection="0">
      <alignment horizontal="left" vertical="center" indent="1"/>
    </xf>
    <xf numFmtId="0" fontId="18" fillId="76" borderId="97" applyNumberFormat="0" applyProtection="0">
      <alignment horizontal="left" vertical="center" indent="1"/>
    </xf>
    <xf numFmtId="4" fontId="36" fillId="74" borderId="84" applyNumberFormat="0" applyProtection="0">
      <alignment horizontal="right" vertical="center"/>
    </xf>
    <xf numFmtId="4" fontId="34" fillId="70" borderId="110" applyNumberFormat="0" applyProtection="0">
      <alignment horizontal="right" vertical="center"/>
    </xf>
    <xf numFmtId="4" fontId="71" fillId="111" borderId="104" applyNumberFormat="0" applyProtection="0">
      <alignment horizontal="left" vertical="center" indent="1"/>
    </xf>
    <xf numFmtId="4" fontId="34" fillId="63" borderId="110" applyNumberFormat="0" applyProtection="0">
      <alignment horizontal="right" vertical="center"/>
    </xf>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0" fontId="69" fillId="84" borderId="62" applyNumberFormat="0" applyAlignment="0" applyProtection="0"/>
    <xf numFmtId="0" fontId="69" fillId="84" borderId="62" applyNumberFormat="0" applyAlignment="0" applyProtection="0"/>
    <xf numFmtId="0" fontId="69" fillId="91" borderId="62" applyNumberFormat="0" applyAlignment="0" applyProtection="0"/>
    <xf numFmtId="0" fontId="69" fillId="91" borderId="62" applyNumberFormat="0" applyAlignment="0" applyProtection="0"/>
    <xf numFmtId="4" fontId="34" fillId="68" borderId="97" applyNumberFormat="0" applyProtection="0">
      <alignment horizontal="right" vertical="center"/>
    </xf>
    <xf numFmtId="4" fontId="34" fillId="69" borderId="123" applyNumberFormat="0" applyProtection="0">
      <alignment horizontal="right" vertical="center"/>
    </xf>
    <xf numFmtId="4" fontId="36" fillId="78" borderId="84" applyNumberFormat="0" applyProtection="0">
      <alignment vertical="center"/>
    </xf>
    <xf numFmtId="4" fontId="74" fillId="84" borderId="84" applyNumberFormat="0" applyProtection="0">
      <alignment horizontal="left" vertical="center" indent="1"/>
    </xf>
    <xf numFmtId="4" fontId="18" fillId="75" borderId="92" applyNumberFormat="0" applyProtection="0">
      <alignment horizontal="left" vertical="center" indent="1"/>
    </xf>
    <xf numFmtId="0" fontId="18" fillId="74" borderId="84" applyNumberFormat="0" applyProtection="0">
      <alignment horizontal="left" vertical="center" indent="1"/>
    </xf>
    <xf numFmtId="4" fontId="32" fillId="62" borderId="57" applyNumberFormat="0" applyProtection="0">
      <alignment vertical="center"/>
    </xf>
    <xf numFmtId="4" fontId="35" fillId="111" borderId="57" applyNumberFormat="0" applyProtection="0">
      <alignment vertical="center"/>
    </xf>
    <xf numFmtId="4" fontId="35" fillId="111" borderId="57" applyNumberFormat="0" applyProtection="0">
      <alignment vertical="center"/>
    </xf>
    <xf numFmtId="4" fontId="32" fillId="62" borderId="57" applyNumberFormat="0" applyProtection="0">
      <alignment vertical="center"/>
    </xf>
    <xf numFmtId="4" fontId="32" fillId="62" borderId="57" applyNumberFormat="0" applyProtection="0">
      <alignment vertical="center"/>
    </xf>
    <xf numFmtId="4" fontId="33" fillId="62" borderId="57" applyNumberFormat="0" applyProtection="0">
      <alignment vertical="center"/>
    </xf>
    <xf numFmtId="4" fontId="96" fillId="111" borderId="57" applyNumberFormat="0" applyProtection="0">
      <alignment vertical="center"/>
    </xf>
    <xf numFmtId="4" fontId="96" fillId="111"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4" fontId="97" fillId="111" borderId="57" applyNumberFormat="0" applyProtection="0">
      <alignment horizontal="left" vertical="center" indent="1"/>
    </xf>
    <xf numFmtId="4" fontId="97" fillId="111" borderId="57" applyNumberFormat="0" applyProtection="0">
      <alignment horizontal="left" vertical="center" indent="1"/>
    </xf>
    <xf numFmtId="4" fontId="32" fillId="62" borderId="57" applyNumberFormat="0" applyProtection="0">
      <alignment horizontal="left" vertical="center" indent="1"/>
    </xf>
    <xf numFmtId="4" fontId="32" fillId="62" borderId="57" applyNumberFormat="0" applyProtection="0">
      <alignment horizontal="left" vertical="center" indent="1"/>
    </xf>
    <xf numFmtId="0" fontId="32" fillId="62" borderId="57" applyNumberFormat="0" applyProtection="0">
      <alignment horizontal="left" vertical="top" indent="1"/>
    </xf>
    <xf numFmtId="4" fontId="34" fillId="63" borderId="84" applyNumberFormat="0" applyProtection="0">
      <alignment horizontal="left" vertical="center" indent="1"/>
    </xf>
    <xf numFmtId="4" fontId="35" fillId="111" borderId="84" applyNumberFormat="0" applyProtection="0">
      <alignment vertical="center"/>
    </xf>
    <xf numFmtId="0" fontId="18" fillId="57" borderId="88" applyNumberFormat="0" applyFont="0" applyAlignment="0" applyProtection="0"/>
    <xf numFmtId="4" fontId="97" fillId="128" borderId="84" applyNumberFormat="0" applyProtection="0">
      <alignment horizontal="right" vertical="center"/>
    </xf>
    <xf numFmtId="4" fontId="35" fillId="93" borderId="94" applyNumberFormat="0" applyProtection="0">
      <alignment horizontal="left" vertical="center" indent="1"/>
    </xf>
    <xf numFmtId="4" fontId="34" fillId="64" borderId="57" applyNumberFormat="0" applyProtection="0">
      <alignment horizontal="right" vertical="center"/>
    </xf>
    <xf numFmtId="4" fontId="97" fillId="127" borderId="57" applyNumberFormat="0" applyProtection="0">
      <alignment horizontal="right" vertical="center"/>
    </xf>
    <xf numFmtId="4" fontId="97" fillId="127" borderId="57" applyNumberFormat="0" applyProtection="0">
      <alignment horizontal="right" vertical="center"/>
    </xf>
    <xf numFmtId="4" fontId="34" fillId="64" borderId="57"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97" fillId="95" borderId="57" applyNumberFormat="0" applyProtection="0">
      <alignment horizontal="right" vertical="center"/>
    </xf>
    <xf numFmtId="4" fontId="97" fillId="95" borderId="57" applyNumberFormat="0" applyProtection="0">
      <alignment horizontal="right" vertical="center"/>
    </xf>
    <xf numFmtId="4" fontId="34" fillId="65"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97" fillId="128" borderId="57" applyNumberFormat="0" applyProtection="0">
      <alignment horizontal="right" vertical="center"/>
    </xf>
    <xf numFmtId="4" fontId="97" fillId="128" borderId="57" applyNumberFormat="0" applyProtection="0">
      <alignment horizontal="right" vertical="center"/>
    </xf>
    <xf numFmtId="4" fontId="34" fillId="66"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97" fillId="80" borderId="57" applyNumberFormat="0" applyProtection="0">
      <alignment horizontal="right" vertical="center"/>
    </xf>
    <xf numFmtId="4" fontId="97" fillId="80" borderId="57" applyNumberFormat="0" applyProtection="0">
      <alignment horizontal="right" vertical="center"/>
    </xf>
    <xf numFmtId="4" fontId="34" fillId="67"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97" fillId="129" borderId="57" applyNumberFormat="0" applyProtection="0">
      <alignment horizontal="right" vertical="center"/>
    </xf>
    <xf numFmtId="4" fontId="97" fillId="129" borderId="57" applyNumberFormat="0" applyProtection="0">
      <alignment horizontal="right" vertical="center"/>
    </xf>
    <xf numFmtId="4" fontId="34" fillId="68"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97" fillId="83" borderId="57" applyNumberFormat="0" applyProtection="0">
      <alignment horizontal="right" vertical="center"/>
    </xf>
    <xf numFmtId="4" fontId="97" fillId="83" borderId="57" applyNumberFormat="0" applyProtection="0">
      <alignment horizontal="right" vertical="center"/>
    </xf>
    <xf numFmtId="4" fontId="34" fillId="69"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97" fillId="130" borderId="57" applyNumberFormat="0" applyProtection="0">
      <alignment horizontal="right" vertical="center"/>
    </xf>
    <xf numFmtId="4" fontId="97" fillId="130" borderId="57" applyNumberFormat="0" applyProtection="0">
      <alignment horizontal="right" vertical="center"/>
    </xf>
    <xf numFmtId="4" fontId="34" fillId="70"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97" fillId="131" borderId="57" applyNumberFormat="0" applyProtection="0">
      <alignment horizontal="right" vertical="center"/>
    </xf>
    <xf numFmtId="4" fontId="97" fillId="131" borderId="57" applyNumberFormat="0" applyProtection="0">
      <alignment horizontal="right" vertical="center"/>
    </xf>
    <xf numFmtId="4" fontId="34" fillId="71"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4" fontId="97" fillId="132" borderId="57" applyNumberFormat="0" applyProtection="0">
      <alignment horizontal="right" vertical="center"/>
    </xf>
    <xf numFmtId="4" fontId="97" fillId="132" borderId="57" applyNumberFormat="0" applyProtection="0">
      <alignment horizontal="right" vertical="center"/>
    </xf>
    <xf numFmtId="4" fontId="34" fillId="72" borderId="57" applyNumberFormat="0" applyProtection="0">
      <alignment horizontal="right" vertical="center"/>
    </xf>
    <xf numFmtId="4" fontId="34" fillId="72" borderId="57" applyNumberFormat="0" applyProtection="0">
      <alignment horizontal="right" vertical="center"/>
    </xf>
    <xf numFmtId="4" fontId="34" fillId="78" borderId="97" applyNumberFormat="0" applyProtection="0">
      <alignment horizontal="left" vertical="center" indent="1"/>
    </xf>
    <xf numFmtId="4" fontId="34" fillId="68" borderId="84" applyNumberFormat="0" applyProtection="0">
      <alignment horizontal="right" vertical="center"/>
    </xf>
    <xf numFmtId="4" fontId="71" fillId="68" borderId="91" applyNumberFormat="0" applyProtection="0">
      <alignment horizontal="right" vertical="center"/>
    </xf>
    <xf numFmtId="0" fontId="59" fillId="91" borderId="74" applyNumberFormat="0" applyAlignment="0" applyProtection="0"/>
    <xf numFmtId="4" fontId="34" fillId="63" borderId="84" applyNumberFormat="0" applyProtection="0">
      <alignment horizontal="left" vertical="center" indent="1"/>
    </xf>
    <xf numFmtId="4" fontId="33" fillId="62" borderId="97" applyNumberFormat="0" applyProtection="0">
      <alignment vertical="center"/>
    </xf>
    <xf numFmtId="0" fontId="71" fillId="63" borderId="84" applyNumberFormat="0" applyProtection="0">
      <alignment horizontal="left" vertical="top" indent="1"/>
    </xf>
    <xf numFmtId="4" fontId="34" fillId="69" borderId="84" applyNumberFormat="0" applyProtection="0">
      <alignment horizontal="right" vertical="center"/>
    </xf>
    <xf numFmtId="4" fontId="34" fillId="66" borderId="97" applyNumberFormat="0" applyProtection="0">
      <alignment horizontal="right" vertical="center"/>
    </xf>
    <xf numFmtId="4" fontId="71" fillId="96" borderId="104" applyNumberFormat="0" applyProtection="0">
      <alignment horizontal="left" vertical="center" indent="1"/>
    </xf>
    <xf numFmtId="4" fontId="34" fillId="78" borderId="97" applyNumberFormat="0" applyProtection="0">
      <alignment vertical="center"/>
    </xf>
    <xf numFmtId="0" fontId="18" fillId="76" borderId="97" applyNumberFormat="0" applyProtection="0">
      <alignment horizontal="left" vertical="center" indent="1"/>
    </xf>
    <xf numFmtId="4" fontId="97" fillId="134" borderId="97" applyNumberFormat="0" applyProtection="0">
      <alignment vertical="center"/>
    </xf>
    <xf numFmtId="4" fontId="34" fillId="63" borderId="57" applyNumberFormat="0" applyProtection="0">
      <alignment horizontal="right" vertical="center"/>
    </xf>
    <xf numFmtId="4" fontId="97" fillId="93" borderId="57" applyNumberFormat="0" applyProtection="0">
      <alignment horizontal="right" vertical="center"/>
    </xf>
    <xf numFmtId="4" fontId="97" fillId="93" borderId="57" applyNumberFormat="0" applyProtection="0">
      <alignment horizontal="right" vertical="center"/>
    </xf>
    <xf numFmtId="4" fontId="34" fillId="63" borderId="57" applyNumberFormat="0" applyProtection="0">
      <alignment horizontal="right" vertical="center"/>
    </xf>
    <xf numFmtId="4" fontId="34" fillId="63" borderId="57" applyNumberFormat="0" applyProtection="0">
      <alignment horizontal="right" vertical="center"/>
    </xf>
    <xf numFmtId="4" fontId="98" fillId="134" borderId="97" applyNumberFormat="0" applyProtection="0">
      <alignment vertical="center"/>
    </xf>
    <xf numFmtId="4" fontId="34" fillId="64" borderId="97" applyNumberFormat="0" applyProtection="0">
      <alignment horizontal="right" vertical="center"/>
    </xf>
    <xf numFmtId="4" fontId="71" fillId="63" borderId="91" applyNumberFormat="0" applyProtection="0">
      <alignment horizontal="right" vertical="center"/>
    </xf>
    <xf numFmtId="4" fontId="97" fillId="134" borderId="84" applyNumberFormat="0" applyProtection="0">
      <alignment vertical="center"/>
    </xf>
    <xf numFmtId="4" fontId="35" fillId="93" borderId="94" applyNumberFormat="0" applyProtection="0">
      <alignment horizontal="left" vertical="center" indent="1"/>
    </xf>
    <xf numFmtId="0" fontId="31" fillId="0" borderId="90" applyNumberFormat="0" applyFill="0" applyAlignment="0" applyProtection="0"/>
    <xf numFmtId="4" fontId="71" fillId="70" borderId="130" applyNumberFormat="0" applyProtection="0">
      <alignment horizontal="right" vertical="center"/>
    </xf>
    <xf numFmtId="4" fontId="97" fillId="95" borderId="123" applyNumberFormat="0" applyProtection="0">
      <alignment horizontal="right" vertical="center"/>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71" fillId="75" borderId="57" applyNumberFormat="0" applyProtection="0">
      <alignment horizontal="left" vertical="top" indent="1"/>
    </xf>
    <xf numFmtId="0" fontId="18" fillId="75" borderId="57" applyNumberFormat="0" applyProtection="0">
      <alignment horizontal="left" vertical="top"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71" fillId="63" borderId="57" applyNumberFormat="0" applyProtection="0">
      <alignment horizontal="left" vertical="top" indent="1"/>
    </xf>
    <xf numFmtId="0" fontId="18" fillId="63" borderId="57" applyNumberFormat="0" applyProtection="0">
      <alignment horizontal="left" vertical="top"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71" fillId="76" borderId="57" applyNumberFormat="0" applyProtection="0">
      <alignment horizontal="left" vertical="top" indent="1"/>
    </xf>
    <xf numFmtId="0" fontId="18" fillId="76" borderId="57" applyNumberFormat="0" applyProtection="0">
      <alignment horizontal="left" vertical="top"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71" fillId="74" borderId="57" applyNumberFormat="0" applyProtection="0">
      <alignment horizontal="left" vertical="top" indent="1"/>
    </xf>
    <xf numFmtId="0" fontId="18" fillId="74" borderId="57" applyNumberFormat="0" applyProtection="0">
      <alignment horizontal="left" vertical="top" indent="1"/>
    </xf>
    <xf numFmtId="0" fontId="18" fillId="74" borderId="57" applyNumberFormat="0" applyProtection="0">
      <alignment horizontal="left" vertical="top" indent="1"/>
    </xf>
    <xf numFmtId="0" fontId="18" fillId="77" borderId="56" applyNumberFormat="0">
      <protection locked="0"/>
    </xf>
    <xf numFmtId="0" fontId="18" fillId="75" borderId="71" applyNumberFormat="0" applyProtection="0">
      <alignment horizontal="left" vertical="center" indent="1"/>
    </xf>
    <xf numFmtId="0" fontId="18" fillId="77" borderId="56" applyNumberFormat="0">
      <protection locked="0"/>
    </xf>
    <xf numFmtId="0" fontId="18" fillId="77" borderId="56" applyNumberFormat="0">
      <protection locked="0"/>
    </xf>
    <xf numFmtId="4" fontId="34" fillId="78" borderId="57" applyNumberFormat="0" applyProtection="0">
      <alignment vertical="center"/>
    </xf>
    <xf numFmtId="4" fontId="97" fillId="134" borderId="57" applyNumberFormat="0" applyProtection="0">
      <alignment vertical="center"/>
    </xf>
    <xf numFmtId="4" fontId="97" fillId="134" borderId="57" applyNumberFormat="0" applyProtection="0">
      <alignment vertical="center"/>
    </xf>
    <xf numFmtId="4" fontId="34" fillId="78" borderId="57" applyNumberFormat="0" applyProtection="0">
      <alignment vertical="center"/>
    </xf>
    <xf numFmtId="4" fontId="36" fillId="78" borderId="57" applyNumberFormat="0" applyProtection="0">
      <alignment vertical="center"/>
    </xf>
    <xf numFmtId="4" fontId="98" fillId="134" borderId="57" applyNumberFormat="0" applyProtection="0">
      <alignment vertical="center"/>
    </xf>
    <xf numFmtId="4" fontId="98" fillId="134"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97" fillId="134" borderId="57" applyNumberFormat="0" applyProtection="0">
      <alignment horizontal="right" vertical="center"/>
    </xf>
    <xf numFmtId="4" fontId="97" fillId="134" borderId="57" applyNumberFormat="0" applyProtection="0">
      <alignment horizontal="right" vertical="center"/>
    </xf>
    <xf numFmtId="4" fontId="34" fillId="74" borderId="57" applyNumberFormat="0" applyProtection="0">
      <alignment horizontal="right" vertical="center"/>
    </xf>
    <xf numFmtId="4" fontId="34" fillId="74" borderId="57" applyNumberFormat="0" applyProtection="0">
      <alignment horizontal="right" vertical="center"/>
    </xf>
    <xf numFmtId="4" fontId="36" fillId="74" borderId="57" applyNumberFormat="0" applyProtection="0">
      <alignment horizontal="right" vertical="center"/>
    </xf>
    <xf numFmtId="4" fontId="98" fillId="134" borderId="57" applyNumberFormat="0" applyProtection="0">
      <alignment horizontal="right" vertical="center"/>
    </xf>
    <xf numFmtId="4" fontId="98" fillId="134" borderId="57" applyNumberFormat="0" applyProtection="0">
      <alignment horizontal="right" vertical="center"/>
    </xf>
    <xf numFmtId="4" fontId="36" fillId="74" borderId="57"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57"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57" applyNumberFormat="0" applyProtection="0">
      <alignment horizontal="left" vertical="center" indent="1"/>
    </xf>
    <xf numFmtId="4" fontId="35" fillId="93" borderId="57" applyNumberFormat="0" applyProtection="0">
      <alignment horizontal="left" vertical="center" indent="1"/>
    </xf>
    <xf numFmtId="0" fontId="34" fillId="63" borderId="57" applyNumberFormat="0" applyProtection="0">
      <alignment horizontal="left" vertical="top" indent="1"/>
    </xf>
    <xf numFmtId="0" fontId="32" fillId="62" borderId="71"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2" fillId="62" borderId="71" applyNumberFormat="0" applyProtection="0">
      <alignment horizontal="left" vertical="center" indent="1"/>
    </xf>
    <xf numFmtId="0" fontId="71" fillId="114" borderId="56"/>
    <xf numFmtId="4" fontId="38" fillId="74" borderId="57" applyNumberFormat="0" applyProtection="0">
      <alignment horizontal="right" vertical="center"/>
    </xf>
    <xf numFmtId="4" fontId="99" fillId="134" borderId="57" applyNumberFormat="0" applyProtection="0">
      <alignment horizontal="right" vertical="center"/>
    </xf>
    <xf numFmtId="4" fontId="99" fillId="134" borderId="57" applyNumberFormat="0" applyProtection="0">
      <alignment horizontal="right" vertical="center"/>
    </xf>
    <xf numFmtId="4" fontId="38" fillId="74" borderId="57" applyNumberFormat="0" applyProtection="0">
      <alignment horizontal="right" vertical="center"/>
    </xf>
    <xf numFmtId="0" fontId="32" fillId="62" borderId="84" applyNumberFormat="0" applyProtection="0">
      <alignment horizontal="left" vertical="top" indent="1"/>
    </xf>
    <xf numFmtId="4" fontId="34" fillId="68" borderId="84" applyNumberFormat="0" applyProtection="0">
      <alignment horizontal="right" vertical="center"/>
    </xf>
    <xf numFmtId="4" fontId="34" fillId="68" borderId="84"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18" fillId="75" borderId="84" applyNumberFormat="0" applyProtection="0">
      <alignment horizontal="left" vertical="top" indent="1"/>
    </xf>
    <xf numFmtId="0" fontId="75" fillId="62" borderId="97" applyNumberFormat="0" applyProtection="0">
      <alignment horizontal="left" vertical="top" indent="1"/>
    </xf>
    <xf numFmtId="4" fontId="71" fillId="63" borderId="91" applyNumberFormat="0" applyProtection="0">
      <alignment horizontal="right" vertical="center"/>
    </xf>
    <xf numFmtId="0" fontId="18" fillId="75" borderId="110" applyNumberFormat="0" applyProtection="0">
      <alignment horizontal="left" vertical="top" indent="1"/>
    </xf>
    <xf numFmtId="37" fontId="41" fillId="0" borderId="58" applyNumberFormat="0"/>
    <xf numFmtId="4" fontId="34" fillId="70" borderId="97" applyNumberFormat="0" applyProtection="0">
      <alignment horizontal="right" vertical="center"/>
    </xf>
    <xf numFmtId="0" fontId="18" fillId="75" borderId="84" applyNumberFormat="0" applyProtection="0">
      <alignment horizontal="left" vertical="center" indent="1"/>
    </xf>
    <xf numFmtId="4" fontId="36" fillId="74" borderId="84" applyNumberFormat="0" applyProtection="0">
      <alignment horizontal="right" vertical="center"/>
    </xf>
    <xf numFmtId="4" fontId="34" fillId="78" borderId="84" applyNumberFormat="0" applyProtection="0">
      <alignment horizontal="left" vertical="center" indent="1"/>
    </xf>
    <xf numFmtId="173" fontId="41" fillId="0" borderId="59" applyFill="0"/>
    <xf numFmtId="0" fontId="31" fillId="0" borderId="68" applyNumberFormat="0" applyFill="0" applyAlignment="0" applyProtection="0"/>
    <xf numFmtId="0" fontId="31" fillId="0" borderId="68" applyNumberFormat="0" applyFill="0" applyAlignment="0" applyProtection="0"/>
    <xf numFmtId="0" fontId="71" fillId="76" borderId="123" applyNumberFormat="0" applyProtection="0">
      <alignment horizontal="left" vertical="top" indent="1"/>
    </xf>
    <xf numFmtId="0" fontId="18" fillId="74" borderId="97" applyNumberFormat="0" applyProtection="0">
      <alignment horizontal="left" vertical="center" indent="1"/>
    </xf>
    <xf numFmtId="4" fontId="98" fillId="134" borderId="97" applyNumberFormat="0" applyProtection="0">
      <alignment vertical="center"/>
    </xf>
    <xf numFmtId="4" fontId="34" fillId="74" borderId="84" applyNumberFormat="0" applyProtection="0">
      <alignment horizontal="right" vertical="center"/>
    </xf>
    <xf numFmtId="4" fontId="34" fillId="71" borderId="110" applyNumberFormat="0" applyProtection="0">
      <alignment horizontal="right" vertical="center"/>
    </xf>
    <xf numFmtId="4" fontId="36" fillId="74" borderId="110" applyNumberFormat="0" applyProtection="0">
      <alignment horizontal="right" vertical="center"/>
    </xf>
    <xf numFmtId="4" fontId="97" fillId="134" borderId="84" applyNumberFormat="0" applyProtection="0">
      <alignment horizontal="right" vertical="center"/>
    </xf>
    <xf numFmtId="4" fontId="97" fillId="95" borderId="110" applyNumberFormat="0" applyProtection="0">
      <alignment horizontal="right" vertical="center"/>
    </xf>
    <xf numFmtId="0" fontId="71" fillId="114" borderId="69"/>
    <xf numFmtId="4" fontId="81" fillId="82" borderId="69" applyNumberFormat="0" applyProtection="0">
      <alignment vertical="center"/>
    </xf>
    <xf numFmtId="0" fontId="18" fillId="63" borderId="110" applyNumberFormat="0" applyProtection="0">
      <alignment horizontal="left" vertical="top" indent="1"/>
    </xf>
    <xf numFmtId="4" fontId="71" fillId="0" borderId="91" applyNumberFormat="0" applyProtection="0">
      <alignment horizontal="right" vertical="center"/>
    </xf>
    <xf numFmtId="0" fontId="71" fillId="75" borderId="84" applyNumberFormat="0" applyProtection="0">
      <alignment horizontal="left" vertical="top" indent="1"/>
    </xf>
    <xf numFmtId="4" fontId="71" fillId="69" borderId="78" applyNumberFormat="0" applyProtection="0">
      <alignment horizontal="right" vertical="center"/>
    </xf>
    <xf numFmtId="4" fontId="71" fillId="69" borderId="117" applyNumberFormat="0" applyProtection="0">
      <alignment horizontal="right" vertical="center"/>
    </xf>
    <xf numFmtId="4" fontId="71" fillId="62" borderId="78" applyNumberFormat="0" applyProtection="0">
      <alignment vertical="center"/>
    </xf>
    <xf numFmtId="0" fontId="69" fillId="108" borderId="89" applyNumberFormat="0" applyAlignment="0" applyProtection="0"/>
    <xf numFmtId="0" fontId="34" fillId="78" borderId="84" applyNumberFormat="0" applyProtection="0">
      <alignment horizontal="left" vertical="top" indent="1"/>
    </xf>
    <xf numFmtId="4" fontId="32" fillId="62" borderId="84" applyNumberFormat="0" applyProtection="0">
      <alignment horizontal="left" vertical="center" indent="1"/>
    </xf>
    <xf numFmtId="4" fontId="97" fillId="111" borderId="84" applyNumberFormat="0" applyProtection="0">
      <alignment horizontal="left" vertical="center" indent="1"/>
    </xf>
    <xf numFmtId="4" fontId="99" fillId="134" borderId="97" applyNumberFormat="0" applyProtection="0">
      <alignment horizontal="right" vertical="center"/>
    </xf>
    <xf numFmtId="0" fontId="18" fillId="76" borderId="71" applyNumberFormat="0" applyProtection="0">
      <alignment horizontal="left" vertical="top" indent="1"/>
    </xf>
    <xf numFmtId="4" fontId="34" fillId="69" borderId="97" applyNumberFormat="0" applyProtection="0">
      <alignment horizontal="right" vertical="center"/>
    </xf>
    <xf numFmtId="4" fontId="34" fillId="65" borderId="71" applyNumberFormat="0" applyProtection="0">
      <alignment horizontal="right" vertical="center"/>
    </xf>
    <xf numFmtId="4" fontId="71" fillId="96" borderId="91" applyNumberFormat="0" applyProtection="0">
      <alignment horizontal="left" vertical="center" indent="1"/>
    </xf>
    <xf numFmtId="0" fontId="18" fillId="63" borderId="71" applyNumberFormat="0" applyProtection="0">
      <alignment horizontal="left" vertical="top" indent="1"/>
    </xf>
    <xf numFmtId="4" fontId="34" fillId="72" borderId="71" applyNumberFormat="0" applyProtection="0">
      <alignment horizontal="right" vertical="center"/>
    </xf>
    <xf numFmtId="4" fontId="97" fillId="127" borderId="71" applyNumberFormat="0" applyProtection="0">
      <alignment horizontal="right" vertical="center"/>
    </xf>
    <xf numFmtId="0" fontId="18" fillId="75" borderId="84" applyNumberFormat="0" applyProtection="0">
      <alignment horizontal="left" vertical="top" indent="1"/>
    </xf>
    <xf numFmtId="0" fontId="18" fillId="75" borderId="71" applyNumberFormat="0" applyProtection="0">
      <alignment horizontal="left" vertical="top" indent="1"/>
    </xf>
    <xf numFmtId="4" fontId="97" fillId="129" borderId="84" applyNumberFormat="0" applyProtection="0">
      <alignment horizontal="right" vertical="center"/>
    </xf>
    <xf numFmtId="4" fontId="34" fillId="71" borderId="84" applyNumberFormat="0" applyProtection="0">
      <alignment horizontal="right" vertical="center"/>
    </xf>
    <xf numFmtId="4" fontId="34" fillId="67" borderId="84" applyNumberFormat="0" applyProtection="0">
      <alignment horizontal="right" vertical="center"/>
    </xf>
    <xf numFmtId="4" fontId="97" fillId="83" borderId="71" applyNumberFormat="0" applyProtection="0">
      <alignment horizontal="right" vertical="center"/>
    </xf>
    <xf numFmtId="4" fontId="32" fillId="62" borderId="71" applyNumberFormat="0" applyProtection="0">
      <alignment horizontal="left" vertical="center" indent="1"/>
    </xf>
    <xf numFmtId="0" fontId="71" fillId="76" borderId="104" applyNumberFormat="0" applyProtection="0">
      <alignment horizontal="left" vertical="center" indent="1"/>
    </xf>
    <xf numFmtId="4" fontId="35" fillId="93" borderId="84" applyNumberFormat="0" applyProtection="0">
      <alignment horizontal="left" vertical="center" indent="1"/>
    </xf>
    <xf numFmtId="4" fontId="97" fillId="129" borderId="71" applyNumberFormat="0" applyProtection="0">
      <alignment horizontal="right" vertical="center"/>
    </xf>
    <xf numFmtId="4" fontId="35" fillId="111" borderId="71" applyNumberFormat="0" applyProtection="0">
      <alignment vertical="center"/>
    </xf>
    <xf numFmtId="0" fontId="18" fillId="63" borderId="97" applyNumberFormat="0" applyProtection="0">
      <alignment horizontal="left" vertical="center" indent="1"/>
    </xf>
    <xf numFmtId="4" fontId="34" fillId="71" borderId="84" applyNumberFormat="0" applyProtection="0">
      <alignment horizontal="right" vertical="center"/>
    </xf>
    <xf numFmtId="4" fontId="34" fillId="67" borderId="71" applyNumberFormat="0" applyProtection="0">
      <alignment horizontal="right" vertical="center"/>
    </xf>
    <xf numFmtId="4" fontId="97" fillId="134" borderId="84" applyNumberFormat="0" applyProtection="0">
      <alignment vertical="center"/>
    </xf>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0" fontId="71" fillId="114" borderId="56"/>
    <xf numFmtId="4" fontId="71" fillId="112" borderId="104" applyNumberFormat="0" applyProtection="0">
      <alignment horizontal="right" vertical="center"/>
    </xf>
    <xf numFmtId="4" fontId="97" fillId="80" borderId="84" applyNumberFormat="0" applyProtection="0">
      <alignment horizontal="right" vertical="center"/>
    </xf>
    <xf numFmtId="4" fontId="77" fillId="77" borderId="91" applyNumberFormat="0" applyProtection="0">
      <alignment horizontal="right" vertical="center"/>
    </xf>
    <xf numFmtId="4" fontId="32" fillId="62" borderId="123" applyNumberFormat="0" applyProtection="0">
      <alignment horizontal="left" vertical="center" indent="1"/>
    </xf>
    <xf numFmtId="4" fontId="34" fillId="64" borderId="97" applyNumberFormat="0" applyProtection="0">
      <alignment horizontal="right" vertical="center"/>
    </xf>
    <xf numFmtId="0" fontId="31" fillId="0" borderId="77" applyNumberFormat="0" applyFill="0" applyAlignment="0" applyProtection="0"/>
    <xf numFmtId="4" fontId="34" fillId="69" borderId="84" applyNumberFormat="0" applyProtection="0">
      <alignment horizontal="right" vertical="center"/>
    </xf>
    <xf numFmtId="0" fontId="71" fillId="57" borderId="104" applyNumberFormat="0" applyFont="0" applyAlignment="0" applyProtection="0"/>
    <xf numFmtId="4" fontId="34" fillId="65" borderId="84" applyNumberFormat="0" applyProtection="0">
      <alignment horizontal="right" vertical="center"/>
    </xf>
    <xf numFmtId="0" fontId="69" fillId="91" borderId="76" applyNumberFormat="0" applyAlignment="0" applyProtection="0"/>
    <xf numFmtId="4" fontId="34" fillId="72" borderId="123" applyNumberFormat="0" applyProtection="0">
      <alignment horizontal="right" vertical="center"/>
    </xf>
    <xf numFmtId="0" fontId="66" fillId="58" borderId="74" applyNumberFormat="0" applyAlignment="0" applyProtection="0"/>
    <xf numFmtId="4" fontId="97" fillId="128" borderId="84" applyNumberFormat="0" applyProtection="0">
      <alignment horizontal="right" vertical="center"/>
    </xf>
    <xf numFmtId="4" fontId="71" fillId="73" borderId="118" applyNumberFormat="0" applyProtection="0">
      <alignment horizontal="left" vertical="center" indent="1"/>
    </xf>
    <xf numFmtId="4" fontId="97" fillId="83" borderId="123" applyNumberFormat="0" applyProtection="0">
      <alignment horizontal="right" vertical="center"/>
    </xf>
    <xf numFmtId="4" fontId="97" fillId="134" borderId="84" applyNumberFormat="0" applyProtection="0">
      <alignment horizontal="right" vertical="center"/>
    </xf>
    <xf numFmtId="4" fontId="38" fillId="74" borderId="71" applyNumberFormat="0" applyProtection="0">
      <alignment horizontal="right" vertical="center"/>
    </xf>
    <xf numFmtId="0" fontId="34" fillId="63" borderId="71" applyNumberFormat="0" applyProtection="0">
      <alignment horizontal="left" vertical="top" indent="1"/>
    </xf>
    <xf numFmtId="4" fontId="36" fillId="74" borderId="71"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18" fillId="77" borderId="69" applyNumberFormat="0">
      <protection locked="0"/>
    </xf>
    <xf numFmtId="0" fontId="18" fillId="74"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71" fillId="113" borderId="104" applyNumberFormat="0" applyProtection="0">
      <alignment horizontal="left" vertical="center" indent="1"/>
    </xf>
    <xf numFmtId="4" fontId="34" fillId="66" borderId="84" applyNumberFormat="0" applyProtection="0">
      <alignment horizontal="right" vertical="center"/>
    </xf>
    <xf numFmtId="0" fontId="18" fillId="74" borderId="84" applyNumberFormat="0" applyProtection="0">
      <alignment horizontal="left" vertical="top" indent="1"/>
    </xf>
    <xf numFmtId="4" fontId="34" fillId="71" borderId="71" applyNumberFormat="0" applyProtection="0">
      <alignment horizontal="right" vertical="center"/>
    </xf>
    <xf numFmtId="4" fontId="34" fillId="69" borderId="71" applyNumberFormat="0" applyProtection="0">
      <alignment horizontal="right" vertical="center"/>
    </xf>
    <xf numFmtId="4" fontId="34" fillId="67" borderId="71" applyNumberFormat="0" applyProtection="0">
      <alignment horizontal="right" vertical="center"/>
    </xf>
    <xf numFmtId="4" fontId="34" fillId="63" borderId="57" applyNumberFormat="0" applyProtection="0">
      <alignment horizontal="left" vertical="center" indent="1"/>
    </xf>
    <xf numFmtId="4" fontId="34" fillId="65" borderId="71" applyNumberFormat="0" applyProtection="0">
      <alignment horizontal="right" vertical="center"/>
    </xf>
    <xf numFmtId="4" fontId="33" fillId="62" borderId="71" applyNumberFormat="0" applyProtection="0">
      <alignment vertical="center"/>
    </xf>
    <xf numFmtId="4" fontId="32" fillId="62" borderId="84" applyNumberFormat="0" applyProtection="0">
      <alignment vertical="center"/>
    </xf>
    <xf numFmtId="4" fontId="35" fillId="111" borderId="123" applyNumberFormat="0" applyProtection="0">
      <alignment vertical="center"/>
    </xf>
    <xf numFmtId="4" fontId="33" fillId="62" borderId="110" applyNumberFormat="0" applyProtection="0">
      <alignment vertical="center"/>
    </xf>
    <xf numFmtId="0" fontId="71" fillId="76" borderId="71" applyNumberFormat="0" applyProtection="0">
      <alignment horizontal="left" vertical="top" indent="1"/>
    </xf>
    <xf numFmtId="0" fontId="18" fillId="57" borderId="114" applyNumberFormat="0" applyFont="0" applyAlignment="0" applyProtection="0"/>
    <xf numFmtId="4" fontId="97" fillId="95" borderId="84" applyNumberFormat="0" applyProtection="0">
      <alignment horizontal="right" vertical="center"/>
    </xf>
    <xf numFmtId="0" fontId="71" fillId="63" borderId="71" applyNumberFormat="0" applyProtection="0">
      <alignment horizontal="left" vertical="top" indent="1"/>
    </xf>
    <xf numFmtId="0" fontId="71" fillId="75" borderId="84" applyNumberFormat="0" applyProtection="0">
      <alignment horizontal="left" vertical="top" indent="1"/>
    </xf>
    <xf numFmtId="0" fontId="71" fillId="75" borderId="71" applyNumberFormat="0" applyProtection="0">
      <alignment horizontal="left" vertical="top" indent="1"/>
    </xf>
    <xf numFmtId="4" fontId="34" fillId="70" borderId="71" applyNumberFormat="0" applyProtection="0">
      <alignment horizontal="right" vertical="center"/>
    </xf>
    <xf numFmtId="4" fontId="34" fillId="63" borderId="84" applyNumberFormat="0" applyProtection="0">
      <alignment horizontal="right" vertical="center"/>
    </xf>
    <xf numFmtId="4" fontId="34" fillId="66" borderId="84" applyNumberFormat="0" applyProtection="0">
      <alignment horizontal="right" vertical="center"/>
    </xf>
    <xf numFmtId="4" fontId="97" fillId="83" borderId="71" applyNumberFormat="0" applyProtection="0">
      <alignment horizontal="right" vertical="center"/>
    </xf>
    <xf numFmtId="0" fontId="71" fillId="114" borderId="83"/>
    <xf numFmtId="4" fontId="98" fillId="134" borderId="84" applyNumberFormat="0" applyProtection="0">
      <alignment horizontal="right" vertical="center"/>
    </xf>
    <xf numFmtId="4" fontId="34" fillId="68" borderId="71" applyNumberFormat="0" applyProtection="0">
      <alignment horizontal="right" vertical="center"/>
    </xf>
    <xf numFmtId="0" fontId="18" fillId="63" borderId="97" applyNumberFormat="0" applyProtection="0">
      <alignment horizontal="left" vertical="top" indent="1"/>
    </xf>
    <xf numFmtId="4" fontId="97" fillId="83" borderId="84" applyNumberFormat="0" applyProtection="0">
      <alignment horizontal="right" vertical="center"/>
    </xf>
    <xf numFmtId="0" fontId="71" fillId="114" borderId="109"/>
    <xf numFmtId="0" fontId="18" fillId="75" borderId="84" applyNumberFormat="0" applyProtection="0">
      <alignment horizontal="left" vertical="center" indent="1"/>
    </xf>
    <xf numFmtId="4" fontId="34" fillId="69" borderId="84" applyNumberFormat="0" applyProtection="0">
      <alignment horizontal="right" vertical="center"/>
    </xf>
    <xf numFmtId="0" fontId="71" fillId="113" borderId="91" applyNumberFormat="0" applyProtection="0">
      <alignment horizontal="left" vertical="center" indent="1"/>
    </xf>
    <xf numFmtId="0" fontId="71" fillId="57" borderId="104" applyNumberFormat="0" applyFont="0" applyAlignment="0" applyProtection="0"/>
    <xf numFmtId="4" fontId="71" fillId="62" borderId="91" applyNumberFormat="0" applyProtection="0">
      <alignment vertical="center"/>
    </xf>
    <xf numFmtId="4" fontId="32" fillId="62" borderId="71" applyNumberFormat="0" applyProtection="0">
      <alignment vertical="center"/>
    </xf>
    <xf numFmtId="4" fontId="34" fillId="64" borderId="71" applyNumberFormat="0" applyProtection="0">
      <alignment horizontal="right" vertical="center"/>
    </xf>
    <xf numFmtId="4" fontId="34" fillId="66" borderId="71" applyNumberFormat="0" applyProtection="0">
      <alignment horizontal="right" vertical="center"/>
    </xf>
    <xf numFmtId="4" fontId="34" fillId="68" borderId="71" applyNumberFormat="0" applyProtection="0">
      <alignment horizontal="right" vertical="center"/>
    </xf>
    <xf numFmtId="4" fontId="34" fillId="70" borderId="71" applyNumberFormat="0" applyProtection="0">
      <alignment horizontal="right" vertical="center"/>
    </xf>
    <xf numFmtId="4" fontId="34" fillId="72" borderId="71" applyNumberFormat="0" applyProtection="0">
      <alignment horizontal="right" vertical="center"/>
    </xf>
    <xf numFmtId="0" fontId="18" fillId="74" borderId="97" applyNumberFormat="0" applyProtection="0">
      <alignment horizontal="left" vertical="center" indent="1"/>
    </xf>
    <xf numFmtId="4" fontId="97" fillId="134" borderId="84" applyNumberFormat="0" applyProtection="0">
      <alignment vertical="center"/>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34" fillId="78" borderId="71" applyNumberFormat="0" applyProtection="0">
      <alignment horizontal="left" vertical="center" indent="1"/>
    </xf>
    <xf numFmtId="4" fontId="34" fillId="74" borderId="71" applyNumberFormat="0" applyProtection="0">
      <alignment horizontal="right" vertical="center"/>
    </xf>
    <xf numFmtId="4" fontId="34" fillId="63" borderId="71" applyNumberFormat="0" applyProtection="0">
      <alignment horizontal="left" vertical="center" indent="1"/>
    </xf>
    <xf numFmtId="4" fontId="37" fillId="94" borderId="133" applyNumberFormat="0" applyProtection="0">
      <alignment horizontal="left" vertical="center" indent="1"/>
    </xf>
    <xf numFmtId="4" fontId="34" fillId="78" borderId="97" applyNumberFormat="0" applyProtection="0">
      <alignment horizontal="left" vertical="center" indent="1"/>
    </xf>
    <xf numFmtId="4" fontId="81" fillId="81" borderId="130" applyNumberFormat="0" applyProtection="0">
      <alignment horizontal="right" vertical="center"/>
    </xf>
    <xf numFmtId="4" fontId="71" fillId="69" borderId="117" applyNumberFormat="0" applyProtection="0">
      <alignment horizontal="right" vertical="center"/>
    </xf>
    <xf numFmtId="4" fontId="34" fillId="64" borderId="84" applyNumberFormat="0" applyProtection="0">
      <alignment horizontal="right" vertical="center"/>
    </xf>
    <xf numFmtId="4" fontId="32" fillId="62" borderId="84" applyNumberFormat="0" applyProtection="0">
      <alignment vertical="center"/>
    </xf>
    <xf numFmtId="4" fontId="71" fillId="96" borderId="117" applyNumberFormat="0" applyProtection="0">
      <alignment horizontal="left" vertical="center" indent="1"/>
    </xf>
    <xf numFmtId="4" fontId="18" fillId="75" borderId="118" applyNumberFormat="0" applyProtection="0">
      <alignment horizontal="left" vertical="center" indent="1"/>
    </xf>
    <xf numFmtId="0" fontId="18" fillId="57" borderId="75" applyNumberFormat="0" applyFont="0" applyAlignment="0" applyProtection="0"/>
    <xf numFmtId="4" fontId="97" fillId="127" borderId="84" applyNumberFormat="0" applyProtection="0">
      <alignment horizontal="right" vertical="center"/>
    </xf>
    <xf numFmtId="0" fontId="18" fillId="76" borderId="84" applyNumberFormat="0" applyProtection="0">
      <alignment horizontal="left" vertical="center" indent="1"/>
    </xf>
    <xf numFmtId="4" fontId="71" fillId="74" borderId="92" applyNumberFormat="0" applyProtection="0">
      <alignment horizontal="left" vertical="center" indent="1"/>
    </xf>
    <xf numFmtId="4" fontId="97" fillId="132" borderId="84" applyNumberFormat="0" applyProtection="0">
      <alignment horizontal="right" vertical="center"/>
    </xf>
    <xf numFmtId="4" fontId="71" fillId="69" borderId="91" applyNumberFormat="0" applyProtection="0">
      <alignment horizontal="right" vertical="center"/>
    </xf>
    <xf numFmtId="0" fontId="71" fillId="57" borderId="91" applyNumberFormat="0" applyFont="0" applyAlignment="0" applyProtection="0"/>
    <xf numFmtId="4" fontId="71" fillId="72" borderId="91" applyNumberFormat="0" applyProtection="0">
      <alignment horizontal="right" vertical="center"/>
    </xf>
    <xf numFmtId="0" fontId="32" fillId="62" borderId="57" applyNumberFormat="0" applyProtection="0">
      <alignment horizontal="left" vertical="top" indent="1"/>
    </xf>
    <xf numFmtId="4" fontId="71" fillId="96" borderId="64" applyNumberFormat="0" applyProtection="0">
      <alignment horizontal="left" vertical="center" indent="1"/>
    </xf>
    <xf numFmtId="4" fontId="38" fillId="74" borderId="57"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0" fontId="66" fillId="58" borderId="74" applyNumberFormat="0" applyAlignment="0" applyProtection="0"/>
    <xf numFmtId="4" fontId="34" fillId="68" borderId="84" applyNumberFormat="0" applyProtection="0">
      <alignment horizontal="right" vertical="center"/>
    </xf>
    <xf numFmtId="0" fontId="18" fillId="76" borderId="84" applyNumberFormat="0" applyProtection="0">
      <alignment horizontal="left" vertical="top" indent="1"/>
    </xf>
    <xf numFmtId="4" fontId="34" fillId="63" borderId="84" applyNumberFormat="0" applyProtection="0">
      <alignment horizontal="left" vertical="center" indent="1"/>
    </xf>
    <xf numFmtId="0" fontId="18" fillId="76" borderId="110" applyNumberFormat="0" applyProtection="0">
      <alignment horizontal="left" vertical="center" indent="1"/>
    </xf>
    <xf numFmtId="0" fontId="71" fillId="76" borderId="84" applyNumberFormat="0" applyProtection="0">
      <alignment horizontal="left" vertical="top" indent="1"/>
    </xf>
    <xf numFmtId="0" fontId="93" fillId="84" borderId="113" applyNumberFormat="0" applyAlignment="0" applyProtection="0"/>
    <xf numFmtId="4" fontId="34" fillId="78" borderId="84" applyNumberFormat="0" applyProtection="0">
      <alignment horizontal="left" vertical="center" indent="1"/>
    </xf>
    <xf numFmtId="4" fontId="34" fillId="70" borderId="110" applyNumberFormat="0" applyProtection="0">
      <alignment horizontal="right" vertical="center"/>
    </xf>
    <xf numFmtId="4" fontId="18" fillId="75" borderId="105" applyNumberFormat="0" applyProtection="0">
      <alignment horizontal="left" vertical="center" indent="1"/>
    </xf>
    <xf numFmtId="0" fontId="66" fillId="58" borderId="100" applyNumberFormat="0" applyAlignment="0" applyProtection="0"/>
    <xf numFmtId="0" fontId="34" fillId="63" borderId="84" applyNumberFormat="0" applyProtection="0">
      <alignment horizontal="left" vertical="top" indent="1"/>
    </xf>
    <xf numFmtId="4" fontId="71" fillId="71" borderId="104" applyNumberFormat="0" applyProtection="0">
      <alignment horizontal="right" vertical="center"/>
    </xf>
    <xf numFmtId="4" fontId="34" fillId="63" borderId="84" applyNumberFormat="0" applyProtection="0">
      <alignment horizontal="right" vertical="center"/>
    </xf>
    <xf numFmtId="4" fontId="71" fillId="67" borderId="91" applyNumberFormat="0" applyProtection="0">
      <alignment horizontal="right" vertical="center"/>
    </xf>
    <xf numFmtId="4" fontId="71" fillId="68" borderId="104" applyNumberFormat="0" applyProtection="0">
      <alignment horizontal="right" vertical="center"/>
    </xf>
    <xf numFmtId="4" fontId="71" fillId="71" borderId="91" applyNumberFormat="0" applyProtection="0">
      <alignment horizontal="right" vertical="center"/>
    </xf>
    <xf numFmtId="4" fontId="97" fillId="130" borderId="110" applyNumberFormat="0" applyProtection="0">
      <alignment horizontal="right" vertical="center"/>
    </xf>
    <xf numFmtId="4" fontId="71" fillId="66" borderId="92" applyNumberFormat="0" applyProtection="0">
      <alignment horizontal="right" vertical="center"/>
    </xf>
    <xf numFmtId="0" fontId="87" fillId="84" borderId="113" applyNumberFormat="0" applyAlignment="0" applyProtection="0"/>
    <xf numFmtId="0" fontId="31" fillId="0" borderId="121" applyNumberFormat="0" applyFill="0" applyAlignment="0" applyProtection="0"/>
    <xf numFmtId="4" fontId="97" fillId="128" borderId="97" applyNumberFormat="0" applyProtection="0">
      <alignment horizontal="right" vertical="center"/>
    </xf>
    <xf numFmtId="4" fontId="34" fillId="72" borderId="110" applyNumberFormat="0" applyProtection="0">
      <alignment horizontal="right" vertical="center"/>
    </xf>
    <xf numFmtId="173" fontId="83" fillId="0" borderId="85"/>
    <xf numFmtId="4" fontId="71" fillId="112" borderId="91" applyNumberFormat="0" applyProtection="0">
      <alignment horizontal="right" vertical="center"/>
    </xf>
    <xf numFmtId="4" fontId="71" fillId="68" borderId="117" applyNumberFormat="0" applyProtection="0">
      <alignment horizontal="right" vertical="center"/>
    </xf>
    <xf numFmtId="0" fontId="18" fillId="76" borderId="84" applyNumberFormat="0" applyProtection="0">
      <alignment horizontal="left" vertical="top" indent="1"/>
    </xf>
    <xf numFmtId="4" fontId="97" fillId="127" borderId="84" applyNumberFormat="0" applyProtection="0">
      <alignment horizontal="right" vertical="center"/>
    </xf>
    <xf numFmtId="0" fontId="66" fillId="58" borderId="74" applyNumberFormat="0" applyAlignment="0" applyProtection="0"/>
    <xf numFmtId="4" fontId="99" fillId="134" borderId="123" applyNumberFormat="0" applyProtection="0">
      <alignment horizontal="right" vertical="center"/>
    </xf>
    <xf numFmtId="0" fontId="73" fillId="75" borderId="106" applyBorder="0"/>
    <xf numFmtId="4" fontId="71" fillId="69" borderId="91" applyNumberFormat="0" applyProtection="0">
      <alignment horizontal="right" vertical="center"/>
    </xf>
    <xf numFmtId="4" fontId="98" fillId="134" borderId="110" applyNumberFormat="0" applyProtection="0">
      <alignment vertical="center"/>
    </xf>
    <xf numFmtId="4" fontId="34" fillId="69" borderId="97" applyNumberFormat="0" applyProtection="0">
      <alignment horizontal="right" vertical="center"/>
    </xf>
    <xf numFmtId="4" fontId="36" fillId="78" borderId="97" applyNumberFormat="0" applyProtection="0">
      <alignment vertical="center"/>
    </xf>
    <xf numFmtId="4" fontId="81" fillId="81" borderId="91" applyNumberFormat="0" applyProtection="0">
      <alignment horizontal="right" vertical="center"/>
    </xf>
    <xf numFmtId="4" fontId="38" fillId="74" borderId="123" applyNumberFormat="0" applyProtection="0">
      <alignment horizontal="right" vertical="center"/>
    </xf>
    <xf numFmtId="0" fontId="59" fillId="91" borderId="74" applyNumberFormat="0" applyAlignment="0" applyProtection="0"/>
    <xf numFmtId="0" fontId="18" fillId="74" borderId="123" applyNumberFormat="0" applyProtection="0">
      <alignment horizontal="left" vertical="center" indent="1"/>
    </xf>
    <xf numFmtId="4" fontId="96" fillId="111" borderId="123" applyNumberFormat="0" applyProtection="0">
      <alignment vertical="center"/>
    </xf>
    <xf numFmtId="0" fontId="66" fillId="58" borderId="100" applyNumberFormat="0" applyAlignment="0" applyProtection="0"/>
    <xf numFmtId="0" fontId="59" fillId="91" borderId="74" applyNumberFormat="0" applyAlignment="0" applyProtection="0"/>
    <xf numFmtId="0" fontId="69" fillId="91" borderId="115" applyNumberFormat="0" applyAlignment="0" applyProtection="0"/>
    <xf numFmtId="4" fontId="97" fillId="131" borderId="97" applyNumberFormat="0" applyProtection="0">
      <alignment horizontal="right" vertical="center"/>
    </xf>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8" fillId="74" borderId="30"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59" fillId="91" borderId="60" applyNumberFormat="0" applyAlignment="0" applyProtection="0"/>
    <xf numFmtId="0" fontId="66" fillId="58" borderId="60" applyNumberFormat="0" applyAlignment="0" applyProtection="0"/>
    <xf numFmtId="0" fontId="18" fillId="57" borderId="61" applyNumberFormat="0" applyFont="0" applyAlignment="0" applyProtection="0"/>
    <xf numFmtId="0" fontId="31" fillId="0" borderId="63" applyNumberFormat="0" applyFill="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64" applyNumberFormat="0" applyProtection="0">
      <alignment horizontal="right" vertical="center"/>
    </xf>
    <xf numFmtId="0" fontId="79" fillId="108" borderId="64" applyNumberFormat="0" applyAlignment="0" applyProtection="0"/>
    <xf numFmtId="0" fontId="66" fillId="58" borderId="64" applyNumberFormat="0" applyAlignment="0" applyProtection="0"/>
    <xf numFmtId="0" fontId="71" fillId="57" borderId="64" applyNumberFormat="0" applyFon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30"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0" fontId="73" fillId="75" borderId="66" applyBorder="0"/>
    <xf numFmtId="4" fontId="74" fillId="78" borderId="30"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64" applyNumberFormat="0" applyProtection="0">
      <alignment horizontal="right" vertical="center"/>
    </xf>
    <xf numFmtId="0" fontId="74" fillId="63" borderId="30" applyNumberFormat="0" applyProtection="0">
      <alignment horizontal="left" vertical="top" indent="1"/>
    </xf>
    <xf numFmtId="4" fontId="76" fillId="79" borderId="65" applyNumberFormat="0" applyProtection="0">
      <alignment horizontal="left" vertical="center" indent="1"/>
    </xf>
    <xf numFmtId="4" fontId="77" fillId="77" borderId="64" applyNumberFormat="0" applyProtection="0">
      <alignment horizontal="right" vertical="center"/>
    </xf>
    <xf numFmtId="0" fontId="31" fillId="0" borderId="63" applyNumberFormat="0" applyFill="0" applyAlignment="0" applyProtection="0"/>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30"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0" fontId="34" fillId="63" borderId="30"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31" fillId="0" borderId="68" applyNumberFormat="0" applyFill="0" applyAlignment="0" applyProtection="0"/>
    <xf numFmtId="0" fontId="31" fillId="0" borderId="68" applyNumberFormat="0" applyFill="0" applyAlignment="0" applyProtection="0"/>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4" fontId="34" fillId="63" borderId="30" applyNumberFormat="0" applyProtection="0">
      <alignment horizontal="left" vertical="center" indent="1"/>
    </xf>
    <xf numFmtId="0" fontId="32" fillId="62" borderId="30" applyNumberFormat="0" applyProtection="0">
      <alignment horizontal="left" vertical="top" indent="1"/>
    </xf>
    <xf numFmtId="4" fontId="71" fillId="96" borderId="64" applyNumberFormat="0" applyProtection="0">
      <alignment horizontal="left" vertical="center" indent="1"/>
    </xf>
    <xf numFmtId="4" fontId="38" fillId="74" borderId="30"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111" borderId="91" applyNumberFormat="0" applyProtection="0">
      <alignment horizontal="left" vertical="center" indent="1"/>
    </xf>
    <xf numFmtId="0" fontId="18" fillId="76" borderId="97" applyNumberFormat="0" applyProtection="0">
      <alignment horizontal="left" vertical="center" indent="1"/>
    </xf>
    <xf numFmtId="4" fontId="97" fillId="128" borderId="110" applyNumberFormat="0" applyProtection="0">
      <alignment horizontal="right" vertical="center"/>
    </xf>
    <xf numFmtId="4" fontId="98" fillId="134" borderId="110" applyNumberFormat="0" applyProtection="0">
      <alignment vertical="center"/>
    </xf>
    <xf numFmtId="4" fontId="71" fillId="74" borderId="105" applyNumberFormat="0" applyProtection="0">
      <alignment horizontal="left" vertical="center" indent="1"/>
    </xf>
    <xf numFmtId="0" fontId="71" fillId="74" borderId="71" applyNumberFormat="0" applyProtection="0">
      <alignment horizontal="left" vertical="top" indent="1"/>
    </xf>
    <xf numFmtId="4" fontId="34" fillId="69" borderId="123" applyNumberFormat="0" applyProtection="0">
      <alignment horizontal="right" vertical="center"/>
    </xf>
    <xf numFmtId="0" fontId="71" fillId="63" borderId="71" applyNumberFormat="0" applyProtection="0">
      <alignment horizontal="left" vertical="top" indent="1"/>
    </xf>
    <xf numFmtId="0" fontId="18" fillId="74" borderId="84" applyNumberFormat="0" applyProtection="0">
      <alignment horizontal="left" vertical="top" indent="1"/>
    </xf>
    <xf numFmtId="4" fontId="34" fillId="69" borderId="110" applyNumberFormat="0" applyProtection="0">
      <alignment horizontal="right" vertical="center"/>
    </xf>
    <xf numFmtId="4" fontId="34" fillId="68" borderId="110" applyNumberFormat="0" applyProtection="0">
      <alignment horizontal="right" vertical="center"/>
    </xf>
    <xf numFmtId="0" fontId="71" fillId="84" borderId="78" applyNumberFormat="0" applyProtection="0">
      <alignment horizontal="left" vertical="center" indent="1"/>
    </xf>
    <xf numFmtId="4" fontId="71" fillId="67" borderId="78" applyNumberFormat="0" applyProtection="0">
      <alignment horizontal="right" vertical="center"/>
    </xf>
    <xf numFmtId="4" fontId="71" fillId="66" borderId="79" applyNumberFormat="0" applyProtection="0">
      <alignment horizontal="right" vertical="center"/>
    </xf>
    <xf numFmtId="4" fontId="34" fillId="78" borderId="97" applyNumberFormat="0" applyProtection="0">
      <alignmen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0" fontId="71" fillId="74" borderId="117" applyNumberFormat="0" applyProtection="0">
      <alignment horizontal="left" vertical="center"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0" fontId="71" fillId="114" borderId="69"/>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4" fontId="37" fillId="94" borderId="94" applyNumberFormat="0" applyProtection="0">
      <alignment horizontal="left" vertical="center" indent="1"/>
    </xf>
    <xf numFmtId="4" fontId="99" fillId="134" borderId="84" applyNumberFormat="0" applyProtection="0">
      <alignment horizontal="right" vertical="center"/>
    </xf>
    <xf numFmtId="4" fontId="34" fillId="78" borderId="110" applyNumberFormat="0" applyProtection="0">
      <alignment horizontal="left" vertical="center" indent="1"/>
    </xf>
    <xf numFmtId="0" fontId="18" fillId="75" borderId="110" applyNumberFormat="0" applyProtection="0">
      <alignment horizontal="left" vertical="top" indent="1"/>
    </xf>
    <xf numFmtId="4" fontId="34" fillId="74" borderId="110" applyNumberFormat="0" applyProtection="0">
      <alignment horizontal="right" vertical="center"/>
    </xf>
    <xf numFmtId="0" fontId="87" fillId="84" borderId="113" applyNumberFormat="0" applyAlignment="0" applyProtection="0"/>
    <xf numFmtId="0" fontId="32" fillId="62" borderId="123" applyNumberFormat="0" applyProtection="0">
      <alignment horizontal="left" vertical="top" indent="1"/>
    </xf>
    <xf numFmtId="37" fontId="41" fillId="0" borderId="72" applyNumberFormat="0"/>
    <xf numFmtId="4" fontId="35" fillId="111" borderId="110" applyNumberFormat="0" applyProtection="0">
      <alignment vertical="center"/>
    </xf>
    <xf numFmtId="4" fontId="71" fillId="71" borderId="91" applyNumberFormat="0" applyProtection="0">
      <alignment horizontal="right" vertical="center"/>
    </xf>
    <xf numFmtId="4" fontId="36" fillId="74" borderId="84" applyNumberFormat="0" applyProtection="0">
      <alignment horizontal="right" vertical="center"/>
    </xf>
    <xf numFmtId="4" fontId="38" fillId="74" borderId="84" applyNumberFormat="0" applyProtection="0">
      <alignment horizontal="right" vertical="center"/>
    </xf>
    <xf numFmtId="173" fontId="41" fillId="0" borderId="73" applyFill="0"/>
    <xf numFmtId="0" fontId="31" fillId="0" borderId="82" applyNumberFormat="0" applyFill="0" applyAlignment="0" applyProtection="0"/>
    <xf numFmtId="0" fontId="31" fillId="0" borderId="82" applyNumberFormat="0" applyFill="0" applyAlignment="0" applyProtection="0"/>
    <xf numFmtId="4" fontId="32" fillId="62" borderId="84" applyNumberFormat="0" applyProtection="0">
      <alignment vertical="center"/>
    </xf>
    <xf numFmtId="4" fontId="34" fillId="70" borderId="110" applyNumberFormat="0" applyProtection="0">
      <alignment horizontal="right" vertical="center"/>
    </xf>
    <xf numFmtId="4" fontId="71" fillId="70" borderId="117" applyNumberFormat="0" applyProtection="0">
      <alignment horizontal="right" vertical="center"/>
    </xf>
    <xf numFmtId="4" fontId="33" fillId="62" borderId="97" applyNumberFormat="0" applyProtection="0">
      <alignment vertical="center"/>
    </xf>
    <xf numFmtId="4" fontId="97" fillId="130" borderId="84" applyNumberFormat="0" applyProtection="0">
      <alignment horizontal="right" vertical="center"/>
    </xf>
    <xf numFmtId="0" fontId="59" fillId="91" borderId="87" applyNumberFormat="0" applyAlignment="0" applyProtection="0"/>
    <xf numFmtId="0" fontId="18" fillId="57" borderId="88" applyNumberFormat="0" applyFont="0" applyAlignment="0" applyProtection="0"/>
    <xf numFmtId="0" fontId="18" fillId="74" borderId="110" applyNumberFormat="0" applyProtection="0">
      <alignment horizontal="left" vertical="center" indent="1"/>
    </xf>
    <xf numFmtId="0" fontId="18" fillId="77" borderId="83" applyNumberFormat="0">
      <protection locked="0"/>
    </xf>
    <xf numFmtId="0" fontId="66" fillId="58" borderId="113" applyNumberFormat="0" applyAlignment="0" applyProtection="0"/>
    <xf numFmtId="4" fontId="32" fillId="62" borderId="123" applyNumberFormat="0" applyProtection="0">
      <alignment horizontal="left" vertical="center" indent="1"/>
    </xf>
    <xf numFmtId="4" fontId="71" fillId="96" borderId="91" applyNumberFormat="0" applyProtection="0">
      <alignment horizontal="left" vertical="center" indent="1"/>
    </xf>
    <xf numFmtId="0" fontId="18" fillId="77" borderId="83" applyNumberFormat="0">
      <protection locked="0"/>
    </xf>
    <xf numFmtId="0" fontId="71" fillId="113" borderId="91" applyNumberFormat="0" applyProtection="0">
      <alignment horizontal="left" vertical="center" indent="1"/>
    </xf>
    <xf numFmtId="0" fontId="71" fillId="74" borderId="91" applyNumberFormat="0" applyProtection="0">
      <alignment horizontal="left" vertical="center" indent="1"/>
    </xf>
    <xf numFmtId="0" fontId="66" fillId="58" borderId="87" applyNumberFormat="0" applyAlignment="0" applyProtection="0"/>
    <xf numFmtId="4" fontId="71" fillId="63" borderId="91" applyNumberFormat="0" applyProtection="0">
      <alignment horizontal="right" vertical="center"/>
    </xf>
    <xf numFmtId="4" fontId="34" fillId="70" borderId="84" applyNumberFormat="0" applyProtection="0">
      <alignment horizontal="right" vertical="center"/>
    </xf>
    <xf numFmtId="4" fontId="34" fillId="69" borderId="84" applyNumberFormat="0" applyProtection="0">
      <alignment horizontal="right" vertical="center"/>
    </xf>
    <xf numFmtId="4" fontId="34" fillId="65" borderId="84" applyNumberFormat="0" applyProtection="0">
      <alignment horizontal="right" vertical="center"/>
    </xf>
    <xf numFmtId="0" fontId="71" fillId="57" borderId="91" applyNumberFormat="0" applyFont="0" applyAlignment="0" applyProtection="0"/>
    <xf numFmtId="0" fontId="59" fillId="91" borderId="126" applyNumberFormat="0" applyAlignment="0" applyProtection="0"/>
    <xf numFmtId="4" fontId="71" fillId="62" borderId="91" applyNumberFormat="0" applyProtection="0">
      <alignment vertical="center"/>
    </xf>
    <xf numFmtId="0" fontId="87" fillId="84" borderId="87" applyNumberFormat="0" applyAlignment="0" applyProtection="0"/>
    <xf numFmtId="0" fontId="18" fillId="74" borderId="84" applyNumberFormat="0" applyProtection="0">
      <alignment horizontal="left" vertical="center" indent="1"/>
    </xf>
    <xf numFmtId="4" fontId="76" fillId="79" borderId="92" applyNumberFormat="0" applyProtection="0">
      <alignment horizontal="left" vertical="center" indent="1"/>
    </xf>
    <xf numFmtId="0" fontId="34" fillId="63" borderId="97" applyNumberFormat="0" applyProtection="0">
      <alignment horizontal="left" vertical="top" indent="1"/>
    </xf>
    <xf numFmtId="4" fontId="71" fillId="0" borderId="117" applyNumberFormat="0" applyProtection="0">
      <alignment horizontal="right" vertical="center"/>
    </xf>
    <xf numFmtId="4" fontId="96" fillId="111" borderId="110" applyNumberFormat="0" applyProtection="0">
      <alignment vertical="center"/>
    </xf>
    <xf numFmtId="0" fontId="71" fillId="114" borderId="96"/>
    <xf numFmtId="0" fontId="34" fillId="78" borderId="97" applyNumberFormat="0" applyProtection="0">
      <alignment horizontal="left" vertical="top" indent="1"/>
    </xf>
    <xf numFmtId="0" fontId="71" fillId="76" borderId="130" applyNumberFormat="0" applyProtection="0">
      <alignment horizontal="left" vertical="center" indent="1"/>
    </xf>
    <xf numFmtId="4" fontId="32" fillId="62" borderId="97" applyNumberFormat="0" applyProtection="0">
      <alignment horizontal="left" vertical="center" indent="1"/>
    </xf>
    <xf numFmtId="0" fontId="71" fillId="84" borderId="104" applyNumberFormat="0" applyProtection="0">
      <alignment horizontal="left" vertical="center" indent="1"/>
    </xf>
    <xf numFmtId="173" fontId="41" fillId="0" borderId="99" applyFill="0"/>
    <xf numFmtId="4" fontId="36" fillId="78" borderId="97" applyNumberFormat="0" applyProtection="0">
      <alignment vertical="center"/>
    </xf>
    <xf numFmtId="0" fontId="18" fillId="74" borderId="97" applyNumberFormat="0" applyProtection="0">
      <alignment horizontal="left" vertical="center" indent="1"/>
    </xf>
    <xf numFmtId="4" fontId="97" fillId="132" borderId="84" applyNumberFormat="0" applyProtection="0">
      <alignment horizontal="right" vertical="center"/>
    </xf>
    <xf numFmtId="0" fontId="18" fillId="74" borderId="110" applyNumberFormat="0" applyProtection="0">
      <alignment horizontal="left" vertical="top" indent="1"/>
    </xf>
    <xf numFmtId="4" fontId="34" fillId="65" borderId="110" applyNumberFormat="0" applyProtection="0">
      <alignment horizontal="right" vertical="center"/>
    </xf>
    <xf numFmtId="4" fontId="34" fillId="63" borderId="97" applyNumberFormat="0" applyProtection="0">
      <alignment horizontal="left" vertical="center" indent="1"/>
    </xf>
    <xf numFmtId="0" fontId="71" fillId="74" borderId="104" applyNumberFormat="0" applyProtection="0">
      <alignment horizontal="left" vertical="center" indent="1"/>
    </xf>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0" fontId="71" fillId="114" borderId="69"/>
    <xf numFmtId="0" fontId="18" fillId="74" borderId="110" applyNumberFormat="0" applyProtection="0">
      <alignment horizontal="left" vertical="center" indent="1"/>
    </xf>
    <xf numFmtId="4" fontId="34" fillId="70" borderId="84" applyNumberFormat="0" applyProtection="0">
      <alignment horizontal="right" vertical="center"/>
    </xf>
    <xf numFmtId="4" fontId="34" fillId="67" borderId="84" applyNumberFormat="0" applyProtection="0">
      <alignment horizontal="right" vertical="center"/>
    </xf>
    <xf numFmtId="4" fontId="97" fillId="129" borderId="84" applyNumberFormat="0" applyProtection="0">
      <alignment horizontal="right" vertical="center"/>
    </xf>
    <xf numFmtId="4" fontId="34" fillId="67" borderId="84" applyNumberFormat="0" applyProtection="0">
      <alignment horizontal="right" vertical="center"/>
    </xf>
    <xf numFmtId="4" fontId="97" fillId="80" borderId="84" applyNumberFormat="0" applyProtection="0">
      <alignment horizontal="right" vertical="center"/>
    </xf>
    <xf numFmtId="4" fontId="97" fillId="95" borderId="97" applyNumberFormat="0" applyProtection="0">
      <alignment horizontal="right" vertical="center"/>
    </xf>
    <xf numFmtId="0" fontId="87" fillId="84" borderId="87" applyNumberFormat="0" applyAlignment="0" applyProtection="0"/>
    <xf numFmtId="4" fontId="34" fillId="70" borderId="110" applyNumberFormat="0" applyProtection="0">
      <alignment horizontal="right" vertical="center"/>
    </xf>
    <xf numFmtId="4" fontId="34" fillId="70" borderId="97" applyNumberFormat="0" applyProtection="0">
      <alignment horizontal="right" vertical="center"/>
    </xf>
    <xf numFmtId="4" fontId="34" fillId="72" borderId="84" applyNumberFormat="0" applyProtection="0">
      <alignment horizontal="right" vertical="center"/>
    </xf>
    <xf numFmtId="4" fontId="34" fillId="63" borderId="84" applyNumberFormat="0" applyProtection="0">
      <alignment horizontal="right" vertical="center"/>
    </xf>
    <xf numFmtId="0" fontId="18" fillId="76" borderId="84" applyNumberFormat="0" applyProtection="0">
      <alignment horizontal="left" vertical="center" indent="1"/>
    </xf>
    <xf numFmtId="4" fontId="71" fillId="62" borderId="91" applyNumberFormat="0" applyProtection="0">
      <alignment vertical="center"/>
    </xf>
    <xf numFmtId="4" fontId="32" fillId="62" borderId="84" applyNumberFormat="0" applyProtection="0">
      <alignment horizontal="left" vertical="center" indent="1"/>
    </xf>
    <xf numFmtId="4" fontId="34" fillId="63" borderId="84" applyNumberFormat="0" applyProtection="0">
      <alignment horizontal="right" vertical="center"/>
    </xf>
    <xf numFmtId="0" fontId="18" fillId="63" borderId="84" applyNumberFormat="0" applyProtection="0">
      <alignment horizontal="left" vertical="top" indent="1"/>
    </xf>
    <xf numFmtId="0" fontId="31" fillId="0" borderId="95" applyNumberFormat="0" applyFill="0" applyAlignment="0" applyProtection="0"/>
    <xf numFmtId="0" fontId="18" fillId="76" borderId="84" applyNumberFormat="0" applyProtection="0">
      <alignment horizontal="left" vertical="center" indent="1"/>
    </xf>
    <xf numFmtId="0" fontId="69" fillId="84" borderId="102" applyNumberFormat="0" applyAlignment="0" applyProtection="0"/>
    <xf numFmtId="0" fontId="18" fillId="76" borderId="97" applyNumberFormat="0" applyProtection="0">
      <alignment horizontal="left" vertical="top" indent="1"/>
    </xf>
    <xf numFmtId="0" fontId="18" fillId="75" borderId="97" applyNumberFormat="0" applyProtection="0">
      <alignment horizontal="left" vertical="top" indent="1"/>
    </xf>
    <xf numFmtId="4" fontId="71" fillId="67" borderId="104" applyNumberFormat="0" applyProtection="0">
      <alignment horizontal="right" vertical="center"/>
    </xf>
    <xf numFmtId="0" fontId="71" fillId="74" borderId="91" applyNumberFormat="0" applyProtection="0">
      <alignment horizontal="left" vertical="center" indent="1"/>
    </xf>
    <xf numFmtId="4" fontId="81" fillId="81" borderId="117" applyNumberFormat="0" applyProtection="0">
      <alignment horizontal="right" vertical="center"/>
    </xf>
    <xf numFmtId="4" fontId="34" fillId="70" borderId="97" applyNumberFormat="0" applyProtection="0">
      <alignment horizontal="right" vertical="center"/>
    </xf>
    <xf numFmtId="0" fontId="34" fillId="78" borderId="97" applyNumberFormat="0" applyProtection="0">
      <alignment horizontal="left" vertical="top" indent="1"/>
    </xf>
    <xf numFmtId="4" fontId="37" fillId="94" borderId="107" applyNumberFormat="0" applyProtection="0">
      <alignment horizontal="left" vertical="center" indent="1"/>
    </xf>
    <xf numFmtId="4" fontId="32" fillId="62" borderId="97" applyNumberFormat="0" applyProtection="0">
      <alignment vertical="center"/>
    </xf>
    <xf numFmtId="4" fontId="71" fillId="63" borderId="104" applyNumberFormat="0" applyProtection="0">
      <alignment horizontal="right" vertical="center"/>
    </xf>
    <xf numFmtId="4" fontId="34" fillId="63" borderId="71" applyNumberFormat="0" applyProtection="0">
      <alignment horizontal="left" vertical="center" indent="1"/>
    </xf>
    <xf numFmtId="4" fontId="96" fillId="111" borderId="97" applyNumberFormat="0" applyProtection="0">
      <alignment vertical="center"/>
    </xf>
    <xf numFmtId="0" fontId="66" fillId="58" borderId="113" applyNumberFormat="0" applyAlignment="0" applyProtection="0"/>
    <xf numFmtId="0" fontId="69" fillId="91" borderId="89" applyNumberFormat="0" applyAlignment="0" applyProtection="0"/>
    <xf numFmtId="0" fontId="18" fillId="74" borderId="84" applyNumberFormat="0" applyProtection="0">
      <alignment horizontal="left" vertical="center" indent="1"/>
    </xf>
    <xf numFmtId="0" fontId="75" fillId="62" borderId="84" applyNumberFormat="0" applyProtection="0">
      <alignment horizontal="left" vertical="top" indent="1"/>
    </xf>
    <xf numFmtId="0" fontId="31" fillId="0" borderId="90" applyNumberFormat="0" applyFill="0" applyAlignment="0" applyProtection="0"/>
    <xf numFmtId="0" fontId="18" fillId="78" borderId="114" applyNumberFormat="0" applyFont="0" applyAlignment="0" applyProtection="0"/>
    <xf numFmtId="4" fontId="34" fillId="64" borderId="97" applyNumberFormat="0" applyProtection="0">
      <alignment horizontal="right" vertical="center"/>
    </xf>
    <xf numFmtId="0" fontId="18" fillId="76" borderId="97" applyNumberFormat="0" applyProtection="0">
      <alignment horizontal="left" vertical="top" indent="1"/>
    </xf>
    <xf numFmtId="0" fontId="71" fillId="84" borderId="104" applyNumberFormat="0" applyProtection="0">
      <alignment horizontal="left" vertical="center" indent="1"/>
    </xf>
    <xf numFmtId="0" fontId="18" fillId="75" borderId="123" applyNumberFormat="0" applyProtection="0">
      <alignment horizontal="left" vertical="center" indent="1"/>
    </xf>
    <xf numFmtId="0" fontId="71" fillId="114" borderId="96"/>
    <xf numFmtId="0" fontId="18" fillId="74" borderId="110" applyNumberFormat="0" applyProtection="0">
      <alignment horizontal="left" vertical="center" indent="1"/>
    </xf>
    <xf numFmtId="4" fontId="97" fillId="129" borderId="84" applyNumberFormat="0" applyProtection="0">
      <alignment horizontal="right" vertical="center"/>
    </xf>
    <xf numFmtId="4" fontId="97" fillId="134" borderId="123" applyNumberFormat="0" applyProtection="0">
      <alignment horizontal="right" vertical="center"/>
    </xf>
    <xf numFmtId="0" fontId="18" fillId="63" borderId="97"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32" fillId="62" borderId="110" applyNumberFormat="0" applyProtection="0">
      <alignment horizontal="left" vertical="top" indent="1"/>
    </xf>
    <xf numFmtId="4" fontId="32" fillId="62" borderId="84" applyNumberFormat="0" applyProtection="0">
      <alignment horizontal="left" vertical="center" indent="1"/>
    </xf>
    <xf numFmtId="4" fontId="33" fillId="62" borderId="97" applyNumberFormat="0" applyProtection="0">
      <alignment vertical="center"/>
    </xf>
    <xf numFmtId="4" fontId="71" fillId="74" borderId="118" applyNumberFormat="0" applyProtection="0">
      <alignment horizontal="left" vertical="center" indent="1"/>
    </xf>
    <xf numFmtId="4" fontId="34" fillId="78" borderId="110" applyNumberFormat="0" applyProtection="0">
      <alignment horizontal="left" vertical="center" indent="1"/>
    </xf>
    <xf numFmtId="4" fontId="71" fillId="73" borderId="105" applyNumberFormat="0" applyProtection="0">
      <alignment horizontal="left" vertical="center" indent="1"/>
    </xf>
    <xf numFmtId="0" fontId="18" fillId="74" borderId="97" applyNumberFormat="0" applyProtection="0">
      <alignment horizontal="left" vertical="center" indent="1"/>
    </xf>
    <xf numFmtId="4" fontId="97" fillId="127" borderId="123" applyNumberFormat="0" applyProtection="0">
      <alignment horizontal="right" vertical="center"/>
    </xf>
    <xf numFmtId="0" fontId="71" fillId="75" borderId="123" applyNumberFormat="0" applyProtection="0">
      <alignment horizontal="left" vertical="top" indent="1"/>
    </xf>
    <xf numFmtId="4" fontId="97" fillId="130" borderId="110" applyNumberFormat="0" applyProtection="0">
      <alignment horizontal="right" vertical="center"/>
    </xf>
    <xf numFmtId="0" fontId="93" fillId="84" borderId="100" applyNumberFormat="0" applyAlignment="0" applyProtection="0"/>
    <xf numFmtId="4" fontId="71" fillId="112" borderId="91" applyNumberFormat="0" applyProtection="0">
      <alignment horizontal="right" vertical="center"/>
    </xf>
    <xf numFmtId="0" fontId="71" fillId="113" borderId="117" applyNumberFormat="0" applyProtection="0">
      <alignment horizontal="left" vertical="center" indent="1"/>
    </xf>
    <xf numFmtId="4" fontId="81" fillId="81" borderId="104" applyNumberFormat="0" applyProtection="0">
      <alignment horizontal="right" vertical="center"/>
    </xf>
    <xf numFmtId="4" fontId="99" fillId="134" borderId="97" applyNumberFormat="0" applyProtection="0">
      <alignment horizontal="right" vertical="center"/>
    </xf>
    <xf numFmtId="4" fontId="34" fillId="74" borderId="97" applyNumberFormat="0" applyProtection="0">
      <alignment horizontal="right" vertical="center"/>
    </xf>
    <xf numFmtId="0" fontId="18" fillId="74" borderId="84" applyNumberFormat="0" applyProtection="0">
      <alignment horizontal="left" vertical="center" indent="1"/>
    </xf>
    <xf numFmtId="0" fontId="18" fillId="63" borderId="84" applyNumberFormat="0" applyProtection="0">
      <alignment horizontal="left" vertical="center" indent="1"/>
    </xf>
    <xf numFmtId="4" fontId="34" fillId="65" borderId="84" applyNumberFormat="0" applyProtection="0">
      <alignment horizontal="right" vertical="center"/>
    </xf>
    <xf numFmtId="4" fontId="36" fillId="74" borderId="97"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32" fillId="62" borderId="97" applyNumberFormat="0" applyProtection="0">
      <alignment horizontal="left" vertical="top" indent="1"/>
    </xf>
    <xf numFmtId="4" fontId="35" fillId="111" borderId="84" applyNumberFormat="0" applyProtection="0">
      <alignment vertical="center"/>
    </xf>
    <xf numFmtId="4" fontId="71" fillId="63" borderId="105" applyNumberFormat="0" applyProtection="0">
      <alignment horizontal="left" vertical="center" indent="1"/>
    </xf>
    <xf numFmtId="4" fontId="38" fillId="74" borderId="97" applyNumberFormat="0" applyProtection="0">
      <alignment horizontal="right" vertical="center"/>
    </xf>
    <xf numFmtId="4" fontId="71" fillId="111" borderId="91" applyNumberFormat="0" applyProtection="0">
      <alignment horizontal="left" vertical="center" indent="1"/>
    </xf>
    <xf numFmtId="4" fontId="34" fillId="70" borderId="97" applyNumberFormat="0" applyProtection="0">
      <alignment horizontal="right" vertical="center"/>
    </xf>
    <xf numFmtId="4" fontId="97" fillId="134" borderId="110" applyNumberFormat="0" applyProtection="0">
      <alignment vertical="center"/>
    </xf>
    <xf numFmtId="4" fontId="97" fillId="83" borderId="84" applyNumberFormat="0" applyProtection="0">
      <alignment horizontal="right" vertical="center"/>
    </xf>
    <xf numFmtId="4" fontId="34" fillId="69" borderId="84" applyNumberFormat="0" applyProtection="0">
      <alignment horizontal="right" vertical="center"/>
    </xf>
    <xf numFmtId="4" fontId="97" fillId="83" borderId="84" applyNumberFormat="0" applyProtection="0">
      <alignment horizontal="right" vertical="center"/>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0" fontId="18" fillId="76" borderId="97" applyNumberFormat="0" applyProtection="0">
      <alignment horizontal="left" vertical="top"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71" fillId="75" borderId="110" applyNumberFormat="0" applyProtection="0">
      <alignment horizontal="left" vertical="top" indent="1"/>
    </xf>
    <xf numFmtId="4" fontId="98" fillId="134" borderId="84" applyNumberFormat="0" applyProtection="0">
      <alignment vertical="center"/>
    </xf>
    <xf numFmtId="173" fontId="41" fillId="0" borderId="86" applyFill="0"/>
    <xf numFmtId="0" fontId="75" fillId="62" borderId="110" applyNumberFormat="0" applyProtection="0">
      <alignment horizontal="left" vertical="top" indent="1"/>
    </xf>
    <xf numFmtId="0" fontId="18" fillId="75" borderId="97" applyNumberFormat="0" applyProtection="0">
      <alignment horizontal="left" vertical="center" indent="1"/>
    </xf>
    <xf numFmtId="0" fontId="32" fillId="62" borderId="84" applyNumberFormat="0" applyProtection="0">
      <alignment horizontal="left" vertical="top" indent="1"/>
    </xf>
    <xf numFmtId="0" fontId="18" fillId="63" borderId="84" applyNumberFormat="0" applyProtection="0">
      <alignment horizontal="left" vertical="center" indent="1"/>
    </xf>
    <xf numFmtId="4" fontId="34" fillId="65" borderId="97" applyNumberFormat="0" applyProtection="0">
      <alignment horizontal="right" vertical="center"/>
    </xf>
    <xf numFmtId="0" fontId="73" fillId="75" borderId="106" applyBorder="0"/>
    <xf numFmtId="4" fontId="34" fillId="72" borderId="84" applyNumberFormat="0" applyProtection="0">
      <alignment horizontal="right" vertical="center"/>
    </xf>
    <xf numFmtId="4" fontId="97" fillId="95" borderId="84" applyNumberFormat="0" applyProtection="0">
      <alignment horizontal="right" vertical="center"/>
    </xf>
    <xf numFmtId="4" fontId="71" fillId="96" borderId="104" applyNumberFormat="0" applyProtection="0">
      <alignment horizontal="left" vertical="center" indent="1"/>
    </xf>
    <xf numFmtId="0" fontId="18" fillId="75" borderId="84" applyNumberFormat="0" applyProtection="0">
      <alignment horizontal="left" vertical="top" indent="1"/>
    </xf>
    <xf numFmtId="4" fontId="34" fillId="63" borderId="123" applyNumberFormat="0" applyProtection="0">
      <alignment horizontal="left" vertical="center" indent="1"/>
    </xf>
    <xf numFmtId="4" fontId="34" fillId="78" borderId="97" applyNumberFormat="0" applyProtection="0">
      <alignment vertical="center"/>
    </xf>
    <xf numFmtId="0" fontId="18" fillId="63" borderId="84" applyNumberFormat="0" applyProtection="0">
      <alignment horizontal="left" vertical="top" indent="1"/>
    </xf>
    <xf numFmtId="4" fontId="34" fillId="64" borderId="84" applyNumberFormat="0" applyProtection="0">
      <alignment horizontal="right" vertical="center"/>
    </xf>
    <xf numFmtId="4" fontId="33" fillId="62" borderId="84" applyNumberFormat="0" applyProtection="0">
      <alignment vertical="center"/>
    </xf>
    <xf numFmtId="4" fontId="34" fillId="66" borderId="123" applyNumberFormat="0" applyProtection="0">
      <alignment horizontal="right" vertical="center"/>
    </xf>
    <xf numFmtId="4" fontId="34" fillId="70" borderId="97" applyNumberFormat="0" applyProtection="0">
      <alignment horizontal="right" vertical="center"/>
    </xf>
    <xf numFmtId="4" fontId="71" fillId="74" borderId="131" applyNumberFormat="0" applyProtection="0">
      <alignment horizontal="left" vertical="center" indent="1"/>
    </xf>
    <xf numFmtId="4" fontId="97" fillId="95" borderId="84" applyNumberFormat="0" applyProtection="0">
      <alignment horizontal="right" vertical="center"/>
    </xf>
    <xf numFmtId="4" fontId="97" fillId="83" borderId="84" applyNumberFormat="0" applyProtection="0">
      <alignment horizontal="right" vertical="center"/>
    </xf>
    <xf numFmtId="4" fontId="34" fillId="64" borderId="84" applyNumberFormat="0" applyProtection="0">
      <alignment horizontal="right" vertical="center"/>
    </xf>
    <xf numFmtId="4" fontId="34" fillId="64" borderId="84" applyNumberFormat="0" applyProtection="0">
      <alignment horizontal="right" vertical="center"/>
    </xf>
    <xf numFmtId="0" fontId="18" fillId="57" borderId="101" applyNumberFormat="0" applyFont="0" applyAlignment="0" applyProtection="0"/>
    <xf numFmtId="4" fontId="71" fillId="70" borderId="104" applyNumberFormat="0" applyProtection="0">
      <alignment horizontal="right" vertical="center"/>
    </xf>
    <xf numFmtId="4" fontId="34" fillId="66" borderId="84" applyNumberFormat="0" applyProtection="0">
      <alignment horizontal="right" vertical="center"/>
    </xf>
    <xf numFmtId="4" fontId="35" fillId="93" borderId="123" applyNumberFormat="0" applyProtection="0">
      <alignment horizontal="left" vertical="center" indent="1"/>
    </xf>
    <xf numFmtId="0" fontId="18" fillId="78" borderId="88" applyNumberFormat="0" applyFont="0" applyAlignment="0" applyProtection="0"/>
    <xf numFmtId="4" fontId="81" fillId="111" borderId="104" applyNumberFormat="0" applyProtection="0">
      <alignment vertical="center"/>
    </xf>
    <xf numFmtId="0" fontId="31" fillId="0" borderId="95" applyNumberFormat="0" applyFill="0" applyAlignment="0" applyProtection="0"/>
    <xf numFmtId="4" fontId="34" fillId="74" borderId="84" applyNumberFormat="0" applyProtection="0">
      <alignment horizontal="right" vertical="center"/>
    </xf>
    <xf numFmtId="0" fontId="71" fillId="114" borderId="96"/>
    <xf numFmtId="4" fontId="33" fillId="62" borderId="123" applyNumberFormat="0" applyProtection="0">
      <alignment vertical="center"/>
    </xf>
    <xf numFmtId="0" fontId="18" fillId="63" borderId="84" applyNumberFormat="0" applyProtection="0">
      <alignment horizontal="left" vertical="center" indent="1"/>
    </xf>
    <xf numFmtId="0" fontId="18" fillId="63" borderId="84" applyNumberFormat="0" applyProtection="0">
      <alignment horizontal="left" vertical="center" indent="1"/>
    </xf>
    <xf numFmtId="4" fontId="35" fillId="93" borderId="107" applyNumberFormat="0" applyProtection="0">
      <alignment horizontal="left" vertical="center" indent="1"/>
    </xf>
    <xf numFmtId="0" fontId="18" fillId="75" borderId="84" applyNumberFormat="0" applyProtection="0">
      <alignment horizontal="left" vertical="top" indent="1"/>
    </xf>
    <xf numFmtId="0" fontId="71" fillId="75" borderId="97" applyNumberFormat="0" applyProtection="0">
      <alignment horizontal="left" vertical="top" indent="1"/>
    </xf>
    <xf numFmtId="0" fontId="71" fillId="76" borderId="84" applyNumberFormat="0" applyProtection="0">
      <alignment horizontal="left" vertical="top" indent="1"/>
    </xf>
    <xf numFmtId="4" fontId="34" fillId="67" borderId="84" applyNumberFormat="0" applyProtection="0">
      <alignment horizontal="right" vertical="center"/>
    </xf>
    <xf numFmtId="4" fontId="34" fillId="71" borderId="84" applyNumberFormat="0" applyProtection="0">
      <alignment horizontal="right" vertical="center"/>
    </xf>
    <xf numFmtId="0" fontId="66" fillId="58" borderId="100" applyNumberFormat="0" applyAlignment="0" applyProtection="0"/>
    <xf numFmtId="0" fontId="74" fillId="63" borderId="84" applyNumberFormat="0" applyProtection="0">
      <alignment horizontal="left" vertical="top" indent="1"/>
    </xf>
    <xf numFmtId="0" fontId="71" fillId="76" borderId="91" applyNumberFormat="0" applyProtection="0">
      <alignment horizontal="left" vertical="center" indent="1"/>
    </xf>
    <xf numFmtId="4" fontId="97" fillId="128" borderId="110" applyNumberFormat="0" applyProtection="0">
      <alignment horizontal="right" vertical="center"/>
    </xf>
    <xf numFmtId="4" fontId="34" fillId="67" borderId="97" applyNumberFormat="0" applyProtection="0">
      <alignment horizontal="right" vertical="center"/>
    </xf>
    <xf numFmtId="0" fontId="18" fillId="76" borderId="84" applyNumberFormat="0" applyProtection="0">
      <alignment horizontal="left" vertical="top" indent="1"/>
    </xf>
    <xf numFmtId="4" fontId="97" fillId="131" borderId="84" applyNumberFormat="0" applyProtection="0">
      <alignment horizontal="right" vertical="center"/>
    </xf>
    <xf numFmtId="4" fontId="34" fillId="66" borderId="84" applyNumberFormat="0" applyProtection="0">
      <alignment horizontal="right" vertical="center"/>
    </xf>
    <xf numFmtId="4" fontId="32" fillId="62"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4" fontId="34" fillId="78"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36" fillId="74" borderId="71" applyNumberFormat="0" applyProtection="0">
      <alignment horizontal="right" vertical="center"/>
    </xf>
    <xf numFmtId="4" fontId="34" fillId="63" borderId="71" applyNumberFormat="0" applyProtection="0">
      <alignment horizontal="left" vertical="center" indent="1"/>
    </xf>
    <xf numFmtId="0" fontId="34" fillId="63" borderId="71" applyNumberFormat="0" applyProtection="0">
      <alignment horizontal="left" vertical="top" indent="1"/>
    </xf>
    <xf numFmtId="4" fontId="38" fillId="74" borderId="71" applyNumberFormat="0" applyProtection="0">
      <alignment horizontal="right" vertical="center"/>
    </xf>
    <xf numFmtId="0" fontId="66" fillId="58" borderId="113" applyNumberFormat="0" applyAlignment="0" applyProtection="0"/>
    <xf numFmtId="4" fontId="34" fillId="63" borderId="110" applyNumberFormat="0" applyProtection="0">
      <alignment horizontal="left" vertical="center" indent="1"/>
    </xf>
    <xf numFmtId="0" fontId="59" fillId="91" borderId="74" applyNumberFormat="0" applyAlignment="0" applyProtection="0"/>
    <xf numFmtId="0" fontId="66" fillId="58" borderId="74" applyNumberFormat="0" applyAlignment="0" applyProtection="0"/>
    <xf numFmtId="0" fontId="18" fillId="57" borderId="75" applyNumberFormat="0" applyFont="0" applyAlignment="0" applyProtection="0"/>
    <xf numFmtId="0" fontId="31" fillId="0" borderId="77" applyNumberFormat="0" applyFill="0" applyAlignment="0" applyProtection="0"/>
    <xf numFmtId="4" fontId="71" fillId="96" borderId="78" applyNumberFormat="0" applyProtection="0">
      <alignment horizontal="left" vertical="center" indent="1"/>
    </xf>
    <xf numFmtId="4" fontId="71" fillId="96" borderId="78" applyNumberFormat="0" applyProtection="0">
      <alignment horizontal="left" vertical="center" indent="1"/>
    </xf>
    <xf numFmtId="0" fontId="71" fillId="75" borderId="71" applyNumberFormat="0" applyProtection="0">
      <alignment horizontal="left" vertical="top" indent="1"/>
    </xf>
    <xf numFmtId="0" fontId="71" fillId="63" borderId="71" applyNumberFormat="0" applyProtection="0">
      <alignment horizontal="left" vertical="top" indent="1"/>
    </xf>
    <xf numFmtId="0" fontId="71" fillId="76" borderId="71" applyNumberFormat="0" applyProtection="0">
      <alignment horizontal="left" vertical="top" indent="1"/>
    </xf>
    <xf numFmtId="0" fontId="71" fillId="74" borderId="71" applyNumberFormat="0" applyProtection="0">
      <alignment horizontal="left" vertical="top" indent="1"/>
    </xf>
    <xf numFmtId="4" fontId="71" fillId="0" borderId="78" applyNumberFormat="0" applyProtection="0">
      <alignment horizontal="right" vertical="center"/>
    </xf>
    <xf numFmtId="0" fontId="79" fillId="108" borderId="78" applyNumberFormat="0" applyAlignment="0" applyProtection="0"/>
    <xf numFmtId="0" fontId="66" fillId="58" borderId="78" applyNumberFormat="0" applyAlignment="0" applyProtection="0"/>
    <xf numFmtId="0" fontId="71" fillId="57" borderId="78" applyNumberFormat="0" applyFont="0" applyAlignment="0" applyProtection="0"/>
    <xf numFmtId="4" fontId="71" fillId="62" borderId="78" applyNumberFormat="0" applyProtection="0">
      <alignment vertical="center"/>
    </xf>
    <xf numFmtId="4" fontId="81" fillId="111" borderId="78" applyNumberFormat="0" applyProtection="0">
      <alignment vertical="center"/>
    </xf>
    <xf numFmtId="4" fontId="71" fillId="111" borderId="78" applyNumberFormat="0" applyProtection="0">
      <alignment horizontal="left" vertical="center" indent="1"/>
    </xf>
    <xf numFmtId="0" fontId="75" fillId="62" borderId="71" applyNumberFormat="0" applyProtection="0">
      <alignment horizontal="left" vertical="top"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0" fontId="73" fillId="75" borderId="80" applyBorder="0"/>
    <xf numFmtId="4" fontId="74" fillId="78" borderId="71" applyNumberFormat="0" applyProtection="0">
      <alignmen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4" fontId="81" fillId="81" borderId="78" applyNumberFormat="0" applyProtection="0">
      <alignment horizontal="right" vertical="center"/>
    </xf>
    <xf numFmtId="0" fontId="74" fillId="63" borderId="71" applyNumberFormat="0" applyProtection="0">
      <alignment horizontal="left" vertical="top" indent="1"/>
    </xf>
    <xf numFmtId="4" fontId="76" fillId="79" borderId="79" applyNumberFormat="0" applyProtection="0">
      <alignment horizontal="left" vertical="center" indent="1"/>
    </xf>
    <xf numFmtId="4" fontId="77" fillId="77" borderId="78" applyNumberFormat="0" applyProtection="0">
      <alignment horizontal="right" vertical="center"/>
    </xf>
    <xf numFmtId="0" fontId="31" fillId="0" borderId="77" applyNumberFormat="0" applyFill="0" applyAlignment="0" applyProtection="0"/>
    <xf numFmtId="0" fontId="87" fillId="84" borderId="74" applyNumberFormat="0" applyAlignment="0" applyProtection="0"/>
    <xf numFmtId="0" fontId="87" fillId="84" borderId="74" applyNumberFormat="0" applyAlignment="0" applyProtection="0"/>
    <xf numFmtId="0" fontId="59" fillId="91" borderId="74" applyNumberFormat="0" applyAlignment="0" applyProtection="0"/>
    <xf numFmtId="0" fontId="59" fillId="91" borderId="74" applyNumberFormat="0" applyAlignment="0" applyProtection="0"/>
    <xf numFmtId="0" fontId="93" fillId="84" borderId="74" applyNumberFormat="0" applyAlignment="0" applyProtection="0"/>
    <xf numFmtId="0" fontId="93" fillId="84" borderId="74" applyNumberFormat="0" applyAlignment="0" applyProtection="0"/>
    <xf numFmtId="0" fontId="66" fillId="58" borderId="74" applyNumberFormat="0" applyAlignment="0" applyProtection="0"/>
    <xf numFmtId="0" fontId="66" fillId="58" borderId="74" applyNumberFormat="0" applyAlignment="0" applyProtection="0"/>
    <xf numFmtId="0" fontId="18" fillId="78" borderId="75" applyNumberFormat="0" applyFont="0" applyAlignment="0" applyProtection="0"/>
    <xf numFmtId="0" fontId="18" fillId="78" borderId="75" applyNumberFormat="0" applyFont="0" applyAlignment="0" applyProtection="0"/>
    <xf numFmtId="0" fontId="71" fillId="57" borderId="78" applyNumberFormat="0" applyFont="0" applyAlignment="0" applyProtection="0"/>
    <xf numFmtId="0" fontId="18" fillId="57" borderId="75" applyNumberFormat="0" applyFont="0" applyAlignment="0" applyProtection="0"/>
    <xf numFmtId="0" fontId="18" fillId="57" borderId="75" applyNumberFormat="0" applyFont="0" applyAlignment="0" applyProtection="0"/>
    <xf numFmtId="4" fontId="32" fillId="62" borderId="71" applyNumberFormat="0" applyProtection="0">
      <alignment vertical="center"/>
    </xf>
    <xf numFmtId="4" fontId="35" fillId="111" borderId="71" applyNumberFormat="0" applyProtection="0">
      <alignment vertical="center"/>
    </xf>
    <xf numFmtId="4" fontId="35" fillId="111" borderId="71" applyNumberFormat="0" applyProtection="0">
      <alignment vertical="center"/>
    </xf>
    <xf numFmtId="4" fontId="32" fillId="62" borderId="71" applyNumberFormat="0" applyProtection="0">
      <alignment vertical="center"/>
    </xf>
    <xf numFmtId="4" fontId="32" fillId="62" borderId="71" applyNumberFormat="0" applyProtection="0">
      <alignment vertical="center"/>
    </xf>
    <xf numFmtId="4" fontId="33" fillId="62" borderId="71" applyNumberFormat="0" applyProtection="0">
      <alignment vertical="center"/>
    </xf>
    <xf numFmtId="4" fontId="96" fillId="111" borderId="71" applyNumberFormat="0" applyProtection="0">
      <alignment vertical="center"/>
    </xf>
    <xf numFmtId="4" fontId="96" fillId="111"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2" fillId="62" borderId="71" applyNumberFormat="0" applyProtection="0">
      <alignment horizontal="left" vertical="center" indent="1"/>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97" fillId="127" borderId="71" applyNumberFormat="0" applyProtection="0">
      <alignment horizontal="right" vertical="center"/>
    </xf>
    <xf numFmtId="4" fontId="97" fillId="127" borderId="71" applyNumberFormat="0" applyProtection="0">
      <alignment horizontal="right" vertical="center"/>
    </xf>
    <xf numFmtId="4" fontId="34" fillId="64" borderId="71" applyNumberFormat="0" applyProtection="0">
      <alignment horizontal="right" vertical="center"/>
    </xf>
    <xf numFmtId="4" fontId="34" fillId="64" borderId="71" applyNumberFormat="0" applyProtection="0">
      <alignment horizontal="right" vertical="center"/>
    </xf>
    <xf numFmtId="4" fontId="34" fillId="65" borderId="71" applyNumberFormat="0" applyProtection="0">
      <alignment horizontal="right" vertical="center"/>
    </xf>
    <xf numFmtId="4" fontId="97" fillId="95" borderId="71" applyNumberFormat="0" applyProtection="0">
      <alignment horizontal="right" vertical="center"/>
    </xf>
    <xf numFmtId="4" fontId="97" fillId="95" borderId="71" applyNumberFormat="0" applyProtection="0">
      <alignment horizontal="right" vertical="center"/>
    </xf>
    <xf numFmtId="4" fontId="34" fillId="65"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97" fillId="128" borderId="71" applyNumberFormat="0" applyProtection="0">
      <alignment horizontal="right" vertical="center"/>
    </xf>
    <xf numFmtId="4" fontId="97" fillId="128"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97" fillId="80" borderId="71" applyNumberFormat="0" applyProtection="0">
      <alignment horizontal="right" vertical="center"/>
    </xf>
    <xf numFmtId="4" fontId="97" fillId="80" borderId="71" applyNumberFormat="0" applyProtection="0">
      <alignment horizontal="right" vertical="center"/>
    </xf>
    <xf numFmtId="4" fontId="34" fillId="67"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97" fillId="129"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97" fillId="83" borderId="71" applyNumberFormat="0" applyProtection="0">
      <alignment horizontal="right" vertical="center"/>
    </xf>
    <xf numFmtId="4" fontId="97" fillId="83"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97" fillId="130" borderId="71" applyNumberFormat="0" applyProtection="0">
      <alignment horizontal="right" vertical="center"/>
    </xf>
    <xf numFmtId="4" fontId="97" fillId="130" borderId="71" applyNumberFormat="0" applyProtection="0">
      <alignment horizontal="right" vertical="center"/>
    </xf>
    <xf numFmtId="4" fontId="34" fillId="70"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1" borderId="71" applyNumberFormat="0" applyProtection="0">
      <alignment horizontal="right" vertical="center"/>
    </xf>
    <xf numFmtId="4" fontId="34" fillId="71"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97" fillId="132"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4" fontId="97" fillId="93" borderId="71" applyNumberFormat="0" applyProtection="0">
      <alignment horizontal="right" vertical="center"/>
    </xf>
    <xf numFmtId="4" fontId="97" fillId="93" borderId="71" applyNumberFormat="0" applyProtection="0">
      <alignment horizontal="right" vertical="center"/>
    </xf>
    <xf numFmtId="4" fontId="34" fillId="63"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top" indent="1"/>
    </xf>
    <xf numFmtId="0" fontId="71" fillId="75" borderId="71" applyNumberFormat="0" applyProtection="0">
      <alignment horizontal="left" vertical="top" indent="1"/>
    </xf>
    <xf numFmtId="0" fontId="18" fillId="75" borderId="71" applyNumberFormat="0" applyProtection="0">
      <alignment horizontal="left" vertical="top"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71" fillId="63" borderId="71" applyNumberFormat="0" applyProtection="0">
      <alignment horizontal="left" vertical="top" indent="1"/>
    </xf>
    <xf numFmtId="0" fontId="18" fillId="63"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71" fillId="76" borderId="71" applyNumberFormat="0" applyProtection="0">
      <alignment horizontal="left" vertical="top" indent="1"/>
    </xf>
    <xf numFmtId="0" fontId="18" fillId="76"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71"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4" fontId="35" fillId="93" borderId="81" applyNumberFormat="0" applyProtection="0">
      <alignment horizontal="left" vertical="center" indent="1"/>
    </xf>
    <xf numFmtId="4" fontId="35" fillId="93" borderId="81" applyNumberFormat="0" applyProtection="0">
      <alignment horizontal="left" vertical="center" indent="1"/>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97" fillId="134" borderId="71" applyNumberFormat="0" applyProtection="0">
      <alignment horizontal="right" vertical="center"/>
    </xf>
    <xf numFmtId="4" fontId="97" fillId="134" borderId="71" applyNumberFormat="0" applyProtection="0">
      <alignment horizontal="right" vertical="center"/>
    </xf>
    <xf numFmtId="4" fontId="34" fillId="74" borderId="71" applyNumberFormat="0" applyProtection="0">
      <alignment horizontal="right" vertical="center"/>
    </xf>
    <xf numFmtId="4" fontId="34" fillId="74" borderId="71" applyNumberFormat="0" applyProtection="0">
      <alignment horizontal="righ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0" fontId="31" fillId="0" borderId="82" applyNumberFormat="0" applyFill="0" applyAlignment="0" applyProtection="0"/>
    <xf numFmtId="0" fontId="31" fillId="0" borderId="82" applyNumberFormat="0" applyFill="0" applyAlignment="0" applyProtection="0"/>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4" fontId="34" fillId="63" borderId="71" applyNumberFormat="0" applyProtection="0">
      <alignment horizontal="left" vertical="center" indent="1"/>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18" fillId="76" borderId="97" applyNumberFormat="0" applyProtection="0">
      <alignment horizontal="left" vertical="center" indent="1"/>
    </xf>
    <xf numFmtId="4" fontId="37" fillId="94" borderId="94" applyNumberFormat="0" applyProtection="0">
      <alignment horizontal="left" vertical="center" indent="1"/>
    </xf>
    <xf numFmtId="4" fontId="34" fillId="63" borderId="84" applyNumberFormat="0" applyProtection="0">
      <alignment horizontal="left" vertical="center" indent="1"/>
    </xf>
    <xf numFmtId="4" fontId="99" fillId="134" borderId="84" applyNumberFormat="0" applyProtection="0">
      <alignment horizontal="right" vertical="center"/>
    </xf>
    <xf numFmtId="0" fontId="31" fillId="0" borderId="95" applyNumberFormat="0" applyFill="0" applyAlignment="0" applyProtection="0"/>
    <xf numFmtId="4" fontId="97" fillId="95" borderId="84" applyNumberFormat="0" applyProtection="0">
      <alignment horizontal="right" vertical="center"/>
    </xf>
    <xf numFmtId="4" fontId="71" fillId="72" borderId="104" applyNumberFormat="0" applyProtection="0">
      <alignment horizontal="right" vertical="center"/>
    </xf>
    <xf numFmtId="4" fontId="71" fillId="74" borderId="131" applyNumberFormat="0" applyProtection="0">
      <alignment horizontal="left" vertical="center" indent="1"/>
    </xf>
    <xf numFmtId="4" fontId="34" fillId="72" borderId="84" applyNumberFormat="0" applyProtection="0">
      <alignment horizontal="right" vertical="center"/>
    </xf>
    <xf numFmtId="4" fontId="74" fillId="78" borderId="84" applyNumberFormat="0" applyProtection="0">
      <alignment vertical="center"/>
    </xf>
    <xf numFmtId="4" fontId="71" fillId="66" borderId="131" applyNumberFormat="0" applyProtection="0">
      <alignment horizontal="right" vertical="center"/>
    </xf>
    <xf numFmtId="4" fontId="99" fillId="134" borderId="84" applyNumberFormat="0" applyProtection="0">
      <alignment horizontal="right" vertical="center"/>
    </xf>
    <xf numFmtId="4" fontId="36" fillId="74" borderId="84" applyNumberFormat="0" applyProtection="0">
      <alignment horizontal="right" vertical="center"/>
    </xf>
    <xf numFmtId="4" fontId="98" fillId="134" borderId="97" applyNumberFormat="0" applyProtection="0">
      <alignment vertical="center"/>
    </xf>
    <xf numFmtId="4" fontId="35" fillId="111" borderId="110" applyNumberFormat="0" applyProtection="0">
      <alignment vertical="center"/>
    </xf>
    <xf numFmtId="4" fontId="34" fillId="78" borderId="110" applyNumberFormat="0" applyProtection="0">
      <alignment vertical="center"/>
    </xf>
    <xf numFmtId="4" fontId="71" fillId="96" borderId="91" applyNumberFormat="0" applyProtection="0">
      <alignment horizontal="left" vertical="center" indent="1"/>
    </xf>
    <xf numFmtId="4" fontId="35" fillId="93" borderId="110" applyNumberFormat="0" applyProtection="0">
      <alignment horizontal="left" vertical="center" indent="1"/>
    </xf>
    <xf numFmtId="0" fontId="18" fillId="57" borderId="88" applyNumberFormat="0" applyFont="0" applyAlignment="0" applyProtection="0"/>
    <xf numFmtId="0" fontId="18" fillId="76" borderId="110" applyNumberFormat="0" applyProtection="0">
      <alignment horizontal="left" vertical="top" indent="1"/>
    </xf>
    <xf numFmtId="0" fontId="66" fillId="58" borderId="87" applyNumberFormat="0" applyAlignment="0" applyProtection="0"/>
    <xf numFmtId="4" fontId="71" fillId="73" borderId="118" applyNumberFormat="0" applyProtection="0">
      <alignment horizontal="left" vertical="center" indent="1"/>
    </xf>
    <xf numFmtId="4" fontId="34" fillId="68" borderId="97" applyNumberFormat="0" applyProtection="0">
      <alignment horizontal="right" vertical="center"/>
    </xf>
    <xf numFmtId="0" fontId="18" fillId="74" borderId="110" applyNumberFormat="0" applyProtection="0">
      <alignment horizontal="left" vertical="center" indent="1"/>
    </xf>
    <xf numFmtId="4" fontId="97" fillId="131" borderId="97" applyNumberFormat="0" applyProtection="0">
      <alignment horizontal="right" vertical="center"/>
    </xf>
    <xf numFmtId="4" fontId="81" fillId="82" borderId="109" applyNumberFormat="0" applyProtection="0">
      <alignment vertical="center"/>
    </xf>
    <xf numFmtId="4" fontId="34" fillId="72" borderId="97" applyNumberFormat="0" applyProtection="0">
      <alignment horizontal="right" vertical="center"/>
    </xf>
    <xf numFmtId="4" fontId="32" fillId="62" borderId="97" applyNumberFormat="0" applyProtection="0">
      <alignment horizontal="left" vertical="center" indent="1"/>
    </xf>
    <xf numFmtId="4" fontId="38" fillId="74" borderId="84" applyNumberFormat="0" applyProtection="0">
      <alignment horizontal="right" vertical="center"/>
    </xf>
    <xf numFmtId="0" fontId="18" fillId="63" borderId="97" applyNumberFormat="0" applyProtection="0">
      <alignment horizontal="left" vertical="top" indent="1"/>
    </xf>
    <xf numFmtId="4" fontId="34" fillId="63" borderId="84" applyNumberFormat="0" applyProtection="0">
      <alignment horizontal="left" vertical="center" indent="1"/>
    </xf>
    <xf numFmtId="4" fontId="36" fillId="74" borderId="84" applyNumberFormat="0" applyProtection="0">
      <alignment horizontal="right" vertical="center"/>
    </xf>
    <xf numFmtId="0" fontId="18" fillId="74" borderId="84" applyNumberFormat="0" applyProtection="0">
      <alignment horizontal="left" vertical="top" indent="1"/>
    </xf>
    <xf numFmtId="0" fontId="18" fillId="76" borderId="84" applyNumberFormat="0" applyProtection="0">
      <alignment horizontal="left" vertical="top" indent="1"/>
    </xf>
    <xf numFmtId="0" fontId="18" fillId="63" borderId="84" applyNumberFormat="0" applyProtection="0">
      <alignment horizontal="left" vertical="top" indent="1"/>
    </xf>
    <xf numFmtId="0" fontId="18" fillId="63" borderId="84" applyNumberFormat="0" applyProtection="0">
      <alignment horizontal="left" vertical="center" indent="1"/>
    </xf>
    <xf numFmtId="4" fontId="97" fillId="130" borderId="110" applyNumberFormat="0" applyProtection="0">
      <alignment horizontal="right" vertical="center"/>
    </xf>
    <xf numFmtId="4" fontId="34" fillId="66" borderId="84" applyNumberFormat="0" applyProtection="0">
      <alignment horizontal="right" vertical="center"/>
    </xf>
    <xf numFmtId="4" fontId="34" fillId="65" borderId="84" applyNumberFormat="0" applyProtection="0">
      <alignment horizontal="right" vertical="center"/>
    </xf>
    <xf numFmtId="4" fontId="34" fillId="64" borderId="84" applyNumberFormat="0" applyProtection="0">
      <alignment horizontal="right" vertical="center"/>
    </xf>
    <xf numFmtId="4" fontId="97" fillId="80" borderId="123" applyNumberFormat="0" applyProtection="0">
      <alignment horizontal="right" vertical="center"/>
    </xf>
    <xf numFmtId="0" fontId="32" fillId="62" borderId="84" applyNumberFormat="0" applyProtection="0">
      <alignment horizontal="left" vertical="top" indent="1"/>
    </xf>
    <xf numFmtId="4" fontId="32" fillId="62" borderId="84" applyNumberFormat="0" applyProtection="0">
      <alignment horizontal="left" vertical="center" indent="1"/>
    </xf>
    <xf numFmtId="4" fontId="33" fillId="62" borderId="84" applyNumberFormat="0" applyProtection="0">
      <alignment vertical="center"/>
    </xf>
    <xf numFmtId="4" fontId="32" fillId="62" borderId="84" applyNumberFormat="0" applyProtection="0">
      <alignment vertical="center"/>
    </xf>
    <xf numFmtId="4" fontId="34" fillId="70" borderId="97" applyNumberFormat="0" applyProtection="0">
      <alignment horizontal="right" vertical="center"/>
    </xf>
    <xf numFmtId="4" fontId="71" fillId="70" borderId="104" applyNumberFormat="0" applyProtection="0">
      <alignment horizontal="right" vertical="center"/>
    </xf>
    <xf numFmtId="0" fontId="18" fillId="57" borderId="127" applyNumberFormat="0" applyFont="0" applyAlignment="0" applyProtection="0"/>
    <xf numFmtId="0" fontId="71" fillId="63" borderId="97" applyNumberFormat="0" applyProtection="0">
      <alignment horizontal="left" vertical="top" indent="1"/>
    </xf>
    <xf numFmtId="4" fontId="71" fillId="67" borderId="117" applyNumberFormat="0" applyProtection="0">
      <alignment horizontal="right" vertical="center"/>
    </xf>
    <xf numFmtId="0" fontId="18" fillId="63" borderId="123" applyNumberFormat="0" applyProtection="0">
      <alignment horizontal="left" vertical="top" indent="1"/>
    </xf>
    <xf numFmtId="4" fontId="98" fillId="134" borderId="110" applyNumberFormat="0" applyProtection="0">
      <alignment vertical="center"/>
    </xf>
    <xf numFmtId="0" fontId="18" fillId="76" borderId="97" applyNumberFormat="0" applyProtection="0">
      <alignment horizontal="left" vertical="center" indent="1"/>
    </xf>
    <xf numFmtId="4" fontId="34" fillId="72" borderId="97" applyNumberFormat="0" applyProtection="0">
      <alignment horizontal="right" vertical="center"/>
    </xf>
    <xf numFmtId="4" fontId="71" fillId="69" borderId="104" applyNumberFormat="0" applyProtection="0">
      <alignment horizontal="right" vertical="center"/>
    </xf>
    <xf numFmtId="4" fontId="34" fillId="67" borderId="110" applyNumberFormat="0" applyProtection="0">
      <alignment horizontal="right" vertical="center"/>
    </xf>
    <xf numFmtId="0" fontId="34" fillId="78" borderId="110" applyNumberFormat="0" applyProtection="0">
      <alignment horizontal="left" vertical="top" indent="1"/>
    </xf>
    <xf numFmtId="4" fontId="37" fillId="94" borderId="120" applyNumberFormat="0" applyProtection="0">
      <alignment horizontal="left" vertical="center" indent="1"/>
    </xf>
    <xf numFmtId="4" fontId="71" fillId="96" borderId="104" applyNumberFormat="0" applyProtection="0">
      <alignment horizontal="left" vertical="center" indent="1"/>
    </xf>
    <xf numFmtId="0" fontId="18" fillId="77" borderId="83" applyNumberFormat="0">
      <protection locked="0"/>
    </xf>
    <xf numFmtId="0" fontId="18" fillId="74" borderId="84" applyNumberFormat="0" applyProtection="0">
      <alignment horizontal="left" vertical="center" indent="1"/>
    </xf>
    <xf numFmtId="0" fontId="18" fillId="76" borderId="84" applyNumberFormat="0" applyProtection="0">
      <alignment horizontal="left" vertical="center" indent="1"/>
    </xf>
    <xf numFmtId="0" fontId="18" fillId="63" borderId="84" applyNumberFormat="0" applyProtection="0">
      <alignment horizontal="left" vertical="top" indent="1"/>
    </xf>
    <xf numFmtId="4" fontId="34" fillId="78" borderId="84" applyNumberFormat="0" applyProtection="0">
      <alignment vertical="center"/>
    </xf>
    <xf numFmtId="0" fontId="74" fillId="63" borderId="97" applyNumberFormat="0" applyProtection="0">
      <alignment horizontal="left" vertical="top" indent="1"/>
    </xf>
    <xf numFmtId="4" fontId="71" fillId="64" borderId="117" applyNumberFormat="0" applyProtection="0">
      <alignment horizontal="right" vertical="center"/>
    </xf>
    <xf numFmtId="4" fontId="34" fillId="69" borderId="97" applyNumberFormat="0" applyProtection="0">
      <alignment horizontal="right" vertical="center"/>
    </xf>
    <xf numFmtId="4" fontId="33" fillId="62" borderId="110" applyNumberFormat="0" applyProtection="0">
      <alignment vertical="center"/>
    </xf>
    <xf numFmtId="4" fontId="18" fillId="75" borderId="118" applyNumberFormat="0" applyProtection="0">
      <alignment horizontal="left" vertical="center" indent="1"/>
    </xf>
    <xf numFmtId="0" fontId="34" fillId="78" borderId="84" applyNumberFormat="0" applyProtection="0">
      <alignment horizontal="left" vertical="top" indent="1"/>
    </xf>
    <xf numFmtId="0" fontId="18" fillId="74" borderId="97" applyNumberFormat="0" applyProtection="0">
      <alignment horizontal="left" vertical="center" indent="1"/>
    </xf>
    <xf numFmtId="0" fontId="74" fillId="78" borderId="84" applyNumberFormat="0" applyProtection="0">
      <alignment horizontal="left" vertical="top" indent="1"/>
    </xf>
    <xf numFmtId="4" fontId="71" fillId="73" borderId="92" applyNumberFormat="0" applyProtection="0">
      <alignment horizontal="left" vertical="center" indent="1"/>
    </xf>
    <xf numFmtId="0" fontId="18" fillId="74" borderId="84" applyNumberFormat="0" applyProtection="0">
      <alignment horizontal="left" vertical="top" indent="1"/>
    </xf>
    <xf numFmtId="4" fontId="34" fillId="70" borderId="84" applyNumberFormat="0" applyProtection="0">
      <alignment horizontal="right" vertical="center"/>
    </xf>
    <xf numFmtId="0" fontId="71" fillId="74" borderId="84" applyNumberFormat="0" applyProtection="0">
      <alignment horizontal="left" vertical="top" indent="1"/>
    </xf>
    <xf numFmtId="4" fontId="71" fillId="64" borderId="91" applyNumberFormat="0" applyProtection="0">
      <alignment horizontal="right" vertical="center"/>
    </xf>
    <xf numFmtId="0" fontId="18" fillId="76" borderId="84" applyNumberFormat="0" applyProtection="0">
      <alignment horizontal="left" vertical="center" indent="1"/>
    </xf>
    <xf numFmtId="4" fontId="97" fillId="129" borderId="84" applyNumberFormat="0" applyProtection="0">
      <alignment horizontal="right" vertical="center"/>
    </xf>
    <xf numFmtId="4" fontId="32" fillId="62" borderId="84" applyNumberFormat="0" applyProtection="0">
      <alignment horizontal="left" vertical="center" indent="1"/>
    </xf>
    <xf numFmtId="4" fontId="38" fillId="74" borderId="84" applyNumberFormat="0" applyProtection="0">
      <alignment horizontal="right" vertical="center"/>
    </xf>
    <xf numFmtId="0" fontId="18" fillId="63" borderId="84" applyNumberFormat="0" applyProtection="0">
      <alignment horizontal="left" vertical="top" indent="1"/>
    </xf>
    <xf numFmtId="4" fontId="97" fillId="80" borderId="84" applyNumberFormat="0" applyProtection="0">
      <alignment horizontal="right" vertical="center"/>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4" fontId="34" fillId="65" borderId="84" applyNumberFormat="0" applyProtection="0">
      <alignment horizontal="right" vertical="center"/>
    </xf>
    <xf numFmtId="4" fontId="97" fillId="134" borderId="84" applyNumberFormat="0" applyProtection="0">
      <alignment horizontal="right" vertical="center"/>
    </xf>
    <xf numFmtId="4" fontId="97" fillId="93" borderId="84" applyNumberFormat="0" applyProtection="0">
      <alignment horizontal="right" vertical="center"/>
    </xf>
    <xf numFmtId="4" fontId="34" fillId="64" borderId="84" applyNumberFormat="0" applyProtection="0">
      <alignment horizontal="right" vertical="center"/>
    </xf>
    <xf numFmtId="0" fontId="71" fillId="84" borderId="91" applyNumberFormat="0" applyProtection="0">
      <alignment horizontal="left" vertical="center" indent="1"/>
    </xf>
    <xf numFmtId="4" fontId="98" fillId="134" borderId="84" applyNumberFormat="0" applyProtection="0">
      <alignment vertical="center"/>
    </xf>
    <xf numFmtId="4" fontId="34" fillId="71" borderId="84" applyNumberFormat="0" applyProtection="0">
      <alignment horizontal="right" vertical="center"/>
    </xf>
    <xf numFmtId="4" fontId="96" fillId="111" borderId="84" applyNumberFormat="0" applyProtection="0">
      <alignment vertical="center"/>
    </xf>
    <xf numFmtId="4" fontId="97" fillId="131" borderId="84" applyNumberFormat="0" applyProtection="0">
      <alignment horizontal="right" vertical="center"/>
    </xf>
    <xf numFmtId="0" fontId="18" fillId="74" borderId="110" applyNumberFormat="0" applyProtection="0">
      <alignment horizontal="left" vertical="center" indent="1"/>
    </xf>
    <xf numFmtId="0" fontId="18" fillId="63" borderId="110" applyNumberFormat="0" applyProtection="0">
      <alignment horizontal="left" vertical="center" indent="1"/>
    </xf>
    <xf numFmtId="4" fontId="71" fillId="72" borderId="104" applyNumberFormat="0" applyProtection="0">
      <alignment horizontal="right" vertical="center"/>
    </xf>
    <xf numFmtId="0" fontId="69" fillId="91" borderId="102" applyNumberFormat="0" applyAlignment="0" applyProtection="0"/>
    <xf numFmtId="0" fontId="66" fillId="58" borderId="126" applyNumberFormat="0" applyAlignment="0" applyProtection="0"/>
    <xf numFmtId="0" fontId="18" fillId="76" borderId="97" applyNumberFormat="0" applyProtection="0">
      <alignment horizontal="left" vertical="center" indent="1"/>
    </xf>
    <xf numFmtId="0" fontId="34" fillId="78" borderId="97" applyNumberFormat="0" applyProtection="0">
      <alignment horizontal="left" vertical="top" indent="1"/>
    </xf>
    <xf numFmtId="4" fontId="71" fillId="71" borderId="117" applyNumberFormat="0" applyProtection="0">
      <alignment horizontal="right" vertical="center"/>
    </xf>
    <xf numFmtId="4" fontId="81" fillId="111" borderId="117" applyNumberFormat="0" applyProtection="0">
      <alignment vertical="center"/>
    </xf>
    <xf numFmtId="4" fontId="97" fillId="134" borderId="110" applyNumberFormat="0" applyProtection="0">
      <alignment vertical="center"/>
    </xf>
    <xf numFmtId="0" fontId="71" fillId="57" borderId="104" applyNumberFormat="0" applyFont="0" applyAlignment="0" applyProtection="0"/>
    <xf numFmtId="4" fontId="71" fillId="66" borderId="105" applyNumberFormat="0" applyProtection="0">
      <alignment horizontal="right" vertical="center"/>
    </xf>
    <xf numFmtId="0" fontId="59" fillId="91" borderId="100" applyNumberFormat="0" applyAlignment="0" applyProtection="0"/>
    <xf numFmtId="4" fontId="71" fillId="68" borderId="117" applyNumberFormat="0" applyProtection="0">
      <alignment horizontal="right" vertical="center"/>
    </xf>
    <xf numFmtId="4" fontId="71" fillId="73" borderId="92" applyNumberFormat="0" applyProtection="0">
      <alignment horizontal="left" vertical="center" indent="1"/>
    </xf>
    <xf numFmtId="4" fontId="34" fillId="65" borderId="97" applyNumberFormat="0" applyProtection="0">
      <alignment horizontal="right" vertical="center"/>
    </xf>
    <xf numFmtId="0" fontId="18" fillId="74" borderId="84" applyNumberFormat="0" applyProtection="0">
      <alignment horizontal="left" vertical="center" indent="1"/>
    </xf>
    <xf numFmtId="4" fontId="34" fillId="71" borderId="84" applyNumberFormat="0" applyProtection="0">
      <alignment horizontal="right" vertical="center"/>
    </xf>
    <xf numFmtId="4" fontId="71" fillId="0" borderId="117" applyNumberFormat="0" applyProtection="0">
      <alignment horizontal="right" vertical="center"/>
    </xf>
    <xf numFmtId="4" fontId="34" fillId="72" borderId="110" applyNumberFormat="0" applyProtection="0">
      <alignment horizontal="right" vertical="center"/>
    </xf>
    <xf numFmtId="0" fontId="18" fillId="74" borderId="110" applyNumberFormat="0" applyProtection="0">
      <alignment horizontal="left" vertical="top" indent="1"/>
    </xf>
    <xf numFmtId="4" fontId="71" fillId="73" borderId="118" applyNumberFormat="0" applyProtection="0">
      <alignment horizontal="left" vertical="center" indent="1"/>
    </xf>
    <xf numFmtId="0" fontId="18" fillId="57" borderId="101" applyNumberFormat="0" applyFont="0" applyAlignment="0" applyProtection="0"/>
    <xf numFmtId="4" fontId="71" fillId="111" borderId="117" applyNumberFormat="0" applyProtection="0">
      <alignment horizontal="left" vertical="center" indent="1"/>
    </xf>
    <xf numFmtId="4" fontId="99" fillId="134" borderId="97" applyNumberFormat="0" applyProtection="0">
      <alignment horizontal="right" vertical="center"/>
    </xf>
    <xf numFmtId="4" fontId="34" fillId="66" borderId="110" applyNumberFormat="0" applyProtection="0">
      <alignment horizontal="right" vertical="center"/>
    </xf>
    <xf numFmtId="0" fontId="87" fillId="84" borderId="100" applyNumberFormat="0" applyAlignment="0" applyProtection="0"/>
    <xf numFmtId="0" fontId="18" fillId="63" borderId="123" applyNumberFormat="0" applyProtection="0">
      <alignment horizontal="left" vertical="center" indent="1"/>
    </xf>
    <xf numFmtId="4" fontId="97" fillId="95" borderId="110" applyNumberFormat="0" applyProtection="0">
      <alignment horizontal="right" vertical="center"/>
    </xf>
    <xf numFmtId="0" fontId="18" fillId="75" borderId="110" applyNumberFormat="0" applyProtection="0">
      <alignment horizontal="left" vertical="center" indent="1"/>
    </xf>
    <xf numFmtId="4" fontId="71" fillId="112" borderId="117" applyNumberFormat="0" applyProtection="0">
      <alignment horizontal="right" vertical="center"/>
    </xf>
    <xf numFmtId="0" fontId="71" fillId="76" borderId="97" applyNumberFormat="0" applyProtection="0">
      <alignment horizontal="left" vertical="top" indent="1"/>
    </xf>
    <xf numFmtId="4" fontId="34" fillId="78" borderId="97" applyNumberFormat="0" applyProtection="0">
      <alignment horizontal="left" vertical="center" indent="1"/>
    </xf>
    <xf numFmtId="4" fontId="74" fillId="84" borderId="84" applyNumberFormat="0" applyProtection="0">
      <alignment horizontal="left" vertical="center" indent="1"/>
    </xf>
    <xf numFmtId="4" fontId="71" fillId="71" borderId="91" applyNumberFormat="0" applyProtection="0">
      <alignment horizontal="right" vertical="center"/>
    </xf>
    <xf numFmtId="4" fontId="36" fillId="78" borderId="97" applyNumberFormat="0" applyProtection="0">
      <alignment vertical="center"/>
    </xf>
    <xf numFmtId="4" fontId="36" fillId="78" borderId="97" applyNumberFormat="0" applyProtection="0">
      <alignment vertical="center"/>
    </xf>
    <xf numFmtId="0" fontId="71" fillId="75" borderId="84" applyNumberFormat="0" applyProtection="0">
      <alignment horizontal="left" vertical="top" indent="1"/>
    </xf>
    <xf numFmtId="0" fontId="18" fillId="63" borderId="97" applyNumberFormat="0" applyProtection="0">
      <alignment horizontal="left" vertical="center" indent="1"/>
    </xf>
    <xf numFmtId="0" fontId="18" fillId="76" borderId="110" applyNumberFormat="0" applyProtection="0">
      <alignment horizontal="left" vertical="center" indent="1"/>
    </xf>
    <xf numFmtId="4" fontId="71" fillId="71" borderId="130" applyNumberFormat="0" applyProtection="0">
      <alignment horizontal="right" vertical="center"/>
    </xf>
    <xf numFmtId="4" fontId="34" fillId="74" borderId="110" applyNumberFormat="0" applyProtection="0">
      <alignment horizontal="right" vertical="center"/>
    </xf>
    <xf numFmtId="4" fontId="97" fillId="134" borderId="97" applyNumberFormat="0" applyProtection="0">
      <alignment horizontal="right" vertical="center"/>
    </xf>
    <xf numFmtId="0" fontId="18" fillId="63" borderId="97" applyNumberFormat="0" applyProtection="0">
      <alignment horizontal="left" vertical="top" indent="1"/>
    </xf>
    <xf numFmtId="0" fontId="34" fillId="78" borderId="84" applyNumberFormat="0" applyProtection="0">
      <alignment horizontal="left" vertical="top" indent="1"/>
    </xf>
    <xf numFmtId="4" fontId="77" fillId="77" borderId="104" applyNumberFormat="0" applyProtection="0">
      <alignment horizontal="right" vertical="center"/>
    </xf>
    <xf numFmtId="4" fontId="32" fillId="62" borderId="84" applyNumberFormat="0" applyProtection="0">
      <alignment vertical="center"/>
    </xf>
    <xf numFmtId="4" fontId="74" fillId="78" borderId="84" applyNumberFormat="0" applyProtection="0">
      <alignment vertical="center"/>
    </xf>
    <xf numFmtId="4" fontId="71" fillId="72" borderId="91" applyNumberFormat="0" applyProtection="0">
      <alignment horizontal="right" vertical="center"/>
    </xf>
    <xf numFmtId="0" fontId="18" fillId="74" borderId="84" applyNumberFormat="0" applyProtection="0">
      <alignment horizontal="left" vertical="center" indent="1"/>
    </xf>
    <xf numFmtId="0" fontId="71" fillId="63" borderId="84" applyNumberFormat="0" applyProtection="0">
      <alignment horizontal="left" vertical="top" indent="1"/>
    </xf>
    <xf numFmtId="4" fontId="71" fillId="96" borderId="91" applyNumberFormat="0" applyProtection="0">
      <alignment horizontal="left" vertical="center" indent="1"/>
    </xf>
    <xf numFmtId="0" fontId="18" fillId="76" borderId="84" applyNumberFormat="0" applyProtection="0">
      <alignment horizontal="left" vertical="center" indent="1"/>
    </xf>
    <xf numFmtId="4" fontId="33" fillId="62" borderId="84" applyNumberFormat="0" applyProtection="0">
      <alignment vertical="center"/>
    </xf>
    <xf numFmtId="4" fontId="37" fillId="94" borderId="94" applyNumberFormat="0" applyProtection="0">
      <alignment horizontal="left" vertical="center" indent="1"/>
    </xf>
    <xf numFmtId="0" fontId="18" fillId="63" borderId="84" applyNumberFormat="0" applyProtection="0">
      <alignment horizontal="left" vertical="center" indent="1"/>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0" fontId="93" fillId="84" borderId="113" applyNumberFormat="0" applyAlignment="0" applyProtection="0"/>
    <xf numFmtId="4" fontId="34" fillId="74" borderId="84" applyNumberFormat="0" applyProtection="0">
      <alignment horizontal="right" vertical="center"/>
    </xf>
    <xf numFmtId="4" fontId="34" fillId="63" borderId="84" applyNumberFormat="0" applyProtection="0">
      <alignment horizontal="right" vertical="center"/>
    </xf>
    <xf numFmtId="4" fontId="71" fillId="63" borderId="92" applyNumberFormat="0" applyProtection="0">
      <alignment horizontal="left" vertical="center" indent="1"/>
    </xf>
    <xf numFmtId="4" fontId="36" fillId="78" borderId="84" applyNumberFormat="0" applyProtection="0">
      <alignment vertical="center"/>
    </xf>
    <xf numFmtId="4" fontId="34" fillId="71" borderId="84" applyNumberFormat="0" applyProtection="0">
      <alignment horizontal="right" vertical="center"/>
    </xf>
    <xf numFmtId="0" fontId="71" fillId="74" borderId="91" applyNumberFormat="0" applyProtection="0">
      <alignment horizontal="left" vertical="center" indent="1"/>
    </xf>
    <xf numFmtId="4" fontId="71" fillId="96" borderId="91" applyNumberFormat="0" applyProtection="0">
      <alignment horizontal="left" vertical="center" indent="1"/>
    </xf>
    <xf numFmtId="0" fontId="71" fillId="74" borderId="104" applyNumberFormat="0" applyProtection="0">
      <alignment horizontal="left" vertical="center" indent="1"/>
    </xf>
    <xf numFmtId="4" fontId="71" fillId="96" borderId="91" applyNumberFormat="0" applyProtection="0">
      <alignment horizontal="left" vertical="center" indent="1"/>
    </xf>
    <xf numFmtId="4" fontId="32" fillId="62" borderId="110" applyNumberFormat="0" applyProtection="0">
      <alignment vertical="center"/>
    </xf>
    <xf numFmtId="4" fontId="71" fillId="73" borderId="92" applyNumberFormat="0" applyProtection="0">
      <alignment horizontal="left" vertical="center" indent="1"/>
    </xf>
    <xf numFmtId="4" fontId="34" fillId="71" borderId="84" applyNumberFormat="0" applyProtection="0">
      <alignment horizontal="right" vertical="center"/>
    </xf>
    <xf numFmtId="4" fontId="34" fillId="78" borderId="84" applyNumberFormat="0" applyProtection="0">
      <alignment horizontal="left" vertical="center" indent="1"/>
    </xf>
    <xf numFmtId="0" fontId="59" fillId="91" borderId="87" applyNumberFormat="0" applyAlignment="0" applyProtection="0"/>
    <xf numFmtId="4" fontId="71" fillId="70" borderId="104" applyNumberFormat="0" applyProtection="0">
      <alignment horizontal="right" vertical="center"/>
    </xf>
    <xf numFmtId="4" fontId="36" fillId="74" borderId="110" applyNumberFormat="0" applyProtection="0">
      <alignment horizontal="right" vertical="center"/>
    </xf>
    <xf numFmtId="4" fontId="71" fillId="96" borderId="91" applyNumberFormat="0" applyProtection="0">
      <alignment horizontal="left" vertical="center" indent="1"/>
    </xf>
    <xf numFmtId="4" fontId="97" fillId="132" borderId="97" applyNumberFormat="0" applyProtection="0">
      <alignment horizontal="right" vertical="center"/>
    </xf>
    <xf numFmtId="4" fontId="34" fillId="63" borderId="123" applyNumberFormat="0" applyProtection="0">
      <alignment horizontal="left" vertical="center" indent="1"/>
    </xf>
    <xf numFmtId="0" fontId="66" fillId="58" borderId="91" applyNumberFormat="0" applyAlignment="0" applyProtection="0"/>
    <xf numFmtId="4" fontId="71" fillId="70" borderId="91" applyNumberFormat="0" applyProtection="0">
      <alignment horizontal="right" vertical="center"/>
    </xf>
    <xf numFmtId="4" fontId="81" fillId="82" borderId="83" applyNumberFormat="0" applyProtection="0">
      <alignment vertical="center"/>
    </xf>
    <xf numFmtId="0" fontId="59" fillId="91" borderId="113" applyNumberFormat="0" applyAlignment="0" applyProtection="0"/>
    <xf numFmtId="4" fontId="34" fillId="74" borderId="97" applyNumberFormat="0" applyProtection="0">
      <alignment horizontal="right" vertical="center"/>
    </xf>
    <xf numFmtId="4" fontId="71" fillId="66" borderId="105" applyNumberFormat="0" applyProtection="0">
      <alignment horizontal="right" vertical="center"/>
    </xf>
    <xf numFmtId="0" fontId="71" fillId="113" borderId="104" applyNumberFormat="0" applyProtection="0">
      <alignment horizontal="left" vertical="center" indent="1"/>
    </xf>
    <xf numFmtId="4" fontId="35" fillId="93" borderId="107" applyNumberFormat="0" applyProtection="0">
      <alignment horizontal="left" vertical="center" indent="1"/>
    </xf>
    <xf numFmtId="4" fontId="35" fillId="93" borderId="97" applyNumberFormat="0" applyProtection="0">
      <alignment horizontal="left" vertical="center" indent="1"/>
    </xf>
    <xf numFmtId="4" fontId="97" fillId="131" borderId="110" applyNumberFormat="0" applyProtection="0">
      <alignment horizontal="right" vertical="center"/>
    </xf>
    <xf numFmtId="4" fontId="33" fillId="62" borderId="110" applyNumberFormat="0" applyProtection="0">
      <alignment vertical="center"/>
    </xf>
    <xf numFmtId="4" fontId="34" fillId="66" borderId="110" applyNumberFormat="0" applyProtection="0">
      <alignment horizontal="right" vertical="center"/>
    </xf>
    <xf numFmtId="0" fontId="34" fillId="63" borderId="97" applyNumberFormat="0" applyProtection="0">
      <alignment horizontal="left" vertical="top" indent="1"/>
    </xf>
    <xf numFmtId="0" fontId="18" fillId="63" borderId="97" applyNumberFormat="0" applyProtection="0">
      <alignment horizontal="left" vertical="center" indent="1"/>
    </xf>
    <xf numFmtId="0" fontId="71" fillId="74" borderId="104" applyNumberFormat="0" applyProtection="0">
      <alignment horizontal="left" vertical="center" indent="1"/>
    </xf>
    <xf numFmtId="0" fontId="66" fillId="58" borderId="87" applyNumberFormat="0" applyAlignment="0" applyProtection="0"/>
    <xf numFmtId="4" fontId="37" fillId="94" borderId="120" applyNumberFormat="0" applyProtection="0">
      <alignment horizontal="left" vertical="center" indent="1"/>
    </xf>
    <xf numFmtId="4" fontId="36" fillId="78" borderId="97" applyNumberFormat="0" applyProtection="0">
      <alignment vertical="center"/>
    </xf>
    <xf numFmtId="0" fontId="18" fillId="74" borderId="97" applyNumberFormat="0" applyProtection="0">
      <alignment horizontal="left" vertical="top" indent="1"/>
    </xf>
    <xf numFmtId="0" fontId="18" fillId="74" borderId="97" applyNumberFormat="0" applyProtection="0">
      <alignment horizontal="left" vertical="top" indent="1"/>
    </xf>
    <xf numFmtId="0" fontId="71" fillId="84" borderId="91" applyNumberFormat="0" applyProtection="0">
      <alignment horizontal="left" vertical="center" indent="1"/>
    </xf>
    <xf numFmtId="0" fontId="18" fillId="57" borderId="88" applyNumberFormat="0" applyFont="0" applyAlignment="0" applyProtection="0"/>
    <xf numFmtId="4" fontId="36" fillId="78" borderId="110" applyNumberFormat="0" applyProtection="0">
      <alignment vertical="center"/>
    </xf>
    <xf numFmtId="4" fontId="71" fillId="96" borderId="117" applyNumberFormat="0" applyProtection="0">
      <alignment horizontal="left" vertical="center" indent="1"/>
    </xf>
    <xf numFmtId="4" fontId="71" fillId="67" borderId="104" applyNumberFormat="0" applyProtection="0">
      <alignment horizontal="right" vertical="center"/>
    </xf>
    <xf numFmtId="4" fontId="71" fillId="70" borderId="91" applyNumberFormat="0" applyProtection="0">
      <alignment horizontal="right" vertical="center"/>
    </xf>
    <xf numFmtId="4" fontId="34" fillId="74" borderId="110" applyNumberFormat="0" applyProtection="0">
      <alignment horizontal="right" vertical="center"/>
    </xf>
    <xf numFmtId="4" fontId="71" fillId="64" borderId="91" applyNumberFormat="0" applyProtection="0">
      <alignment horizontal="right" vertical="center"/>
    </xf>
    <xf numFmtId="0" fontId="93" fillId="84" borderId="87" applyNumberFormat="0" applyAlignment="0" applyProtection="0"/>
    <xf numFmtId="4" fontId="74" fillId="84" borderId="97" applyNumberFormat="0" applyProtection="0">
      <alignment horizontal="left" vertical="center" indent="1"/>
    </xf>
    <xf numFmtId="4" fontId="71" fillId="67" borderId="91" applyNumberFormat="0" applyProtection="0">
      <alignment horizontal="right" vertical="center"/>
    </xf>
    <xf numFmtId="4" fontId="71" fillId="62" borderId="117" applyNumberFormat="0" applyProtection="0">
      <alignment vertical="center"/>
    </xf>
    <xf numFmtId="4" fontId="71" fillId="64" borderId="91" applyNumberFormat="0" applyProtection="0">
      <alignment horizontal="right" vertical="center"/>
    </xf>
    <xf numFmtId="0" fontId="66" fillId="58" borderId="87" applyNumberFormat="0" applyAlignment="0" applyProtection="0"/>
    <xf numFmtId="4" fontId="71" fillId="68" borderId="91" applyNumberFormat="0" applyProtection="0">
      <alignment horizontal="right" vertical="center"/>
    </xf>
    <xf numFmtId="4" fontId="35" fillId="93" borderId="120" applyNumberFormat="0" applyProtection="0">
      <alignment horizontal="left" vertical="center" indent="1"/>
    </xf>
    <xf numFmtId="0" fontId="93" fillId="84" borderId="87" applyNumberFormat="0" applyAlignment="0" applyProtection="0"/>
    <xf numFmtId="4" fontId="71" fillId="66" borderId="92" applyNumberFormat="0" applyProtection="0">
      <alignment horizontal="right" vertical="center"/>
    </xf>
    <xf numFmtId="4" fontId="71" fillId="112" borderId="91" applyNumberFormat="0" applyProtection="0">
      <alignment horizontal="right" vertical="center"/>
    </xf>
    <xf numFmtId="0" fontId="18" fillId="75" borderId="97" applyNumberFormat="0" applyProtection="0">
      <alignment horizontal="left" vertical="center" indent="1"/>
    </xf>
    <xf numFmtId="4" fontId="71" fillId="67" borderId="91" applyNumberFormat="0" applyProtection="0">
      <alignment horizontal="right" vertical="center"/>
    </xf>
    <xf numFmtId="0" fontId="66" fillId="58" borderId="87" applyNumberFormat="0" applyAlignment="0" applyProtection="0"/>
    <xf numFmtId="4" fontId="35" fillId="111" borderId="97" applyNumberFormat="0" applyProtection="0">
      <alignment vertical="center"/>
    </xf>
    <xf numFmtId="4" fontId="32" fillId="62" borderId="97" applyNumberFormat="0" applyProtection="0">
      <alignment vertical="center"/>
    </xf>
    <xf numFmtId="0" fontId="59" fillId="91" borderId="87" applyNumberFormat="0" applyAlignment="0" applyProtection="0"/>
    <xf numFmtId="4" fontId="71" fillId="69" borderId="91" applyNumberFormat="0" applyProtection="0">
      <alignment horizontal="right" vertical="center"/>
    </xf>
    <xf numFmtId="0" fontId="18" fillId="75" borderId="123" applyNumberFormat="0" applyProtection="0">
      <alignment horizontal="left" vertical="top" indent="1"/>
    </xf>
    <xf numFmtId="4" fontId="34" fillId="64" borderId="97" applyNumberFormat="0" applyProtection="0">
      <alignment horizontal="right" vertical="center"/>
    </xf>
    <xf numFmtId="0" fontId="66" fillId="58" borderId="87" applyNumberFormat="0" applyAlignment="0" applyProtection="0"/>
    <xf numFmtId="4" fontId="71" fillId="63" borderId="92" applyNumberFormat="0" applyProtection="0">
      <alignment horizontal="left" vertical="center" indent="1"/>
    </xf>
    <xf numFmtId="4" fontId="71" fillId="63" borderId="131" applyNumberFormat="0" applyProtection="0">
      <alignment horizontal="left" vertical="center" indent="1"/>
    </xf>
    <xf numFmtId="4" fontId="71" fillId="112" borderId="91" applyNumberFormat="0" applyProtection="0">
      <alignment horizontal="right" vertical="center"/>
    </xf>
    <xf numFmtId="4" fontId="71" fillId="66" borderId="92" applyNumberFormat="0" applyProtection="0">
      <alignment horizontal="right" vertical="center"/>
    </xf>
    <xf numFmtId="4" fontId="71" fillId="62" borderId="130" applyNumberFormat="0" applyProtection="0">
      <alignment vertical="center"/>
    </xf>
    <xf numFmtId="4" fontId="71" fillId="68" borderId="91" applyNumberFormat="0" applyProtection="0">
      <alignment horizontal="right" vertical="center"/>
    </xf>
    <xf numFmtId="4" fontId="34" fillId="64" borderId="110" applyNumberFormat="0" applyProtection="0">
      <alignment horizontal="right" vertical="center"/>
    </xf>
    <xf numFmtId="4" fontId="71" fillId="62" borderId="91" applyNumberFormat="0" applyProtection="0">
      <alignment vertical="center"/>
    </xf>
    <xf numFmtId="4" fontId="81" fillId="82" borderId="122" applyNumberFormat="0" applyProtection="0">
      <alignment vertical="center"/>
    </xf>
    <xf numFmtId="0" fontId="31" fillId="0" borderId="90" applyNumberFormat="0" applyFill="0" applyAlignment="0" applyProtection="0"/>
    <xf numFmtId="0" fontId="18" fillId="75" borderId="110" applyNumberFormat="0" applyProtection="0">
      <alignment horizontal="left" vertical="center" indent="1"/>
    </xf>
    <xf numFmtId="4" fontId="71" fillId="111" borderId="117" applyNumberFormat="0" applyProtection="0">
      <alignment horizontal="left" vertical="center" indent="1"/>
    </xf>
    <xf numFmtId="0" fontId="71" fillId="75" borderId="110" applyNumberFormat="0" applyProtection="0">
      <alignment horizontal="left" vertical="top" indent="1"/>
    </xf>
    <xf numFmtId="0" fontId="71" fillId="84" borderId="130" applyNumberFormat="0" applyProtection="0">
      <alignment horizontal="left" vertical="center" indent="1"/>
    </xf>
    <xf numFmtId="4" fontId="81" fillId="111" borderId="91" applyNumberFormat="0" applyProtection="0">
      <alignment vertical="center"/>
    </xf>
    <xf numFmtId="0" fontId="87" fillId="84" borderId="87" applyNumberFormat="0" applyAlignment="0" applyProtection="0"/>
    <xf numFmtId="0" fontId="31" fillId="0" borderId="103" applyNumberFormat="0" applyFill="0" applyAlignment="0" applyProtection="0"/>
    <xf numFmtId="4" fontId="35" fillId="93" borderId="123" applyNumberFormat="0" applyProtection="0">
      <alignment horizontal="left" vertical="center" indent="1"/>
    </xf>
    <xf numFmtId="0" fontId="93" fillId="84" borderId="87" applyNumberFormat="0" applyAlignment="0" applyProtection="0"/>
    <xf numFmtId="4" fontId="97" fillId="127" borderId="97" applyNumberFormat="0" applyProtection="0">
      <alignment horizontal="right" vertical="center"/>
    </xf>
    <xf numFmtId="0" fontId="18" fillId="57" borderId="127" applyNumberFormat="0" applyFont="0" applyAlignment="0" applyProtection="0"/>
    <xf numFmtId="4" fontId="97" fillId="111" borderId="110" applyNumberFormat="0" applyProtection="0">
      <alignment horizontal="left" vertical="center" indent="1"/>
    </xf>
    <xf numFmtId="0" fontId="73" fillId="75" borderId="132" applyBorder="0"/>
    <xf numFmtId="4" fontId="96" fillId="111" borderId="110" applyNumberFormat="0" applyProtection="0">
      <alignment vertical="center"/>
    </xf>
    <xf numFmtId="4" fontId="97" fillId="80" borderId="97" applyNumberFormat="0" applyProtection="0">
      <alignment horizontal="right" vertical="center"/>
    </xf>
    <xf numFmtId="0" fontId="18" fillId="77" borderId="109" applyNumberFormat="0">
      <protection locked="0"/>
    </xf>
    <xf numFmtId="4" fontId="97" fillId="129" borderId="97" applyNumberFormat="0" applyProtection="0">
      <alignment horizontal="right" vertical="center"/>
    </xf>
    <xf numFmtId="0" fontId="18" fillId="77" borderId="122" applyNumberFormat="0">
      <protection locked="0"/>
    </xf>
    <xf numFmtId="4" fontId="34" fillId="68" borderId="97" applyNumberFormat="0" applyProtection="0">
      <alignment horizontal="right" vertical="center"/>
    </xf>
    <xf numFmtId="0" fontId="71" fillId="84" borderId="117" applyNumberFormat="0" applyProtection="0">
      <alignment horizontal="left" vertical="center" indent="1"/>
    </xf>
    <xf numFmtId="4" fontId="97" fillId="95" borderId="97" applyNumberFormat="0" applyProtection="0">
      <alignment horizontal="right" vertical="center"/>
    </xf>
    <xf numFmtId="4" fontId="34" fillId="65" borderId="110" applyNumberFormat="0" applyProtection="0">
      <alignment horizontal="right" vertical="center"/>
    </xf>
    <xf numFmtId="4" fontId="71" fillId="67" borderId="91" applyNumberFormat="0" applyProtection="0">
      <alignment horizontal="right" vertical="center"/>
    </xf>
    <xf numFmtId="4" fontId="97" fillId="134" borderId="110" applyNumberFormat="0" applyProtection="0">
      <alignment horizontal="right" vertical="center"/>
    </xf>
    <xf numFmtId="0" fontId="18" fillId="57" borderId="127" applyNumberFormat="0" applyFont="0" applyAlignment="0" applyProtection="0"/>
    <xf numFmtId="4" fontId="34" fillId="74" borderId="97" applyNumberFormat="0" applyProtection="0">
      <alignment horizontal="right" vertical="center"/>
    </xf>
    <xf numFmtId="4" fontId="34" fillId="78" borderId="97" applyNumberFormat="0" applyProtection="0">
      <alignment horizontal="left" vertical="center" indent="1"/>
    </xf>
    <xf numFmtId="4" fontId="34" fillId="70" borderId="97" applyNumberFormat="0" applyProtection="0">
      <alignment horizontal="right" vertical="center"/>
    </xf>
    <xf numFmtId="0" fontId="69" fillId="91" borderId="89" applyNumberFormat="0" applyAlignment="0" applyProtection="0"/>
    <xf numFmtId="4" fontId="34" fillId="78" borderId="123" applyNumberFormat="0" applyProtection="0">
      <alignment vertical="center"/>
    </xf>
    <xf numFmtId="4" fontId="71" fillId="68" borderId="104" applyNumberFormat="0" applyProtection="0">
      <alignment horizontal="right" vertical="center"/>
    </xf>
    <xf numFmtId="173" fontId="83" fillId="0" borderId="98"/>
    <xf numFmtId="4" fontId="34" fillId="68" borderId="84" applyNumberFormat="0" applyProtection="0">
      <alignment horizontal="right" vertical="center"/>
    </xf>
    <xf numFmtId="0" fontId="34" fillId="63" borderId="110" applyNumberFormat="0" applyProtection="0">
      <alignment horizontal="left" vertical="top" indent="1"/>
    </xf>
    <xf numFmtId="4" fontId="37" fillId="94" borderId="120" applyNumberFormat="0" applyProtection="0">
      <alignment horizontal="left" vertical="center" indent="1"/>
    </xf>
    <xf numFmtId="0" fontId="71" fillId="114" borderId="109"/>
    <xf numFmtId="4" fontId="97" fillId="93" borderId="84" applyNumberFormat="0" applyProtection="0">
      <alignment horizontal="right" vertical="center"/>
    </xf>
    <xf numFmtId="4" fontId="35" fillId="111" borderId="84" applyNumberFormat="0" applyProtection="0">
      <alignment vertical="center"/>
    </xf>
    <xf numFmtId="4" fontId="71" fillId="96" borderId="104" applyNumberFormat="0" applyProtection="0">
      <alignment horizontal="left" vertical="center" indent="1"/>
    </xf>
    <xf numFmtId="4" fontId="34" fillId="78" borderId="123" applyNumberFormat="0" applyProtection="0">
      <alignment horizontal="left" vertical="center" indent="1"/>
    </xf>
    <xf numFmtId="0" fontId="18" fillId="63" borderId="110" applyNumberFormat="0" applyProtection="0">
      <alignment horizontal="left" vertical="center" indent="1"/>
    </xf>
    <xf numFmtId="0" fontId="18" fillId="76" borderId="110" applyNumberFormat="0" applyProtection="0">
      <alignment horizontal="left" vertical="center" indent="1"/>
    </xf>
    <xf numFmtId="0" fontId="73" fillId="75" borderId="93" applyBorder="0"/>
    <xf numFmtId="0" fontId="18" fillId="75" borderId="97" applyNumberFormat="0" applyProtection="0">
      <alignment horizontal="left" vertical="center" indent="1"/>
    </xf>
    <xf numFmtId="4" fontId="34" fillId="74" borderId="97" applyNumberFormat="0" applyProtection="0">
      <alignment horizontal="right" vertical="center"/>
    </xf>
    <xf numFmtId="0" fontId="32" fillId="62" borderId="97" applyNumberFormat="0" applyProtection="0">
      <alignment horizontal="left" vertical="top" indent="1"/>
    </xf>
    <xf numFmtId="4" fontId="34" fillId="65" borderId="97" applyNumberFormat="0" applyProtection="0">
      <alignment horizontal="right" vertical="center"/>
    </xf>
    <xf numFmtId="4" fontId="32" fillId="62" borderId="84" applyNumberFormat="0" applyProtection="0">
      <alignment horizontal="left" vertical="center" indent="1"/>
    </xf>
    <xf numFmtId="0" fontId="93" fillId="84" borderId="87" applyNumberFormat="0" applyAlignment="0" applyProtection="0"/>
    <xf numFmtId="0" fontId="59" fillId="91" borderId="100" applyNumberFormat="0" applyAlignment="0" applyProtection="0"/>
    <xf numFmtId="4" fontId="34" fillId="68" borderId="123" applyNumberFormat="0" applyProtection="0">
      <alignment horizontal="right" vertical="center"/>
    </xf>
    <xf numFmtId="0" fontId="18" fillId="74" borderId="97" applyNumberFormat="0" applyProtection="0">
      <alignment horizontal="left" vertical="center" indent="1"/>
    </xf>
    <xf numFmtId="4" fontId="34" fillId="67" borderId="123" applyNumberFormat="0" applyProtection="0">
      <alignment horizontal="right" vertical="center"/>
    </xf>
    <xf numFmtId="0" fontId="18" fillId="74" borderId="97" applyNumberFormat="0" applyProtection="0">
      <alignment horizontal="left" vertical="center" indent="1"/>
    </xf>
    <xf numFmtId="4" fontId="33" fillId="62" borderId="97" applyNumberFormat="0" applyProtection="0">
      <alignment vertical="center"/>
    </xf>
    <xf numFmtId="4" fontId="97" fillId="134" borderId="97" applyNumberFormat="0" applyProtection="0">
      <alignment vertical="center"/>
    </xf>
    <xf numFmtId="4" fontId="34" fillId="74" borderId="97" applyNumberFormat="0" applyProtection="0">
      <alignment horizontal="right" vertical="center"/>
    </xf>
    <xf numFmtId="0" fontId="18" fillId="74" borderId="97" applyNumberFormat="0" applyProtection="0">
      <alignment horizontal="left" vertical="center" indent="1"/>
    </xf>
    <xf numFmtId="4" fontId="97" fillId="130" borderId="97" applyNumberFormat="0" applyProtection="0">
      <alignment horizontal="right" vertical="center"/>
    </xf>
    <xf numFmtId="0" fontId="18" fillId="74" borderId="123" applyNumberFormat="0" applyProtection="0">
      <alignment horizontal="left" vertical="top" indent="1"/>
    </xf>
    <xf numFmtId="4" fontId="18" fillId="75" borderId="105" applyNumberFormat="0" applyProtection="0">
      <alignment horizontal="left" vertical="center" indent="1"/>
    </xf>
    <xf numFmtId="4" fontId="81" fillId="111" borderId="130" applyNumberFormat="0" applyProtection="0">
      <alignment vertical="center"/>
    </xf>
    <xf numFmtId="0" fontId="18" fillId="75" borderId="123" applyNumberFormat="0" applyProtection="0">
      <alignment horizontal="left" vertical="center" indent="1"/>
    </xf>
    <xf numFmtId="4" fontId="36" fillId="78" borderId="110" applyNumberFormat="0" applyProtection="0">
      <alignment vertical="center"/>
    </xf>
    <xf numFmtId="0" fontId="18" fillId="76" borderId="110" applyNumberFormat="0" applyProtection="0">
      <alignment horizontal="left" vertical="center" indent="1"/>
    </xf>
    <xf numFmtId="4" fontId="37" fillId="94" borderId="107" applyNumberFormat="0" applyProtection="0">
      <alignment horizontal="left" vertical="center" indent="1"/>
    </xf>
    <xf numFmtId="4" fontId="71" fillId="68" borderId="91" applyNumberFormat="0" applyProtection="0">
      <alignment horizontal="right" vertical="center"/>
    </xf>
    <xf numFmtId="4" fontId="71" fillId="70" borderId="117" applyNumberFormat="0" applyProtection="0">
      <alignment horizontal="right" vertical="center"/>
    </xf>
    <xf numFmtId="4" fontId="34" fillId="64" borderId="110" applyNumberFormat="0" applyProtection="0">
      <alignment horizontal="right" vertical="center"/>
    </xf>
    <xf numFmtId="0" fontId="18" fillId="77" borderId="109" applyNumberFormat="0">
      <protection locked="0"/>
    </xf>
    <xf numFmtId="4" fontId="34" fillId="68" borderId="97" applyNumberFormat="0" applyProtection="0">
      <alignment horizontal="right" vertical="center"/>
    </xf>
    <xf numFmtId="4" fontId="38" fillId="74" borderId="123" applyNumberFormat="0" applyProtection="0">
      <alignment horizontal="right" vertical="center"/>
    </xf>
    <xf numFmtId="4" fontId="34" fillId="78" borderId="84" applyNumberFormat="0" applyProtection="0">
      <alignment vertical="center"/>
    </xf>
    <xf numFmtId="4" fontId="34" fillId="69" borderId="84" applyNumberFormat="0" applyProtection="0">
      <alignment horizontal="right" vertical="center"/>
    </xf>
    <xf numFmtId="4" fontId="76" fillId="79" borderId="105" applyNumberFormat="0" applyProtection="0">
      <alignment horizontal="left" vertical="center" indent="1"/>
    </xf>
    <xf numFmtId="0" fontId="69" fillId="91" borderId="102" applyNumberFormat="0" applyAlignment="0" applyProtection="0"/>
    <xf numFmtId="0" fontId="31" fillId="0" borderId="108" applyNumberFormat="0" applyFill="0" applyAlignment="0" applyProtection="0"/>
    <xf numFmtId="0" fontId="18" fillId="78" borderId="101" applyNumberFormat="0" applyFont="0" applyAlignment="0" applyProtection="0"/>
    <xf numFmtId="4" fontId="32" fillId="62" borderId="97" applyNumberFormat="0" applyProtection="0">
      <alignment vertical="center"/>
    </xf>
    <xf numFmtId="4" fontId="34" fillId="69" borderId="97" applyNumberFormat="0" applyProtection="0">
      <alignment horizontal="right" vertical="center"/>
    </xf>
    <xf numFmtId="4" fontId="97" fillId="111" borderId="84" applyNumberFormat="0" applyProtection="0">
      <alignment horizontal="left" vertical="center" indent="1"/>
    </xf>
    <xf numFmtId="4" fontId="32" fillId="62" borderId="84" applyNumberFormat="0" applyProtection="0">
      <alignment horizontal="left" vertical="center" indent="1"/>
    </xf>
    <xf numFmtId="4" fontId="33" fillId="62" borderId="84" applyNumberFormat="0" applyProtection="0">
      <alignment vertical="center"/>
    </xf>
    <xf numFmtId="4" fontId="96" fillId="111" borderId="84" applyNumberFormat="0" applyProtection="0">
      <alignment vertical="center"/>
    </xf>
    <xf numFmtId="0" fontId="71" fillId="76" borderId="130" applyNumberFormat="0" applyProtection="0">
      <alignment horizontal="left" vertical="center" indent="1"/>
    </xf>
    <xf numFmtId="4" fontId="34" fillId="74" borderId="123" applyNumberFormat="0" applyProtection="0">
      <alignment horizontal="right" vertical="center"/>
    </xf>
    <xf numFmtId="4" fontId="71" fillId="74" borderId="105" applyNumberFormat="0" applyProtection="0">
      <alignment horizontal="left" vertical="center" indent="1"/>
    </xf>
    <xf numFmtId="4" fontId="71" fillId="96" borderId="117"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97" fillId="93" borderId="97" applyNumberFormat="0" applyProtection="0">
      <alignment horizontal="right" vertical="center"/>
    </xf>
    <xf numFmtId="0" fontId="32" fillId="62" borderId="110" applyNumberFormat="0" applyProtection="0">
      <alignment horizontal="left" vertical="top" indent="1"/>
    </xf>
    <xf numFmtId="0" fontId="74" fillId="78" borderId="97" applyNumberFormat="0" applyProtection="0">
      <alignment horizontal="left" vertical="top" indent="1"/>
    </xf>
    <xf numFmtId="4" fontId="36" fillId="78" borderId="123" applyNumberFormat="0" applyProtection="0">
      <alignment vertical="center"/>
    </xf>
    <xf numFmtId="4" fontId="37" fillId="94" borderId="107" applyNumberFormat="0" applyProtection="0">
      <alignment horizontal="left" vertical="center" indent="1"/>
    </xf>
    <xf numFmtId="0" fontId="18" fillId="77" borderId="122" applyNumberFormat="0">
      <protection locked="0"/>
    </xf>
    <xf numFmtId="4" fontId="81" fillId="81" borderId="130" applyNumberFormat="0" applyProtection="0">
      <alignment horizontal="right" vertical="center"/>
    </xf>
    <xf numFmtId="4" fontId="97" fillId="83" borderId="110" applyNumberFormat="0" applyProtection="0">
      <alignment horizontal="right" vertical="center"/>
    </xf>
    <xf numFmtId="0" fontId="59" fillId="91" borderId="87" applyNumberFormat="0" applyAlignment="0" applyProtection="0"/>
    <xf numFmtId="0" fontId="18" fillId="78" borderId="101" applyNumberFormat="0" applyFont="0" applyAlignment="0" applyProtection="0"/>
    <xf numFmtId="0" fontId="32" fillId="62" borderId="97" applyNumberFormat="0" applyProtection="0">
      <alignment horizontal="left" vertical="top" indent="1"/>
    </xf>
    <xf numFmtId="0" fontId="87" fillId="84" borderId="87" applyNumberFormat="0" applyAlignment="0" applyProtection="0"/>
    <xf numFmtId="4" fontId="71" fillId="68" borderId="130" applyNumberFormat="0" applyProtection="0">
      <alignment horizontal="right" vertical="center"/>
    </xf>
    <xf numFmtId="4" fontId="71" fillId="0" borderId="104" applyNumberFormat="0" applyProtection="0">
      <alignment horizontal="right" vertical="center"/>
    </xf>
    <xf numFmtId="4" fontId="97" fillId="95" borderId="97" applyNumberFormat="0" applyProtection="0">
      <alignment horizontal="right" vertical="center"/>
    </xf>
    <xf numFmtId="0" fontId="18" fillId="75" borderId="97" applyNumberFormat="0" applyProtection="0">
      <alignment horizontal="left" vertical="top" indent="1"/>
    </xf>
    <xf numFmtId="0" fontId="69" fillId="84" borderId="102" applyNumberFormat="0" applyAlignment="0" applyProtection="0"/>
    <xf numFmtId="0" fontId="18" fillId="63" borderId="97" applyNumberFormat="0" applyProtection="0">
      <alignment horizontal="left" vertical="top" indent="1"/>
    </xf>
    <xf numFmtId="4" fontId="97" fillId="134" borderId="97" applyNumberFormat="0" applyProtection="0">
      <alignment vertical="center"/>
    </xf>
    <xf numFmtId="4" fontId="38" fillId="74" borderId="97" applyNumberFormat="0" applyProtection="0">
      <alignment horizontal="right" vertical="center"/>
    </xf>
    <xf numFmtId="4" fontId="76" fillId="79" borderId="118" applyNumberFormat="0" applyProtection="0">
      <alignment horizontal="left" vertical="center" indent="1"/>
    </xf>
    <xf numFmtId="4" fontId="34" fillId="66" borderId="97" applyNumberFormat="0" applyProtection="0">
      <alignment horizontal="right" vertical="center"/>
    </xf>
    <xf numFmtId="0" fontId="18" fillId="75" borderId="110" applyNumberFormat="0" applyProtection="0">
      <alignment horizontal="left" vertical="top" indent="1"/>
    </xf>
    <xf numFmtId="4" fontId="71" fillId="64" borderId="117" applyNumberFormat="0" applyProtection="0">
      <alignment horizontal="right" vertical="center"/>
    </xf>
    <xf numFmtId="0" fontId="59" fillId="91" borderId="100" applyNumberFormat="0" applyAlignment="0" applyProtection="0"/>
    <xf numFmtId="0" fontId="18" fillId="77" borderId="109" applyNumberFormat="0">
      <protection locked="0"/>
    </xf>
    <xf numFmtId="4" fontId="71" fillId="67" borderId="104" applyNumberFormat="0" applyProtection="0">
      <alignment horizontal="right" vertical="center"/>
    </xf>
    <xf numFmtId="4" fontId="36" fillId="74" borderId="97" applyNumberFormat="0" applyProtection="0">
      <alignment horizontal="right" vertical="center"/>
    </xf>
    <xf numFmtId="4" fontId="18" fillId="75" borderId="105" applyNumberFormat="0" applyProtection="0">
      <alignment horizontal="left" vertical="center" indent="1"/>
    </xf>
    <xf numFmtId="4" fontId="71" fillId="63" borderId="104" applyNumberFormat="0" applyProtection="0">
      <alignment horizontal="right" vertical="center"/>
    </xf>
    <xf numFmtId="4" fontId="97" fillId="80" borderId="97" applyNumberFormat="0" applyProtection="0">
      <alignment horizontal="right" vertical="center"/>
    </xf>
    <xf numFmtId="4" fontId="34" fillId="67" borderId="110" applyNumberFormat="0" applyProtection="0">
      <alignment horizontal="right" vertical="center"/>
    </xf>
    <xf numFmtId="4" fontId="34" fillId="64" borderId="123" applyNumberFormat="0" applyProtection="0">
      <alignment horizontal="right" vertical="center"/>
    </xf>
    <xf numFmtId="0" fontId="34" fillId="78" borderId="97" applyNumberFormat="0" applyProtection="0">
      <alignment horizontal="left" vertical="top" indent="1"/>
    </xf>
    <xf numFmtId="4" fontId="34" fillId="71" borderId="97" applyNumberFormat="0" applyProtection="0">
      <alignment horizontal="right" vertical="center"/>
    </xf>
    <xf numFmtId="0" fontId="18" fillId="57" borderId="101" applyNumberFormat="0" applyFont="0" applyAlignment="0" applyProtection="0"/>
    <xf numFmtId="4" fontId="34" fillId="66" borderId="97" applyNumberFormat="0" applyProtection="0">
      <alignment horizontal="right" vertical="center"/>
    </xf>
    <xf numFmtId="0" fontId="66" fillId="58" borderId="104" applyNumberFormat="0" applyAlignment="0" applyProtection="0"/>
    <xf numFmtId="4" fontId="71" fillId="72" borderId="104" applyNumberFormat="0" applyProtection="0">
      <alignment horizontal="right" vertical="center"/>
    </xf>
    <xf numFmtId="4" fontId="34" fillId="64" borderId="97" applyNumberFormat="0" applyProtection="0">
      <alignment horizontal="right" vertical="center"/>
    </xf>
    <xf numFmtId="4" fontId="34" fillId="67" borderId="97" applyNumberFormat="0" applyProtection="0">
      <alignment horizontal="right" vertical="center"/>
    </xf>
    <xf numFmtId="4" fontId="35" fillId="93" borderId="97" applyNumberFormat="0" applyProtection="0">
      <alignment horizontal="left" vertical="center" indent="1"/>
    </xf>
    <xf numFmtId="4" fontId="71" fillId="73" borderId="105" applyNumberFormat="0" applyProtection="0">
      <alignment horizontal="left" vertical="center" indent="1"/>
    </xf>
    <xf numFmtId="0" fontId="59" fillId="91" borderId="126" applyNumberFormat="0" applyAlignment="0" applyProtection="0"/>
    <xf numFmtId="4" fontId="34" fillId="70" borderId="97" applyNumberFormat="0" applyProtection="0">
      <alignment horizontal="right" vertical="center"/>
    </xf>
    <xf numFmtId="0" fontId="87" fillId="84" borderId="100" applyNumberFormat="0" applyAlignment="0" applyProtection="0"/>
    <xf numFmtId="4" fontId="98" fillId="134" borderId="97" applyNumberFormat="0" applyProtection="0">
      <alignment horizontal="right" vertical="center"/>
    </xf>
    <xf numFmtId="4" fontId="97" fillId="111" borderId="97" applyNumberFormat="0" applyProtection="0">
      <alignment horizontal="left" vertical="center" indent="1"/>
    </xf>
    <xf numFmtId="4" fontId="34" fillId="63" borderId="97" applyNumberFormat="0" applyProtection="0">
      <alignment horizontal="right" vertical="center"/>
    </xf>
    <xf numFmtId="0" fontId="18" fillId="74" borderId="97" applyNumberFormat="0" applyProtection="0">
      <alignment horizontal="left" vertical="center" indent="1"/>
    </xf>
    <xf numFmtId="0" fontId="18" fillId="74" borderId="97" applyNumberFormat="0" applyProtection="0">
      <alignment horizontal="left" vertical="top" indent="1"/>
    </xf>
    <xf numFmtId="4" fontId="71" fillId="63" borderId="117" applyNumberFormat="0" applyProtection="0">
      <alignment horizontal="right" vertical="center"/>
    </xf>
    <xf numFmtId="0" fontId="18" fillId="74" borderId="97" applyNumberFormat="0" applyProtection="0">
      <alignment horizontal="left" vertical="top" indent="1"/>
    </xf>
    <xf numFmtId="4" fontId="34" fillId="67" borderId="97" applyNumberFormat="0" applyProtection="0">
      <alignment horizontal="right" vertical="center"/>
    </xf>
    <xf numFmtId="4" fontId="71" fillId="73" borderId="105" applyNumberFormat="0" applyProtection="0">
      <alignment horizontal="left" vertical="center" indent="1"/>
    </xf>
    <xf numFmtId="4" fontId="32" fillId="62" borderId="110" applyNumberFormat="0" applyProtection="0">
      <alignment horizontal="left" vertical="center" indent="1"/>
    </xf>
    <xf numFmtId="0" fontId="71" fillId="114" borderId="83"/>
    <xf numFmtId="4" fontId="77" fillId="77" borderId="91" applyNumberFormat="0" applyProtection="0">
      <alignment horizontal="right" vertical="center"/>
    </xf>
    <xf numFmtId="0" fontId="74" fillId="78" borderId="84" applyNumberFormat="0" applyProtection="0">
      <alignment horizontal="left" vertical="top" indent="1"/>
    </xf>
    <xf numFmtId="4" fontId="81" fillId="81" borderId="91" applyNumberFormat="0" applyProtection="0">
      <alignment horizontal="right" vertical="center"/>
    </xf>
    <xf numFmtId="0" fontId="71" fillId="113" borderId="91" applyNumberFormat="0" applyProtection="0">
      <alignment horizontal="left" vertical="center" indent="1"/>
    </xf>
    <xf numFmtId="4" fontId="71" fillId="63" borderId="92" applyNumberFormat="0" applyProtection="0">
      <alignment horizontal="left" vertical="center" indent="1"/>
    </xf>
    <xf numFmtId="4" fontId="18" fillId="75" borderId="92" applyNumberFormat="0" applyProtection="0">
      <alignment horizontal="left" vertical="center" indent="1"/>
    </xf>
    <xf numFmtId="4" fontId="18" fillId="75" borderId="92" applyNumberFormat="0" applyProtection="0">
      <alignment horizontal="left" vertical="center" indent="1"/>
    </xf>
    <xf numFmtId="4" fontId="81" fillId="111" borderId="91" applyNumberFormat="0" applyProtection="0">
      <alignment vertical="center"/>
    </xf>
    <xf numFmtId="4" fontId="71" fillId="111" borderId="91" applyNumberFormat="0" applyProtection="0">
      <alignment horizontal="left" vertical="center" indent="1"/>
    </xf>
    <xf numFmtId="4" fontId="97" fillId="129" borderId="97" applyNumberFormat="0" applyProtection="0">
      <alignment horizontal="right" vertical="center"/>
    </xf>
    <xf numFmtId="0" fontId="71" fillId="57" borderId="91" applyNumberFormat="0" applyFont="0" applyAlignment="0" applyProtection="0"/>
    <xf numFmtId="4" fontId="35" fillId="93" borderId="110" applyNumberFormat="0" applyProtection="0">
      <alignment horizontal="left" vertical="center" indent="1"/>
    </xf>
    <xf numFmtId="0" fontId="66" fillId="58" borderId="126" applyNumberFormat="0" applyAlignment="0" applyProtection="0"/>
    <xf numFmtId="4" fontId="71" fillId="71" borderId="104" applyNumberFormat="0" applyProtection="0">
      <alignment horizontal="right" vertical="center"/>
    </xf>
    <xf numFmtId="0" fontId="18" fillId="75" borderId="97" applyNumberFormat="0" applyProtection="0">
      <alignment horizontal="left" vertical="center" indent="1"/>
    </xf>
    <xf numFmtId="4" fontId="35" fillId="93" borderId="120" applyNumberFormat="0" applyProtection="0">
      <alignment horizontal="left" vertical="center" indent="1"/>
    </xf>
    <xf numFmtId="0" fontId="32" fillId="62" borderId="97" applyNumberFormat="0" applyProtection="0">
      <alignment horizontal="left" vertical="top" indent="1"/>
    </xf>
    <xf numFmtId="0" fontId="18" fillId="75" borderId="110" applyNumberFormat="0" applyProtection="0">
      <alignment horizontal="left" vertical="top" indent="1"/>
    </xf>
    <xf numFmtId="4" fontId="71" fillId="63" borderId="105" applyNumberFormat="0" applyProtection="0">
      <alignment horizontal="left" vertical="center" indent="1"/>
    </xf>
    <xf numFmtId="4" fontId="32" fillId="62" borderId="97" applyNumberFormat="0" applyProtection="0">
      <alignment horizontal="left" vertical="center" indent="1"/>
    </xf>
    <xf numFmtId="4" fontId="18" fillId="75" borderId="105" applyNumberFormat="0" applyProtection="0">
      <alignment horizontal="left" vertical="center" indent="1"/>
    </xf>
    <xf numFmtId="4" fontId="35" fillId="111" borderId="97" applyNumberFormat="0" applyProtection="0">
      <alignment vertical="center"/>
    </xf>
    <xf numFmtId="4" fontId="32" fillId="62" borderId="97" applyNumberFormat="0" applyProtection="0">
      <alignment horizontal="left" vertical="center" indent="1"/>
    </xf>
    <xf numFmtId="0" fontId="71" fillId="75" borderId="97" applyNumberFormat="0" applyProtection="0">
      <alignment horizontal="left" vertical="top" indent="1"/>
    </xf>
    <xf numFmtId="4" fontId="34" fillId="67" borderId="123" applyNumberFormat="0" applyProtection="0">
      <alignment horizontal="right" vertical="center"/>
    </xf>
    <xf numFmtId="4" fontId="71" fillId="0" borderId="104" applyNumberFormat="0" applyProtection="0">
      <alignment horizontal="right" vertical="center"/>
    </xf>
    <xf numFmtId="0" fontId="31" fillId="0" borderId="90" applyNumberFormat="0" applyFill="0" applyAlignment="0" applyProtection="0"/>
    <xf numFmtId="4" fontId="97" fillId="129" borderId="110" applyNumberFormat="0" applyProtection="0">
      <alignment horizontal="right" vertical="center"/>
    </xf>
    <xf numFmtId="4" fontId="97" fillId="80" borderId="97" applyNumberFormat="0" applyProtection="0">
      <alignment horizontal="right" vertical="center"/>
    </xf>
    <xf numFmtId="0" fontId="66" fillId="58" borderId="113" applyNumberFormat="0" applyAlignment="0" applyProtection="0"/>
    <xf numFmtId="0" fontId="75" fillId="62" borderId="97" applyNumberFormat="0" applyProtection="0">
      <alignment horizontal="left" vertical="top" indent="1"/>
    </xf>
    <xf numFmtId="4" fontId="97" fillId="93"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0" fontId="18" fillId="75" borderId="84" applyNumberFormat="0" applyProtection="0">
      <alignment horizontal="left" vertical="center" indent="1"/>
    </xf>
    <xf numFmtId="0" fontId="18" fillId="75" borderId="84" applyNumberFormat="0" applyProtection="0">
      <alignment horizontal="left" vertical="top" indent="1"/>
    </xf>
    <xf numFmtId="4" fontId="34" fillId="63" borderId="84" applyNumberFormat="0" applyProtection="0">
      <alignment horizontal="right" vertical="center"/>
    </xf>
    <xf numFmtId="4" fontId="97" fillId="80" borderId="110" applyNumberFormat="0" applyProtection="0">
      <alignment horizontal="right" vertical="center"/>
    </xf>
    <xf numFmtId="4" fontId="34" fillId="78" borderId="110" applyNumberFormat="0" applyProtection="0">
      <alignment horizontal="left" vertical="center" indent="1"/>
    </xf>
    <xf numFmtId="4" fontId="97" fillId="128" borderId="97" applyNumberFormat="0" applyProtection="0">
      <alignment horizontal="right" vertical="center"/>
    </xf>
    <xf numFmtId="0" fontId="18" fillId="57" borderId="114" applyNumberFormat="0" applyFont="0" applyAlignment="0" applyProtection="0"/>
    <xf numFmtId="4" fontId="71" fillId="72" borderId="117" applyNumberFormat="0" applyProtection="0">
      <alignment horizontal="right" vertical="center"/>
    </xf>
    <xf numFmtId="4" fontId="36" fillId="78" borderId="97" applyNumberFormat="0" applyProtection="0">
      <alignment vertical="center"/>
    </xf>
    <xf numFmtId="0" fontId="18" fillId="57" borderId="114" applyNumberFormat="0" applyFont="0" applyAlignment="0" applyProtection="0"/>
    <xf numFmtId="4" fontId="97" fillId="83" borderId="97" applyNumberFormat="0" applyProtection="0">
      <alignment horizontal="right" vertical="center"/>
    </xf>
    <xf numFmtId="4" fontId="32" fillId="62" borderId="97" applyNumberFormat="0" applyProtection="0">
      <alignment horizontal="left" vertical="center" indent="1"/>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4" fillId="78" borderId="97" applyNumberFormat="0" applyProtection="0">
      <alignment vertical="center"/>
    </xf>
    <xf numFmtId="4" fontId="71" fillId="74" borderId="118" applyNumberFormat="0" applyProtection="0">
      <alignment horizontal="left" vertical="center" indent="1"/>
    </xf>
    <xf numFmtId="4" fontId="71" fillId="71" borderId="130" applyNumberFormat="0" applyProtection="0">
      <alignment horizontal="right" vertical="center"/>
    </xf>
    <xf numFmtId="4" fontId="71" fillId="72" borderId="91" applyNumberFormat="0" applyProtection="0">
      <alignment horizontal="right" vertical="center"/>
    </xf>
    <xf numFmtId="4" fontId="34" fillId="65" borderId="97" applyNumberFormat="0" applyProtection="0">
      <alignment horizontal="right" vertical="center"/>
    </xf>
    <xf numFmtId="4" fontId="32" fillId="62" borderId="110" applyNumberFormat="0" applyProtection="0">
      <alignment vertical="center"/>
    </xf>
    <xf numFmtId="4" fontId="81" fillId="111" borderId="117" applyNumberFormat="0" applyProtection="0">
      <alignment vertical="center"/>
    </xf>
    <xf numFmtId="0" fontId="18" fillId="74" borderId="97" applyNumberFormat="0" applyProtection="0">
      <alignment horizontal="left" vertical="top" indent="1"/>
    </xf>
    <xf numFmtId="4" fontId="34" fillId="72" borderId="84" applyNumberFormat="0" applyProtection="0">
      <alignment horizontal="right" vertical="center"/>
    </xf>
    <xf numFmtId="4" fontId="34" fillId="78" borderId="110" applyNumberFormat="0" applyProtection="0">
      <alignment vertical="center"/>
    </xf>
    <xf numFmtId="4" fontId="34" fillId="70" borderId="84" applyNumberFormat="0" applyProtection="0">
      <alignment horizontal="right" vertical="center"/>
    </xf>
    <xf numFmtId="0" fontId="18" fillId="76" borderId="97" applyNumberFormat="0" applyProtection="0">
      <alignment horizontal="left" vertical="center" indent="1"/>
    </xf>
    <xf numFmtId="4" fontId="34" fillId="74" borderId="110" applyNumberFormat="0" applyProtection="0">
      <alignment horizontal="right" vertical="center"/>
    </xf>
    <xf numFmtId="4" fontId="97" fillId="83" borderId="97" applyNumberFormat="0" applyProtection="0">
      <alignment horizontal="right" vertical="center"/>
    </xf>
    <xf numFmtId="4" fontId="34" fillId="65" borderId="84" applyNumberFormat="0" applyProtection="0">
      <alignment horizontal="right" vertical="center"/>
    </xf>
    <xf numFmtId="4" fontId="71" fillId="0" borderId="91" applyNumberFormat="0" applyProtection="0">
      <alignment horizontal="right" vertical="center"/>
    </xf>
    <xf numFmtId="4" fontId="34" fillId="65" borderId="84" applyNumberFormat="0" applyProtection="0">
      <alignment horizontal="right" vertical="center"/>
    </xf>
    <xf numFmtId="4" fontId="34" fillId="67" borderId="84" applyNumberFormat="0" applyProtection="0">
      <alignment horizontal="right" vertical="center"/>
    </xf>
    <xf numFmtId="4" fontId="34" fillId="71" borderId="84" applyNumberFormat="0" applyProtection="0">
      <alignment horizontal="right" vertical="center"/>
    </xf>
    <xf numFmtId="4" fontId="71" fillId="67" borderId="117" applyNumberFormat="0" applyProtection="0">
      <alignment horizontal="right" vertical="center"/>
    </xf>
    <xf numFmtId="0" fontId="18" fillId="75" borderId="84" applyNumberFormat="0" applyProtection="0">
      <alignment horizontal="left" vertical="top" indent="1"/>
    </xf>
    <xf numFmtId="4" fontId="97" fillId="93" borderId="84" applyNumberFormat="0" applyProtection="0">
      <alignment horizontal="right" vertical="center"/>
    </xf>
    <xf numFmtId="4" fontId="34" fillId="63" borderId="84" applyNumberFormat="0" applyProtection="0">
      <alignment horizontal="right" vertical="center"/>
    </xf>
    <xf numFmtId="0" fontId="18" fillId="63" borderId="84" applyNumberFormat="0" applyProtection="0">
      <alignment horizontal="left" vertical="center" indent="1"/>
    </xf>
    <xf numFmtId="4" fontId="97" fillId="130" borderId="84" applyNumberFormat="0" applyProtection="0">
      <alignment horizontal="right" vertical="center"/>
    </xf>
    <xf numFmtId="4" fontId="34" fillId="70" borderId="123" applyNumberFormat="0" applyProtection="0">
      <alignment horizontal="right" vertical="center"/>
    </xf>
    <xf numFmtId="4" fontId="71" fillId="74" borderId="105" applyNumberFormat="0" applyProtection="0">
      <alignment horizontal="left" vertical="center" indent="1"/>
    </xf>
    <xf numFmtId="0" fontId="66" fillId="58" borderId="104" applyNumberFormat="0" applyAlignment="0" applyProtection="0"/>
    <xf numFmtId="0" fontId="34" fillId="78" borderId="110" applyNumberFormat="0" applyProtection="0">
      <alignment horizontal="left" vertical="top" indent="1"/>
    </xf>
    <xf numFmtId="0" fontId="71" fillId="74" borderId="97" applyNumberFormat="0" applyProtection="0">
      <alignment horizontal="left" vertical="top" indent="1"/>
    </xf>
    <xf numFmtId="4" fontId="97" fillId="111" borderId="97" applyNumberFormat="0" applyProtection="0">
      <alignment horizontal="left" vertical="center" indent="1"/>
    </xf>
    <xf numFmtId="4" fontId="71" fillId="63" borderId="104" applyNumberFormat="0" applyProtection="0">
      <alignment horizontal="right" vertical="center"/>
    </xf>
    <xf numFmtId="4" fontId="34" fillId="71" borderId="123" applyNumberFormat="0" applyProtection="0">
      <alignment horizontal="right" vertical="center"/>
    </xf>
    <xf numFmtId="4" fontId="34" fillId="63" borderId="110" applyNumberFormat="0" applyProtection="0">
      <alignment horizontal="right" vertical="center"/>
    </xf>
    <xf numFmtId="0" fontId="71" fillId="76" borderId="110" applyNumberFormat="0" applyProtection="0">
      <alignment horizontal="left" vertical="top" indent="1"/>
    </xf>
    <xf numFmtId="4" fontId="34" fillId="67" borderId="97" applyNumberFormat="0" applyProtection="0">
      <alignment horizontal="right" vertical="center"/>
    </xf>
    <xf numFmtId="4" fontId="98" fillId="134" borderId="97" applyNumberFormat="0" applyProtection="0">
      <alignment vertical="center"/>
    </xf>
    <xf numFmtId="0" fontId="93" fillId="84" borderId="100" applyNumberFormat="0" applyAlignment="0" applyProtection="0"/>
    <xf numFmtId="0" fontId="18" fillId="63" borderId="110" applyNumberFormat="0" applyProtection="0">
      <alignment horizontal="left" vertical="top" indent="1"/>
    </xf>
    <xf numFmtId="0" fontId="71" fillId="74" borderId="117" applyNumberFormat="0" applyProtection="0">
      <alignment horizontal="left" vertical="center" indent="1"/>
    </xf>
    <xf numFmtId="4" fontId="34" fillId="63" borderId="110" applyNumberFormat="0" applyProtection="0">
      <alignment horizontal="right" vertical="center"/>
    </xf>
    <xf numFmtId="4" fontId="34" fillId="66" borderId="97" applyNumberFormat="0" applyProtection="0">
      <alignment horizontal="right" vertical="center"/>
    </xf>
    <xf numFmtId="0" fontId="18" fillId="75" borderId="97" applyNumberFormat="0" applyProtection="0">
      <alignment horizontal="left" vertical="center" indent="1"/>
    </xf>
    <xf numFmtId="0" fontId="18" fillId="76" borderId="123" applyNumberFormat="0" applyProtection="0">
      <alignment horizontal="left" vertical="top" indent="1"/>
    </xf>
    <xf numFmtId="0" fontId="87" fillId="84" borderId="113" applyNumberFormat="0" applyAlignment="0" applyProtection="0"/>
    <xf numFmtId="4" fontId="36" fillId="74" borderId="97" applyNumberFormat="0" applyProtection="0">
      <alignment horizontal="right" vertical="center"/>
    </xf>
    <xf numFmtId="0" fontId="18" fillId="77" borderId="96" applyNumberFormat="0">
      <protection locked="0"/>
    </xf>
    <xf numFmtId="0" fontId="18" fillId="75" borderId="97" applyNumberFormat="0" applyProtection="0">
      <alignment horizontal="left" vertical="top" indent="1"/>
    </xf>
    <xf numFmtId="4" fontId="34" fillId="72" borderId="97" applyNumberFormat="0" applyProtection="0">
      <alignment horizontal="right" vertical="center"/>
    </xf>
    <xf numFmtId="0" fontId="71" fillId="57" borderId="117" applyNumberFormat="0" applyFont="0" applyAlignment="0" applyProtection="0"/>
    <xf numFmtId="4" fontId="32" fillId="62" borderId="110" applyNumberFormat="0" applyProtection="0">
      <alignment vertical="center"/>
    </xf>
    <xf numFmtId="0" fontId="18" fillId="74" borderId="123" applyNumberFormat="0" applyProtection="0">
      <alignment horizontal="left" vertical="center" indent="1"/>
    </xf>
    <xf numFmtId="4" fontId="36" fillId="74" borderId="97" applyNumberFormat="0" applyProtection="0">
      <alignment horizontal="right" vertical="center"/>
    </xf>
    <xf numFmtId="4" fontId="35" fillId="93" borderId="110" applyNumberFormat="0" applyProtection="0">
      <alignment horizontal="left" vertical="center" indent="1"/>
    </xf>
    <xf numFmtId="0" fontId="59" fillId="91" borderId="113" applyNumberFormat="0" applyAlignment="0" applyProtection="0"/>
    <xf numFmtId="4" fontId="32" fillId="62" borderId="110" applyNumberFormat="0" applyProtection="0">
      <alignment horizontal="left" vertical="center" indent="1"/>
    </xf>
    <xf numFmtId="0" fontId="71" fillId="74" borderId="130" applyNumberFormat="0" applyProtection="0">
      <alignment horizontal="left" vertical="center" indent="1"/>
    </xf>
    <xf numFmtId="4" fontId="71" fillId="96" borderId="117" applyNumberFormat="0" applyProtection="0">
      <alignment horizontal="left" vertical="center" indent="1"/>
    </xf>
    <xf numFmtId="4" fontId="96" fillId="111" borderId="97" applyNumberFormat="0" applyProtection="0">
      <alignment vertical="center"/>
    </xf>
    <xf numFmtId="4" fontId="71" fillId="63" borderId="117" applyNumberFormat="0" applyProtection="0">
      <alignment horizontal="right" vertical="center"/>
    </xf>
    <xf numFmtId="0" fontId="71" fillId="84" borderId="104" applyNumberFormat="0" applyProtection="0">
      <alignment horizontal="left" vertical="center" indent="1"/>
    </xf>
    <xf numFmtId="4" fontId="71" fillId="68" borderId="130" applyNumberFormat="0" applyProtection="0">
      <alignment horizontal="right" vertical="center"/>
    </xf>
    <xf numFmtId="4" fontId="34" fillId="63" borderId="123" applyNumberFormat="0" applyProtection="0">
      <alignment horizontal="right" vertical="center"/>
    </xf>
    <xf numFmtId="4" fontId="97" fillId="130" borderId="97" applyNumberFormat="0" applyProtection="0">
      <alignment horizontal="right" vertical="center"/>
    </xf>
    <xf numFmtId="4" fontId="71" fillId="96" borderId="117" applyNumberFormat="0" applyProtection="0">
      <alignment horizontal="left" vertical="center" indent="1"/>
    </xf>
    <xf numFmtId="4" fontId="97" fillId="80" borderId="97" applyNumberFormat="0" applyProtection="0">
      <alignment horizontal="right" vertical="center"/>
    </xf>
    <xf numFmtId="4" fontId="97" fillId="134" borderId="97" applyNumberFormat="0" applyProtection="0">
      <alignment horizontal="right" vertical="center"/>
    </xf>
    <xf numFmtId="4" fontId="97" fillId="93" borderId="97" applyNumberFormat="0" applyProtection="0">
      <alignment horizontal="right" vertical="center"/>
    </xf>
    <xf numFmtId="4" fontId="71" fillId="112" borderId="117" applyNumberFormat="0" applyProtection="0">
      <alignment horizontal="right" vertical="center"/>
    </xf>
    <xf numFmtId="0" fontId="18" fillId="78" borderId="114" applyNumberFormat="0" applyFont="0" applyAlignment="0" applyProtection="0"/>
    <xf numFmtId="0" fontId="71" fillId="113" borderId="130" applyNumberFormat="0" applyProtection="0">
      <alignment horizontal="left" vertical="center" indent="1"/>
    </xf>
    <xf numFmtId="4" fontId="34" fillId="67" borderId="97" applyNumberFormat="0" applyProtection="0">
      <alignment horizontal="right" vertical="center"/>
    </xf>
    <xf numFmtId="0" fontId="31" fillId="0" borderId="116" applyNumberFormat="0" applyFill="0" applyAlignment="0" applyProtection="0"/>
    <xf numFmtId="4" fontId="34" fillId="69" borderId="97" applyNumberFormat="0" applyProtection="0">
      <alignment horizontal="right" vertical="center"/>
    </xf>
    <xf numFmtId="4" fontId="34" fillId="65" borderId="97" applyNumberFormat="0" applyProtection="0">
      <alignment horizontal="right" vertical="center"/>
    </xf>
    <xf numFmtId="0" fontId="7" fillId="0" borderId="0"/>
    <xf numFmtId="0" fontId="18" fillId="76" borderId="110" applyNumberFormat="0" applyProtection="0">
      <alignment horizontal="left" vertical="top" indent="1"/>
    </xf>
    <xf numFmtId="4" fontId="98" fillId="134" borderId="97" applyNumberFormat="0" applyProtection="0">
      <alignment horizontal="right" vertical="center"/>
    </xf>
    <xf numFmtId="4" fontId="36" fillId="74" borderId="110" applyNumberFormat="0" applyProtection="0">
      <alignment horizontal="right" vertical="center"/>
    </xf>
    <xf numFmtId="4" fontId="34" fillId="65" borderId="123" applyNumberFormat="0" applyProtection="0">
      <alignment horizontal="right" vertical="center"/>
    </xf>
    <xf numFmtId="4" fontId="71" fillId="73" borderId="105" applyNumberFormat="0" applyProtection="0">
      <alignment horizontal="left" vertical="center" indent="1"/>
    </xf>
    <xf numFmtId="4" fontId="34" fillId="71" borderId="97" applyNumberFormat="0" applyProtection="0">
      <alignment horizontal="right" vertical="center"/>
    </xf>
    <xf numFmtId="4" fontId="37" fillId="94" borderId="107" applyNumberFormat="0" applyProtection="0">
      <alignment horizontal="left" vertical="center" indent="1"/>
    </xf>
    <xf numFmtId="0" fontId="31" fillId="0" borderId="103" applyNumberFormat="0" applyFill="0" applyAlignment="0" applyProtection="0"/>
    <xf numFmtId="4" fontId="71" fillId="111" borderId="104" applyNumberFormat="0" applyProtection="0">
      <alignment horizontal="left" vertical="center" indent="1"/>
    </xf>
    <xf numFmtId="4" fontId="34" fillId="74" borderId="97" applyNumberFormat="0" applyProtection="0">
      <alignment horizontal="right" vertical="center"/>
    </xf>
    <xf numFmtId="0" fontId="18" fillId="76" borderId="97" applyNumberFormat="0" applyProtection="0">
      <alignment horizontal="left" vertical="top" indent="1"/>
    </xf>
    <xf numFmtId="0" fontId="18" fillId="76" borderId="97" applyNumberFormat="0" applyProtection="0">
      <alignment horizontal="left" vertical="top" indent="1"/>
    </xf>
    <xf numFmtId="4" fontId="34" fillId="71" borderId="97" applyNumberFormat="0" applyProtection="0">
      <alignment horizontal="right" vertical="center"/>
    </xf>
    <xf numFmtId="4" fontId="97" fillId="132" borderId="110" applyNumberFormat="0" applyProtection="0">
      <alignment horizontal="right" vertical="center"/>
    </xf>
    <xf numFmtId="4" fontId="71" fillId="96" borderId="104" applyNumberFormat="0" applyProtection="0">
      <alignment horizontal="left" vertical="center" indent="1"/>
    </xf>
    <xf numFmtId="0" fontId="18" fillId="63" borderId="97" applyNumberFormat="0" applyProtection="0">
      <alignment horizontal="left" vertical="center" indent="1"/>
    </xf>
    <xf numFmtId="4" fontId="32" fillId="62" borderId="97" applyNumberFormat="0" applyProtection="0">
      <alignment vertical="center"/>
    </xf>
    <xf numFmtId="0" fontId="71" fillId="84" borderId="130" applyNumberFormat="0" applyProtection="0">
      <alignment horizontal="left" vertical="center" indent="1"/>
    </xf>
    <xf numFmtId="4" fontId="71" fillId="62" borderId="104" applyNumberFormat="0" applyProtection="0">
      <alignment vertical="center"/>
    </xf>
    <xf numFmtId="4" fontId="34" fillId="64" borderId="123" applyNumberFormat="0" applyProtection="0">
      <alignment horizontal="right" vertical="center"/>
    </xf>
    <xf numFmtId="4" fontId="34" fillId="68" borderId="110" applyNumberFormat="0" applyProtection="0">
      <alignment horizontal="right" vertical="center"/>
    </xf>
    <xf numFmtId="0" fontId="74" fillId="78" borderId="110" applyNumberFormat="0" applyProtection="0">
      <alignment horizontal="left" vertical="top" indent="1"/>
    </xf>
    <xf numFmtId="4" fontId="34" fillId="72" borderId="97" applyNumberFormat="0" applyProtection="0">
      <alignment horizontal="right" vertical="center"/>
    </xf>
    <xf numFmtId="4" fontId="34" fillId="66" borderId="123" applyNumberFormat="0" applyProtection="0">
      <alignment horizontal="right" vertical="center"/>
    </xf>
    <xf numFmtId="4" fontId="71" fillId="66" borderId="118" applyNumberFormat="0" applyProtection="0">
      <alignment horizontal="right" vertical="center"/>
    </xf>
    <xf numFmtId="4" fontId="71" fillId="70" borderId="104" applyNumberFormat="0" applyProtection="0">
      <alignment horizontal="right" vertical="center"/>
    </xf>
    <xf numFmtId="4" fontId="32" fillId="62" borderId="97" applyNumberFormat="0" applyProtection="0">
      <alignment horizontal="left" vertical="center" indent="1"/>
    </xf>
    <xf numFmtId="0" fontId="69" fillId="91" borderId="102" applyNumberFormat="0" applyAlignment="0" applyProtection="0"/>
    <xf numFmtId="4" fontId="71" fillId="112" borderId="104" applyNumberFormat="0" applyProtection="0">
      <alignment horizontal="right" vertical="center"/>
    </xf>
    <xf numFmtId="4" fontId="34" fillId="69" borderId="110" applyNumberFormat="0" applyProtection="0">
      <alignment horizontal="right" vertical="center"/>
    </xf>
    <xf numFmtId="4" fontId="34" fillId="67" borderId="97" applyNumberFormat="0" applyProtection="0">
      <alignment horizontal="right" vertical="center"/>
    </xf>
    <xf numFmtId="4" fontId="97" fillId="80" borderId="123" applyNumberFormat="0" applyProtection="0">
      <alignment horizontal="right" vertical="center"/>
    </xf>
    <xf numFmtId="4" fontId="97" fillId="95" borderId="123" applyNumberFormat="0" applyProtection="0">
      <alignment horizontal="right" vertical="center"/>
    </xf>
    <xf numFmtId="0" fontId="32" fillId="62" borderId="110" applyNumberFormat="0" applyProtection="0">
      <alignment horizontal="left" vertical="top" indent="1"/>
    </xf>
    <xf numFmtId="4" fontId="35" fillId="93" borderId="97" applyNumberFormat="0" applyProtection="0">
      <alignment horizontal="left" vertical="center" indent="1"/>
    </xf>
    <xf numFmtId="0" fontId="93" fillId="84" borderId="100" applyNumberFormat="0" applyAlignment="0" applyProtection="0"/>
    <xf numFmtId="0" fontId="31" fillId="0" borderId="108" applyNumberFormat="0" applyFill="0" applyAlignment="0" applyProtection="0"/>
    <xf numFmtId="4" fontId="34" fillId="67" borderId="97" applyNumberFormat="0" applyProtection="0">
      <alignment horizontal="right" vertical="center"/>
    </xf>
    <xf numFmtId="4" fontId="71" fillId="96" borderId="104" applyNumberFormat="0" applyProtection="0">
      <alignment horizontal="left" vertical="center" indent="1"/>
    </xf>
    <xf numFmtId="4" fontId="98" fillId="134" borderId="110" applyNumberFormat="0" applyProtection="0">
      <alignment horizontal="right" vertical="center"/>
    </xf>
    <xf numFmtId="0" fontId="74" fillId="78" borderId="97" applyNumberFormat="0" applyProtection="0">
      <alignment horizontal="left" vertical="top" indent="1"/>
    </xf>
    <xf numFmtId="4" fontId="34" fillId="68" borderId="110" applyNumberFormat="0" applyProtection="0">
      <alignment horizontal="right" vertical="center"/>
    </xf>
    <xf numFmtId="4" fontId="71" fillId="68" borderId="104" applyNumberFormat="0" applyProtection="0">
      <alignment horizontal="right" vertical="center"/>
    </xf>
    <xf numFmtId="4" fontId="71" fillId="64" borderId="130" applyNumberFormat="0" applyProtection="0">
      <alignment horizontal="right" vertical="center"/>
    </xf>
    <xf numFmtId="0" fontId="71" fillId="57" borderId="104" applyNumberFormat="0" applyFont="0" applyAlignment="0" applyProtection="0"/>
    <xf numFmtId="4" fontId="71" fillId="64" borderId="117" applyNumberFormat="0" applyProtection="0">
      <alignment horizontal="right" vertical="center"/>
    </xf>
    <xf numFmtId="4" fontId="97" fillId="111" borderId="97" applyNumberFormat="0" applyProtection="0">
      <alignment horizontal="left" vertical="center" indent="1"/>
    </xf>
    <xf numFmtId="0" fontId="79" fillId="108" borderId="117" applyNumberFormat="0" applyAlignment="0" applyProtection="0"/>
    <xf numFmtId="4" fontId="34" fillId="65" borderId="123" applyNumberFormat="0" applyProtection="0">
      <alignment horizontal="right" vertical="center"/>
    </xf>
    <xf numFmtId="0" fontId="18" fillId="57" borderId="114" applyNumberFormat="0" applyFont="0" applyAlignment="0" applyProtection="0"/>
    <xf numFmtId="4" fontId="97" fillId="111" borderId="110" applyNumberFormat="0" applyProtection="0">
      <alignment horizontal="left" vertical="center" indent="1"/>
    </xf>
    <xf numFmtId="4" fontId="34" fillId="74" borderId="123" applyNumberFormat="0" applyProtection="0">
      <alignment horizontal="right" vertical="center"/>
    </xf>
    <xf numFmtId="4" fontId="18" fillId="75" borderId="105" applyNumberFormat="0" applyProtection="0">
      <alignment horizontal="left" vertical="center" indent="1"/>
    </xf>
    <xf numFmtId="0" fontId="18" fillId="74" borderId="110" applyNumberFormat="0" applyProtection="0">
      <alignment horizontal="left" vertical="center" indent="1"/>
    </xf>
    <xf numFmtId="0" fontId="93" fillId="84" borderId="113" applyNumberFormat="0" applyAlignment="0" applyProtection="0"/>
    <xf numFmtId="0" fontId="34" fillId="63" borderId="110" applyNumberFormat="0" applyProtection="0">
      <alignment horizontal="left" vertical="top" indent="1"/>
    </xf>
    <xf numFmtId="4" fontId="97" fillId="83" borderId="97" applyNumberFormat="0" applyProtection="0">
      <alignment horizontal="right" vertical="center"/>
    </xf>
    <xf numFmtId="4" fontId="34" fillId="71" borderId="123" applyNumberFormat="0" applyProtection="0">
      <alignment horizontal="right" vertical="center"/>
    </xf>
    <xf numFmtId="0" fontId="18" fillId="74" borderId="110" applyNumberFormat="0" applyProtection="0">
      <alignment horizontal="left" vertical="center" indent="1"/>
    </xf>
    <xf numFmtId="4" fontId="71" fillId="66" borderId="105" applyNumberFormat="0" applyProtection="0">
      <alignment horizontal="right" vertical="center"/>
    </xf>
    <xf numFmtId="4" fontId="97" fillId="131" borderId="97" applyNumberFormat="0" applyProtection="0">
      <alignment horizontal="right" vertical="center"/>
    </xf>
    <xf numFmtId="4" fontId="34" fillId="69" borderId="123" applyNumberFormat="0" applyProtection="0">
      <alignment horizontal="right" vertical="center"/>
    </xf>
    <xf numFmtId="0" fontId="71" fillId="113" borderId="117" applyNumberFormat="0" applyProtection="0">
      <alignment horizontal="left" vertical="center" indent="1"/>
    </xf>
    <xf numFmtId="4" fontId="71" fillId="73" borderId="131" applyNumberFormat="0" applyProtection="0">
      <alignment horizontal="left" vertical="center" indent="1"/>
    </xf>
    <xf numFmtId="0" fontId="71" fillId="74" borderId="97" applyNumberFormat="0" applyProtection="0">
      <alignment horizontal="left" vertical="top" indent="1"/>
    </xf>
    <xf numFmtId="4" fontId="81" fillId="111" borderId="104" applyNumberFormat="0" applyProtection="0">
      <alignment vertical="center"/>
    </xf>
    <xf numFmtId="4" fontId="71" fillId="96" borderId="104" applyNumberFormat="0" applyProtection="0">
      <alignment horizontal="left" vertical="center" indent="1"/>
    </xf>
    <xf numFmtId="4" fontId="97" fillId="134" borderId="97" applyNumberFormat="0" applyProtection="0">
      <alignment horizontal="right" vertical="center"/>
    </xf>
    <xf numFmtId="0" fontId="71" fillId="63" borderId="97" applyNumberFormat="0" applyProtection="0">
      <alignment horizontal="left" vertical="top" indent="1"/>
    </xf>
    <xf numFmtId="0" fontId="73" fillId="75" borderId="119" applyBorder="0"/>
    <xf numFmtId="4" fontId="34" fillId="70" borderId="110" applyNumberFormat="0" applyProtection="0">
      <alignment horizontal="right" vertical="center"/>
    </xf>
    <xf numFmtId="4" fontId="71" fillId="62" borderId="104" applyNumberFormat="0" applyProtection="0">
      <alignment vertical="center"/>
    </xf>
    <xf numFmtId="4" fontId="96" fillId="111" borderId="97" applyNumberFormat="0" applyProtection="0">
      <alignment vertical="center"/>
    </xf>
    <xf numFmtId="4" fontId="34" fillId="69" borderId="110" applyNumberFormat="0" applyProtection="0">
      <alignment horizontal="right" vertical="center"/>
    </xf>
    <xf numFmtId="0" fontId="18" fillId="63" borderId="97" applyNumberFormat="0" applyProtection="0">
      <alignment horizontal="left" vertical="center" indent="1"/>
    </xf>
    <xf numFmtId="4" fontId="71" fillId="68" borderId="104" applyNumberFormat="0" applyProtection="0">
      <alignment horizontal="right" vertical="center"/>
    </xf>
    <xf numFmtId="4" fontId="34" fillId="69" borderId="123" applyNumberFormat="0" applyProtection="0">
      <alignment horizontal="right" vertical="center"/>
    </xf>
    <xf numFmtId="0" fontId="71" fillId="74" borderId="97" applyNumberFormat="0" applyProtection="0">
      <alignment horizontal="left" vertical="top" indent="1"/>
    </xf>
    <xf numFmtId="4" fontId="97" fillId="131" borderId="97" applyNumberFormat="0" applyProtection="0">
      <alignment horizontal="right" vertical="center"/>
    </xf>
    <xf numFmtId="4" fontId="34" fillId="69" borderId="97" applyNumberFormat="0" applyProtection="0">
      <alignment horizontal="right" vertical="center"/>
    </xf>
    <xf numFmtId="0" fontId="71" fillId="63" borderId="97" applyNumberFormat="0" applyProtection="0">
      <alignment horizontal="left" vertical="top" indent="1"/>
    </xf>
    <xf numFmtId="4" fontId="96" fillId="111" borderId="97" applyNumberFormat="0" applyProtection="0">
      <alignment vertical="center"/>
    </xf>
    <xf numFmtId="0" fontId="18" fillId="63" borderId="97" applyNumberFormat="0" applyProtection="0">
      <alignment horizontal="left" vertical="center" indent="1"/>
    </xf>
    <xf numFmtId="0" fontId="79" fillId="108" borderId="104" applyNumberFormat="0" applyAlignment="0" applyProtection="0"/>
    <xf numFmtId="0" fontId="87" fillId="84" borderId="100" applyNumberFormat="0" applyAlignment="0" applyProtection="0"/>
    <xf numFmtId="0" fontId="18" fillId="57" borderId="101" applyNumberFormat="0" applyFont="0" applyAlignment="0" applyProtection="0"/>
    <xf numFmtId="4" fontId="36" fillId="78" borderId="110" applyNumberFormat="0" applyProtection="0">
      <alignment vertical="center"/>
    </xf>
    <xf numFmtId="4" fontId="97" fillId="132" borderId="97" applyNumberFormat="0" applyProtection="0">
      <alignment horizontal="right" vertical="center"/>
    </xf>
    <xf numFmtId="4" fontId="71" fillId="73" borderId="131" applyNumberFormat="0" applyProtection="0">
      <alignment horizontal="left" vertical="center" indent="1"/>
    </xf>
    <xf numFmtId="4" fontId="34" fillId="64" borderId="97" applyNumberFormat="0" applyProtection="0">
      <alignment horizontal="right" vertical="center"/>
    </xf>
    <xf numFmtId="0" fontId="18" fillId="77" borderId="96" applyNumberFormat="0">
      <protection locked="0"/>
    </xf>
    <xf numFmtId="0" fontId="18" fillId="74" borderId="110" applyNumberFormat="0" applyProtection="0">
      <alignment horizontal="left" vertical="top" indent="1"/>
    </xf>
    <xf numFmtId="4" fontId="34" fillId="63" borderId="110" applyNumberFormat="0" applyProtection="0">
      <alignment horizontal="right" vertical="center"/>
    </xf>
    <xf numFmtId="4" fontId="71" fillId="66" borderId="118" applyNumberFormat="0" applyProtection="0">
      <alignment horizontal="right" vertical="center"/>
    </xf>
    <xf numFmtId="0" fontId="18" fillId="63" borderId="110" applyNumberFormat="0" applyProtection="0">
      <alignment horizontal="left" vertical="center" indent="1"/>
    </xf>
    <xf numFmtId="4" fontId="97" fillId="134" borderId="123" applyNumberFormat="0" applyProtection="0">
      <alignment horizontal="right" vertical="center"/>
    </xf>
    <xf numFmtId="0" fontId="18" fillId="76" borderId="110" applyNumberFormat="0" applyProtection="0">
      <alignment horizontal="left" vertical="top" indent="1"/>
    </xf>
    <xf numFmtId="0" fontId="71" fillId="74" borderId="110" applyNumberFormat="0" applyProtection="0">
      <alignment horizontal="left" vertical="top" indent="1"/>
    </xf>
    <xf numFmtId="0" fontId="59" fillId="91" borderId="100" applyNumberFormat="0" applyAlignment="0" applyProtection="0"/>
    <xf numFmtId="4" fontId="34" fillId="63" borderId="123" applyNumberFormat="0" applyProtection="0">
      <alignment horizontal="right" vertical="center"/>
    </xf>
    <xf numFmtId="0" fontId="18" fillId="63" borderId="97" applyNumberFormat="0" applyProtection="0">
      <alignment horizontal="left" vertical="top" indent="1"/>
    </xf>
    <xf numFmtId="0" fontId="18" fillId="63" borderId="97" applyNumberFormat="0" applyProtection="0">
      <alignment horizontal="left" vertical="center" indent="1"/>
    </xf>
    <xf numFmtId="0" fontId="59" fillId="91" borderId="113" applyNumberFormat="0" applyAlignment="0" applyProtection="0"/>
    <xf numFmtId="4" fontId="34" fillId="63" borderId="110" applyNumberFormat="0" applyProtection="0">
      <alignment horizontal="right" vertical="center"/>
    </xf>
    <xf numFmtId="4" fontId="32" fillId="62" borderId="110" applyNumberFormat="0" applyProtection="0">
      <alignment horizontal="left" vertical="center" indent="1"/>
    </xf>
    <xf numFmtId="4" fontId="34" fillId="71" borderId="123" applyNumberFormat="0" applyProtection="0">
      <alignment horizontal="right" vertical="center"/>
    </xf>
    <xf numFmtId="4" fontId="97" fillId="129" borderId="110" applyNumberFormat="0" applyProtection="0">
      <alignment horizontal="right" vertical="center"/>
    </xf>
    <xf numFmtId="0" fontId="18" fillId="76" borderId="110" applyNumberFormat="0" applyProtection="0">
      <alignment horizontal="left" vertical="top" indent="1"/>
    </xf>
    <xf numFmtId="0" fontId="18" fillId="75" borderId="97" applyNumberFormat="0" applyProtection="0">
      <alignment horizontal="left" vertical="top" indent="1"/>
    </xf>
    <xf numFmtId="4" fontId="34" fillId="68" borderId="97" applyNumberFormat="0" applyProtection="0">
      <alignment horizontal="right" vertical="center"/>
    </xf>
    <xf numFmtId="0" fontId="71" fillId="76" borderId="117" applyNumberFormat="0" applyProtection="0">
      <alignment horizontal="left" vertical="center" indent="1"/>
    </xf>
    <xf numFmtId="4" fontId="76" fillId="79" borderId="131" applyNumberFormat="0" applyProtection="0">
      <alignment horizontal="left" vertical="center" indent="1"/>
    </xf>
    <xf numFmtId="0" fontId="18" fillId="75" borderId="97" applyNumberFormat="0" applyProtection="0">
      <alignment horizontal="left" vertical="center" indent="1"/>
    </xf>
    <xf numFmtId="4" fontId="98" fillId="134" borderId="110" applyNumberFormat="0" applyProtection="0">
      <alignment vertical="center"/>
    </xf>
    <xf numFmtId="0" fontId="18" fillId="75" borderId="110" applyNumberFormat="0" applyProtection="0">
      <alignment horizontal="left" vertical="center" indent="1"/>
    </xf>
    <xf numFmtId="0" fontId="18" fillId="74" borderId="97" applyNumberFormat="0" applyProtection="0">
      <alignment horizontal="left" vertical="center" indent="1"/>
    </xf>
    <xf numFmtId="4" fontId="97" fillId="134" borderId="110" applyNumberFormat="0" applyProtection="0">
      <alignment vertical="center"/>
    </xf>
    <xf numFmtId="4" fontId="35" fillId="93" borderId="120" applyNumberFormat="0" applyProtection="0">
      <alignment horizontal="left" vertical="center" indent="1"/>
    </xf>
    <xf numFmtId="4" fontId="32" fillId="62" borderId="97" applyNumberFormat="0" applyProtection="0">
      <alignment vertical="center"/>
    </xf>
    <xf numFmtId="4" fontId="34" fillId="64" borderId="97" applyNumberFormat="0" applyProtection="0">
      <alignment horizontal="right" vertical="center"/>
    </xf>
    <xf numFmtId="4" fontId="34" fillId="63" borderId="97" applyNumberFormat="0" applyProtection="0">
      <alignment horizontal="left" vertical="center" indent="1"/>
    </xf>
    <xf numFmtId="4" fontId="71" fillId="63" borderId="105" applyNumberFormat="0" applyProtection="0">
      <alignment horizontal="left" vertical="center" indent="1"/>
    </xf>
    <xf numFmtId="4" fontId="34" fillId="68" borderId="110" applyNumberFormat="0" applyProtection="0">
      <alignment horizontal="right" vertical="center"/>
    </xf>
    <xf numFmtId="0" fontId="71" fillId="84" borderId="104" applyNumberFormat="0" applyProtection="0">
      <alignment horizontal="left" vertical="center" indent="1"/>
    </xf>
    <xf numFmtId="4" fontId="34" fillId="69" borderId="110" applyNumberFormat="0" applyProtection="0">
      <alignment horizontal="right" vertical="center"/>
    </xf>
    <xf numFmtId="0" fontId="18" fillId="0" borderId="0"/>
    <xf numFmtId="4" fontId="97" fillId="111" borderId="123" applyNumberFormat="0" applyProtection="0">
      <alignment horizontal="left" vertical="center" indent="1"/>
    </xf>
    <xf numFmtId="0" fontId="31" fillId="0" borderId="103" applyNumberFormat="0" applyFill="0" applyAlignment="0" applyProtection="0"/>
    <xf numFmtId="4" fontId="34" fillId="63" borderId="110" applyNumberFormat="0" applyProtection="0">
      <alignment horizontal="left" vertical="center" indent="1"/>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68" borderId="110" applyNumberFormat="0" applyProtection="0">
      <alignment horizontal="right" vertical="center"/>
    </xf>
    <xf numFmtId="4" fontId="71" fillId="63" borderId="104" applyNumberFormat="0" applyProtection="0">
      <alignment horizontal="right" vertical="center"/>
    </xf>
    <xf numFmtId="0" fontId="18" fillId="76" borderId="123" applyNumberFormat="0" applyProtection="0">
      <alignment horizontal="left" vertical="center" indent="1"/>
    </xf>
    <xf numFmtId="0" fontId="66" fillId="58" borderId="117" applyNumberFormat="0" applyAlignment="0" applyProtection="0"/>
    <xf numFmtId="4" fontId="97" fillId="132" borderId="110" applyNumberFormat="0" applyProtection="0">
      <alignment horizontal="right" vertical="center"/>
    </xf>
    <xf numFmtId="4" fontId="97" fillId="132" borderId="97" applyNumberFormat="0" applyProtection="0">
      <alignment horizontal="right" vertical="center"/>
    </xf>
    <xf numFmtId="4" fontId="34" fillId="63" borderId="97" applyNumberFormat="0" applyProtection="0">
      <alignment horizontal="right" vertical="center"/>
    </xf>
    <xf numFmtId="4" fontId="34" fillId="74" borderId="97" applyNumberFormat="0" applyProtection="0">
      <alignment horizontal="right" vertical="center"/>
    </xf>
    <xf numFmtId="0" fontId="66" fillId="58" borderId="126" applyNumberFormat="0" applyAlignment="0" applyProtection="0"/>
    <xf numFmtId="4" fontId="34" fillId="69" borderId="110" applyNumberFormat="0" applyProtection="0">
      <alignment horizontal="right" vertical="center"/>
    </xf>
    <xf numFmtId="0" fontId="59" fillId="91" borderId="100" applyNumberFormat="0" applyAlignment="0" applyProtection="0"/>
    <xf numFmtId="0" fontId="71" fillId="76" borderId="104"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71" fillId="71" borderId="104" applyNumberFormat="0" applyProtection="0">
      <alignment horizontal="right" vertical="center"/>
    </xf>
    <xf numFmtId="0" fontId="18" fillId="75" borderId="97" applyNumberFormat="0" applyProtection="0">
      <alignment horizontal="left" vertical="center" indent="1"/>
    </xf>
    <xf numFmtId="4" fontId="34" fillId="72" borderId="97" applyNumberFormat="0" applyProtection="0">
      <alignment horizontal="right" vertical="center"/>
    </xf>
    <xf numFmtId="4" fontId="34" fillId="66" borderId="110" applyNumberFormat="0" applyProtection="0">
      <alignment horizontal="right" vertical="center"/>
    </xf>
    <xf numFmtId="4" fontId="32" fillId="62" borderId="97" applyNumberFormat="0" applyProtection="0">
      <alignment vertical="center"/>
    </xf>
    <xf numFmtId="4" fontId="34" fillId="66" borderId="97" applyNumberFormat="0" applyProtection="0">
      <alignment horizontal="right" vertical="center"/>
    </xf>
    <xf numFmtId="4" fontId="34" fillId="63" borderId="97" applyNumberFormat="0" applyProtection="0">
      <alignment horizontal="right" vertical="center"/>
    </xf>
    <xf numFmtId="0" fontId="18" fillId="74" borderId="97" applyNumberFormat="0" applyProtection="0">
      <alignment horizontal="left" vertical="top" indent="1"/>
    </xf>
    <xf numFmtId="4" fontId="99" fillId="134" borderId="110" applyNumberFormat="0" applyProtection="0">
      <alignment horizontal="right" vertical="center"/>
    </xf>
    <xf numFmtId="4" fontId="34" fillId="67" borderId="97" applyNumberFormat="0" applyProtection="0">
      <alignment horizontal="right" vertical="center"/>
    </xf>
    <xf numFmtId="4" fontId="34" fillId="65" borderId="97" applyNumberFormat="0" applyProtection="0">
      <alignment horizontal="right" vertical="center"/>
    </xf>
    <xf numFmtId="0" fontId="93" fillId="84" borderId="126" applyNumberFormat="0" applyAlignment="0" applyProtection="0"/>
    <xf numFmtId="0" fontId="74" fillId="63" borderId="97" applyNumberFormat="0" applyProtection="0">
      <alignment horizontal="left" vertical="top" indent="1"/>
    </xf>
    <xf numFmtId="4" fontId="97" fillId="132" borderId="97" applyNumberFormat="0" applyProtection="0">
      <alignment horizontal="right" vertical="center"/>
    </xf>
    <xf numFmtId="4" fontId="98" fillId="134" borderId="110" applyNumberFormat="0" applyProtection="0">
      <alignment horizontal="right" vertical="center"/>
    </xf>
    <xf numFmtId="0" fontId="18" fillId="75" borderId="97" applyNumberFormat="0" applyProtection="0">
      <alignment horizontal="left" vertical="top" indent="1"/>
    </xf>
    <xf numFmtId="4" fontId="38" fillId="74" borderId="123" applyNumberFormat="0" applyProtection="0">
      <alignment horizontal="right" vertical="center"/>
    </xf>
    <xf numFmtId="0" fontId="18" fillId="75" borderId="110" applyNumberFormat="0" applyProtection="0">
      <alignment horizontal="left" vertical="center" indent="1"/>
    </xf>
    <xf numFmtId="4" fontId="34" fillId="71" borderId="110" applyNumberFormat="0" applyProtection="0">
      <alignment horizontal="right" vertical="center"/>
    </xf>
    <xf numFmtId="4" fontId="71" fillId="112" borderId="117" applyNumberFormat="0" applyProtection="0">
      <alignment horizontal="right" vertical="center"/>
    </xf>
    <xf numFmtId="0" fontId="71" fillId="63" borderId="110" applyNumberFormat="0" applyProtection="0">
      <alignment horizontal="left" vertical="top" indent="1"/>
    </xf>
    <xf numFmtId="4" fontId="34" fillId="74" borderId="123" applyNumberFormat="0" applyProtection="0">
      <alignment horizontal="right" vertical="center"/>
    </xf>
    <xf numFmtId="0" fontId="18" fillId="76" borderId="110" applyNumberFormat="0" applyProtection="0">
      <alignment horizontal="left" vertical="center" indent="1"/>
    </xf>
    <xf numFmtId="4" fontId="35" fillId="111" borderId="110" applyNumberFormat="0" applyProtection="0">
      <alignment vertical="center"/>
    </xf>
    <xf numFmtId="4" fontId="71" fillId="0" borderId="104" applyNumberFormat="0" applyProtection="0">
      <alignment horizontal="right" vertical="center"/>
    </xf>
    <xf numFmtId="4" fontId="71" fillId="63" borderId="117" applyNumberFormat="0" applyProtection="0">
      <alignment horizontal="right" vertical="center"/>
    </xf>
    <xf numFmtId="0" fontId="18" fillId="63" borderId="110" applyNumberFormat="0" applyProtection="0">
      <alignment horizontal="left" vertical="top" indent="1"/>
    </xf>
    <xf numFmtId="4" fontId="97" fillId="111" borderId="97" applyNumberFormat="0" applyProtection="0">
      <alignment horizontal="left" vertical="center" indent="1"/>
    </xf>
    <xf numFmtId="0" fontId="93" fillId="84" borderId="100" applyNumberFormat="0" applyAlignment="0" applyProtection="0"/>
    <xf numFmtId="4" fontId="71" fillId="96" borderId="117" applyNumberFormat="0" applyProtection="0">
      <alignment horizontal="left" vertical="center" indent="1"/>
    </xf>
    <xf numFmtId="4" fontId="77" fillId="77" borderId="117" applyNumberFormat="0" applyProtection="0">
      <alignment horizontal="right" vertical="center"/>
    </xf>
    <xf numFmtId="4" fontId="71" fillId="96" borderId="130" applyNumberFormat="0" applyProtection="0">
      <alignment horizontal="left" vertical="center" indent="1"/>
    </xf>
    <xf numFmtId="4" fontId="71" fillId="96" borderId="104" applyNumberFormat="0" applyProtection="0">
      <alignment horizontal="left" vertical="center" indent="1"/>
    </xf>
    <xf numFmtId="4" fontId="71" fillId="63" borderId="118" applyNumberFormat="0" applyProtection="0">
      <alignment horizontal="left" vertical="center" indent="1"/>
    </xf>
    <xf numFmtId="4" fontId="34" fillId="78" borderId="97" applyNumberFormat="0" applyProtection="0">
      <alignment horizontal="left" vertical="center" indent="1"/>
    </xf>
    <xf numFmtId="4" fontId="34" fillId="72" borderId="110" applyNumberFormat="0" applyProtection="0">
      <alignment horizontal="right" vertical="center"/>
    </xf>
    <xf numFmtId="4" fontId="98" fillId="134" borderId="97" applyNumberFormat="0" applyProtection="0">
      <alignment horizontal="right" vertical="center"/>
    </xf>
    <xf numFmtId="4" fontId="97" fillId="127" borderId="97" applyNumberFormat="0" applyProtection="0">
      <alignment horizontal="right" vertical="center"/>
    </xf>
    <xf numFmtId="4" fontId="81" fillId="82" borderId="96" applyNumberFormat="0" applyProtection="0">
      <alignment vertical="center"/>
    </xf>
    <xf numFmtId="0" fontId="59" fillId="91" borderId="100" applyNumberFormat="0" applyAlignment="0" applyProtection="0"/>
    <xf numFmtId="4" fontId="71" fillId="96" borderId="117" applyNumberFormat="0" applyProtection="0">
      <alignment horizontal="left" vertical="center" indent="1"/>
    </xf>
    <xf numFmtId="4" fontId="34" fillId="72" borderId="97" applyNumberFormat="0" applyProtection="0">
      <alignment horizontal="right" vertical="center"/>
    </xf>
    <xf numFmtId="4" fontId="34" fillId="78" borderId="97" applyNumberFormat="0" applyProtection="0">
      <alignment vertical="center"/>
    </xf>
    <xf numFmtId="0" fontId="79" fillId="108" borderId="130" applyNumberFormat="0" applyAlignment="0" applyProtection="0"/>
    <xf numFmtId="4" fontId="77" fillId="77" borderId="104" applyNumberFormat="0" applyProtection="0">
      <alignment horizontal="right" vertical="center"/>
    </xf>
    <xf numFmtId="0" fontId="31" fillId="0" borderId="121" applyNumberFormat="0" applyFill="0" applyAlignment="0" applyProtection="0"/>
    <xf numFmtId="4" fontId="32" fillId="62" borderId="123" applyNumberFormat="0" applyProtection="0">
      <alignment horizontal="left" vertical="center" indent="1"/>
    </xf>
    <xf numFmtId="4" fontId="71" fillId="96" borderId="104" applyNumberFormat="0" applyProtection="0">
      <alignment horizontal="left" vertical="center" indent="1"/>
    </xf>
    <xf numFmtId="0" fontId="71" fillId="75" borderId="110" applyNumberFormat="0" applyProtection="0">
      <alignment horizontal="left" vertical="top" indent="1"/>
    </xf>
    <xf numFmtId="4" fontId="34" fillId="63" borderId="97" applyNumberFormat="0" applyProtection="0">
      <alignment horizontal="left" vertical="center" indent="1"/>
    </xf>
    <xf numFmtId="0" fontId="18" fillId="77" borderId="96" applyNumberFormat="0">
      <protection locked="0"/>
    </xf>
    <xf numFmtId="4" fontId="34" fillId="67" borderId="110" applyNumberFormat="0" applyProtection="0">
      <alignment horizontal="right" vertical="center"/>
    </xf>
    <xf numFmtId="4" fontId="34" fillId="64" borderId="110" applyNumberFormat="0" applyProtection="0">
      <alignment horizontal="right" vertical="center"/>
    </xf>
    <xf numFmtId="4" fontId="33" fillId="62" borderId="110" applyNumberFormat="0" applyProtection="0">
      <alignment vertical="center"/>
    </xf>
    <xf numFmtId="4" fontId="34" fillId="68" borderId="97" applyNumberFormat="0" applyProtection="0">
      <alignment horizontal="right" vertical="center"/>
    </xf>
    <xf numFmtId="0" fontId="34" fillId="78" borderId="110" applyNumberFormat="0" applyProtection="0">
      <alignment horizontal="left" vertical="top" indent="1"/>
    </xf>
    <xf numFmtId="4" fontId="71" fillId="63" borderId="117" applyNumberFormat="0" applyProtection="0">
      <alignment horizontal="right" vertical="center"/>
    </xf>
    <xf numFmtId="4" fontId="97" fillId="128" borderId="97" applyNumberFormat="0" applyProtection="0">
      <alignment horizontal="right" vertical="center"/>
    </xf>
    <xf numFmtId="4" fontId="98" fillId="134" borderId="110" applyNumberFormat="0" applyProtection="0">
      <alignment horizontal="right" vertical="center"/>
    </xf>
    <xf numFmtId="4" fontId="34" fillId="65" borderId="110" applyNumberFormat="0" applyProtection="0">
      <alignment horizontal="right" vertical="center"/>
    </xf>
    <xf numFmtId="4" fontId="71" fillId="64" borderId="104"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1" borderId="97" applyNumberFormat="0" applyProtection="0">
      <alignment horizontal="right" vertical="center"/>
    </xf>
    <xf numFmtId="4" fontId="35" fillId="93" borderId="107" applyNumberFormat="0" applyProtection="0">
      <alignment horizontal="left" vertical="center" indent="1"/>
    </xf>
    <xf numFmtId="4" fontId="34" fillId="74" borderId="97" applyNumberFormat="0" applyProtection="0">
      <alignment horizontal="right" vertical="center"/>
    </xf>
    <xf numFmtId="4" fontId="18" fillId="75" borderId="105" applyNumberFormat="0" applyProtection="0">
      <alignment horizontal="left" vertical="center" indent="1"/>
    </xf>
    <xf numFmtId="4" fontId="97" fillId="111" borderId="110" applyNumberFormat="0" applyProtection="0">
      <alignment horizontal="left" vertical="center" indent="1"/>
    </xf>
    <xf numFmtId="4" fontId="71" fillId="70" borderId="117" applyNumberFormat="0" applyProtection="0">
      <alignment horizontal="right" vertical="center"/>
    </xf>
    <xf numFmtId="4" fontId="34" fillId="63" borderId="97" applyNumberFormat="0" applyProtection="0">
      <alignment horizontal="right" vertical="center"/>
    </xf>
    <xf numFmtId="0" fontId="18" fillId="76" borderId="123" applyNumberFormat="0" applyProtection="0">
      <alignment horizontal="left" vertical="center" indent="1"/>
    </xf>
    <xf numFmtId="4" fontId="34" fillId="72" borderId="97" applyNumberFormat="0" applyProtection="0">
      <alignment horizontal="right" vertical="center"/>
    </xf>
    <xf numFmtId="4" fontId="34" fillId="65" borderId="97" applyNumberFormat="0" applyProtection="0">
      <alignment horizontal="right" vertical="center"/>
    </xf>
    <xf numFmtId="4" fontId="97" fillId="128" borderId="97" applyNumberFormat="0" applyProtection="0">
      <alignment horizontal="right" vertical="center"/>
    </xf>
    <xf numFmtId="0" fontId="18" fillId="75" borderId="97" applyNumberFormat="0" applyProtection="0">
      <alignment horizontal="left" vertical="center" indent="1"/>
    </xf>
    <xf numFmtId="4" fontId="97" fillId="134" borderId="97" applyNumberFormat="0" applyProtection="0">
      <alignment vertical="center"/>
    </xf>
    <xf numFmtId="4" fontId="98" fillId="134" borderId="97" applyNumberFormat="0" applyProtection="0">
      <alignment horizontal="right" vertical="center"/>
    </xf>
    <xf numFmtId="4" fontId="35" fillId="93" borderId="107" applyNumberFormat="0" applyProtection="0">
      <alignment horizontal="left" vertical="center" indent="1"/>
    </xf>
    <xf numFmtId="0" fontId="71" fillId="75" borderId="97" applyNumberFormat="0" applyProtection="0">
      <alignment horizontal="left" vertical="top" indent="1"/>
    </xf>
    <xf numFmtId="0" fontId="18" fillId="63" borderId="97" applyNumberFormat="0" applyProtection="0">
      <alignment horizontal="left" vertical="center" indent="1"/>
    </xf>
    <xf numFmtId="4" fontId="98" fillId="134" borderId="110" applyNumberFormat="0" applyProtection="0">
      <alignment horizontal="right" vertical="center"/>
    </xf>
    <xf numFmtId="4" fontId="34" fillId="72" borderId="123" applyNumberFormat="0" applyProtection="0">
      <alignment horizontal="right" vertical="center"/>
    </xf>
    <xf numFmtId="0" fontId="18" fillId="75" borderId="110" applyNumberFormat="0" applyProtection="0">
      <alignment horizontal="left" vertical="top" indent="1"/>
    </xf>
    <xf numFmtId="4" fontId="34" fillId="70" borderId="123" applyNumberFormat="0" applyProtection="0">
      <alignment horizontal="right" vertical="center"/>
    </xf>
    <xf numFmtId="0" fontId="69" fillId="84" borderId="115" applyNumberFormat="0" applyAlignment="0" applyProtection="0"/>
    <xf numFmtId="0" fontId="69" fillId="108" borderId="102" applyNumberFormat="0" applyAlignment="0" applyProtection="0"/>
    <xf numFmtId="4" fontId="71" fillId="62" borderId="104" applyNumberFormat="0" applyProtection="0">
      <alignment vertical="center"/>
    </xf>
    <xf numFmtId="0" fontId="31" fillId="0" borderId="116" applyNumberFormat="0" applyFill="0" applyAlignment="0" applyProtection="0"/>
    <xf numFmtId="4" fontId="71" fillId="96" borderId="104" applyNumberFormat="0" applyProtection="0">
      <alignment horizontal="left" vertical="center" indent="1"/>
    </xf>
    <xf numFmtId="0" fontId="18" fillId="63" borderId="110" applyNumberFormat="0" applyProtection="0">
      <alignment horizontal="left" vertical="center" indent="1"/>
    </xf>
    <xf numFmtId="0" fontId="18" fillId="63" borderId="110" applyNumberFormat="0" applyProtection="0">
      <alignment horizontal="left" vertical="center" indent="1"/>
    </xf>
    <xf numFmtId="4" fontId="32" fillId="62" borderId="97" applyNumberFormat="0" applyProtection="0">
      <alignment vertical="center"/>
    </xf>
    <xf numFmtId="4" fontId="33" fillId="62" borderId="97" applyNumberFormat="0" applyProtection="0">
      <alignment vertical="center"/>
    </xf>
    <xf numFmtId="4" fontId="97" fillId="134" borderId="110" applyNumberFormat="0" applyProtection="0">
      <alignment horizontal="right" vertical="center"/>
    </xf>
    <xf numFmtId="4" fontId="97" fillId="93" borderId="97" applyNumberFormat="0" applyProtection="0">
      <alignment horizontal="right" vertical="center"/>
    </xf>
    <xf numFmtId="4" fontId="97" fillId="83" borderId="97" applyNumberFormat="0" applyProtection="0">
      <alignment horizontal="right" vertical="center"/>
    </xf>
    <xf numFmtId="0" fontId="18" fillId="63" borderId="97" applyNumberFormat="0" applyProtection="0">
      <alignment horizontal="left" vertical="top" indent="1"/>
    </xf>
    <xf numFmtId="0" fontId="74" fillId="78" borderId="110" applyNumberFormat="0" applyProtection="0">
      <alignment horizontal="left" vertical="top" indent="1"/>
    </xf>
    <xf numFmtId="0" fontId="18" fillId="74" borderId="123" applyNumberFormat="0" applyProtection="0">
      <alignment horizontal="left" vertical="center" indent="1"/>
    </xf>
    <xf numFmtId="4" fontId="71" fillId="69" borderId="104" applyNumberFormat="0" applyProtection="0">
      <alignment horizontal="right" vertical="center"/>
    </xf>
    <xf numFmtId="0" fontId="18" fillId="74" borderId="110" applyNumberFormat="0" applyProtection="0">
      <alignment horizontal="left" vertical="top" indent="1"/>
    </xf>
    <xf numFmtId="4" fontId="38" fillId="74" borderId="110" applyNumberFormat="0" applyProtection="0">
      <alignment horizontal="right" vertical="center"/>
    </xf>
    <xf numFmtId="4" fontId="36" fillId="74" borderId="110" applyNumberFormat="0" applyProtection="0">
      <alignment horizontal="right" vertical="center"/>
    </xf>
    <xf numFmtId="0" fontId="71" fillId="63" borderId="123" applyNumberFormat="0" applyProtection="0">
      <alignment horizontal="left" vertical="top" indent="1"/>
    </xf>
    <xf numFmtId="4" fontId="71" fillId="72" borderId="104" applyNumberFormat="0" applyProtection="0">
      <alignment horizontal="right" vertical="center"/>
    </xf>
    <xf numFmtId="4" fontId="34" fillId="63" borderId="97" applyNumberFormat="0" applyProtection="0">
      <alignment horizontal="right" vertical="center"/>
    </xf>
    <xf numFmtId="0" fontId="66" fillId="58" borderId="100" applyNumberFormat="0" applyAlignment="0" applyProtection="0"/>
    <xf numFmtId="4" fontId="71" fillId="63" borderId="105" applyNumberFormat="0" applyProtection="0">
      <alignment horizontal="left" vertical="center" indent="1"/>
    </xf>
    <xf numFmtId="0" fontId="18" fillId="78" borderId="114" applyNumberFormat="0" applyFont="0" applyAlignment="0" applyProtection="0"/>
    <xf numFmtId="4" fontId="34" fillId="63" borderId="110" applyNumberFormat="0" applyProtection="0">
      <alignment horizontal="right" vertical="center"/>
    </xf>
    <xf numFmtId="4" fontId="97" fillId="130" borderId="97" applyNumberFormat="0" applyProtection="0">
      <alignment horizontal="right" vertical="center"/>
    </xf>
    <xf numFmtId="0" fontId="87" fillId="84" borderId="100" applyNumberFormat="0" applyAlignment="0" applyProtection="0"/>
    <xf numFmtId="4" fontId="71" fillId="62" borderId="104" applyNumberFormat="0" applyProtection="0">
      <alignment vertical="center"/>
    </xf>
    <xf numFmtId="0" fontId="18" fillId="78" borderId="127" applyNumberFormat="0" applyFont="0" applyAlignment="0" applyProtection="0"/>
    <xf numFmtId="4" fontId="18" fillId="75" borderId="131" applyNumberFormat="0" applyProtection="0">
      <alignment horizontal="left" vertical="center" indent="1"/>
    </xf>
    <xf numFmtId="4" fontId="71" fillId="72" borderId="117" applyNumberFormat="0" applyProtection="0">
      <alignment horizontal="right" vertical="center"/>
    </xf>
    <xf numFmtId="0" fontId="18" fillId="63" borderId="110" applyNumberFormat="0" applyProtection="0">
      <alignment horizontal="left" vertical="center" indent="1"/>
    </xf>
    <xf numFmtId="4" fontId="35" fillId="93" borderId="110" applyNumberFormat="0" applyProtection="0">
      <alignment horizontal="left" vertical="center" indent="1"/>
    </xf>
    <xf numFmtId="0" fontId="71" fillId="57" borderId="117" applyNumberFormat="0" applyFont="0" applyAlignment="0" applyProtection="0"/>
    <xf numFmtId="4" fontId="71" fillId="66" borderId="118" applyNumberFormat="0" applyProtection="0">
      <alignment horizontal="right" vertical="center"/>
    </xf>
    <xf numFmtId="0" fontId="18" fillId="75" borderId="110" applyNumberFormat="0" applyProtection="0">
      <alignment horizontal="left" vertical="top" indent="1"/>
    </xf>
    <xf numFmtId="4" fontId="32" fillId="62" borderId="110" applyNumberFormat="0" applyProtection="0">
      <alignment vertical="center"/>
    </xf>
    <xf numFmtId="4" fontId="34" fillId="68" borderId="123" applyNumberFormat="0" applyProtection="0">
      <alignment horizontal="right" vertical="center"/>
    </xf>
    <xf numFmtId="4" fontId="71" fillId="66" borderId="118" applyNumberFormat="0" applyProtection="0">
      <alignment horizontal="right" vertical="center"/>
    </xf>
    <xf numFmtId="4" fontId="34" fillId="65" borderId="110" applyNumberFormat="0" applyProtection="0">
      <alignment horizontal="right" vertical="center"/>
    </xf>
    <xf numFmtId="4" fontId="34" fillId="78" borderId="97" applyNumberFormat="0" applyProtection="0">
      <alignment vertical="center"/>
    </xf>
    <xf numFmtId="4" fontId="34" fillId="65" borderId="110" applyNumberFormat="0" applyProtection="0">
      <alignment horizontal="right" vertical="center"/>
    </xf>
    <xf numFmtId="4" fontId="97" fillId="93" borderId="97" applyNumberFormat="0" applyProtection="0">
      <alignment horizontal="right" vertical="center"/>
    </xf>
    <xf numFmtId="4" fontId="71" fillId="64" borderId="104" applyNumberFormat="0" applyProtection="0">
      <alignment horizontal="right" vertical="center"/>
    </xf>
    <xf numFmtId="0" fontId="71" fillId="76" borderId="123" applyNumberFormat="0" applyProtection="0">
      <alignment horizontal="left" vertical="top" indent="1"/>
    </xf>
    <xf numFmtId="4" fontId="97" fillId="127" borderId="110" applyNumberFormat="0" applyProtection="0">
      <alignment horizontal="right" vertical="center"/>
    </xf>
    <xf numFmtId="4" fontId="97" fillId="83" borderId="110" applyNumberFormat="0" applyProtection="0">
      <alignment horizontal="right" vertical="center"/>
    </xf>
    <xf numFmtId="4" fontId="97" fillId="129" borderId="97" applyNumberFormat="0" applyProtection="0">
      <alignment horizontal="right" vertical="center"/>
    </xf>
    <xf numFmtId="4" fontId="34" fillId="67" borderId="110" applyNumberFormat="0" applyProtection="0">
      <alignment horizontal="right" vertical="center"/>
    </xf>
    <xf numFmtId="4" fontId="34" fillId="68" borderId="110" applyNumberFormat="0" applyProtection="0">
      <alignment horizontal="right" vertical="center"/>
    </xf>
    <xf numFmtId="4" fontId="38" fillId="74" borderId="97" applyNumberFormat="0" applyProtection="0">
      <alignment horizontal="right" vertical="center"/>
    </xf>
    <xf numFmtId="0" fontId="71" fillId="63" borderId="110" applyNumberFormat="0" applyProtection="0">
      <alignment horizontal="left" vertical="top" indent="1"/>
    </xf>
    <xf numFmtId="0" fontId="18" fillId="76" borderId="110" applyNumberFormat="0" applyProtection="0">
      <alignment horizontal="left" vertical="center" indent="1"/>
    </xf>
    <xf numFmtId="4" fontId="34" fillId="66" borderId="97" applyNumberFormat="0" applyProtection="0">
      <alignment horizontal="right" vertical="center"/>
    </xf>
    <xf numFmtId="4" fontId="33" fillId="62" borderId="97" applyNumberFormat="0" applyProtection="0">
      <alignment vertical="center"/>
    </xf>
    <xf numFmtId="0" fontId="18" fillId="76" borderId="97" applyNumberFormat="0" applyProtection="0">
      <alignment horizontal="left" vertical="center" indent="1"/>
    </xf>
    <xf numFmtId="0" fontId="18" fillId="78" borderId="101" applyNumberFormat="0" applyFont="0" applyAlignment="0" applyProtection="0"/>
    <xf numFmtId="4" fontId="34" fillId="63" borderId="97" applyNumberFormat="0" applyProtection="0">
      <alignment horizontal="left" vertical="center" indent="1"/>
    </xf>
    <xf numFmtId="4" fontId="71" fillId="71" borderId="104" applyNumberFormat="0" applyProtection="0">
      <alignment horizontal="right" vertical="center"/>
    </xf>
    <xf numFmtId="0" fontId="18" fillId="76" borderId="97" applyNumberFormat="0" applyProtection="0">
      <alignment horizontal="left" vertical="top" indent="1"/>
    </xf>
    <xf numFmtId="4" fontId="32" fillId="62" borderId="123" applyNumberFormat="0" applyProtection="0">
      <alignment horizontal="left" vertical="center" indent="1"/>
    </xf>
    <xf numFmtId="0" fontId="71" fillId="76" borderId="97" applyNumberFormat="0" applyProtection="0">
      <alignment horizontal="left" vertical="top" indent="1"/>
    </xf>
    <xf numFmtId="4" fontId="34" fillId="78" borderId="110" applyNumberFormat="0" applyProtection="0">
      <alignment vertical="center"/>
    </xf>
    <xf numFmtId="0" fontId="18" fillId="74" borderId="123" applyNumberFormat="0" applyProtection="0">
      <alignment horizontal="left" vertical="center" indent="1"/>
    </xf>
    <xf numFmtId="4" fontId="71" fillId="63" borderId="130" applyNumberFormat="0" applyProtection="0">
      <alignment horizontal="right" vertical="center"/>
    </xf>
    <xf numFmtId="4" fontId="34" fillId="64" borderId="110" applyNumberFormat="0" applyProtection="0">
      <alignment horizontal="right" vertical="center"/>
    </xf>
    <xf numFmtId="0" fontId="18" fillId="75" borderId="123" applyNumberFormat="0" applyProtection="0">
      <alignment horizontal="left" vertical="top" indent="1"/>
    </xf>
    <xf numFmtId="4" fontId="35" fillId="93" borderId="120" applyNumberFormat="0" applyProtection="0">
      <alignment horizontal="left" vertical="center" indent="1"/>
    </xf>
    <xf numFmtId="0" fontId="71" fillId="74" borderId="110" applyNumberFormat="0" applyProtection="0">
      <alignment horizontal="left" vertical="top" indent="1"/>
    </xf>
    <xf numFmtId="4" fontId="97" fillId="134" borderId="110" applyNumberFormat="0" applyProtection="0">
      <alignment horizontal="right" vertical="center"/>
    </xf>
    <xf numFmtId="4" fontId="97" fillId="83" borderId="123" applyNumberFormat="0" applyProtection="0">
      <alignment horizontal="right" vertical="center"/>
    </xf>
    <xf numFmtId="0" fontId="18" fillId="75" borderId="97" applyNumberFormat="0" applyProtection="0">
      <alignment horizontal="left" vertical="center" indent="1"/>
    </xf>
    <xf numFmtId="4" fontId="34" fillId="68" borderId="97" applyNumberFormat="0" applyProtection="0">
      <alignment horizontal="right" vertical="center"/>
    </xf>
    <xf numFmtId="4" fontId="71" fillId="67" borderId="104" applyNumberFormat="0" applyProtection="0">
      <alignment horizontal="right" vertical="center"/>
    </xf>
    <xf numFmtId="4" fontId="34" fillId="66" borderId="110" applyNumberFormat="0" applyProtection="0">
      <alignment horizontal="right" vertical="center"/>
    </xf>
    <xf numFmtId="4" fontId="32" fillId="62" borderId="110" applyNumberFormat="0" applyProtection="0">
      <alignment vertical="center"/>
    </xf>
    <xf numFmtId="0" fontId="18" fillId="63" borderId="110" applyNumberFormat="0" applyProtection="0">
      <alignment horizontal="left" vertical="top" indent="1"/>
    </xf>
    <xf numFmtId="0" fontId="59" fillId="91" borderId="113" applyNumberFormat="0" applyAlignment="0" applyProtection="0"/>
    <xf numFmtId="4" fontId="71" fillId="63" borderId="131" applyNumberFormat="0" applyProtection="0">
      <alignment horizontal="left" vertical="center" indent="1"/>
    </xf>
    <xf numFmtId="175" fontId="18" fillId="0" borderId="0"/>
    <xf numFmtId="4" fontId="71" fillId="71" borderId="117" applyNumberFormat="0" applyProtection="0">
      <alignment horizontal="right" vertical="center"/>
    </xf>
    <xf numFmtId="0" fontId="71" fillId="84" borderId="117" applyNumberFormat="0" applyProtection="0">
      <alignment horizontal="left" vertical="center" indent="1"/>
    </xf>
    <xf numFmtId="0" fontId="66" fillId="58" borderId="100" applyNumberFormat="0" applyAlignment="0" applyProtection="0"/>
    <xf numFmtId="4" fontId="97" fillId="83" borderId="110" applyNumberFormat="0" applyProtection="0">
      <alignment horizontal="right" vertical="center"/>
    </xf>
    <xf numFmtId="4" fontId="71" fillId="96" borderId="130" applyNumberFormat="0" applyProtection="0">
      <alignment horizontal="left" vertical="center" indent="1"/>
    </xf>
    <xf numFmtId="4" fontId="71" fillId="96" borderId="117" applyNumberFormat="0" applyProtection="0">
      <alignment horizontal="left" vertical="center" indent="1"/>
    </xf>
    <xf numFmtId="4" fontId="97" fillId="127" borderId="97" applyNumberFormat="0" applyProtection="0">
      <alignment horizontal="right" vertical="center"/>
    </xf>
    <xf numFmtId="4" fontId="74" fillId="84" borderId="97" applyNumberFormat="0" applyProtection="0">
      <alignment horizontal="left" vertical="center" indent="1"/>
    </xf>
    <xf numFmtId="0" fontId="34" fillId="63" borderId="123" applyNumberFormat="0" applyProtection="0">
      <alignment horizontal="left" vertical="top" indent="1"/>
    </xf>
    <xf numFmtId="0" fontId="71" fillId="74" borderId="104" applyNumberFormat="0" applyProtection="0">
      <alignment horizontal="left" vertical="center" indent="1"/>
    </xf>
    <xf numFmtId="4" fontId="38" fillId="74" borderId="97" applyNumberFormat="0" applyProtection="0">
      <alignment horizontal="right" vertical="center"/>
    </xf>
    <xf numFmtId="0" fontId="18" fillId="76" borderId="110" applyNumberFormat="0" applyProtection="0">
      <alignment horizontal="left" vertical="top" indent="1"/>
    </xf>
    <xf numFmtId="4" fontId="71" fillId="111" borderId="104" applyNumberFormat="0" applyProtection="0">
      <alignment horizontal="left" vertical="center" indent="1"/>
    </xf>
    <xf numFmtId="4" fontId="71" fillId="96" borderId="104" applyNumberFormat="0" applyProtection="0">
      <alignment horizontal="left" vertical="center" indent="1"/>
    </xf>
    <xf numFmtId="4" fontId="71" fillId="62" borderId="130" applyNumberFormat="0" applyProtection="0">
      <alignment vertical="center"/>
    </xf>
    <xf numFmtId="4" fontId="34" fillId="64" borderId="110" applyNumberFormat="0" applyProtection="0">
      <alignment horizontal="right" vertical="center"/>
    </xf>
    <xf numFmtId="4" fontId="97" fillId="130" borderId="97" applyNumberFormat="0" applyProtection="0">
      <alignment horizontal="right" vertical="center"/>
    </xf>
    <xf numFmtId="0" fontId="31" fillId="0" borderId="103" applyNumberFormat="0" applyFill="0" applyAlignment="0" applyProtection="0"/>
    <xf numFmtId="4" fontId="71" fillId="69" borderId="104" applyNumberFormat="0" applyProtection="0">
      <alignment horizontal="right" vertical="center"/>
    </xf>
    <xf numFmtId="0" fontId="71" fillId="76" borderId="117" applyNumberFormat="0" applyProtection="0">
      <alignment horizontal="left" vertical="center" indent="1"/>
    </xf>
    <xf numFmtId="0" fontId="18" fillId="75" borderId="110" applyNumberFormat="0" applyProtection="0">
      <alignment horizontal="left" vertical="center" indent="1"/>
    </xf>
    <xf numFmtId="4" fontId="34" fillId="71" borderId="97" applyNumberFormat="0" applyProtection="0">
      <alignment horizontal="right" vertical="center"/>
    </xf>
    <xf numFmtId="0" fontId="73" fillId="75" borderId="119" applyBorder="0"/>
    <xf numFmtId="0" fontId="18" fillId="63" borderId="110" applyNumberFormat="0" applyProtection="0">
      <alignment horizontal="left" vertical="center" indent="1"/>
    </xf>
    <xf numFmtId="4" fontId="33" fillId="62" borderId="110" applyNumberFormat="0" applyProtection="0">
      <alignment vertical="center"/>
    </xf>
    <xf numFmtId="4" fontId="34" fillId="64" borderId="97" applyNumberFormat="0" applyProtection="0">
      <alignment horizontal="right" vertical="center"/>
    </xf>
    <xf numFmtId="0" fontId="18" fillId="74" borderId="97" applyNumberFormat="0" applyProtection="0">
      <alignment horizontal="left" vertical="top" indent="1"/>
    </xf>
    <xf numFmtId="4" fontId="34" fillId="72" borderId="123" applyNumberFormat="0" applyProtection="0">
      <alignment horizontal="right" vertical="center"/>
    </xf>
    <xf numFmtId="4" fontId="71" fillId="62" borderId="117" applyNumberFormat="0" applyProtection="0">
      <alignment vertical="center"/>
    </xf>
    <xf numFmtId="4" fontId="34" fillId="65" borderId="110" applyNumberFormat="0" applyProtection="0">
      <alignment horizontal="right" vertical="center"/>
    </xf>
    <xf numFmtId="4" fontId="71" fillId="69" borderId="104" applyNumberFormat="0" applyProtection="0">
      <alignment horizontal="right" vertical="center"/>
    </xf>
    <xf numFmtId="4" fontId="74" fillId="78" borderId="110" applyNumberFormat="0" applyProtection="0">
      <alignment vertical="center"/>
    </xf>
    <xf numFmtId="0" fontId="18" fillId="76" borderId="123" applyNumberFormat="0" applyProtection="0">
      <alignment horizontal="left" vertical="top" indent="1"/>
    </xf>
    <xf numFmtId="4" fontId="71" fillId="63" borderId="118" applyNumberFormat="0" applyProtection="0">
      <alignment horizontal="left" vertical="center" indent="1"/>
    </xf>
    <xf numFmtId="4" fontId="71" fillId="66" borderId="105" applyNumberFormat="0" applyProtection="0">
      <alignment horizontal="right" vertical="center"/>
    </xf>
    <xf numFmtId="0" fontId="18" fillId="75" borderId="97" applyNumberFormat="0" applyProtection="0">
      <alignment horizontal="left" vertical="top" indent="1"/>
    </xf>
    <xf numFmtId="0" fontId="71" fillId="75" borderId="123" applyNumberFormat="0" applyProtection="0">
      <alignment horizontal="left" vertical="top" indent="1"/>
    </xf>
    <xf numFmtId="0" fontId="18" fillId="76" borderId="97" applyNumberFormat="0" applyProtection="0">
      <alignment horizontal="left" vertical="center" indent="1"/>
    </xf>
    <xf numFmtId="4" fontId="34" fillId="71" borderId="97" applyNumberFormat="0" applyProtection="0">
      <alignment horizontal="right" vertical="center"/>
    </xf>
    <xf numFmtId="0" fontId="75" fillId="62" borderId="123" applyNumberFormat="0" applyProtection="0">
      <alignment horizontal="left" vertical="top" indent="1"/>
    </xf>
    <xf numFmtId="4" fontId="71" fillId="96" borderId="104" applyNumberFormat="0" applyProtection="0">
      <alignment horizontal="left" vertical="center" indent="1"/>
    </xf>
    <xf numFmtId="4" fontId="71" fillId="64" borderId="104" applyNumberFormat="0" applyProtection="0">
      <alignment horizontal="right" vertical="center"/>
    </xf>
    <xf numFmtId="4" fontId="71" fillId="70" borderId="117" applyNumberFormat="0" applyProtection="0">
      <alignment horizontal="right" vertical="center"/>
    </xf>
    <xf numFmtId="4" fontId="32" fillId="62" borderId="110" applyNumberFormat="0" applyProtection="0">
      <alignment horizontal="left" vertical="center" indent="1"/>
    </xf>
    <xf numFmtId="4" fontId="34" fillId="71" borderId="97" applyNumberFormat="0" applyProtection="0">
      <alignment horizontal="right" vertical="center"/>
    </xf>
    <xf numFmtId="0" fontId="31" fillId="0" borderId="108" applyNumberFormat="0" applyFill="0" applyAlignment="0" applyProtection="0"/>
    <xf numFmtId="0" fontId="31" fillId="0" borderId="108" applyNumberFormat="0" applyFill="0" applyAlignment="0" applyProtection="0"/>
    <xf numFmtId="0" fontId="18" fillId="75" borderId="97" applyNumberFormat="0" applyProtection="0">
      <alignment horizontal="left" vertical="center" indent="1"/>
    </xf>
    <xf numFmtId="4" fontId="34" fillId="64" borderId="110" applyNumberFormat="0" applyProtection="0">
      <alignment horizontal="right" vertical="center"/>
    </xf>
    <xf numFmtId="4" fontId="97" fillId="111" borderId="110" applyNumberFormat="0" applyProtection="0">
      <alignment horizontal="left" vertical="center" indent="1"/>
    </xf>
    <xf numFmtId="0" fontId="18" fillId="75" borderId="97" applyNumberFormat="0" applyProtection="0">
      <alignment horizontal="left" vertical="top" indent="1"/>
    </xf>
    <xf numFmtId="4" fontId="34" fillId="69" borderId="97" applyNumberFormat="0" applyProtection="0">
      <alignment horizontal="right" vertical="center"/>
    </xf>
    <xf numFmtId="4" fontId="71" fillId="70" borderId="130" applyNumberFormat="0" applyProtection="0">
      <alignment horizontal="right" vertical="center"/>
    </xf>
    <xf numFmtId="0" fontId="66" fillId="58" borderId="126" applyNumberFormat="0" applyAlignment="0" applyProtection="0"/>
    <xf numFmtId="4" fontId="97" fillId="132" borderId="123" applyNumberFormat="0" applyProtection="0">
      <alignment horizontal="right" vertical="center"/>
    </xf>
    <xf numFmtId="4" fontId="97" fillId="128" borderId="123" applyNumberFormat="0" applyProtection="0">
      <alignment horizontal="right" vertical="center"/>
    </xf>
    <xf numFmtId="4" fontId="34" fillId="68" borderId="123" applyNumberFormat="0" applyProtection="0">
      <alignment horizontal="right" vertical="center"/>
    </xf>
    <xf numFmtId="4" fontId="34" fillId="63" borderId="110" applyNumberFormat="0" applyProtection="0">
      <alignment horizontal="left" vertical="center" indent="1"/>
    </xf>
    <xf numFmtId="4" fontId="36" fillId="74" borderId="110" applyNumberFormat="0" applyProtection="0">
      <alignment horizontal="right" vertical="center"/>
    </xf>
    <xf numFmtId="4" fontId="34" fillId="78" borderId="110" applyNumberFormat="0" applyProtection="0">
      <alignment horizontal="left" vertical="center" indent="1"/>
    </xf>
    <xf numFmtId="4" fontId="34" fillId="78" borderId="110" applyNumberFormat="0" applyProtection="0">
      <alignment vertical="center"/>
    </xf>
    <xf numFmtId="0" fontId="18" fillId="76" borderId="110" applyNumberFormat="0" applyProtection="0">
      <alignment horizontal="left" vertical="center" indent="1"/>
    </xf>
    <xf numFmtId="0" fontId="18" fillId="63" borderId="110" applyNumberFormat="0" applyProtection="0">
      <alignment horizontal="left" vertical="center" indent="1"/>
    </xf>
    <xf numFmtId="0" fontId="69" fillId="108" borderId="128" applyNumberFormat="0" applyAlignment="0" applyProtection="0"/>
    <xf numFmtId="4" fontId="34" fillId="72" borderId="110" applyNumberFormat="0" applyProtection="0">
      <alignment horizontal="right" vertical="center"/>
    </xf>
    <xf numFmtId="4" fontId="34" fillId="70" borderId="110" applyNumberFormat="0" applyProtection="0">
      <alignment horizontal="right" vertical="center"/>
    </xf>
    <xf numFmtId="4" fontId="34" fillId="69" borderId="110" applyNumberFormat="0" applyProtection="0">
      <alignment horizontal="right" vertical="center"/>
    </xf>
    <xf numFmtId="0" fontId="32" fillId="62" borderId="110" applyNumberFormat="0" applyProtection="0">
      <alignment horizontal="left" vertical="top" indent="1"/>
    </xf>
    <xf numFmtId="4" fontId="33" fillId="62" borderId="110" applyNumberFormat="0" applyProtection="0">
      <alignment vertical="center"/>
    </xf>
    <xf numFmtId="0" fontId="71" fillId="113" borderId="130" applyNumberFormat="0" applyProtection="0">
      <alignment horizontal="left" vertical="center" indent="1"/>
    </xf>
    <xf numFmtId="4" fontId="97" fillId="134" borderId="123" applyNumberFormat="0" applyProtection="0">
      <alignment vertical="center"/>
    </xf>
    <xf numFmtId="0" fontId="87" fillId="84" borderId="126" applyNumberFormat="0" applyAlignment="0" applyProtection="0"/>
    <xf numFmtId="4" fontId="36" fillId="74" borderId="123" applyNumberFormat="0" applyProtection="0">
      <alignment horizontal="right" vertical="center"/>
    </xf>
    <xf numFmtId="4" fontId="97" fillId="80" borderId="123" applyNumberFormat="0" applyProtection="0">
      <alignment horizontal="right" vertical="center"/>
    </xf>
    <xf numFmtId="0" fontId="18" fillId="63" borderId="110" applyNumberFormat="0" applyProtection="0">
      <alignment horizontal="left" vertical="center" indent="1"/>
    </xf>
    <xf numFmtId="4" fontId="32" fillId="62" borderId="123" applyNumberFormat="0" applyProtection="0">
      <alignment horizontal="left" vertical="center" indent="1"/>
    </xf>
    <xf numFmtId="0" fontId="18" fillId="76" borderId="110" applyNumberFormat="0" applyProtection="0">
      <alignment horizontal="left" vertical="center" indent="1"/>
    </xf>
    <xf numFmtId="4" fontId="97" fillId="132" borderId="110" applyNumberFormat="0" applyProtection="0">
      <alignment horizontal="right" vertical="center"/>
    </xf>
    <xf numFmtId="0" fontId="18" fillId="63" borderId="123" applyNumberFormat="0" applyProtection="0">
      <alignment horizontal="left" vertical="top" indent="1"/>
    </xf>
    <xf numFmtId="173" fontId="41" fillId="0" borderId="112" applyFill="0"/>
    <xf numFmtId="4" fontId="97" fillId="130" borderId="110" applyNumberFormat="0" applyProtection="0">
      <alignment horizontal="right" vertical="center"/>
    </xf>
    <xf numFmtId="0" fontId="66" fillId="58" borderId="130" applyNumberFormat="0" applyAlignment="0" applyProtection="0"/>
    <xf numFmtId="0" fontId="18" fillId="74" borderId="110" applyNumberFormat="0" applyProtection="0">
      <alignment horizontal="left" vertical="center" indent="1"/>
    </xf>
    <xf numFmtId="4" fontId="71" fillId="111" borderId="117" applyNumberFormat="0" applyProtection="0">
      <alignment horizontal="left" vertical="center" indent="1"/>
    </xf>
    <xf numFmtId="4" fontId="71" fillId="96" borderId="117" applyNumberFormat="0" applyProtection="0">
      <alignment horizontal="left" vertical="center" indent="1"/>
    </xf>
    <xf numFmtId="0" fontId="18" fillId="75" borderId="110" applyNumberFormat="0" applyProtection="0">
      <alignment horizontal="left" vertical="top" indent="1"/>
    </xf>
    <xf numFmtId="4" fontId="97" fillId="95" borderId="110" applyNumberFormat="0" applyProtection="0">
      <alignment horizontal="right" vertical="center"/>
    </xf>
    <xf numFmtId="0" fontId="18" fillId="76" borderId="110" applyNumberFormat="0" applyProtection="0">
      <alignment horizontal="left" vertical="center" indent="1"/>
    </xf>
    <xf numFmtId="4" fontId="34" fillId="74" borderId="110" applyNumberFormat="0" applyProtection="0">
      <alignment horizontal="right" vertical="center"/>
    </xf>
    <xf numFmtId="4" fontId="34" fillId="63" borderId="110" applyNumberFormat="0" applyProtection="0">
      <alignment horizontal="right" vertical="center"/>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78" borderId="110" applyNumberFormat="0" applyProtection="0">
      <alignment horizontal="left" vertical="center" indent="1"/>
    </xf>
    <xf numFmtId="4" fontId="34" fillId="71" borderId="110" applyNumberFormat="0" applyProtection="0">
      <alignment horizontal="right" vertical="center"/>
    </xf>
    <xf numFmtId="4" fontId="96" fillId="111" borderId="110" applyNumberFormat="0" applyProtection="0">
      <alignment vertical="center"/>
    </xf>
    <xf numFmtId="0" fontId="71" fillId="74" borderId="130" applyNumberFormat="0" applyProtection="0">
      <alignment horizontal="left" vertical="center" indent="1"/>
    </xf>
    <xf numFmtId="0" fontId="18" fillId="74" borderId="110" applyNumberFormat="0" applyProtection="0">
      <alignment horizontal="left" vertical="top" indent="1"/>
    </xf>
    <xf numFmtId="4" fontId="34" fillId="69" borderId="110" applyNumberFormat="0" applyProtection="0">
      <alignment horizontal="right" vertical="center"/>
    </xf>
    <xf numFmtId="0" fontId="18" fillId="57" borderId="114" applyNumberFormat="0" applyFont="0" applyAlignment="0" applyProtection="0"/>
    <xf numFmtId="0" fontId="34" fillId="78" borderId="123" applyNumberFormat="0" applyProtection="0">
      <alignment horizontal="left" vertical="top" indent="1"/>
    </xf>
    <xf numFmtId="0" fontId="18" fillId="76" borderId="110" applyNumberFormat="0" applyProtection="0">
      <alignment horizontal="left" vertical="top" indent="1"/>
    </xf>
    <xf numFmtId="4" fontId="97" fillId="129" borderId="110" applyNumberFormat="0" applyProtection="0">
      <alignment horizontal="right" vertical="center"/>
    </xf>
    <xf numFmtId="0" fontId="93" fillId="84" borderId="113" applyNumberFormat="0" applyAlignment="0" applyProtection="0"/>
    <xf numFmtId="0" fontId="71" fillId="76" borderId="123" applyNumberFormat="0" applyProtection="0">
      <alignment horizontal="left" vertical="top" indent="1"/>
    </xf>
    <xf numFmtId="0" fontId="71" fillId="63" borderId="110" applyNumberFormat="0" applyProtection="0">
      <alignment horizontal="left" vertical="top" indent="1"/>
    </xf>
    <xf numFmtId="4" fontId="34" fillId="67" borderId="110" applyNumberFormat="0" applyProtection="0">
      <alignment horizontal="right" vertical="center"/>
    </xf>
    <xf numFmtId="0" fontId="74" fillId="63" borderId="110" applyNumberFormat="0" applyProtection="0">
      <alignment horizontal="left" vertical="top" indent="1"/>
    </xf>
    <xf numFmtId="4" fontId="97" fillId="80" borderId="110" applyNumberFormat="0" applyProtection="0">
      <alignment horizontal="right" vertical="center"/>
    </xf>
    <xf numFmtId="0" fontId="69" fillId="91" borderId="128" applyNumberFormat="0" applyAlignment="0" applyProtection="0"/>
    <xf numFmtId="4" fontId="71" fillId="67" borderId="130" applyNumberFormat="0" applyProtection="0">
      <alignment horizontal="right" vertical="center"/>
    </xf>
    <xf numFmtId="4" fontId="71" fillId="112" borderId="130" applyNumberFormat="0" applyProtection="0">
      <alignment horizontal="right" vertical="center"/>
    </xf>
    <xf numFmtId="0" fontId="18" fillId="57" borderId="127" applyNumberFormat="0" applyFont="0" applyAlignment="0" applyProtection="0"/>
    <xf numFmtId="4" fontId="74" fillId="78" borderId="123" applyNumberFormat="0" applyProtection="0">
      <alignment vertical="center"/>
    </xf>
    <xf numFmtId="0" fontId="71" fillId="74" borderId="130" applyNumberFormat="0" applyProtection="0">
      <alignment horizontal="left" vertical="center" indent="1"/>
    </xf>
    <xf numFmtId="4" fontId="34" fillId="63" borderId="123" applyNumberFormat="0" applyProtection="0">
      <alignment horizontal="right" vertical="center"/>
    </xf>
    <xf numFmtId="0" fontId="71" fillId="74" borderId="123" applyNumberFormat="0" applyProtection="0">
      <alignment horizontal="left" vertical="top" indent="1"/>
    </xf>
    <xf numFmtId="0" fontId="71" fillId="113" borderId="117" applyNumberFormat="0" applyProtection="0">
      <alignment horizontal="left" vertical="center" indent="1"/>
    </xf>
    <xf numFmtId="0" fontId="71" fillId="74" borderId="110" applyNumberFormat="0" applyProtection="0">
      <alignment horizontal="left" vertical="top" indent="1"/>
    </xf>
    <xf numFmtId="4" fontId="32" fillId="62" borderId="110" applyNumberFormat="0" applyProtection="0">
      <alignment horizontal="left" vertical="center" indent="1"/>
    </xf>
    <xf numFmtId="4" fontId="34" fillId="67" borderId="110" applyNumberFormat="0" applyProtection="0">
      <alignment horizontal="right" vertical="center"/>
    </xf>
    <xf numFmtId="4" fontId="71" fillId="62" borderId="130" applyNumberFormat="0" applyProtection="0">
      <alignment vertical="center"/>
    </xf>
    <xf numFmtId="173" fontId="83" fillId="0" borderId="111"/>
    <xf numFmtId="0" fontId="93" fillId="84" borderId="126" applyNumberFormat="0" applyAlignment="0" applyProtection="0"/>
    <xf numFmtId="4" fontId="32" fillId="62" borderId="123" applyNumberFormat="0" applyProtection="0">
      <alignment horizontal="left" vertical="center" indent="1"/>
    </xf>
    <xf numFmtId="4" fontId="34" fillId="69" borderId="123" applyNumberFormat="0" applyProtection="0">
      <alignment horizontal="right" vertical="center"/>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63" borderId="130" applyNumberFormat="0" applyProtection="0">
      <alignment horizontal="right" vertical="center"/>
    </xf>
    <xf numFmtId="0" fontId="31" fillId="0" borderId="116" applyNumberFormat="0" applyFill="0" applyAlignment="0" applyProtection="0"/>
    <xf numFmtId="4" fontId="71" fillId="63" borderId="118" applyNumberFormat="0" applyProtection="0">
      <alignment horizontal="left" vertical="center" indent="1"/>
    </xf>
    <xf numFmtId="0" fontId="75" fillId="62" borderId="110" applyNumberFormat="0" applyProtection="0">
      <alignment horizontal="left" vertical="top" indent="1"/>
    </xf>
    <xf numFmtId="4" fontId="71" fillId="72" borderId="130" applyNumberFormat="0" applyProtection="0">
      <alignment horizontal="right" vertical="center"/>
    </xf>
    <xf numFmtId="0" fontId="71" fillId="63" borderId="110" applyNumberFormat="0" applyProtection="0">
      <alignment horizontal="left" vertical="top" indent="1"/>
    </xf>
    <xf numFmtId="4" fontId="97" fillId="129" borderId="123" applyNumberFormat="0" applyProtection="0">
      <alignment horizontal="right" vertical="center"/>
    </xf>
    <xf numFmtId="4" fontId="98" fillId="134" borderId="123" applyNumberFormat="0" applyProtection="0">
      <alignment vertical="center"/>
    </xf>
    <xf numFmtId="0" fontId="66" fillId="58" borderId="113" applyNumberFormat="0" applyAlignment="0" applyProtection="0"/>
    <xf numFmtId="0" fontId="18" fillId="76" borderId="123" applyNumberFormat="0" applyProtection="0">
      <alignment horizontal="left" vertical="center" indent="1"/>
    </xf>
    <xf numFmtId="0" fontId="18" fillId="75" borderId="110" applyNumberFormat="0" applyProtection="0">
      <alignment horizontal="left" vertical="center" indent="1"/>
    </xf>
    <xf numFmtId="4" fontId="34" fillId="67" borderId="110" applyNumberFormat="0" applyProtection="0">
      <alignment horizontal="right" vertical="center"/>
    </xf>
    <xf numFmtId="4" fontId="71" fillId="62" borderId="117" applyNumberFormat="0" applyProtection="0">
      <alignment vertical="center"/>
    </xf>
    <xf numFmtId="4" fontId="71" fillId="96" borderId="117" applyNumberFormat="0" applyProtection="0">
      <alignment horizontal="left" vertical="center" indent="1"/>
    </xf>
    <xf numFmtId="0" fontId="18" fillId="75" borderId="110" applyNumberFormat="0" applyProtection="0">
      <alignment horizontal="left" vertical="center" indent="1"/>
    </xf>
    <xf numFmtId="0" fontId="18" fillId="63" borderId="110" applyNumberFormat="0" applyProtection="0">
      <alignment horizontal="left" vertical="center" indent="1"/>
    </xf>
    <xf numFmtId="4" fontId="34" fillId="74" borderId="110" applyNumberFormat="0" applyProtection="0">
      <alignment horizontal="right" vertical="center"/>
    </xf>
    <xf numFmtId="4" fontId="34" fillId="72" borderId="110" applyNumberFormat="0" applyProtection="0">
      <alignment horizontal="right" vertical="center"/>
    </xf>
    <xf numFmtId="4" fontId="36" fillId="78" borderId="110" applyNumberFormat="0" applyProtection="0">
      <alignment vertical="center"/>
    </xf>
    <xf numFmtId="4" fontId="97" fillId="131" borderId="110" applyNumberFormat="0" applyProtection="0">
      <alignment horizontal="right" vertical="center"/>
    </xf>
    <xf numFmtId="0" fontId="31" fillId="0" borderId="134" applyNumberFormat="0" applyFill="0" applyAlignment="0" applyProtection="0"/>
    <xf numFmtId="0" fontId="18" fillId="74" borderId="110" applyNumberFormat="0" applyProtection="0">
      <alignment horizontal="left" vertical="top" indent="1"/>
    </xf>
    <xf numFmtId="4" fontId="34" fillId="69" borderId="110" applyNumberFormat="0" applyProtection="0">
      <alignment horizontal="right" vertical="center"/>
    </xf>
    <xf numFmtId="4" fontId="97" fillId="134" borderId="123" applyNumberFormat="0" applyProtection="0">
      <alignment vertical="center"/>
    </xf>
    <xf numFmtId="0" fontId="71" fillId="76" borderId="110" applyNumberFormat="0" applyProtection="0">
      <alignment horizontal="left" vertical="top" indent="1"/>
    </xf>
    <xf numFmtId="4" fontId="97" fillId="129" borderId="110" applyNumberFormat="0" applyProtection="0">
      <alignment horizontal="right" vertical="center"/>
    </xf>
    <xf numFmtId="4" fontId="71" fillId="68" borderId="130" applyNumberFormat="0" applyProtection="0">
      <alignment horizontal="right" vertical="center"/>
    </xf>
    <xf numFmtId="0" fontId="18" fillId="63" borderId="110" applyNumberFormat="0" applyProtection="0">
      <alignment horizontal="left" vertical="top" indent="1"/>
    </xf>
    <xf numFmtId="4" fontId="34" fillId="66" borderId="110" applyNumberFormat="0" applyProtection="0">
      <alignment horizontal="right" vertical="center"/>
    </xf>
    <xf numFmtId="0" fontId="66" fillId="58" borderId="117" applyNumberFormat="0" applyAlignment="0" applyProtection="0"/>
    <xf numFmtId="0" fontId="18" fillId="75" borderId="110" applyNumberFormat="0" applyProtection="0">
      <alignment horizontal="left" vertical="center" indent="1"/>
    </xf>
    <xf numFmtId="4" fontId="34" fillId="68" borderId="123" applyNumberFormat="0" applyProtection="0">
      <alignment horizontal="right" vertical="center"/>
    </xf>
    <xf numFmtId="4" fontId="97" fillId="128" borderId="123" applyNumberFormat="0" applyProtection="0">
      <alignment horizontal="right" vertical="center"/>
    </xf>
    <xf numFmtId="4" fontId="34" fillId="66" borderId="110" applyNumberFormat="0" applyProtection="0">
      <alignment horizontal="right" vertical="center"/>
    </xf>
    <xf numFmtId="4" fontId="34" fillId="65" borderId="123" applyNumberFormat="0" applyProtection="0">
      <alignment horizontal="right" vertical="center"/>
    </xf>
    <xf numFmtId="4" fontId="71" fillId="0" borderId="130" applyNumberFormat="0" applyProtection="0">
      <alignment horizontal="right" vertical="center"/>
    </xf>
    <xf numFmtId="0" fontId="18" fillId="63" borderId="123" applyNumberFormat="0" applyProtection="0">
      <alignment horizontal="left" vertical="center" indent="1"/>
    </xf>
    <xf numFmtId="4" fontId="71" fillId="96" borderId="130" applyNumberFormat="0" applyProtection="0">
      <alignment horizontal="left" vertical="center" indent="1"/>
    </xf>
    <xf numFmtId="4" fontId="35" fillId="93" borderId="123" applyNumberFormat="0" applyProtection="0">
      <alignment horizontal="left" vertical="center" indent="1"/>
    </xf>
    <xf numFmtId="0" fontId="71" fillId="75" borderId="110" applyNumberFormat="0" applyProtection="0">
      <alignment horizontal="left" vertical="top" indent="1"/>
    </xf>
    <xf numFmtId="0" fontId="79" fillId="108" borderId="117" applyNumberFormat="0" applyAlignment="0" applyProtection="0"/>
    <xf numFmtId="4" fontId="71" fillId="111" borderId="117" applyNumberFormat="0" applyProtection="0">
      <alignment horizontal="left" vertical="center" indent="1"/>
    </xf>
    <xf numFmtId="4" fontId="71" fillId="74" borderId="118" applyNumberFormat="0" applyProtection="0">
      <alignment horizontal="left" vertical="center" indent="1"/>
    </xf>
    <xf numFmtId="4" fontId="77" fillId="77" borderId="117" applyNumberFormat="0" applyProtection="0">
      <alignment horizontal="right" vertical="center"/>
    </xf>
    <xf numFmtId="0" fontId="71" fillId="63" borderId="123" applyNumberFormat="0" applyProtection="0">
      <alignment horizontal="left" vertical="top" indent="1"/>
    </xf>
    <xf numFmtId="4" fontId="71" fillId="63" borderId="131" applyNumberFormat="0" applyProtection="0">
      <alignment horizontal="left" vertical="center" indent="1"/>
    </xf>
    <xf numFmtId="0" fontId="32" fillId="62" borderId="123" applyNumberFormat="0" applyProtection="0">
      <alignment horizontal="left" vertical="top" indent="1"/>
    </xf>
    <xf numFmtId="0" fontId="59" fillId="91" borderId="126" applyNumberFormat="0" applyAlignment="0" applyProtection="0"/>
    <xf numFmtId="4" fontId="71" fillId="64" borderId="130" applyNumberFormat="0" applyProtection="0">
      <alignment horizontal="right" vertical="center"/>
    </xf>
    <xf numFmtId="4" fontId="77" fillId="77" borderId="130" applyNumberFormat="0" applyProtection="0">
      <alignment horizontal="right" vertical="center"/>
    </xf>
    <xf numFmtId="4" fontId="97" fillId="111" borderId="123" applyNumberFormat="0" applyProtection="0">
      <alignment horizontal="left" vertical="center" indent="1"/>
    </xf>
    <xf numFmtId="4" fontId="38" fillId="74" borderId="110" applyNumberFormat="0" applyProtection="0">
      <alignment horizontal="right" vertical="center"/>
    </xf>
    <xf numFmtId="0" fontId="18" fillId="63" borderId="123" applyNumberFormat="0" applyProtection="0">
      <alignment horizontal="left" vertical="top" indent="1"/>
    </xf>
    <xf numFmtId="0" fontId="71" fillId="74" borderId="110" applyNumberFormat="0" applyProtection="0">
      <alignment horizontal="left" vertical="top" indent="1"/>
    </xf>
    <xf numFmtId="4" fontId="34" fillId="71" borderId="110" applyNumberFormat="0" applyProtection="0">
      <alignment horizontal="right" vertical="center"/>
    </xf>
    <xf numFmtId="4" fontId="34" fillId="65" borderId="123" applyNumberFormat="0" applyProtection="0">
      <alignment horizontal="right" vertical="center"/>
    </xf>
    <xf numFmtId="4" fontId="97" fillId="93" borderId="123"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8" borderId="123" applyNumberFormat="0" applyProtection="0">
      <alignment horizontal="left" vertical="center" indent="1"/>
    </xf>
    <xf numFmtId="4" fontId="36" fillId="74" borderId="110" applyNumberFormat="0" applyProtection="0">
      <alignment horizontal="right" vertical="center"/>
    </xf>
    <xf numFmtId="4" fontId="18" fillId="75" borderId="118" applyNumberFormat="0" applyProtection="0">
      <alignment horizontal="left" vertical="center" indent="1"/>
    </xf>
    <xf numFmtId="4" fontId="32" fillId="62" borderId="123" applyNumberFormat="0" applyProtection="0">
      <alignment vertical="center"/>
    </xf>
    <xf numFmtId="0" fontId="18" fillId="77" borderId="122" applyNumberFormat="0">
      <protection locked="0"/>
    </xf>
    <xf numFmtId="4" fontId="71" fillId="73" borderId="118" applyNumberFormat="0" applyProtection="0">
      <alignment horizontal="left" vertical="center" indent="1"/>
    </xf>
    <xf numFmtId="0" fontId="34" fillId="63" borderId="123" applyNumberFormat="0" applyProtection="0">
      <alignment horizontal="left" vertical="top" indent="1"/>
    </xf>
    <xf numFmtId="4" fontId="36" fillId="78" borderId="123" applyNumberFormat="0" applyProtection="0">
      <alignment vertical="center"/>
    </xf>
    <xf numFmtId="4" fontId="18" fillId="75" borderId="118" applyNumberFormat="0" applyProtection="0">
      <alignment horizontal="left" vertical="center" indent="1"/>
    </xf>
    <xf numFmtId="4" fontId="34" fillId="64" borderId="123" applyNumberFormat="0" applyProtection="0">
      <alignment horizontal="right" vertical="center"/>
    </xf>
    <xf numFmtId="4" fontId="71" fillId="71" borderId="117" applyNumberFormat="0" applyProtection="0">
      <alignment horizontal="right" vertical="center"/>
    </xf>
    <xf numFmtId="4" fontId="34" fillId="68" borderId="123" applyNumberFormat="0" applyProtection="0">
      <alignment horizontal="right" vertical="center"/>
    </xf>
    <xf numFmtId="4" fontId="33" fillId="62" borderId="123" applyNumberFormat="0" applyProtection="0">
      <alignment vertical="center"/>
    </xf>
    <xf numFmtId="4" fontId="34" fillId="70" borderId="110" applyNumberFormat="0" applyProtection="0">
      <alignment horizontal="right" vertical="center"/>
    </xf>
    <xf numFmtId="0" fontId="71" fillId="76" borderId="110" applyNumberFormat="0" applyProtection="0">
      <alignment horizontal="left" vertical="top" indent="1"/>
    </xf>
    <xf numFmtId="4" fontId="32" fillId="62" borderId="123" applyNumberFormat="0" applyProtection="0">
      <alignment horizontal="left" vertical="center" indent="1"/>
    </xf>
    <xf numFmtId="4" fontId="34" fillId="63" borderId="110" applyNumberFormat="0" applyProtection="0">
      <alignment horizontal="left" vertical="center" indent="1"/>
    </xf>
    <xf numFmtId="0" fontId="34" fillId="63" borderId="110" applyNumberFormat="0" applyProtection="0">
      <alignment horizontal="left" vertical="top" indent="1"/>
    </xf>
    <xf numFmtId="4" fontId="97" fillId="129" borderId="123" applyNumberFormat="0" applyProtection="0">
      <alignment horizontal="right" vertical="center"/>
    </xf>
    <xf numFmtId="4" fontId="36" fillId="78" borderId="110" applyNumberFormat="0" applyProtection="0">
      <alignment vertical="center"/>
    </xf>
    <xf numFmtId="4" fontId="71" fillId="67" borderId="117" applyNumberFormat="0" applyProtection="0">
      <alignment horizontal="right" vertical="center"/>
    </xf>
    <xf numFmtId="4" fontId="71" fillId="69" borderId="130" applyNumberFormat="0" applyProtection="0">
      <alignment horizontal="right" vertical="center"/>
    </xf>
    <xf numFmtId="4" fontId="34" fillId="63" borderId="123" applyNumberFormat="0" applyProtection="0">
      <alignment horizontal="right" vertical="center"/>
    </xf>
    <xf numFmtId="4" fontId="34" fillId="78" borderId="110" applyNumberFormat="0" applyProtection="0">
      <alignment horizontal="left" vertical="center" indent="1"/>
    </xf>
    <xf numFmtId="4" fontId="71" fillId="68" borderId="117" applyNumberFormat="0" applyProtection="0">
      <alignment horizontal="right" vertical="center"/>
    </xf>
    <xf numFmtId="0" fontId="93" fillId="84" borderId="126" applyNumberFormat="0" applyAlignment="0" applyProtection="0"/>
    <xf numFmtId="0" fontId="71" fillId="57" borderId="130" applyNumberFormat="0" applyFont="0" applyAlignment="0" applyProtection="0"/>
    <xf numFmtId="0" fontId="71" fillId="74" borderId="130" applyNumberFormat="0" applyProtection="0">
      <alignment horizontal="left" vertical="center" indent="1"/>
    </xf>
    <xf numFmtId="0" fontId="18" fillId="74" borderId="123" applyNumberFormat="0" applyProtection="0">
      <alignment horizontal="left" vertical="center" indent="1"/>
    </xf>
    <xf numFmtId="4" fontId="34" fillId="65" borderId="123" applyNumberFormat="0" applyProtection="0">
      <alignment horizontal="right" vertical="center"/>
    </xf>
    <xf numFmtId="4" fontId="71" fillId="70" borderId="130" applyNumberFormat="0" applyProtection="0">
      <alignment horizontal="right" vertical="center"/>
    </xf>
    <xf numFmtId="4" fontId="37" fillId="94" borderId="133" applyNumberFormat="0" applyProtection="0">
      <alignment horizontal="left" vertical="center" indent="1"/>
    </xf>
    <xf numFmtId="0" fontId="18" fillId="74" borderId="123" applyNumberFormat="0" applyProtection="0">
      <alignment horizontal="left" vertical="center" indent="1"/>
    </xf>
    <xf numFmtId="0" fontId="74" fillId="63" borderId="110" applyNumberFormat="0" applyProtection="0">
      <alignment horizontal="left" vertical="top" indent="1"/>
    </xf>
    <xf numFmtId="4" fontId="18" fillId="75" borderId="118" applyNumberFormat="0" applyProtection="0">
      <alignment horizontal="left" vertical="center" indent="1"/>
    </xf>
    <xf numFmtId="0" fontId="69" fillId="108" borderId="115" applyNumberFormat="0" applyAlignment="0" applyProtection="0"/>
    <xf numFmtId="0" fontId="32" fillId="62" borderId="123" applyNumberFormat="0" applyProtection="0">
      <alignment horizontal="left" vertical="top" indent="1"/>
    </xf>
    <xf numFmtId="4" fontId="33" fillId="62" borderId="123" applyNumberFormat="0" applyProtection="0">
      <alignment vertical="center"/>
    </xf>
    <xf numFmtId="4" fontId="33" fillId="62" borderId="123" applyNumberFormat="0" applyProtection="0">
      <alignment vertical="center"/>
    </xf>
    <xf numFmtId="0" fontId="69" fillId="91" borderId="115" applyNumberFormat="0" applyAlignment="0" applyProtection="0"/>
    <xf numFmtId="0" fontId="31" fillId="0" borderId="129" applyNumberFormat="0" applyFill="0" applyAlignment="0" applyProtection="0"/>
    <xf numFmtId="0" fontId="18" fillId="76" borderId="110" applyNumberFormat="0" applyProtection="0">
      <alignment horizontal="left" vertical="top" indent="1"/>
    </xf>
    <xf numFmtId="0" fontId="59" fillId="91" borderId="126" applyNumberFormat="0" applyAlignment="0" applyProtection="0"/>
    <xf numFmtId="4" fontId="18" fillId="75" borderId="131" applyNumberFormat="0" applyProtection="0">
      <alignment horizontal="left" vertical="center" indent="1"/>
    </xf>
    <xf numFmtId="4" fontId="71" fillId="63" borderId="118" applyNumberFormat="0" applyProtection="0">
      <alignment horizontal="left" vertical="center" indent="1"/>
    </xf>
    <xf numFmtId="4" fontId="71" fillId="71" borderId="117" applyNumberFormat="0" applyProtection="0">
      <alignment horizontal="right" vertical="center"/>
    </xf>
    <xf numFmtId="4" fontId="34" fillId="71" borderId="110" applyNumberFormat="0" applyProtection="0">
      <alignment horizontal="right" vertical="center"/>
    </xf>
    <xf numFmtId="4" fontId="35" fillId="93" borderId="123" applyNumberFormat="0" applyProtection="0">
      <alignment horizontal="left" vertical="center" indent="1"/>
    </xf>
    <xf numFmtId="0" fontId="18" fillId="74" borderId="110" applyNumberFormat="0" applyProtection="0">
      <alignment horizontal="left" vertical="center" indent="1"/>
    </xf>
    <xf numFmtId="4" fontId="76" fillId="79" borderId="118" applyNumberFormat="0" applyProtection="0">
      <alignment horizontal="left" vertical="center" indent="1"/>
    </xf>
    <xf numFmtId="4" fontId="71" fillId="62" borderId="117" applyNumberFormat="0" applyProtection="0">
      <alignment vertical="center"/>
    </xf>
    <xf numFmtId="0" fontId="69" fillId="84" borderId="128" applyNumberFormat="0" applyAlignment="0" applyProtection="0"/>
    <xf numFmtId="4" fontId="36" fillId="74" borderId="123" applyNumberFormat="0" applyProtection="0">
      <alignment horizontal="right" vertical="center"/>
    </xf>
    <xf numFmtId="4" fontId="34" fillId="72" borderId="110" applyNumberFormat="0" applyProtection="0">
      <alignment horizontal="right" vertical="center"/>
    </xf>
    <xf numFmtId="0" fontId="71" fillId="57" borderId="117" applyNumberFormat="0" applyFont="0" applyAlignment="0" applyProtection="0"/>
    <xf numFmtId="4" fontId="71" fillId="111" borderId="130" applyNumberFormat="0" applyProtection="0">
      <alignment horizontal="left" vertical="center" indent="1"/>
    </xf>
    <xf numFmtId="0" fontId="19" fillId="0" borderId="0"/>
    <xf numFmtId="4" fontId="34" fillId="78" borderId="123" applyNumberFormat="0" applyProtection="0">
      <alignment horizontal="left" vertical="center" indent="1"/>
    </xf>
    <xf numFmtId="4" fontId="34" fillId="71" borderId="123" applyNumberFormat="0" applyProtection="0">
      <alignment horizontal="right" vertical="center"/>
    </xf>
    <xf numFmtId="4" fontId="34" fillId="64" borderId="123" applyNumberFormat="0" applyProtection="0">
      <alignment horizontal="right" vertical="center"/>
    </xf>
    <xf numFmtId="4" fontId="34" fillId="67" borderId="123" applyNumberFormat="0" applyProtection="0">
      <alignment horizontal="right" vertical="center"/>
    </xf>
    <xf numFmtId="4" fontId="71" fillId="69" borderId="130" applyNumberFormat="0" applyProtection="0">
      <alignment horizontal="right" vertical="center"/>
    </xf>
    <xf numFmtId="0" fontId="79" fillId="108" borderId="130" applyNumberFormat="0" applyAlignment="0" applyProtection="0"/>
    <xf numFmtId="4" fontId="34" fillId="64" borderId="123" applyNumberFormat="0" applyProtection="0">
      <alignment horizontal="right" vertical="center"/>
    </xf>
    <xf numFmtId="4" fontId="18" fillId="75" borderId="118" applyNumberFormat="0" applyProtection="0">
      <alignment horizontal="left" vertical="center" indent="1"/>
    </xf>
    <xf numFmtId="4" fontId="71" fillId="96" borderId="117" applyNumberFormat="0" applyProtection="0">
      <alignment horizontal="left" vertical="center" indent="1"/>
    </xf>
    <xf numFmtId="0" fontId="18" fillId="63" borderId="123" applyNumberFormat="0" applyProtection="0">
      <alignment horizontal="left" vertical="center" indent="1"/>
    </xf>
    <xf numFmtId="4" fontId="34" fillId="63" borderId="110" applyNumberFormat="0" applyProtection="0">
      <alignment horizontal="right" vertical="center"/>
    </xf>
    <xf numFmtId="4" fontId="34" fillId="64" borderId="110" applyNumberFormat="0" applyProtection="0">
      <alignment horizontal="right" vertical="center"/>
    </xf>
    <xf numFmtId="4" fontId="97" fillId="93" borderId="123" applyNumberFormat="0" applyProtection="0">
      <alignment horizontal="right" vertical="center"/>
    </xf>
    <xf numFmtId="0" fontId="18" fillId="63" borderId="123" applyNumberFormat="0" applyProtection="0">
      <alignment horizontal="left" vertical="center" indent="1"/>
    </xf>
    <xf numFmtId="0" fontId="31" fillId="0" borderId="121" applyNumberFormat="0" applyFill="0" applyAlignment="0" applyProtection="0"/>
    <xf numFmtId="0" fontId="18" fillId="76" borderId="123" applyNumberFormat="0" applyProtection="0">
      <alignment horizontal="left" vertical="center" indent="1"/>
    </xf>
    <xf numFmtId="4" fontId="97" fillId="132" borderId="110" applyNumberFormat="0" applyProtection="0">
      <alignment horizontal="right" vertical="center"/>
    </xf>
    <xf numFmtId="0" fontId="18" fillId="57" borderId="114" applyNumberFormat="0" applyFont="0" applyAlignment="0" applyProtection="0"/>
    <xf numFmtId="0" fontId="69" fillId="91" borderId="115" applyNumberFormat="0" applyAlignment="0" applyProtection="0"/>
    <xf numFmtId="0" fontId="69" fillId="84" borderId="115" applyNumberFormat="0" applyAlignment="0" applyProtection="0"/>
    <xf numFmtId="4" fontId="81" fillId="111" borderId="130" applyNumberFormat="0" applyProtection="0">
      <alignment vertical="center"/>
    </xf>
    <xf numFmtId="173" fontId="83" fillId="0" borderId="124"/>
    <xf numFmtId="4" fontId="97" fillId="130" borderId="123" applyNumberFormat="0" applyProtection="0">
      <alignment horizontal="right" vertical="center"/>
    </xf>
    <xf numFmtId="4" fontId="96" fillId="111" borderId="123" applyNumberFormat="0" applyProtection="0">
      <alignment vertical="center"/>
    </xf>
    <xf numFmtId="4" fontId="34" fillId="70" borderId="123" applyNumberFormat="0" applyProtection="0">
      <alignment horizontal="right" vertical="center"/>
    </xf>
    <xf numFmtId="0" fontId="87" fillId="84" borderId="126" applyNumberFormat="0" applyAlignment="0" applyProtection="0"/>
    <xf numFmtId="4" fontId="71" fillId="64" borderId="130" applyNumberFormat="0" applyProtection="0">
      <alignment horizontal="right" vertical="center"/>
    </xf>
    <xf numFmtId="0" fontId="66" fillId="58" borderId="126" applyNumberFormat="0" applyAlignment="0" applyProtection="0"/>
    <xf numFmtId="4" fontId="34" fillId="64" borderId="123" applyNumberFormat="0" applyProtection="0">
      <alignment horizontal="right" vertical="center"/>
    </xf>
    <xf numFmtId="4" fontId="97" fillId="80" borderId="123" applyNumberFormat="0" applyProtection="0">
      <alignment horizontal="right" vertical="center"/>
    </xf>
    <xf numFmtId="4" fontId="71" fillId="96" borderId="130" applyNumberFormat="0" applyProtection="0">
      <alignment horizontal="left" vertical="center" indent="1"/>
    </xf>
    <xf numFmtId="0" fontId="18" fillId="76" borderId="123" applyNumberFormat="0" applyProtection="0">
      <alignment horizontal="left" vertical="center" indent="1"/>
    </xf>
    <xf numFmtId="0" fontId="18" fillId="74" borderId="123" applyNumberFormat="0" applyProtection="0">
      <alignment horizontal="left" vertical="top" indent="1"/>
    </xf>
    <xf numFmtId="4" fontId="38" fillId="74" borderId="123" applyNumberFormat="0" applyProtection="0">
      <alignment horizontal="right" vertical="center"/>
    </xf>
    <xf numFmtId="4" fontId="97" fillId="111" borderId="123" applyNumberFormat="0" applyProtection="0">
      <alignment horizontal="left" vertical="center" indent="1"/>
    </xf>
    <xf numFmtId="0" fontId="66" fillId="58" borderId="130" applyNumberFormat="0" applyAlignment="0" applyProtection="0"/>
    <xf numFmtId="0" fontId="18" fillId="76" borderId="123" applyNumberFormat="0" applyProtection="0">
      <alignment horizontal="left" vertical="top" indent="1"/>
    </xf>
    <xf numFmtId="4" fontId="97" fillId="127" borderId="123" applyNumberFormat="0" applyProtection="0">
      <alignment horizontal="right" vertical="center"/>
    </xf>
    <xf numFmtId="0" fontId="71" fillId="74" borderId="123" applyNumberFormat="0" applyProtection="0">
      <alignment horizontal="left" vertical="top" indent="1"/>
    </xf>
    <xf numFmtId="4" fontId="34" fillId="71" borderId="123" applyNumberFormat="0" applyProtection="0">
      <alignment horizontal="right" vertical="center"/>
    </xf>
    <xf numFmtId="4" fontId="34" fillId="71" borderId="123" applyNumberFormat="0" applyProtection="0">
      <alignment horizontal="right" vertical="center"/>
    </xf>
    <xf numFmtId="4" fontId="74" fillId="84" borderId="110" applyNumberFormat="0" applyProtection="0">
      <alignment horizontal="left" vertical="center" indent="1"/>
    </xf>
    <xf numFmtId="4" fontId="74" fillId="78" borderId="110" applyNumberFormat="0" applyProtection="0">
      <alignment vertical="center"/>
    </xf>
    <xf numFmtId="0" fontId="71" fillId="76" borderId="117" applyNumberFormat="0" applyProtection="0">
      <alignment horizontal="left" vertical="center" indent="1"/>
    </xf>
    <xf numFmtId="0" fontId="71" fillId="74" borderId="117" applyNumberFormat="0" applyProtection="0">
      <alignment horizontal="left" vertical="center" indent="1"/>
    </xf>
    <xf numFmtId="4" fontId="71" fillId="68" borderId="117" applyNumberFormat="0" applyProtection="0">
      <alignment horizontal="right" vertical="center"/>
    </xf>
    <xf numFmtId="4" fontId="71" fillId="69" borderId="117" applyNumberFormat="0" applyProtection="0">
      <alignment horizontal="right" vertical="center"/>
    </xf>
    <xf numFmtId="4" fontId="71" fillId="64" borderId="117" applyNumberFormat="0" applyProtection="0">
      <alignment horizontal="right" vertical="center"/>
    </xf>
    <xf numFmtId="4" fontId="71" fillId="112" borderId="117" applyNumberFormat="0" applyProtection="0">
      <alignment horizontal="right" vertical="center"/>
    </xf>
    <xf numFmtId="0" fontId="71" fillId="57" borderId="130" applyNumberFormat="0" applyFont="0" applyAlignment="0" applyProtection="0"/>
    <xf numFmtId="0" fontId="71" fillId="84" borderId="130" applyNumberFormat="0" applyProtection="0">
      <alignment horizontal="left" vertical="center" indent="1"/>
    </xf>
    <xf numFmtId="0" fontId="66" fillId="58" borderId="126" applyNumberFormat="0" applyAlignment="0" applyProtection="0"/>
    <xf numFmtId="4" fontId="71" fillId="0" borderId="117" applyNumberFormat="0" applyProtection="0">
      <alignment horizontal="right" vertical="center"/>
    </xf>
    <xf numFmtId="4" fontId="34" fillId="63" borderId="123" applyNumberFormat="0" applyProtection="0">
      <alignment horizontal="left" vertical="center" indent="1"/>
    </xf>
    <xf numFmtId="4" fontId="97" fillId="130" borderId="123" applyNumberFormat="0" applyProtection="0">
      <alignment horizontal="right" vertical="center"/>
    </xf>
    <xf numFmtId="0" fontId="71" fillId="63" borderId="123" applyNumberFormat="0" applyProtection="0">
      <alignment horizontal="left" vertical="top" indent="1"/>
    </xf>
    <xf numFmtId="4" fontId="97" fillId="93" borderId="123" applyNumberFormat="0" applyProtection="0">
      <alignment horizontal="right" vertical="center"/>
    </xf>
    <xf numFmtId="4" fontId="77" fillId="77" borderId="130" applyNumberFormat="0" applyProtection="0">
      <alignment horizontal="right" vertical="center"/>
    </xf>
    <xf numFmtId="0" fontId="31" fillId="0" borderId="129" applyNumberFormat="0" applyFill="0" applyAlignment="0" applyProtection="0"/>
    <xf numFmtId="0" fontId="59" fillId="91" borderId="113" applyNumberFormat="0" applyAlignment="0" applyProtection="0"/>
    <xf numFmtId="4" fontId="34" fillId="70" borderId="123" applyNumberFormat="0" applyProtection="0">
      <alignment horizontal="right" vertical="center"/>
    </xf>
    <xf numFmtId="4" fontId="97" fillId="130" borderId="123" applyNumberFormat="0" applyProtection="0">
      <alignment horizontal="right" vertical="center"/>
    </xf>
    <xf numFmtId="4" fontId="71" fillId="68" borderId="130" applyNumberFormat="0" applyProtection="0">
      <alignment horizontal="right" vertical="center"/>
    </xf>
    <xf numFmtId="0" fontId="34" fillId="63" borderId="110" applyNumberFormat="0" applyProtection="0">
      <alignment horizontal="left" vertical="top" indent="1"/>
    </xf>
    <xf numFmtId="4" fontId="18" fillId="75" borderId="131" applyNumberFormat="0" applyProtection="0">
      <alignment horizontal="left" vertical="center" indent="1"/>
    </xf>
    <xf numFmtId="0" fontId="34" fillId="78" borderId="110" applyNumberFormat="0" applyProtection="0">
      <alignment horizontal="left" vertical="top" indent="1"/>
    </xf>
    <xf numFmtId="4" fontId="34" fillId="74" borderId="110" applyNumberFormat="0" applyProtection="0">
      <alignment horizontal="right" vertical="center"/>
    </xf>
    <xf numFmtId="4" fontId="36" fillId="78" borderId="110" applyNumberFormat="0" applyProtection="0">
      <alignment vertical="center"/>
    </xf>
    <xf numFmtId="0" fontId="18" fillId="77" borderId="109" applyNumberFormat="0">
      <protection locked="0"/>
    </xf>
    <xf numFmtId="0" fontId="18" fillId="75" borderId="110" applyNumberFormat="0" applyProtection="0">
      <alignment horizontal="left" vertical="top" indent="1"/>
    </xf>
    <xf numFmtId="4" fontId="34" fillId="71" borderId="110" applyNumberFormat="0" applyProtection="0">
      <alignment horizontal="right" vertical="center"/>
    </xf>
    <xf numFmtId="4" fontId="34" fillId="68" borderId="110" applyNumberFormat="0" applyProtection="0">
      <alignment horizontal="right" vertical="center"/>
    </xf>
    <xf numFmtId="4" fontId="71" fillId="67" borderId="130" applyNumberFormat="0" applyProtection="0">
      <alignment horizontal="right" vertical="center"/>
    </xf>
    <xf numFmtId="4" fontId="34" fillId="69" borderId="123" applyNumberFormat="0" applyProtection="0">
      <alignment horizontal="right" vertical="center"/>
    </xf>
    <xf numFmtId="4" fontId="34" fillId="74" borderId="123" applyNumberFormat="0" applyProtection="0">
      <alignment horizontal="right" vertical="center"/>
    </xf>
    <xf numFmtId="0" fontId="71" fillId="76" borderId="130" applyNumberFormat="0" applyProtection="0">
      <alignment horizontal="left" vertical="center" indent="1"/>
    </xf>
    <xf numFmtId="4" fontId="34" fillId="70" borderId="123" applyNumberFormat="0" applyProtection="0">
      <alignment horizontal="right" vertical="center"/>
    </xf>
    <xf numFmtId="0" fontId="71" fillId="84" borderId="117" applyNumberFormat="0" applyProtection="0">
      <alignment horizontal="left" vertical="center" indent="1"/>
    </xf>
    <xf numFmtId="0" fontId="71" fillId="76" borderId="110" applyNumberFormat="0" applyProtection="0">
      <alignment horizontal="left" vertical="top" indent="1"/>
    </xf>
    <xf numFmtId="4" fontId="97" fillId="131" borderId="123" applyNumberFormat="0" applyProtection="0">
      <alignment horizontal="right" vertical="center"/>
    </xf>
    <xf numFmtId="0" fontId="18" fillId="74" borderId="123" applyNumberFormat="0" applyProtection="0">
      <alignment horizontal="left" vertical="top" indent="1"/>
    </xf>
    <xf numFmtId="4" fontId="34" fillId="66" borderId="110" applyNumberFormat="0" applyProtection="0">
      <alignment horizontal="right" vertical="center"/>
    </xf>
    <xf numFmtId="4" fontId="34" fillId="63" borderId="123" applyNumberFormat="0" applyProtection="0">
      <alignment horizontal="left" vertical="center" indent="1"/>
    </xf>
    <xf numFmtId="4" fontId="38" fillId="74" borderId="110" applyNumberFormat="0" applyProtection="0">
      <alignment horizontal="right" vertical="center"/>
    </xf>
    <xf numFmtId="4" fontId="38" fillId="74" borderId="110" applyNumberFormat="0" applyProtection="0">
      <alignment horizontal="right" vertical="center"/>
    </xf>
    <xf numFmtId="4" fontId="99" fillId="134" borderId="110" applyNumberFormat="0" applyProtection="0">
      <alignment horizontal="right" vertical="center"/>
    </xf>
    <xf numFmtId="4" fontId="96" fillId="111" borderId="110" applyNumberFormat="0" applyProtection="0">
      <alignment vertical="center"/>
    </xf>
    <xf numFmtId="4" fontId="34" fillId="67" borderId="110" applyNumberFormat="0" applyProtection="0">
      <alignment horizontal="right" vertical="center"/>
    </xf>
    <xf numFmtId="4" fontId="99" fillId="134" borderId="110" applyNumberFormat="0" applyProtection="0">
      <alignment horizontal="right" vertical="center"/>
    </xf>
    <xf numFmtId="4" fontId="99" fillId="134" borderId="110" applyNumberFormat="0" applyProtection="0">
      <alignment horizontal="right" vertical="center"/>
    </xf>
    <xf numFmtId="4" fontId="97" fillId="93" borderId="110" applyNumberFormat="0" applyProtection="0">
      <alignment horizontal="right" vertical="center"/>
    </xf>
    <xf numFmtId="4" fontId="34" fillId="71" borderId="110" applyNumberFormat="0" applyProtection="0">
      <alignment horizontal="right" vertical="center"/>
    </xf>
    <xf numFmtId="4" fontId="97" fillId="131" borderId="110" applyNumberFormat="0" applyProtection="0">
      <alignment horizontal="right" vertical="center"/>
    </xf>
    <xf numFmtId="4" fontId="97" fillId="128" borderId="110" applyNumberFormat="0" applyProtection="0">
      <alignment horizontal="right" vertical="center"/>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1" fillId="96" borderId="117" applyNumberFormat="0" applyProtection="0">
      <alignment horizontal="left" vertical="center" indent="1"/>
    </xf>
    <xf numFmtId="4" fontId="38" fillId="74" borderId="110" applyNumberFormat="0" applyProtection="0">
      <alignment horizontal="right" vertical="center"/>
    </xf>
    <xf numFmtId="4" fontId="18" fillId="75" borderId="118" applyNumberFormat="0" applyProtection="0">
      <alignment horizontal="left" vertical="center" indent="1"/>
    </xf>
    <xf numFmtId="4" fontId="18" fillId="75" borderId="118" applyNumberFormat="0" applyProtection="0">
      <alignment horizontal="left" vertical="center" indent="1"/>
    </xf>
    <xf numFmtId="4" fontId="71" fillId="66" borderId="131" applyNumberFormat="0" applyProtection="0">
      <alignment horizontal="right" vertical="center"/>
    </xf>
    <xf numFmtId="0" fontId="34" fillId="63" borderId="123" applyNumberFormat="0" applyProtection="0">
      <alignment horizontal="left" vertical="top" indent="1"/>
    </xf>
    <xf numFmtId="4" fontId="71" fillId="96" borderId="130" applyNumberFormat="0" applyProtection="0">
      <alignment horizontal="left" vertical="center" indent="1"/>
    </xf>
    <xf numFmtId="4" fontId="97" fillId="129" borderId="123" applyNumberFormat="0" applyProtection="0">
      <alignment horizontal="right" vertical="center"/>
    </xf>
    <xf numFmtId="4" fontId="71" fillId="72" borderId="130" applyNumberFormat="0" applyProtection="0">
      <alignment horizontal="right" vertical="center"/>
    </xf>
    <xf numFmtId="0" fontId="18" fillId="63" borderId="123" applyNumberFormat="0" applyProtection="0">
      <alignment horizontal="left" vertical="top" indent="1"/>
    </xf>
    <xf numFmtId="4" fontId="34" fillId="65" borderId="123" applyNumberFormat="0" applyProtection="0">
      <alignment horizontal="right" vertical="center"/>
    </xf>
    <xf numFmtId="0" fontId="18" fillId="75" borderId="123" applyNumberFormat="0" applyProtection="0">
      <alignment horizontal="left" vertical="top" indent="1"/>
    </xf>
    <xf numFmtId="4" fontId="33" fillId="62" borderId="123" applyNumberFormat="0" applyProtection="0">
      <alignment vertical="center"/>
    </xf>
    <xf numFmtId="4" fontId="71" fillId="67" borderId="130"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top" indent="1"/>
    </xf>
    <xf numFmtId="0" fontId="18" fillId="74" borderId="123" applyNumberFormat="0" applyProtection="0">
      <alignment horizontal="left" vertical="top" indent="1"/>
    </xf>
    <xf numFmtId="0" fontId="75" fillId="62" borderId="123" applyNumberFormat="0" applyProtection="0">
      <alignment horizontal="left" vertical="top" indent="1"/>
    </xf>
    <xf numFmtId="4" fontId="32" fillId="62" borderId="123" applyNumberFormat="0" applyProtection="0">
      <alignment vertical="center"/>
    </xf>
    <xf numFmtId="4" fontId="97" fillId="132" borderId="123" applyNumberFormat="0" applyProtection="0">
      <alignment horizontal="right" vertical="center"/>
    </xf>
    <xf numFmtId="4" fontId="34" fillId="63" borderId="123" applyNumberFormat="0" applyProtection="0">
      <alignment horizontal="right" vertical="center"/>
    </xf>
    <xf numFmtId="0" fontId="18" fillId="74" borderId="123" applyNumberFormat="0" applyProtection="0">
      <alignment horizontal="left" vertical="center" indent="1"/>
    </xf>
    <xf numFmtId="4" fontId="35" fillId="93" borderId="133" applyNumberFormat="0" applyProtection="0">
      <alignment horizontal="left" vertical="center" indent="1"/>
    </xf>
    <xf numFmtId="4" fontId="34" fillId="66" borderId="123" applyNumberFormat="0" applyProtection="0">
      <alignment horizontal="right" vertical="center"/>
    </xf>
    <xf numFmtId="0" fontId="18" fillId="76" borderId="123" applyNumberFormat="0" applyProtection="0">
      <alignment horizontal="left" vertical="center" indent="1"/>
    </xf>
    <xf numFmtId="4" fontId="71" fillId="112" borderId="130" applyNumberFormat="0" applyProtection="0">
      <alignment horizontal="right" vertical="center"/>
    </xf>
    <xf numFmtId="0" fontId="69" fillId="91" borderId="128" applyNumberFormat="0" applyAlignment="0" applyProtection="0"/>
    <xf numFmtId="4" fontId="37" fillId="94" borderId="133" applyNumberFormat="0" applyProtection="0">
      <alignment horizontal="left" vertical="center" indent="1"/>
    </xf>
    <xf numFmtId="4" fontId="99" fillId="134" borderId="123" applyNumberFormat="0" applyProtection="0">
      <alignment horizontal="right" vertical="center"/>
    </xf>
    <xf numFmtId="4" fontId="36" fillId="74" borderId="123" applyNumberFormat="0" applyProtection="0">
      <alignment horizontal="right" vertical="center"/>
    </xf>
    <xf numFmtId="4" fontId="32" fillId="62" borderId="123" applyNumberFormat="0" applyProtection="0">
      <alignment vertical="center"/>
    </xf>
    <xf numFmtId="4" fontId="32" fillId="62" borderId="123" applyNumberFormat="0" applyProtection="0">
      <alignment vertical="center"/>
    </xf>
    <xf numFmtId="4" fontId="97" fillId="132" borderId="123" applyNumberFormat="0" applyProtection="0">
      <alignment horizontal="right" vertical="center"/>
    </xf>
    <xf numFmtId="4" fontId="71" fillId="0" borderId="130" applyNumberFormat="0" applyProtection="0">
      <alignment horizontal="right" vertical="center"/>
    </xf>
    <xf numFmtId="4" fontId="71" fillId="74" borderId="131" applyNumberFormat="0" applyProtection="0">
      <alignment horizontal="left" vertical="center" indent="1"/>
    </xf>
    <xf numFmtId="0" fontId="18" fillId="63" borderId="123" applyNumberFormat="0" applyProtection="0">
      <alignment horizontal="left" vertical="top" indent="1"/>
    </xf>
    <xf numFmtId="4" fontId="34" fillId="78" borderId="123" applyNumberFormat="0" applyProtection="0">
      <alignment vertical="center"/>
    </xf>
    <xf numFmtId="4" fontId="97" fillId="130" borderId="123" applyNumberFormat="0" applyProtection="0">
      <alignment horizontal="right" vertical="center"/>
    </xf>
    <xf numFmtId="4" fontId="71" fillId="71" borderId="130" applyNumberFormat="0" applyProtection="0">
      <alignment horizontal="right" vertical="center"/>
    </xf>
    <xf numFmtId="4" fontId="18" fillId="75" borderId="131" applyNumberFormat="0" applyProtection="0">
      <alignment horizontal="left" vertical="center" indent="1"/>
    </xf>
    <xf numFmtId="0" fontId="18" fillId="75" borderId="123" applyNumberFormat="0" applyProtection="0">
      <alignment horizontal="left" vertical="center" indent="1"/>
    </xf>
    <xf numFmtId="0" fontId="71" fillId="114" borderId="122"/>
    <xf numFmtId="0" fontId="87" fillId="84" borderId="126" applyNumberFormat="0" applyAlignment="0" applyProtection="0"/>
    <xf numFmtId="4" fontId="71" fillId="96" borderId="130" applyNumberFormat="0" applyProtection="0">
      <alignment horizontal="left" vertical="center" indent="1"/>
    </xf>
    <xf numFmtId="4" fontId="36" fillId="78" borderId="123" applyNumberFormat="0" applyProtection="0">
      <alignment vertical="center"/>
    </xf>
    <xf numFmtId="0" fontId="71" fillId="114" borderId="122"/>
    <xf numFmtId="0" fontId="7" fillId="0" borderId="0"/>
    <xf numFmtId="0" fontId="18" fillId="63" borderId="123" applyNumberFormat="0" applyProtection="0">
      <alignment horizontal="left" vertical="center" indent="1"/>
    </xf>
    <xf numFmtId="4" fontId="36" fillId="78" borderId="123" applyNumberFormat="0" applyProtection="0">
      <alignment vertical="center"/>
    </xf>
    <xf numFmtId="4" fontId="98" fillId="134" borderId="123" applyNumberFormat="0" applyProtection="0">
      <alignment vertical="center"/>
    </xf>
    <xf numFmtId="4" fontId="71" fillId="66" borderId="131" applyNumberFormat="0" applyProtection="0">
      <alignment horizontal="right" vertical="center"/>
    </xf>
    <xf numFmtId="0" fontId="18" fillId="75" borderId="123" applyNumberFormat="0" applyProtection="0">
      <alignment horizontal="left" vertical="center" indent="1"/>
    </xf>
    <xf numFmtId="4" fontId="34" fillId="67" borderId="123" applyNumberFormat="0" applyProtection="0">
      <alignment horizontal="right" vertical="center"/>
    </xf>
    <xf numFmtId="0" fontId="18" fillId="74" borderId="123" applyNumberFormat="0" applyProtection="0">
      <alignment horizontal="left" vertical="center" indent="1"/>
    </xf>
    <xf numFmtId="0" fontId="18" fillId="63" borderId="123" applyNumberFormat="0" applyProtection="0">
      <alignment horizontal="left" vertical="center" indent="1"/>
    </xf>
    <xf numFmtId="4" fontId="34" fillId="74" borderId="123" applyNumberFormat="0" applyProtection="0">
      <alignment horizontal="right" vertical="center"/>
    </xf>
    <xf numFmtId="4" fontId="98" fillId="134" borderId="123" applyNumberFormat="0" applyProtection="0">
      <alignment horizontal="right" vertical="center"/>
    </xf>
    <xf numFmtId="0" fontId="31" fillId="0" borderId="134" applyNumberFormat="0" applyFill="0" applyAlignment="0" applyProtection="0"/>
    <xf numFmtId="0" fontId="18" fillId="76" borderId="123" applyNumberFormat="0" applyProtection="0">
      <alignment horizontal="left" vertical="center" indent="1"/>
    </xf>
    <xf numFmtId="0" fontId="18" fillId="76" borderId="123" applyNumberFormat="0" applyProtection="0">
      <alignment horizontal="left" vertical="top" indent="1"/>
    </xf>
    <xf numFmtId="0" fontId="18" fillId="63" borderId="123" applyNumberFormat="0" applyProtection="0">
      <alignment horizontal="left" vertical="center" indent="1"/>
    </xf>
    <xf numFmtId="4" fontId="97" fillId="127" borderId="123" applyNumberFormat="0" applyProtection="0">
      <alignment horizontal="right" vertical="center"/>
    </xf>
    <xf numFmtId="4" fontId="18" fillId="75" borderId="131" applyNumberFormat="0" applyProtection="0">
      <alignment horizontal="left" vertical="center" indent="1"/>
    </xf>
    <xf numFmtId="4" fontId="37" fillId="94" borderId="133" applyNumberFormat="0" applyProtection="0">
      <alignment horizontal="left" vertical="center" indent="1"/>
    </xf>
    <xf numFmtId="0" fontId="18" fillId="75" borderId="123" applyNumberFormat="0" applyProtection="0">
      <alignment horizontal="left" vertical="top" indent="1"/>
    </xf>
    <xf numFmtId="4" fontId="34" fillId="68" borderId="123" applyNumberFormat="0" applyProtection="0">
      <alignment horizontal="right" vertical="center"/>
    </xf>
    <xf numFmtId="0" fontId="71" fillId="74" borderId="123" applyNumberFormat="0" applyProtection="0">
      <alignment horizontal="left" vertical="top" indent="1"/>
    </xf>
    <xf numFmtId="4" fontId="71" fillId="96" borderId="130" applyNumberFormat="0" applyProtection="0">
      <alignment horizontal="left" vertical="center" indent="1"/>
    </xf>
    <xf numFmtId="0" fontId="18" fillId="57" borderId="127" applyNumberFormat="0" applyFont="0" applyAlignment="0" applyProtection="0"/>
    <xf numFmtId="4" fontId="35" fillId="93" borderId="133" applyNumberFormat="0" applyProtection="0">
      <alignment horizontal="left" vertical="center" indent="1"/>
    </xf>
    <xf numFmtId="0" fontId="18" fillId="74" borderId="123" applyNumberFormat="0" applyProtection="0">
      <alignment horizontal="left" vertical="center" indent="1"/>
    </xf>
    <xf numFmtId="4" fontId="97" fillId="129" borderId="123" applyNumberFormat="0" applyProtection="0">
      <alignment horizontal="right" vertical="center"/>
    </xf>
    <xf numFmtId="4" fontId="34" fillId="65" borderId="123" applyNumberFormat="0" applyProtection="0">
      <alignment horizontal="right" vertical="center"/>
    </xf>
    <xf numFmtId="4" fontId="97" fillId="128" borderId="123" applyNumberFormat="0" applyProtection="0">
      <alignment horizontal="right" vertical="center"/>
    </xf>
    <xf numFmtId="0" fontId="73" fillId="75" borderId="132" applyBorder="0"/>
    <xf numFmtId="4" fontId="18" fillId="75" borderId="131" applyNumberFormat="0" applyProtection="0">
      <alignment horizontal="left" vertical="center" indent="1"/>
    </xf>
    <xf numFmtId="4" fontId="34" fillId="74" borderId="123" applyNumberFormat="0" applyProtection="0">
      <alignment horizontal="right" vertical="center"/>
    </xf>
    <xf numFmtId="4" fontId="18" fillId="75" borderId="131" applyNumberFormat="0" applyProtection="0">
      <alignment horizontal="left" vertical="center" indent="1"/>
    </xf>
    <xf numFmtId="4" fontId="33" fillId="62" borderId="123" applyNumberFormat="0" applyProtection="0">
      <alignment vertical="center"/>
    </xf>
    <xf numFmtId="0" fontId="69" fillId="91" borderId="128" applyNumberFormat="0" applyAlignment="0" applyProtection="0"/>
    <xf numFmtId="0" fontId="18" fillId="74" borderId="123" applyNumberFormat="0" applyProtection="0">
      <alignment horizontal="left" vertical="top" indent="1"/>
    </xf>
    <xf numFmtId="4" fontId="32" fillId="62" borderId="123" applyNumberFormat="0" applyProtection="0">
      <alignment vertical="center"/>
    </xf>
    <xf numFmtId="4" fontId="34" fillId="66" borderId="123" applyNumberFormat="0" applyProtection="0">
      <alignment horizontal="right" vertical="center"/>
    </xf>
    <xf numFmtId="4" fontId="35" fillId="111" borderId="123" applyNumberFormat="0" applyProtection="0">
      <alignment vertical="center"/>
    </xf>
    <xf numFmtId="4" fontId="71" fillId="74" borderId="131" applyNumberFormat="0" applyProtection="0">
      <alignment horizontal="left" vertical="center" indent="1"/>
    </xf>
    <xf numFmtId="4" fontId="34" fillId="68" borderId="123" applyNumberFormat="0" applyProtection="0">
      <alignment horizontal="right" vertical="center"/>
    </xf>
    <xf numFmtId="0" fontId="18" fillId="78" borderId="127" applyNumberFormat="0" applyFont="0" applyAlignment="0" applyProtection="0"/>
    <xf numFmtId="4" fontId="34" fillId="66" borderId="123" applyNumberFormat="0" applyProtection="0">
      <alignment horizontal="right" vertical="center"/>
    </xf>
    <xf numFmtId="0" fontId="71" fillId="75" borderId="123" applyNumberFormat="0" applyProtection="0">
      <alignment horizontal="left" vertical="top" indent="1"/>
    </xf>
    <xf numFmtId="0" fontId="31" fillId="0" borderId="134" applyNumberFormat="0" applyFill="0" applyAlignment="0" applyProtection="0"/>
    <xf numFmtId="4" fontId="18" fillId="75" borderId="131" applyNumberFormat="0" applyProtection="0">
      <alignment horizontal="left" vertical="center" indent="1"/>
    </xf>
    <xf numFmtId="0" fontId="71" fillId="76" borderId="130" applyNumberFormat="0" applyProtection="0">
      <alignment horizontal="left" vertical="center" indent="1"/>
    </xf>
    <xf numFmtId="0" fontId="18" fillId="78" borderId="127" applyNumberFormat="0" applyFont="0" applyAlignment="0" applyProtection="0"/>
    <xf numFmtId="0" fontId="18" fillId="74" borderId="123" applyNumberFormat="0" applyProtection="0">
      <alignment horizontal="left" vertical="top" indent="1"/>
    </xf>
    <xf numFmtId="0" fontId="18" fillId="76" borderId="123" applyNumberFormat="0" applyProtection="0">
      <alignment horizontal="left" vertical="top" indent="1"/>
    </xf>
    <xf numFmtId="4" fontId="71" fillId="96" borderId="130" applyNumberFormat="0" applyProtection="0">
      <alignment horizontal="left" vertical="center" indent="1"/>
    </xf>
    <xf numFmtId="4" fontId="97" fillId="134" borderId="123" applyNumberFormat="0" applyProtection="0">
      <alignment horizontal="right" vertical="center"/>
    </xf>
    <xf numFmtId="0" fontId="18" fillId="63" borderId="123" applyNumberFormat="0" applyProtection="0">
      <alignment horizontal="left" vertical="top" indent="1"/>
    </xf>
    <xf numFmtId="4" fontId="36" fillId="74" borderId="123" applyNumberFormat="0" applyProtection="0">
      <alignment horizontal="right" vertical="center"/>
    </xf>
    <xf numFmtId="4" fontId="34" fillId="67" borderId="123" applyNumberFormat="0" applyProtection="0">
      <alignment horizontal="right" vertical="center"/>
    </xf>
    <xf numFmtId="0" fontId="74" fillId="63" borderId="123" applyNumberFormat="0" applyProtection="0">
      <alignment horizontal="left" vertical="top" indent="1"/>
    </xf>
    <xf numFmtId="4" fontId="38" fillId="74" borderId="123" applyNumberFormat="0" applyProtection="0">
      <alignment horizontal="right" vertical="center"/>
    </xf>
    <xf numFmtId="4" fontId="35" fillId="111" borderId="123" applyNumberFormat="0" applyProtection="0">
      <alignment vertical="center"/>
    </xf>
    <xf numFmtId="0" fontId="71" fillId="63" borderId="123" applyNumberFormat="0" applyProtection="0">
      <alignment horizontal="left" vertical="top" indent="1"/>
    </xf>
    <xf numFmtId="0" fontId="34" fillId="78" borderId="123" applyNumberFormat="0" applyProtection="0">
      <alignment horizontal="left" vertical="top" indent="1"/>
    </xf>
    <xf numFmtId="4" fontId="71" fillId="72" borderId="130" applyNumberFormat="0" applyProtection="0">
      <alignment horizontal="right" vertical="center"/>
    </xf>
    <xf numFmtId="0" fontId="31" fillId="0" borderId="129" applyNumberFormat="0" applyFill="0" applyAlignment="0" applyProtection="0"/>
    <xf numFmtId="4" fontId="74" fillId="78" borderId="123" applyNumberFormat="0" applyProtection="0">
      <alignment vertical="center"/>
    </xf>
    <xf numFmtId="4" fontId="97" fillId="93" borderId="123" applyNumberFormat="0" applyProtection="0">
      <alignment horizontal="right" vertical="center"/>
    </xf>
    <xf numFmtId="4" fontId="32" fillId="62" borderId="123" applyNumberFormat="0" applyProtection="0">
      <alignment vertical="center"/>
    </xf>
    <xf numFmtId="0" fontId="18" fillId="74" borderId="123" applyNumberFormat="0" applyProtection="0">
      <alignment horizontal="left" vertical="center" indent="1"/>
    </xf>
    <xf numFmtId="0" fontId="93" fillId="84" borderId="126" applyNumberFormat="0" applyAlignment="0" applyProtection="0"/>
    <xf numFmtId="4" fontId="71" fillId="112" borderId="130" applyNumberFormat="0" applyProtection="0">
      <alignment horizontal="right" vertical="center"/>
    </xf>
    <xf numFmtId="4" fontId="34" fillId="71" borderId="123" applyNumberFormat="0" applyProtection="0">
      <alignment horizontal="right" vertical="center"/>
    </xf>
    <xf numFmtId="4" fontId="96" fillId="111" borderId="123" applyNumberFormat="0" applyProtection="0">
      <alignment vertical="center"/>
    </xf>
    <xf numFmtId="4" fontId="71" fillId="66" borderId="131" applyNumberFormat="0" applyProtection="0">
      <alignment horizontal="right" vertical="center"/>
    </xf>
    <xf numFmtId="0" fontId="18" fillId="76" borderId="123" applyNumberFormat="0" applyProtection="0">
      <alignment horizontal="left" vertical="top" indent="1"/>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111" borderId="130" applyNumberFormat="0" applyProtection="0">
      <alignment horizontal="left" vertical="center" indent="1"/>
    </xf>
    <xf numFmtId="4" fontId="34" fillId="78" borderId="123" applyNumberFormat="0" applyProtection="0">
      <alignment vertical="center"/>
    </xf>
    <xf numFmtId="4" fontId="34" fillId="78" borderId="123" applyNumberFormat="0" applyProtection="0">
      <alignment vertical="center"/>
    </xf>
    <xf numFmtId="4" fontId="36" fillId="74" borderId="123" applyNumberFormat="0" applyProtection="0">
      <alignment horizontal="right" vertical="center"/>
    </xf>
    <xf numFmtId="4" fontId="38" fillId="74" borderId="123" applyNumberFormat="0" applyProtection="0">
      <alignment horizontal="right" vertical="center"/>
    </xf>
    <xf numFmtId="4" fontId="32" fillId="62" borderId="123" applyNumberFormat="0" applyProtection="0">
      <alignment vertical="center"/>
    </xf>
    <xf numFmtId="4" fontId="71" fillId="96" borderId="130" applyNumberFormat="0" applyProtection="0">
      <alignment horizontal="left" vertical="center" indent="1"/>
    </xf>
    <xf numFmtId="0" fontId="71" fillId="74" borderId="123" applyNumberFormat="0" applyProtection="0">
      <alignment horizontal="left" vertical="top" indent="1"/>
    </xf>
    <xf numFmtId="4" fontId="97" fillId="127" borderId="123" applyNumberFormat="0" applyProtection="0">
      <alignment horizontal="right" vertical="center"/>
    </xf>
    <xf numFmtId="4" fontId="34" fillId="70" borderId="123" applyNumberFormat="0" applyProtection="0">
      <alignment horizontal="right" vertical="center"/>
    </xf>
    <xf numFmtId="4" fontId="71" fillId="69" borderId="130" applyNumberFormat="0" applyProtection="0">
      <alignment horizontal="right" vertical="center"/>
    </xf>
    <xf numFmtId="4" fontId="34" fillId="66" borderId="123" applyNumberFormat="0" applyProtection="0">
      <alignment horizontal="right" vertical="center"/>
    </xf>
    <xf numFmtId="4" fontId="71" fillId="0" borderId="130" applyNumberFormat="0" applyProtection="0">
      <alignment horizontal="right" vertical="center"/>
    </xf>
    <xf numFmtId="0" fontId="71" fillId="57" borderId="130" applyNumberFormat="0" applyFont="0" applyAlignment="0" applyProtection="0"/>
    <xf numFmtId="0" fontId="31" fillId="0" borderId="134" applyNumberFormat="0" applyFill="0" applyAlignment="0" applyProtection="0"/>
    <xf numFmtId="0" fontId="18" fillId="76" borderId="123" applyNumberFormat="0" applyProtection="0">
      <alignment horizontal="left" vertical="top" indent="1"/>
    </xf>
    <xf numFmtId="4" fontId="97" fillId="128" borderId="123" applyNumberFormat="0" applyProtection="0">
      <alignment horizontal="right" vertical="center"/>
    </xf>
    <xf numFmtId="0" fontId="74" fillId="78" borderId="123" applyNumberFormat="0" applyProtection="0">
      <alignment horizontal="left" vertical="top" indent="1"/>
    </xf>
    <xf numFmtId="0" fontId="18" fillId="76" borderId="123" applyNumberFormat="0" applyProtection="0">
      <alignment horizontal="left" vertical="center" indent="1"/>
    </xf>
    <xf numFmtId="4" fontId="34" fillId="74" borderId="123" applyNumberFormat="0" applyProtection="0">
      <alignment horizontal="right" vertical="center"/>
    </xf>
    <xf numFmtId="4" fontId="71" fillId="96" borderId="130" applyNumberFormat="0" applyProtection="0">
      <alignment horizontal="left" vertical="center" indent="1"/>
    </xf>
    <xf numFmtId="0" fontId="18" fillId="74" borderId="123" applyNumberFormat="0" applyProtection="0">
      <alignment horizontal="left" vertical="top" indent="1"/>
    </xf>
    <xf numFmtId="4" fontId="71" fillId="96" borderId="130" applyNumberFormat="0" applyProtection="0">
      <alignment horizontal="left" vertical="center" indent="1"/>
    </xf>
    <xf numFmtId="4" fontId="34" fillId="64" borderId="123" applyNumberFormat="0" applyProtection="0">
      <alignment horizontal="right" vertical="center"/>
    </xf>
    <xf numFmtId="4" fontId="34" fillId="63" borderId="123" applyNumberFormat="0" applyProtection="0">
      <alignment horizontal="left" vertical="center" indent="1"/>
    </xf>
    <xf numFmtId="4" fontId="99" fillId="134" borderId="123" applyNumberFormat="0" applyProtection="0">
      <alignment horizontal="right" vertical="center"/>
    </xf>
    <xf numFmtId="4" fontId="34" fillId="72" borderId="123" applyNumberFormat="0" applyProtection="0">
      <alignment horizontal="right" vertical="center"/>
    </xf>
    <xf numFmtId="0" fontId="32" fillId="62" borderId="123" applyNumberFormat="0" applyProtection="0">
      <alignment horizontal="left" vertical="top" indent="1"/>
    </xf>
    <xf numFmtId="4" fontId="97" fillId="131" borderId="123" applyNumberFormat="0" applyProtection="0">
      <alignment horizontal="right" vertical="center"/>
    </xf>
    <xf numFmtId="0" fontId="34" fillId="63" borderId="123" applyNumberFormat="0" applyProtection="0">
      <alignment horizontal="left" vertical="top" indent="1"/>
    </xf>
    <xf numFmtId="4" fontId="97" fillId="83" borderId="123" applyNumberFormat="0" applyProtection="0">
      <alignment horizontal="right" vertical="center"/>
    </xf>
    <xf numFmtId="4" fontId="71" fillId="62" borderId="130" applyNumberFormat="0" applyProtection="0">
      <alignment vertical="center"/>
    </xf>
    <xf numFmtId="0" fontId="59" fillId="91" borderId="126" applyNumberFormat="0" applyAlignment="0" applyProtection="0"/>
    <xf numFmtId="4" fontId="71" fillId="73" borderId="131" applyNumberFormat="0" applyProtection="0">
      <alignment horizontal="left" vertical="center" indent="1"/>
    </xf>
    <xf numFmtId="4" fontId="71" fillId="64" borderId="130" applyNumberFormat="0" applyProtection="0">
      <alignment horizontal="right" vertical="center"/>
    </xf>
    <xf numFmtId="4" fontId="34" fillId="70" borderId="123" applyNumberFormat="0" applyProtection="0">
      <alignment horizontal="right" vertical="center"/>
    </xf>
    <xf numFmtId="0" fontId="34" fillId="78" borderId="123" applyNumberFormat="0" applyProtection="0">
      <alignment horizontal="left" vertical="top" indent="1"/>
    </xf>
    <xf numFmtId="4" fontId="97" fillId="132"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center" indent="1"/>
    </xf>
    <xf numFmtId="0" fontId="18" fillId="75" borderId="123" applyNumberFormat="0" applyProtection="0">
      <alignment horizontal="left" vertical="center" indent="1"/>
    </xf>
    <xf numFmtId="0" fontId="18" fillId="63" borderId="123" applyNumberFormat="0" applyProtection="0">
      <alignment horizontal="left" vertical="center" indent="1"/>
    </xf>
    <xf numFmtId="0" fontId="18" fillId="75" borderId="123" applyNumberFormat="0" applyProtection="0">
      <alignment horizontal="left" vertical="top" indent="1"/>
    </xf>
    <xf numFmtId="0" fontId="18" fillId="74" borderId="123" applyNumberFormat="0" applyProtection="0">
      <alignment horizontal="left" vertical="top" indent="1"/>
    </xf>
    <xf numFmtId="4" fontId="34" fillId="78" borderId="123" applyNumberFormat="0" applyProtection="0">
      <alignment vertical="center"/>
    </xf>
    <xf numFmtId="4" fontId="98" fillId="134" borderId="123" applyNumberFormat="0" applyProtection="0">
      <alignment vertical="center"/>
    </xf>
    <xf numFmtId="4" fontId="98" fillId="134" borderId="123" applyNumberFormat="0" applyProtection="0">
      <alignment horizontal="right" vertical="center"/>
    </xf>
    <xf numFmtId="37" fontId="41" fillId="0" borderId="124" applyNumberFormat="0"/>
    <xf numFmtId="0" fontId="71" fillId="114" borderId="122"/>
    <xf numFmtId="4" fontId="71" fillId="0" borderId="130" applyNumberFormat="0" applyProtection="0">
      <alignment horizontal="right" vertical="center"/>
    </xf>
    <xf numFmtId="4" fontId="71" fillId="72" borderId="130" applyNumberFormat="0" applyProtection="0">
      <alignment horizontal="right" vertical="center"/>
    </xf>
    <xf numFmtId="4" fontId="34" fillId="63" borderId="123" applyNumberFormat="0" applyProtection="0">
      <alignment horizontal="left" vertical="center" indent="1"/>
    </xf>
    <xf numFmtId="4" fontId="38" fillId="74" borderId="123" applyNumberFormat="0" applyProtection="0">
      <alignment horizontal="right" vertical="center"/>
    </xf>
    <xf numFmtId="0" fontId="32" fillId="62" borderId="123" applyNumberFormat="0" applyProtection="0">
      <alignment horizontal="left" vertical="top" indent="1"/>
    </xf>
    <xf numFmtId="4" fontId="34" fillId="68" borderId="123" applyNumberFormat="0" applyProtection="0">
      <alignment horizontal="right" vertical="center"/>
    </xf>
    <xf numFmtId="4" fontId="34" fillId="67" borderId="123" applyNumberFormat="0" applyProtection="0">
      <alignment horizontal="right" vertical="center"/>
    </xf>
    <xf numFmtId="4" fontId="34" fillId="63"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top" indent="1"/>
    </xf>
    <xf numFmtId="4" fontId="71" fillId="73" borderId="131" applyNumberFormat="0" applyProtection="0">
      <alignment horizontal="left" vertical="center" indent="1"/>
    </xf>
    <xf numFmtId="4" fontId="71" fillId="70" borderId="130" applyNumberFormat="0" applyProtection="0">
      <alignment horizontal="right" vertical="center"/>
    </xf>
    <xf numFmtId="4" fontId="34" fillId="78" borderId="123" applyNumberFormat="0" applyProtection="0">
      <alignment vertical="center"/>
    </xf>
    <xf numFmtId="0" fontId="71" fillId="84" borderId="130" applyNumberFormat="0" applyProtection="0">
      <alignment horizontal="left" vertical="center" indent="1"/>
    </xf>
    <xf numFmtId="4" fontId="71" fillId="71" borderId="130" applyNumberFormat="0" applyProtection="0">
      <alignment horizontal="right" vertical="center"/>
    </xf>
    <xf numFmtId="4" fontId="71" fillId="111" borderId="130" applyNumberFormat="0" applyProtection="0">
      <alignment horizontal="left" vertical="center" indent="1"/>
    </xf>
    <xf numFmtId="4" fontId="71" fillId="63" borderId="130" applyNumberFormat="0" applyProtection="0">
      <alignment horizontal="right" vertical="center"/>
    </xf>
    <xf numFmtId="4" fontId="71" fillId="67" borderId="130" applyNumberFormat="0" applyProtection="0">
      <alignment horizontal="right" vertical="center"/>
    </xf>
    <xf numFmtId="4" fontId="97" fillId="111" borderId="123" applyNumberFormat="0" applyProtection="0">
      <alignment horizontal="left" vertical="center" indent="1"/>
    </xf>
    <xf numFmtId="4" fontId="35" fillId="111" borderId="123" applyNumberFormat="0" applyProtection="0">
      <alignment vertical="center"/>
    </xf>
    <xf numFmtId="4" fontId="76" fillId="79" borderId="131" applyNumberFormat="0" applyProtection="0">
      <alignment horizontal="left" vertical="center" indent="1"/>
    </xf>
    <xf numFmtId="4" fontId="71" fillId="63" borderId="130" applyNumberFormat="0" applyProtection="0">
      <alignment horizontal="right" vertical="center"/>
    </xf>
    <xf numFmtId="0" fontId="69" fillId="84" borderId="128" applyNumberFormat="0" applyAlignment="0" applyProtection="0"/>
    <xf numFmtId="4" fontId="34" fillId="65" borderId="123" applyNumberFormat="0" applyProtection="0">
      <alignment horizontal="right" vertical="center"/>
    </xf>
    <xf numFmtId="0" fontId="18" fillId="57" borderId="127" applyNumberFormat="0" applyFont="0" applyAlignment="0" applyProtection="0"/>
    <xf numFmtId="0" fontId="71" fillId="75" borderId="123" applyNumberFormat="0" applyProtection="0">
      <alignment horizontal="left" vertical="top" indent="1"/>
    </xf>
    <xf numFmtId="4" fontId="97" fillId="95" borderId="123" applyNumberFormat="0" applyProtection="0">
      <alignment horizontal="right" vertical="center"/>
    </xf>
    <xf numFmtId="0" fontId="71" fillId="76" borderId="123" applyNumberFormat="0" applyProtection="0">
      <alignment horizontal="left" vertical="top" indent="1"/>
    </xf>
    <xf numFmtId="0" fontId="18" fillId="77" borderId="122" applyNumberFormat="0">
      <protection locked="0"/>
    </xf>
    <xf numFmtId="4" fontId="34" fillId="70" borderId="123" applyNumberFormat="0" applyProtection="0">
      <alignment horizontal="right" vertical="center"/>
    </xf>
    <xf numFmtId="4" fontId="71" fillId="69" borderId="130" applyNumberFormat="0" applyProtection="0">
      <alignment horizontal="right" vertical="center"/>
    </xf>
    <xf numFmtId="0" fontId="18" fillId="75" borderId="123" applyNumberFormat="0" applyProtection="0">
      <alignment horizontal="left" vertical="center" indent="1"/>
    </xf>
    <xf numFmtId="0" fontId="18" fillId="78" borderId="127" applyNumberFormat="0" applyFont="0" applyAlignment="0" applyProtection="0"/>
    <xf numFmtId="0" fontId="71" fillId="57" borderId="130" applyNumberFormat="0" applyFont="0" applyAlignment="0" applyProtection="0"/>
    <xf numFmtId="4" fontId="34" fillId="78" borderId="123" applyNumberFormat="0" applyProtection="0">
      <alignment horizontal="left" vertical="center" indent="1"/>
    </xf>
    <xf numFmtId="4" fontId="34" fillId="72" borderId="123" applyNumberFormat="0" applyProtection="0">
      <alignment horizontal="right" vertical="center"/>
    </xf>
    <xf numFmtId="4" fontId="98" fillId="134" borderId="123" applyNumberFormat="0" applyProtection="0">
      <alignment horizontal="right" vertical="center"/>
    </xf>
    <xf numFmtId="0" fontId="18" fillId="75" borderId="123" applyNumberFormat="0" applyProtection="0">
      <alignment horizontal="left" vertical="center" indent="1"/>
    </xf>
    <xf numFmtId="4" fontId="34" fillId="69" borderId="123" applyNumberFormat="0" applyProtection="0">
      <alignment horizontal="right" vertical="center"/>
    </xf>
    <xf numFmtId="0" fontId="31" fillId="0" borderId="129" applyNumberFormat="0" applyFill="0" applyAlignment="0" applyProtection="0"/>
    <xf numFmtId="0" fontId="71" fillId="113" borderId="130" applyNumberFormat="0" applyProtection="0">
      <alignment horizontal="left" vertical="center" indent="1"/>
    </xf>
    <xf numFmtId="4" fontId="34" fillId="72" borderId="123"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center" indent="1"/>
    </xf>
    <xf numFmtId="4" fontId="34" fillId="69" borderId="123" applyNumberFormat="0" applyProtection="0">
      <alignment horizontal="right" vertical="center"/>
    </xf>
    <xf numFmtId="4" fontId="71" fillId="111" borderId="130" applyNumberFormat="0" applyProtection="0">
      <alignment horizontal="left" vertical="center" indent="1"/>
    </xf>
    <xf numFmtId="0" fontId="18" fillId="76" borderId="123" applyNumberFormat="0" applyProtection="0">
      <alignment horizontal="left" vertical="center" indent="1"/>
    </xf>
    <xf numFmtId="0" fontId="18" fillId="63" borderId="123" applyNumberFormat="0" applyProtection="0">
      <alignment horizontal="left" vertical="center" indent="1"/>
    </xf>
    <xf numFmtId="4" fontId="35" fillId="93" borderId="133" applyNumberFormat="0" applyProtection="0">
      <alignment horizontal="left" vertical="center" indent="1"/>
    </xf>
    <xf numFmtId="4" fontId="97" fillId="134" borderId="123" applyNumberFormat="0" applyProtection="0">
      <alignment vertical="center"/>
    </xf>
    <xf numFmtId="4" fontId="34" fillId="71" borderId="123" applyNumberFormat="0" applyProtection="0">
      <alignment horizontal="right" vertical="center"/>
    </xf>
    <xf numFmtId="0" fontId="59" fillId="91" borderId="126" applyNumberFormat="0" applyAlignment="0" applyProtection="0"/>
    <xf numFmtId="4" fontId="32" fillId="62" borderId="123" applyNumberFormat="0" applyProtection="0">
      <alignment horizontal="left" vertical="center" indent="1"/>
    </xf>
    <xf numFmtId="0" fontId="18" fillId="63" borderId="123" applyNumberFormat="0" applyProtection="0">
      <alignment horizontal="left" vertical="top" indent="1"/>
    </xf>
    <xf numFmtId="0" fontId="18" fillId="63" borderId="123" applyNumberFormat="0" applyProtection="0">
      <alignment horizontal="left" vertical="center" indent="1"/>
    </xf>
    <xf numFmtId="4" fontId="97" fillId="134" borderId="123" applyNumberFormat="0" applyProtection="0">
      <alignment vertical="center"/>
    </xf>
    <xf numFmtId="4" fontId="98" fillId="134" borderId="123" applyNumberFormat="0" applyProtection="0">
      <alignment horizontal="right" vertical="center"/>
    </xf>
    <xf numFmtId="4" fontId="38" fillId="74" borderId="123" applyNumberFormat="0" applyProtection="0">
      <alignment horizontal="right" vertical="center"/>
    </xf>
    <xf numFmtId="4" fontId="98" fillId="134" borderId="123" applyNumberFormat="0" applyProtection="0">
      <alignment vertical="center"/>
    </xf>
    <xf numFmtId="4" fontId="99" fillId="134" borderId="123" applyNumberFormat="0" applyProtection="0">
      <alignment horizontal="right" vertical="center"/>
    </xf>
    <xf numFmtId="173" fontId="41" fillId="0" borderId="125" applyFill="0"/>
    <xf numFmtId="0" fontId="18" fillId="63" borderId="123" applyNumberFormat="0" applyProtection="0">
      <alignment horizontal="left" vertical="top" indent="1"/>
    </xf>
    <xf numFmtId="0" fontId="34" fillId="78" borderId="123" applyNumberFormat="0" applyProtection="0">
      <alignment horizontal="left" vertical="top" indent="1"/>
    </xf>
    <xf numFmtId="4" fontId="36" fillId="74" borderId="123" applyNumberFormat="0" applyProtection="0">
      <alignment horizontal="right" vertical="center"/>
    </xf>
    <xf numFmtId="4" fontId="71" fillId="112" borderId="130" applyNumberFormat="0" applyProtection="0">
      <alignment horizontal="right" vertical="center"/>
    </xf>
    <xf numFmtId="0" fontId="18" fillId="75" borderId="123" applyNumberFormat="0" applyProtection="0">
      <alignment horizontal="left" vertical="top" indent="1"/>
    </xf>
    <xf numFmtId="4" fontId="34" fillId="67" borderId="123" applyNumberFormat="0" applyProtection="0">
      <alignment horizontal="right" vertical="center"/>
    </xf>
    <xf numFmtId="4" fontId="35" fillId="93" borderId="133" applyNumberFormat="0" applyProtection="0">
      <alignment horizontal="left" vertical="center" indent="1"/>
    </xf>
    <xf numFmtId="4" fontId="34" fillId="66" borderId="123" applyNumberFormat="0" applyProtection="0">
      <alignment horizontal="right" vertical="center"/>
    </xf>
    <xf numFmtId="4" fontId="71" fillId="96" borderId="130" applyNumberFormat="0" applyProtection="0">
      <alignment horizontal="left" vertical="center" indent="1"/>
    </xf>
    <xf numFmtId="4" fontId="97" fillId="83" borderId="123" applyNumberFormat="0" applyProtection="0">
      <alignment horizontal="right" vertical="center"/>
    </xf>
    <xf numFmtId="4" fontId="71" fillId="96" borderId="130" applyNumberFormat="0" applyProtection="0">
      <alignment horizontal="left" vertical="center" indent="1"/>
    </xf>
    <xf numFmtId="0" fontId="87" fillId="84" borderId="126" applyNumberFormat="0" applyAlignment="0" applyProtection="0"/>
    <xf numFmtId="0" fontId="19" fillId="0" borderId="0"/>
    <xf numFmtId="183" fontId="7" fillId="0" borderId="0" applyFont="0" applyFill="0" applyBorder="0" applyProtection="0">
      <alignment vertical="top"/>
    </xf>
    <xf numFmtId="176" fontId="121" fillId="0" borderId="0" applyFill="0" applyBorder="0">
      <alignment vertical="center"/>
    </xf>
    <xf numFmtId="176" fontId="120" fillId="47" borderId="0"/>
    <xf numFmtId="176" fontId="106" fillId="145" borderId="0" applyBorder="0">
      <alignment vertical="center"/>
    </xf>
    <xf numFmtId="183" fontId="7" fillId="0" borderId="0" applyFont="0" applyFill="0" applyBorder="0" applyProtection="0">
      <alignment vertical="top"/>
    </xf>
    <xf numFmtId="184" fontId="120" fillId="0" borderId="0" applyFont="0" applyFill="0" applyBorder="0" applyProtection="0">
      <alignment vertical="top"/>
    </xf>
    <xf numFmtId="0" fontId="7" fillId="0" borderId="0"/>
    <xf numFmtId="165" fontId="7" fillId="0" borderId="0" applyFont="0" applyFill="0" applyBorder="0" applyAlignment="0" applyProtection="0"/>
    <xf numFmtId="0" fontId="7" fillId="0" borderId="0"/>
    <xf numFmtId="9" fontId="7" fillId="0" borderId="0" applyFont="0" applyFill="0" applyBorder="0" applyAlignment="0" applyProtection="0"/>
    <xf numFmtId="165" fontId="15" fillId="0" borderId="0" applyFont="0" applyFill="0" applyBorder="0" applyAlignment="0" applyProtection="0"/>
    <xf numFmtId="0" fontId="7" fillId="0" borderId="0"/>
    <xf numFmtId="0" fontId="18" fillId="0" borderId="0"/>
    <xf numFmtId="177" fontId="7" fillId="146" borderId="135">
      <alignment vertical="center"/>
    </xf>
    <xf numFmtId="178" fontId="27" fillId="0" borderId="0"/>
    <xf numFmtId="178" fontId="7" fillId="0" borderId="0"/>
    <xf numFmtId="178" fontId="15" fillId="0" borderId="0"/>
    <xf numFmtId="9" fontId="15" fillId="0" borderId="0" applyFont="0" applyFill="0" applyBorder="0" applyAlignment="0" applyProtection="0"/>
    <xf numFmtId="178" fontId="18" fillId="0" borderId="0"/>
    <xf numFmtId="178" fontId="18" fillId="0" borderId="0"/>
    <xf numFmtId="178" fontId="19" fillId="0" borderId="0"/>
    <xf numFmtId="178" fontId="18"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9"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lignment vertical="center"/>
    </xf>
    <xf numFmtId="178" fontId="19" fillId="0" borderId="0"/>
    <xf numFmtId="178" fontId="19" fillId="0" borderId="0"/>
    <xf numFmtId="178" fontId="19" fillId="0" borderId="0"/>
    <xf numFmtId="178" fontId="19" fillId="0" borderId="0"/>
    <xf numFmtId="178" fontId="19" fillId="0" borderId="0"/>
    <xf numFmtId="178" fontId="19" fillId="0" borderId="0"/>
    <xf numFmtId="178" fontId="18" fillId="0" borderId="0">
      <alignment vertical="center"/>
    </xf>
    <xf numFmtId="178" fontId="18" fillId="0" borderId="0">
      <alignment vertical="center"/>
    </xf>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9" fillId="0" borderId="0">
      <alignment vertical="justify"/>
    </xf>
    <xf numFmtId="178" fontId="34" fillId="74" borderId="0" applyNumberFormat="0" applyBorder="0" applyAlignment="0" applyProtection="0"/>
    <xf numFmtId="178" fontId="34" fillId="7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1" borderId="0" applyNumberFormat="0" applyBorder="0" applyAlignment="0" applyProtection="0"/>
    <xf numFmtId="178" fontId="34" fillId="71" borderId="0" applyNumberFormat="0" applyBorder="0" applyAlignment="0" applyProtection="0"/>
    <xf numFmtId="178" fontId="34" fillId="117" borderId="0" applyNumberFormat="0" applyBorder="0" applyAlignment="0" applyProtection="0"/>
    <xf numFmtId="178" fontId="34" fillId="117" borderId="0" applyNumberFormat="0" applyBorder="0" applyAlignment="0" applyProtection="0"/>
    <xf numFmtId="178" fontId="34" fillId="74" borderId="0" applyNumberFormat="0" applyBorder="0" applyAlignment="0" applyProtection="0"/>
    <xf numFmtId="178" fontId="34" fillId="74"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34" fillId="84" borderId="0" applyNumberFormat="0" applyBorder="0" applyAlignment="0" applyProtection="0"/>
    <xf numFmtId="178" fontId="34" fillId="8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0" borderId="0" applyNumberFormat="0" applyBorder="0" applyAlignment="0" applyProtection="0"/>
    <xf numFmtId="178" fontId="34" fillId="70" borderId="0" applyNumberFormat="0" applyBorder="0" applyAlignment="0" applyProtection="0"/>
    <xf numFmtId="178" fontId="34" fillId="120" borderId="0" applyNumberFormat="0" applyBorder="0" applyAlignment="0" applyProtection="0"/>
    <xf numFmtId="178" fontId="34" fillId="120" borderId="0" applyNumberFormat="0" applyBorder="0" applyAlignment="0" applyProtection="0"/>
    <xf numFmtId="178" fontId="34" fillId="75" borderId="0" applyNumberFormat="0" applyBorder="0" applyAlignment="0" applyProtection="0"/>
    <xf numFmtId="178" fontId="34" fillId="75"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3" borderId="0" applyNumberFormat="0" applyBorder="0" applyAlignment="0" applyProtection="0"/>
    <xf numFmtId="178" fontId="57" fillId="63" borderId="0" applyNumberFormat="0" applyBorder="0" applyAlignment="0" applyProtection="0"/>
    <xf numFmtId="178" fontId="57" fillId="70" borderId="0" applyNumberFormat="0" applyBorder="0" applyAlignment="0" applyProtection="0"/>
    <xf numFmtId="178" fontId="57" fillId="70" borderId="0" applyNumberFormat="0" applyBorder="0" applyAlignment="0" applyProtection="0"/>
    <xf numFmtId="178" fontId="57" fillId="120" borderId="0" applyNumberFormat="0" applyBorder="0" applyAlignment="0" applyProtection="0"/>
    <xf numFmtId="178" fontId="57" fillId="120"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7" borderId="0" applyNumberFormat="0" applyBorder="0" applyAlignment="0" applyProtection="0"/>
    <xf numFmtId="178" fontId="57" fillId="67" borderId="0" applyNumberFormat="0" applyBorder="0" applyAlignment="0" applyProtection="0"/>
    <xf numFmtId="178" fontId="29" fillId="98" borderId="0" applyNumberFormat="0" applyBorder="0" applyAlignment="0" applyProtection="0"/>
    <xf numFmtId="178" fontId="29" fillId="56" borderId="0" applyNumberFormat="0" applyBorder="0" applyAlignment="0" applyProtection="0"/>
    <xf numFmtId="178" fontId="30" fillId="99" borderId="0" applyNumberFormat="0" applyBorder="0" applyAlignment="0" applyProtection="0"/>
    <xf numFmtId="178" fontId="30" fillId="86" borderId="0" applyNumberFormat="0" applyBorder="0" applyAlignment="0" applyProtection="0"/>
    <xf numFmtId="178" fontId="30" fillId="86" borderId="0" applyNumberFormat="0" applyBorder="0" applyAlignment="0" applyProtection="0"/>
    <xf numFmtId="178" fontId="29" fillId="100" borderId="0" applyNumberFormat="0" applyBorder="0" applyAlignment="0" applyProtection="0"/>
    <xf numFmtId="178" fontId="29" fillId="55" borderId="0" applyNumberFormat="0" applyBorder="0" applyAlignment="0" applyProtection="0"/>
    <xf numFmtId="178" fontId="30" fillId="52" borderId="0" applyNumberFormat="0" applyBorder="0" applyAlignment="0" applyProtection="0"/>
    <xf numFmtId="178" fontId="30" fillId="87" borderId="0" applyNumberFormat="0" applyBorder="0" applyAlignment="0" applyProtection="0"/>
    <xf numFmtId="178" fontId="30" fillId="87" borderId="0" applyNumberFormat="0" applyBorder="0" applyAlignment="0" applyProtection="0"/>
    <xf numFmtId="178" fontId="29" fillId="102" borderId="0" applyNumberFormat="0" applyBorder="0" applyAlignment="0" applyProtection="0"/>
    <xf numFmtId="178" fontId="29" fillId="103" borderId="0" applyNumberFormat="0" applyBorder="0" applyAlignment="0" applyProtection="0"/>
    <xf numFmtId="178" fontId="30" fillId="104" borderId="0" applyNumberFormat="0" applyBorder="0" applyAlignment="0" applyProtection="0"/>
    <xf numFmtId="178" fontId="30" fillId="101" borderId="0" applyNumberFormat="0" applyBorder="0" applyAlignment="0" applyProtection="0"/>
    <xf numFmtId="178" fontId="30" fillId="101" borderId="0" applyNumberFormat="0" applyBorder="0" applyAlignment="0" applyProtection="0"/>
    <xf numFmtId="178" fontId="29" fillId="100" borderId="0" applyNumberFormat="0" applyBorder="0" applyAlignment="0" applyProtection="0"/>
    <xf numFmtId="178" fontId="29" fillId="53" borderId="0" applyNumberFormat="0" applyBorder="0" applyAlignment="0" applyProtection="0"/>
    <xf numFmtId="178" fontId="30" fillId="55" borderId="0" applyNumberFormat="0" applyBorder="0" applyAlignment="0" applyProtection="0"/>
    <xf numFmtId="178" fontId="30" fillId="105" borderId="0" applyNumberFormat="0" applyBorder="0" applyAlignment="0" applyProtection="0"/>
    <xf numFmtId="178" fontId="30" fillId="105" borderId="0" applyNumberFormat="0" applyBorder="0" applyAlignment="0" applyProtection="0"/>
    <xf numFmtId="178" fontId="29" fillId="54" borderId="0" applyNumberFormat="0" applyBorder="0" applyAlignment="0" applyProtection="0"/>
    <xf numFmtId="178" fontId="29" fillId="4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29" fillId="57" borderId="0" applyNumberFormat="0" applyBorder="0" applyAlignment="0" applyProtection="0"/>
    <xf numFmtId="178" fontId="29" fillId="58" borderId="0" applyNumberFormat="0" applyBorder="0" applyAlignment="0" applyProtection="0"/>
    <xf numFmtId="178" fontId="30" fillId="107" borderId="0" applyNumberFormat="0" applyBorder="0" applyAlignment="0" applyProtection="0"/>
    <xf numFmtId="178" fontId="30" fillId="106" borderId="0" applyNumberFormat="0" applyBorder="0" applyAlignment="0" applyProtection="0"/>
    <xf numFmtId="178" fontId="30" fillId="106" borderId="0" applyNumberFormat="0" applyBorder="0" applyAlignment="0" applyProtection="0"/>
    <xf numFmtId="178" fontId="78" fillId="57" borderId="0" applyNumberFormat="0" applyBorder="0" applyAlignment="0" applyProtection="0"/>
    <xf numFmtId="178" fontId="78" fillId="57" borderId="0" applyNumberFormat="0" applyBorder="0" applyAlignment="0" applyProtection="0"/>
    <xf numFmtId="178" fontId="79" fillId="108" borderId="130" applyNumberFormat="0" applyAlignment="0" applyProtection="0"/>
    <xf numFmtId="178" fontId="79" fillId="108" borderId="130" applyNumberFormat="0" applyAlignment="0" applyProtection="0"/>
    <xf numFmtId="178" fontId="60" fillId="105" borderId="34" applyNumberFormat="0" applyAlignment="0" applyProtection="0"/>
    <xf numFmtId="178" fontId="60" fillId="105" borderId="34" applyNumberFormat="0" applyAlignment="0" applyProtection="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4" fontId="18" fillId="0" borderId="0" applyFill="0" applyBorder="0"/>
    <xf numFmtId="178" fontId="31" fillId="109" borderId="0" applyNumberFormat="0" applyBorder="0" applyAlignment="0" applyProtection="0"/>
    <xf numFmtId="178" fontId="31" fillId="110" borderId="0" applyNumberFormat="0" applyBorder="0" applyAlignment="0" applyProtection="0"/>
    <xf numFmtId="178" fontId="31" fillId="61" borderId="0" applyNumberFormat="0" applyBorder="0" applyAlignment="0" applyProtection="0"/>
    <xf numFmtId="178" fontId="101" fillId="0" borderId="0" applyFont="0" applyFill="0" applyBorder="0" applyAlignment="0" applyProtection="0"/>
    <xf numFmtId="178" fontId="82" fillId="0" borderId="0" applyNumberFormat="0" applyFill="0" applyBorder="0" applyAlignment="0" applyProtection="0"/>
    <xf numFmtId="178" fontId="82" fillId="0" borderId="0" applyNumberFormat="0" applyFill="0" applyBorder="0" applyAlignment="0" applyProtection="0"/>
    <xf numFmtId="178" fontId="29" fillId="103" borderId="0" applyNumberFormat="0" applyBorder="0" applyAlignment="0" applyProtection="0"/>
    <xf numFmtId="178" fontId="29" fillId="103" borderId="0" applyNumberForma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63" fillId="0" borderId="35" applyNumberFormat="0" applyFill="0" applyAlignment="0" applyProtection="0"/>
    <xf numFmtId="178" fontId="63" fillId="0" borderId="35" applyNumberFormat="0" applyFill="0" applyAlignment="0" applyProtection="0"/>
    <xf numFmtId="178" fontId="64" fillId="0" borderId="43" applyNumberFormat="0" applyFill="0" applyAlignment="0" applyProtection="0"/>
    <xf numFmtId="178" fontId="64" fillId="0" borderId="43" applyNumberFormat="0" applyFill="0" applyAlignment="0" applyProtection="0"/>
    <xf numFmtId="178" fontId="65" fillId="0" borderId="44" applyNumberFormat="0" applyFill="0" applyAlignment="0" applyProtection="0"/>
    <xf numFmtId="178" fontId="65" fillId="0" borderId="44" applyNumberFormat="0" applyFill="0" applyAlignment="0" applyProtection="0"/>
    <xf numFmtId="178" fontId="65" fillId="0" borderId="0" applyNumberFormat="0" applyFill="0" applyBorder="0" applyAlignment="0" applyProtection="0"/>
    <xf numFmtId="178" fontId="65" fillId="0" borderId="0" applyNumberFormat="0" applyFill="0" applyBorder="0" applyAlignment="0" applyProtection="0"/>
    <xf numFmtId="178" fontId="66" fillId="58" borderId="130" applyNumberFormat="0" applyAlignment="0" applyProtection="0"/>
    <xf numFmtId="178" fontId="66" fillId="58" borderId="130" applyNumberFormat="0" applyAlignment="0" applyProtection="0"/>
    <xf numFmtId="178" fontId="122" fillId="78" borderId="0"/>
    <xf numFmtId="178" fontId="62" fillId="0" borderId="45" applyNumberFormat="0" applyFill="0" applyAlignment="0" applyProtection="0"/>
    <xf numFmtId="178" fontId="62" fillId="0" borderId="45" applyNumberFormat="0" applyFill="0" applyAlignment="0" applyProtection="0"/>
    <xf numFmtId="178" fontId="62" fillId="58" borderId="0" applyNumberFormat="0" applyBorder="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40" fillId="0" borderId="0"/>
    <xf numFmtId="178" fontId="40"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15" fillId="0" borderId="0"/>
    <xf numFmtId="178" fontId="15" fillId="0" borderId="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29" fillId="0" borderId="0" applyFill="0" applyBorder="0" applyAlignment="0" applyProtection="0"/>
    <xf numFmtId="178" fontId="40" fillId="0" borderId="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19" fillId="0" borderId="0">
      <alignment vertical="top"/>
    </xf>
    <xf numFmtId="178" fontId="84" fillId="0" borderId="0" applyFill="0" applyBorder="0">
      <protection locked="0"/>
    </xf>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69" fillId="108" borderId="128" applyNumberFormat="0" applyAlignment="0" applyProtection="0"/>
    <xf numFmtId="178" fontId="69" fillId="108" borderId="12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40" fillId="129" borderId="135">
      <alignment vertical="center"/>
    </xf>
    <xf numFmtId="180" fontId="40" fillId="129" borderId="135">
      <alignment vertical="center"/>
    </xf>
    <xf numFmtId="180"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7" fontId="40" fillId="129" borderId="135">
      <alignment vertical="center"/>
    </xf>
    <xf numFmtId="177" fontId="40" fillId="129" borderId="135">
      <alignment vertical="center"/>
    </xf>
    <xf numFmtId="179" fontId="40" fillId="129" borderId="135">
      <alignment vertical="center"/>
    </xf>
    <xf numFmtId="178" fontId="123" fillId="0" borderId="0"/>
    <xf numFmtId="181" fontId="40" fillId="0" borderId="0">
      <protection locked="0"/>
    </xf>
    <xf numFmtId="181" fontId="40" fillId="0" borderId="0">
      <protection locked="0"/>
    </xf>
    <xf numFmtId="180"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0" fontId="40" fillId="82" borderId="135">
      <alignment vertical="center"/>
      <protection locked="0"/>
    </xf>
    <xf numFmtId="180"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80" fontId="40" fillId="82" borderId="135">
      <alignment vertical="center"/>
      <protection locked="0"/>
    </xf>
    <xf numFmtId="180" fontId="40" fillId="80" borderId="135">
      <alignment vertical="center"/>
    </xf>
    <xf numFmtId="180"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77" fontId="40" fillId="80" borderId="135">
      <alignment vertical="center"/>
    </xf>
    <xf numFmtId="179"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147" borderId="135">
      <alignment horizontal="right" vertical="center"/>
      <protection locked="0"/>
    </xf>
    <xf numFmtId="178" fontId="40" fillId="147" borderId="135">
      <alignment horizontal="right" vertical="center"/>
      <protection locked="0"/>
    </xf>
    <xf numFmtId="178" fontId="40" fillId="147" borderId="135">
      <alignment horizontal="right" vertical="center"/>
      <protection locked="0"/>
    </xf>
    <xf numFmtId="179" fontId="40" fillId="147" borderId="135">
      <alignment horizontal="right" vertical="center"/>
      <protection locked="0"/>
    </xf>
    <xf numFmtId="177" fontId="40" fillId="147" borderId="135">
      <alignment horizontal="right" vertical="center"/>
      <protection locked="0"/>
    </xf>
    <xf numFmtId="179"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78" fontId="75" fillId="62" borderId="123" applyNumberFormat="0" applyProtection="0">
      <alignment horizontal="left" vertical="top" indent="1"/>
    </xf>
    <xf numFmtId="177" fontId="7" fillId="146" borderId="19">
      <alignment vertical="center"/>
    </xf>
    <xf numFmtId="4" fontId="71" fillId="74" borderId="131" applyNumberFormat="0" applyProtection="0">
      <alignment horizontal="left" vertical="center" indent="1"/>
    </xf>
    <xf numFmtId="4" fontId="71" fillId="63" borderId="131" applyNumberFormat="0" applyProtection="0">
      <alignment horizontal="left" vertical="center" indent="1"/>
    </xf>
    <xf numFmtId="178" fontId="71" fillId="84" borderId="130" applyNumberFormat="0" applyProtection="0">
      <alignment horizontal="left" vertical="center" indent="1"/>
    </xf>
    <xf numFmtId="178" fontId="18" fillId="75" borderId="123" applyNumberFormat="0" applyProtection="0">
      <alignment horizontal="left" vertical="center" indent="1"/>
    </xf>
    <xf numFmtId="178" fontId="71" fillId="84" borderId="130" applyNumberFormat="0" applyProtection="0">
      <alignment horizontal="left" vertical="center" indent="1"/>
    </xf>
    <xf numFmtId="178" fontId="71" fillId="75" borderId="123" applyNumberFormat="0" applyProtection="0">
      <alignment horizontal="left" vertical="top" indent="1"/>
    </xf>
    <xf numFmtId="178" fontId="18"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113" borderId="130" applyNumberFormat="0" applyProtection="0">
      <alignment horizontal="left" vertical="center" indent="1"/>
    </xf>
    <xf numFmtId="178" fontId="18" fillId="63" borderId="123" applyNumberFormat="0" applyProtection="0">
      <alignment horizontal="left" vertical="center" indent="1"/>
    </xf>
    <xf numFmtId="178" fontId="71" fillId="113" borderId="130" applyNumberFormat="0" applyProtection="0">
      <alignment horizontal="left" vertical="center" indent="1"/>
    </xf>
    <xf numFmtId="178" fontId="71" fillId="63" borderId="123" applyNumberFormat="0" applyProtection="0">
      <alignment horizontal="left" vertical="top" indent="1"/>
    </xf>
    <xf numFmtId="178" fontId="18"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76" borderId="130" applyNumberFormat="0" applyProtection="0">
      <alignment horizontal="left" vertical="center" indent="1"/>
    </xf>
    <xf numFmtId="178" fontId="18" fillId="76" borderId="123" applyNumberFormat="0" applyProtection="0">
      <alignment horizontal="left" vertical="center" indent="1"/>
    </xf>
    <xf numFmtId="178" fontId="71" fillId="76" borderId="130" applyNumberFormat="0" applyProtection="0">
      <alignment horizontal="left" vertical="center" indent="1"/>
    </xf>
    <xf numFmtId="178" fontId="71" fillId="76" borderId="123" applyNumberFormat="0" applyProtection="0">
      <alignment horizontal="left" vertical="top" indent="1"/>
    </xf>
    <xf numFmtId="178" fontId="18"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4" borderId="130" applyNumberFormat="0" applyProtection="0">
      <alignment horizontal="left" vertical="center" indent="1"/>
    </xf>
    <xf numFmtId="178" fontId="18" fillId="74" borderId="123" applyNumberFormat="0" applyProtection="0">
      <alignment horizontal="left" vertical="center" indent="1"/>
    </xf>
    <xf numFmtId="178" fontId="71" fillId="74" borderId="130" applyNumberFormat="0" applyProtection="0">
      <alignment horizontal="left" vertical="center" indent="1"/>
    </xf>
    <xf numFmtId="178" fontId="71" fillId="74" borderId="123" applyNumberFormat="0" applyProtection="0">
      <alignment horizontal="left" vertical="top" indent="1"/>
    </xf>
    <xf numFmtId="178" fontId="18"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7" borderId="47" applyNumberFormat="0">
      <protection locked="0"/>
    </xf>
    <xf numFmtId="178" fontId="18" fillId="77" borderId="135"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32" applyBorder="0"/>
    <xf numFmtId="4" fontId="81" fillId="82" borderId="135" applyNumberFormat="0" applyProtection="0">
      <alignment vertical="center"/>
    </xf>
    <xf numFmtId="178" fontId="74" fillId="78" borderId="123" applyNumberFormat="0" applyProtection="0">
      <alignment horizontal="left" vertical="top" indent="1"/>
    </xf>
    <xf numFmtId="178" fontId="74" fillId="63" borderId="123" applyNumberFormat="0" applyProtection="0">
      <alignment horizontal="left" vertical="top" indent="1"/>
    </xf>
    <xf numFmtId="178" fontId="71" fillId="114" borderId="135"/>
    <xf numFmtId="178" fontId="39" fillId="0" borderId="0" applyNumberFormat="0" applyFill="0" applyBorder="0" applyAlignment="0" applyProtection="0"/>
    <xf numFmtId="178" fontId="18" fillId="0" borderId="0" applyFont="0" applyFill="0" applyBorder="0" applyAlignment="0" applyProtection="0"/>
    <xf numFmtId="178" fontId="102" fillId="0" borderId="53" applyNumberFormat="0" applyAlignment="0" applyProtection="0"/>
    <xf numFmtId="178" fontId="39" fillId="0" borderId="0" applyNumberFormat="0" applyFill="0" applyBorder="0" applyAlignment="0" applyProtection="0"/>
    <xf numFmtId="178" fontId="39" fillId="0" borderId="0" applyNumberFormat="0" applyFill="0" applyBorder="0" applyAlignment="0" applyProtection="0"/>
    <xf numFmtId="173" fontId="41" fillId="0" borderId="70" applyFill="0"/>
    <xf numFmtId="178" fontId="31" fillId="0" borderId="129" applyNumberFormat="0" applyFill="0" applyAlignment="0" applyProtection="0"/>
    <xf numFmtId="178" fontId="31" fillId="0" borderId="129" applyNumberFormat="0" applyFill="0" applyAlignment="0" applyProtection="0"/>
    <xf numFmtId="183" fontId="7" fillId="0" borderId="0" applyFont="0" applyFill="0" applyBorder="0" applyProtection="0">
      <alignment vertical="top"/>
    </xf>
    <xf numFmtId="178" fontId="80" fillId="0" borderId="0" applyNumberFormat="0" applyFill="0" applyBorder="0" applyAlignment="0" applyProtection="0"/>
    <xf numFmtId="178" fontId="80" fillId="0" borderId="0" applyNumberFormat="0" applyFill="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0" fontId="120" fillId="0" borderId="0" applyFont="0" applyFill="0" applyBorder="0" applyAlignment="0" applyProtection="0">
      <alignment vertical="center"/>
    </xf>
    <xf numFmtId="0" fontId="7" fillId="0" borderId="0"/>
    <xf numFmtId="0" fontId="19" fillId="0" borderId="0"/>
    <xf numFmtId="165" fontId="7" fillId="0" borderId="0" applyFont="0" applyFill="0" applyBorder="0" applyAlignment="0" applyProtection="0"/>
    <xf numFmtId="165" fontId="15" fillId="0" borderId="0" applyFont="0" applyFill="0" applyBorder="0" applyAlignment="0" applyProtection="0"/>
    <xf numFmtId="0" fontId="19"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76" fontId="124" fillId="148" borderId="0" applyNumberFormat="0" applyBorder="0" applyProtection="0">
      <alignment vertical="center"/>
    </xf>
    <xf numFmtId="185" fontId="7" fillId="0" borderId="0" applyFont="0" applyFill="0" applyBorder="0" applyProtection="0">
      <alignment vertical="top"/>
    </xf>
    <xf numFmtId="186" fontId="7" fillId="0" borderId="0" applyFont="0" applyFill="0" applyBorder="0" applyProtection="0">
      <alignment vertical="top"/>
    </xf>
    <xf numFmtId="187" fontId="7" fillId="0" borderId="0" applyFont="0" applyFill="0" applyBorder="0" applyProtection="0">
      <alignment vertical="top"/>
    </xf>
    <xf numFmtId="188" fontId="7" fillId="0" borderId="0" applyFont="0" applyFill="0" applyBorder="0" applyProtection="0">
      <alignment vertical="top"/>
    </xf>
    <xf numFmtId="0" fontId="125" fillId="0" borderId="0" applyNumberFormat="0" applyFill="0" applyBorder="0" applyAlignment="0" applyProtection="0"/>
    <xf numFmtId="0" fontId="20" fillId="0" borderId="0"/>
    <xf numFmtId="165" fontId="7" fillId="0" borderId="0" applyFont="0" applyFill="0" applyBorder="0" applyAlignment="0" applyProtection="0"/>
    <xf numFmtId="9" fontId="7" fillId="0" borderId="0" applyFont="0" applyFill="0" applyBorder="0" applyAlignment="0" applyProtection="0"/>
    <xf numFmtId="178" fontId="18" fillId="0" borderId="0">
      <alignment vertical="center"/>
    </xf>
    <xf numFmtId="178" fontId="79" fillId="108" borderId="137" applyNumberFormat="0" applyAlignment="0" applyProtection="0"/>
    <xf numFmtId="178" fontId="79" fillId="108" borderId="137" applyNumberFormat="0" applyAlignment="0" applyProtection="0"/>
    <xf numFmtId="178" fontId="66" fillId="58" borderId="137" applyNumberFormat="0" applyAlignment="0" applyProtection="0"/>
    <xf numFmtId="178" fontId="66" fillId="58" borderId="137" applyNumberFormat="0" applyAlignment="0" applyProtection="0"/>
    <xf numFmtId="0" fontId="7" fillId="0" borderId="0"/>
    <xf numFmtId="0" fontId="7" fillId="0" borderId="0"/>
    <xf numFmtId="178" fontId="18" fillId="0" borderId="0">
      <alignment vertical="center"/>
    </xf>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69" fillId="108" borderId="138" applyNumberFormat="0" applyAlignment="0" applyProtection="0"/>
    <xf numFmtId="178" fontId="69" fillId="108" borderId="138"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37" applyNumberFormat="0" applyProtection="0">
      <alignment vertical="center"/>
    </xf>
    <xf numFmtId="4" fontId="81" fillId="111" borderId="137" applyNumberFormat="0" applyProtection="0">
      <alignment vertical="center"/>
    </xf>
    <xf numFmtId="4" fontId="71" fillId="111" borderId="137" applyNumberFormat="0" applyProtection="0">
      <alignment horizontal="left" vertical="center" indent="1"/>
    </xf>
    <xf numFmtId="178" fontId="75" fillId="62" borderId="139" applyNumberFormat="0" applyProtection="0">
      <alignment horizontal="left" vertical="top" indent="1"/>
    </xf>
    <xf numFmtId="4" fontId="71" fillId="96" borderId="137" applyNumberFormat="0" applyProtection="0">
      <alignment horizontal="left" vertical="center" indent="1"/>
    </xf>
    <xf numFmtId="4" fontId="71" fillId="64" borderId="137" applyNumberFormat="0" applyProtection="0">
      <alignment horizontal="right" vertical="center"/>
    </xf>
    <xf numFmtId="4" fontId="71" fillId="112" borderId="137" applyNumberFormat="0" applyProtection="0">
      <alignment horizontal="right" vertical="center"/>
    </xf>
    <xf numFmtId="4" fontId="71" fillId="66" borderId="140" applyNumberFormat="0" applyProtection="0">
      <alignment horizontal="right" vertical="center"/>
    </xf>
    <xf numFmtId="4" fontId="71" fillId="67" borderId="137" applyNumberFormat="0" applyProtection="0">
      <alignment horizontal="right" vertical="center"/>
    </xf>
    <xf numFmtId="4" fontId="71" fillId="68" borderId="137" applyNumberFormat="0" applyProtection="0">
      <alignment horizontal="right" vertical="center"/>
    </xf>
    <xf numFmtId="4" fontId="71" fillId="69" borderId="137" applyNumberFormat="0" applyProtection="0">
      <alignment horizontal="right" vertical="center"/>
    </xf>
    <xf numFmtId="4" fontId="71" fillId="70" borderId="137" applyNumberFormat="0" applyProtection="0">
      <alignment horizontal="right" vertical="center"/>
    </xf>
    <xf numFmtId="4" fontId="71" fillId="71" borderId="137" applyNumberFormat="0" applyProtection="0">
      <alignment horizontal="right" vertical="center"/>
    </xf>
    <xf numFmtId="4" fontId="71" fillId="72" borderId="137" applyNumberFormat="0" applyProtection="0">
      <alignment horizontal="right" vertical="center"/>
    </xf>
    <xf numFmtId="4" fontId="71" fillId="73" borderId="140" applyNumberFormat="0" applyProtection="0">
      <alignment horizontal="left" vertical="center" indent="1"/>
    </xf>
    <xf numFmtId="4" fontId="18" fillId="75" borderId="140" applyNumberFormat="0" applyProtection="0">
      <alignment horizontal="left" vertical="center" indent="1"/>
    </xf>
    <xf numFmtId="4" fontId="18" fillId="75" borderId="140" applyNumberFormat="0" applyProtection="0">
      <alignment horizontal="left" vertical="center" indent="1"/>
    </xf>
    <xf numFmtId="4" fontId="71" fillId="63" borderId="137" applyNumberFormat="0" applyProtection="0">
      <alignment horizontal="right" vertical="center"/>
    </xf>
    <xf numFmtId="4" fontId="71" fillId="74" borderId="140" applyNumberFormat="0" applyProtection="0">
      <alignment horizontal="left" vertical="center" indent="1"/>
    </xf>
    <xf numFmtId="4" fontId="71" fillId="63" borderId="140" applyNumberFormat="0" applyProtection="0">
      <alignment horizontal="left" vertical="center" indent="1"/>
    </xf>
    <xf numFmtId="178" fontId="71" fillId="84" borderId="137" applyNumberFormat="0" applyProtection="0">
      <alignment horizontal="left" vertical="center" indent="1"/>
    </xf>
    <xf numFmtId="178" fontId="18" fillId="75" borderId="139" applyNumberFormat="0" applyProtection="0">
      <alignment horizontal="left" vertical="center" indent="1"/>
    </xf>
    <xf numFmtId="178" fontId="71" fillId="75" borderId="139" applyNumberFormat="0" applyProtection="0">
      <alignment horizontal="left" vertical="top" indent="1"/>
    </xf>
    <xf numFmtId="178" fontId="18"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113" borderId="137" applyNumberFormat="0" applyProtection="0">
      <alignment horizontal="left" vertical="center" indent="1"/>
    </xf>
    <xf numFmtId="178" fontId="18" fillId="63" borderId="139" applyNumberFormat="0" applyProtection="0">
      <alignment horizontal="left" vertical="center" indent="1"/>
    </xf>
    <xf numFmtId="178" fontId="71" fillId="63" borderId="139" applyNumberFormat="0" applyProtection="0">
      <alignment horizontal="left" vertical="top" indent="1"/>
    </xf>
    <xf numFmtId="178" fontId="18"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76" borderId="137" applyNumberFormat="0" applyProtection="0">
      <alignment horizontal="left" vertical="center" indent="1"/>
    </xf>
    <xf numFmtId="178" fontId="18" fillId="76" borderId="139" applyNumberFormat="0" applyProtection="0">
      <alignment horizontal="left" vertical="center" indent="1"/>
    </xf>
    <xf numFmtId="178" fontId="71" fillId="76" borderId="139" applyNumberFormat="0" applyProtection="0">
      <alignment horizontal="left" vertical="top" indent="1"/>
    </xf>
    <xf numFmtId="178" fontId="18"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4" borderId="137" applyNumberFormat="0" applyProtection="0">
      <alignment horizontal="left" vertical="center" indent="1"/>
    </xf>
    <xf numFmtId="178" fontId="18" fillId="74" borderId="139" applyNumberFormat="0" applyProtection="0">
      <alignment horizontal="left" vertical="center" indent="1"/>
    </xf>
    <xf numFmtId="178" fontId="71" fillId="74" borderId="139" applyNumberFormat="0" applyProtection="0">
      <alignment horizontal="left" vertical="top" indent="1"/>
    </xf>
    <xf numFmtId="178" fontId="18"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18" fillId="77" borderId="19" applyNumberFormat="0">
      <protection locked="0"/>
    </xf>
    <xf numFmtId="178" fontId="73" fillId="75" borderId="141" applyBorder="0"/>
    <xf numFmtId="4" fontId="74" fillId="78" borderId="139" applyNumberFormat="0" applyProtection="0">
      <alignment vertical="center"/>
    </xf>
    <xf numFmtId="4" fontId="74" fillId="84" borderId="139" applyNumberFormat="0" applyProtection="0">
      <alignment horizontal="left" vertical="center" indent="1"/>
    </xf>
    <xf numFmtId="178" fontId="74" fillId="78" borderId="139" applyNumberFormat="0" applyProtection="0">
      <alignment horizontal="left" vertical="top" indent="1"/>
    </xf>
    <xf numFmtId="4" fontId="71" fillId="0" borderId="137" applyNumberFormat="0" applyProtection="0">
      <alignment horizontal="right" vertical="center"/>
    </xf>
    <xf numFmtId="4" fontId="81" fillId="81" borderId="137" applyNumberFormat="0" applyProtection="0">
      <alignment horizontal="right" vertical="center"/>
    </xf>
    <xf numFmtId="4" fontId="71" fillId="96" borderId="137" applyNumberFormat="0" applyProtection="0">
      <alignment horizontal="left" vertical="center" indent="1"/>
    </xf>
    <xf numFmtId="178" fontId="74" fillId="63" borderId="139" applyNumberFormat="0" applyProtection="0">
      <alignment horizontal="left" vertical="top" indent="1"/>
    </xf>
    <xf numFmtId="4" fontId="76" fillId="79" borderId="140" applyNumberFormat="0" applyProtection="0">
      <alignment horizontal="left" vertical="center" indent="1"/>
    </xf>
    <xf numFmtId="178" fontId="71" fillId="114" borderId="19"/>
    <xf numFmtId="4" fontId="77" fillId="77" borderId="137" applyNumberFormat="0" applyProtection="0">
      <alignment horizontal="right" vertical="center"/>
    </xf>
    <xf numFmtId="178" fontId="31" fillId="0" borderId="142" applyNumberFormat="0" applyFill="0" applyAlignment="0" applyProtection="0"/>
    <xf numFmtId="178" fontId="31" fillId="0" borderId="142" applyNumberFormat="0" applyFill="0" applyAlignment="0" applyProtection="0"/>
    <xf numFmtId="0" fontId="7" fillId="0" borderId="0"/>
    <xf numFmtId="0" fontId="7" fillId="0" borderId="0"/>
    <xf numFmtId="175" fontId="19" fillId="0" borderId="0"/>
    <xf numFmtId="175" fontId="104" fillId="0" borderId="0" applyNumberFormat="0" applyFill="0" applyBorder="0" applyAlignment="0" applyProtection="0">
      <alignment vertical="top"/>
      <protection locked="0"/>
    </xf>
    <xf numFmtId="0" fontId="10" fillId="0" borderId="0"/>
    <xf numFmtId="0" fontId="7" fillId="0" borderId="0"/>
    <xf numFmtId="175" fontId="7" fillId="0" borderId="0"/>
    <xf numFmtId="0" fontId="7" fillId="0" borderId="0"/>
    <xf numFmtId="0" fontId="7" fillId="0" borderId="0"/>
    <xf numFmtId="175" fontId="7" fillId="0" borderId="0"/>
    <xf numFmtId="9" fontId="19" fillId="0" borderId="0" applyFont="0" applyFill="0" applyBorder="0" applyAlignment="0" applyProtection="0"/>
    <xf numFmtId="175" fontId="19" fillId="0" borderId="0"/>
    <xf numFmtId="175" fontId="7" fillId="0" borderId="0"/>
    <xf numFmtId="175" fontId="18" fillId="0" borderId="0"/>
    <xf numFmtId="175" fontId="40" fillId="0" borderId="0"/>
    <xf numFmtId="175" fontId="7" fillId="0" borderId="0"/>
    <xf numFmtId="0" fontId="7" fillId="0" borderId="0"/>
    <xf numFmtId="0" fontId="7" fillId="0" borderId="0"/>
    <xf numFmtId="175" fontId="19" fillId="0" borderId="0"/>
    <xf numFmtId="0" fontId="7" fillId="0" borderId="0"/>
    <xf numFmtId="0" fontId="7" fillId="0" borderId="0"/>
    <xf numFmtId="0" fontId="7" fillId="0" borderId="0"/>
    <xf numFmtId="175" fontId="19" fillId="0" borderId="0"/>
    <xf numFmtId="175" fontId="18" fillId="0" borderId="0"/>
    <xf numFmtId="165" fontId="27" fillId="0" borderId="0" applyFont="0" applyFill="0" applyBorder="0" applyAlignment="0" applyProtection="0"/>
    <xf numFmtId="175" fontId="7" fillId="0" borderId="0"/>
    <xf numFmtId="175" fontId="7" fillId="0" borderId="0"/>
    <xf numFmtId="175" fontId="7" fillId="0" borderId="0"/>
    <xf numFmtId="175" fontId="128" fillId="0" borderId="0" applyNumberFormat="0" applyFill="0" applyBorder="0" applyAlignment="0" applyProtection="0">
      <alignment vertical="top"/>
      <protection locked="0"/>
    </xf>
    <xf numFmtId="175" fontId="7" fillId="0" borderId="0" applyFont="0" applyFill="0" applyBorder="0" applyAlignment="0" applyProtection="0"/>
    <xf numFmtId="175" fontId="7" fillId="0" borderId="0"/>
    <xf numFmtId="0" fontId="7" fillId="0" borderId="0"/>
    <xf numFmtId="175" fontId="7" fillId="0" borderId="0"/>
    <xf numFmtId="0" fontId="7" fillId="0" borderId="0"/>
    <xf numFmtId="175" fontId="19" fillId="0" borderId="0"/>
    <xf numFmtId="175" fontId="7" fillId="0" borderId="0"/>
    <xf numFmtId="0" fontId="27" fillId="0" borderId="0"/>
    <xf numFmtId="175" fontId="128" fillId="0" borderId="0" applyNumberFormat="0" applyFill="0" applyBorder="0" applyAlignment="0" applyProtection="0">
      <alignment vertical="top"/>
      <protection locked="0"/>
    </xf>
    <xf numFmtId="0" fontId="7" fillId="0" borderId="0"/>
    <xf numFmtId="0" fontId="27" fillId="0" borderId="0"/>
    <xf numFmtId="0" fontId="10" fillId="0" borderId="0"/>
    <xf numFmtId="0" fontId="7" fillId="0" borderId="0"/>
    <xf numFmtId="0" fontId="7" fillId="0" borderId="0"/>
    <xf numFmtId="0" fontId="7" fillId="0" borderId="0"/>
    <xf numFmtId="0" fontId="27" fillId="0" borderId="0"/>
    <xf numFmtId="0" fontId="27" fillId="0" borderId="0"/>
    <xf numFmtId="165" fontId="27" fillId="0" borderId="0" applyFont="0" applyFill="0" applyBorder="0" applyAlignment="0" applyProtection="0"/>
    <xf numFmtId="0" fontId="27" fillId="0" borderId="0"/>
    <xf numFmtId="0" fontId="6" fillId="0" borderId="0"/>
    <xf numFmtId="9" fontId="6" fillId="0" borderId="0" applyFont="0" applyFill="0" applyBorder="0" applyAlignment="0" applyProtection="0"/>
    <xf numFmtId="0" fontId="18" fillId="0" borderId="0"/>
    <xf numFmtId="0" fontId="5" fillId="0" borderId="0"/>
    <xf numFmtId="0" fontId="7" fillId="0" borderId="0" applyFont="0" applyFill="0" applyBorder="0" applyProtection="0">
      <alignment vertical="top"/>
    </xf>
    <xf numFmtId="0" fontId="18" fillId="0" borderId="0"/>
    <xf numFmtId="0" fontId="18" fillId="0" borderId="0"/>
    <xf numFmtId="0" fontId="7" fillId="0" borderId="0"/>
    <xf numFmtId="0" fontId="7" fillId="0" borderId="0"/>
    <xf numFmtId="0" fontId="4" fillId="0" borderId="0"/>
    <xf numFmtId="0" fontId="7" fillId="35" borderId="0" applyNumberFormat="0" applyBorder="0" applyAlignment="0" applyProtection="0"/>
    <xf numFmtId="4" fontId="7" fillId="39" borderId="0"/>
    <xf numFmtId="9" fontId="7" fillId="0" borderId="0" applyFont="0" applyFill="0" applyBorder="0" applyAlignment="0" applyProtection="0"/>
    <xf numFmtId="0" fontId="7" fillId="0" borderId="0" applyFont="0" applyFill="0" applyBorder="0" applyProtection="0">
      <alignment vertical="top"/>
    </xf>
    <xf numFmtId="202" fontId="7" fillId="0" borderId="0" applyFont="0" applyFill="0" applyBorder="0" applyProtection="0">
      <alignment vertical="top"/>
    </xf>
    <xf numFmtId="203" fontId="7" fillId="0" borderId="0" applyFont="0" applyFill="0" applyBorder="0" applyProtection="0">
      <alignment vertical="top"/>
    </xf>
    <xf numFmtId="0" fontId="2" fillId="0" borderId="0"/>
    <xf numFmtId="175" fontId="19" fillId="0" borderId="0"/>
    <xf numFmtId="175" fontId="7" fillId="0" borderId="0"/>
    <xf numFmtId="175" fontId="18" fillId="0" borderId="0"/>
    <xf numFmtId="175" fontId="19" fillId="0" borderId="0"/>
    <xf numFmtId="0" fontId="7" fillId="0" borderId="0"/>
    <xf numFmtId="0" fontId="18" fillId="0" borderId="0"/>
    <xf numFmtId="175" fontId="7" fillId="0" borderId="0"/>
    <xf numFmtId="175" fontId="18" fillId="0" borderId="0"/>
    <xf numFmtId="175" fontId="7" fillId="0" borderId="0"/>
    <xf numFmtId="0" fontId="7" fillId="0" borderId="0"/>
    <xf numFmtId="0" fontId="2" fillId="0" borderId="0"/>
    <xf numFmtId="0" fontId="2" fillId="0" borderId="0"/>
    <xf numFmtId="0" fontId="15" fillId="0" borderId="0"/>
    <xf numFmtId="0" fontId="2" fillId="0" borderId="0"/>
    <xf numFmtId="0" fontId="18" fillId="0" borderId="0"/>
    <xf numFmtId="0" fontId="2" fillId="0" borderId="0"/>
    <xf numFmtId="0" fontId="2" fillId="0" borderId="0"/>
    <xf numFmtId="0" fontId="2" fillId="0" borderId="0"/>
    <xf numFmtId="0" fontId="2" fillId="0" borderId="0"/>
    <xf numFmtId="0" fontId="104" fillId="0" borderId="0" applyNumberFormat="0" applyFill="0" applyBorder="0" applyAlignment="0" applyProtection="0">
      <alignment vertical="top"/>
    </xf>
    <xf numFmtId="0" fontId="18" fillId="0" borderId="0" applyFont="0" applyFill="0" applyBorder="0" applyProtection="0">
      <alignment vertical="top"/>
    </xf>
    <xf numFmtId="0" fontId="72" fillId="0" borderId="0" applyNumberFormat="0" applyFill="0" applyBorder="0" applyAlignment="0" applyProtection="0">
      <alignment vertical="top"/>
    </xf>
    <xf numFmtId="0" fontId="2" fillId="0" borderId="0"/>
    <xf numFmtId="0" fontId="157" fillId="0" borderId="0"/>
    <xf numFmtId="0" fontId="2" fillId="0" borderId="0" applyFont="0" applyFill="0" applyBorder="0" applyProtection="0">
      <alignment vertical="top"/>
    </xf>
    <xf numFmtId="0" fontId="18" fillId="0" borderId="0"/>
    <xf numFmtId="0" fontId="2" fillId="0" borderId="0"/>
    <xf numFmtId="0" fontId="10" fillId="0" borderId="0"/>
    <xf numFmtId="0" fontId="2" fillId="0" borderId="0"/>
    <xf numFmtId="175" fontId="19" fillId="0" borderId="0"/>
    <xf numFmtId="175"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applyNumberFormat="0" applyFill="0" applyBorder="0" applyAlignment="0" applyProtection="0"/>
    <xf numFmtId="43" fontId="7" fillId="0" borderId="0" applyFont="0" applyFill="0" applyBorder="0" applyAlignment="0" applyProtection="0"/>
    <xf numFmtId="175" fontId="7" fillId="0" borderId="0"/>
    <xf numFmtId="0" fontId="7" fillId="0" borderId="0"/>
    <xf numFmtId="0" fontId="2" fillId="0" borderId="0"/>
    <xf numFmtId="0" fontId="2" fillId="0" borderId="0"/>
    <xf numFmtId="175" fontId="18"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0"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applyFont="0" applyFill="0" applyBorder="0" applyProtection="0">
      <alignment vertical="top"/>
    </xf>
    <xf numFmtId="43" fontId="2" fillId="0" borderId="0" applyFont="0" applyFill="0" applyBorder="0" applyAlignment="0" applyProtection="0"/>
    <xf numFmtId="0" fontId="19" fillId="0" borderId="0"/>
    <xf numFmtId="0" fontId="159" fillId="0" borderId="0"/>
    <xf numFmtId="43" fontId="2" fillId="0" borderId="0" applyFont="0" applyFill="0" applyBorder="0" applyAlignment="0" applyProtection="0"/>
    <xf numFmtId="0" fontId="2" fillId="0" borderId="0"/>
    <xf numFmtId="175" fontId="19" fillId="0" borderId="0"/>
    <xf numFmtId="202" fontId="7"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18" fillId="0" borderId="0"/>
    <xf numFmtId="175" fontId="19" fillId="0" borderId="0"/>
    <xf numFmtId="0" fontId="2" fillId="0" borderId="0"/>
    <xf numFmtId="175"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0" fontId="7"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7" fillId="0" borderId="0"/>
    <xf numFmtId="204" fontId="40" fillId="0" borderId="0"/>
    <xf numFmtId="175" fontId="19" fillId="0" borderId="0"/>
    <xf numFmtId="0" fontId="18" fillId="0" borderId="0">
      <alignment vertical="top"/>
    </xf>
    <xf numFmtId="9" fontId="2" fillId="0" borderId="0" applyFont="0" applyFill="0" applyBorder="0" applyAlignment="0" applyProtection="0"/>
    <xf numFmtId="0" fontId="2" fillId="0" borderId="0"/>
    <xf numFmtId="180" fontId="7" fillId="163" borderId="19">
      <alignment vertical="center"/>
      <protection locked="0"/>
    </xf>
    <xf numFmtId="0" fontId="156" fillId="4" borderId="0" applyNumberFormat="0" applyBorder="0" applyAlignment="0" applyProtection="0"/>
    <xf numFmtId="0" fontId="46" fillId="2" borderId="0" applyNumberFormat="0" applyBorder="0" applyAlignment="0" applyProtection="0"/>
    <xf numFmtId="0" fontId="20" fillId="0" borderId="0"/>
    <xf numFmtId="0" fontId="160" fillId="4"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156" fillId="4" borderId="0" applyNumberFormat="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 fillId="0" borderId="0" applyFont="0" applyFill="0" applyBorder="0" applyAlignment="0" applyProtection="0"/>
    <xf numFmtId="180" fontId="7" fillId="163" borderId="19">
      <alignment vertical="center"/>
      <protection locked="0"/>
    </xf>
    <xf numFmtId="0" fontId="20" fillId="0" borderId="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9"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61" fillId="3" borderId="0" applyNumberFormat="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62"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0" fillId="0" borderId="0" applyFont="0" applyFill="0" applyBorder="0" applyAlignment="0" applyProtection="0"/>
    <xf numFmtId="0" fontId="163" fillId="0" borderId="1" applyNumberFormat="0" applyFill="0" applyAlignment="0" applyProtection="0"/>
    <xf numFmtId="0" fontId="164" fillId="0" borderId="2" applyNumberFormat="0" applyFill="0" applyAlignment="0" applyProtection="0"/>
    <xf numFmtId="0" fontId="114" fillId="0" borderId="0" applyFill="0" applyBorder="0"/>
    <xf numFmtId="0" fontId="165" fillId="36" borderId="0" applyNumberFormat="0" applyBorder="0" applyAlignment="0" applyProtection="0"/>
    <xf numFmtId="0" fontId="8" fillId="164" borderId="0" applyNumberFormat="0" applyBorder="0" applyAlignment="0" applyProtection="0"/>
    <xf numFmtId="0" fontId="7" fillId="0" borderId="0"/>
    <xf numFmtId="9" fontId="7" fillId="0" borderId="0" applyFont="0" applyFill="0" applyBorder="0" applyAlignment="0" applyProtection="0"/>
    <xf numFmtId="176" fontId="106" fillId="145" borderId="0" applyBorder="0">
      <alignment vertical="center"/>
    </xf>
    <xf numFmtId="43" fontId="7" fillId="0" borderId="0" applyFont="0" applyFill="0" applyBorder="0" applyAlignment="0" applyProtection="0"/>
    <xf numFmtId="180" fontId="7" fillId="165" borderId="19">
      <alignment vertical="center"/>
    </xf>
    <xf numFmtId="180" fontId="7" fillId="163" borderId="19">
      <alignment vertical="center"/>
      <protection locked="0"/>
    </xf>
    <xf numFmtId="0" fontId="10" fillId="0" borderId="0">
      <alignment vertical="top"/>
    </xf>
    <xf numFmtId="9" fontId="19" fillId="0" borderId="0" applyFont="0" applyFill="0" applyBorder="0" applyAlignment="0" applyProtection="0"/>
    <xf numFmtId="0" fontId="18" fillId="0" borderId="0"/>
    <xf numFmtId="0" fontId="18" fillId="0" borderId="0"/>
    <xf numFmtId="0" fontId="7" fillId="0" borderId="0"/>
    <xf numFmtId="43" fontId="2" fillId="0" borderId="0" applyFont="0" applyFill="0" applyBorder="0" applyAlignment="0" applyProtection="0"/>
    <xf numFmtId="0" fontId="7" fillId="0" borderId="0"/>
    <xf numFmtId="175" fontId="7" fillId="0" borderId="0"/>
    <xf numFmtId="0" fontId="7" fillId="0" borderId="0"/>
    <xf numFmtId="0" fontId="2" fillId="0" borderId="0"/>
    <xf numFmtId="0" fontId="7" fillId="0" borderId="0"/>
    <xf numFmtId="205" fontId="158" fillId="0" borderId="0" applyFont="0" applyFill="0" applyBorder="0" applyAlignment="0" applyProtection="0">
      <protection locked="0"/>
    </xf>
    <xf numFmtId="0" fontId="18" fillId="0" borderId="0"/>
    <xf numFmtId="0" fontId="18" fillId="0" borderId="0"/>
    <xf numFmtId="0" fontId="18" fillId="0" borderId="0"/>
    <xf numFmtId="172" fontId="19" fillId="0" borderId="0"/>
    <xf numFmtId="0" fontId="7" fillId="0" borderId="0"/>
    <xf numFmtId="0" fontId="2"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0" borderId="0"/>
    <xf numFmtId="0" fontId="20" fillId="0" borderId="0"/>
    <xf numFmtId="0" fontId="2" fillId="0" borderId="0"/>
    <xf numFmtId="0" fontId="7" fillId="0" borderId="0" applyFont="0" applyFill="0" applyBorder="0" applyProtection="0">
      <alignment vertical="top"/>
    </xf>
    <xf numFmtId="0" fontId="7" fillId="0" borderId="0"/>
    <xf numFmtId="9" fontId="20" fillId="0" borderId="0" applyFont="0" applyFill="0" applyBorder="0" applyAlignment="0" applyProtection="0"/>
    <xf numFmtId="0" fontId="20" fillId="0" borderId="0"/>
    <xf numFmtId="0" fontId="20" fillId="0" borderId="0"/>
    <xf numFmtId="0" fontId="20" fillId="0" borderId="0"/>
    <xf numFmtId="0" fontId="7" fillId="0" borderId="0"/>
    <xf numFmtId="10" fontId="120" fillId="0" borderId="0" applyFont="0" applyFill="0" applyBorder="0" applyAlignment="0" applyProtection="0">
      <alignment vertical="center"/>
    </xf>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0" fontId="7" fillId="0" borderId="0"/>
    <xf numFmtId="0" fontId="19" fillId="0" borderId="0"/>
    <xf numFmtId="0" fontId="104" fillId="0" borderId="0" applyNumberFormat="0" applyFill="0" applyBorder="0" applyAlignment="0" applyProtection="0">
      <alignment vertical="top"/>
      <protection locked="0"/>
    </xf>
    <xf numFmtId="178" fontId="2" fillId="0" borderId="0"/>
    <xf numFmtId="178" fontId="15" fillId="0" borderId="0"/>
    <xf numFmtId="178" fontId="18" fillId="0" borderId="0"/>
    <xf numFmtId="178" fontId="19" fillId="0" borderId="0"/>
    <xf numFmtId="178" fontId="19" fillId="0" borderId="0"/>
    <xf numFmtId="178" fontId="18" fillId="0" borderId="0">
      <alignment vertical="center"/>
    </xf>
    <xf numFmtId="178" fontId="78" fillId="57" borderId="0" applyNumberFormat="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9" fillId="103" borderId="0" applyNumberFormat="0" applyBorder="0" applyAlignment="0" applyProtection="0"/>
    <xf numFmtId="178" fontId="63" fillId="0" borderId="35" applyNumberFormat="0" applyFill="0" applyAlignment="0" applyProtection="0"/>
    <xf numFmtId="178" fontId="64" fillId="0" borderId="43" applyNumberFormat="0" applyFill="0" applyAlignment="0" applyProtection="0"/>
    <xf numFmtId="178" fontId="66" fillId="58" borderId="161" applyNumberFormat="0" applyAlignment="0" applyProtection="0"/>
    <xf numFmtId="178" fontId="66" fillId="58" borderId="161" applyNumberFormat="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5" fillId="0" borderId="0"/>
    <xf numFmtId="178" fontId="29" fillId="0" borderId="0" applyFill="0" applyBorder="0" applyAlignment="0" applyProtection="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39" fillId="0" borderId="0" applyNumberFormat="0" applyFill="0" applyBorder="0" applyAlignment="0" applyProtection="0"/>
    <xf numFmtId="178" fontId="31" fillId="0" borderId="166" applyNumberFormat="0" applyFill="0" applyAlignment="0" applyProtection="0"/>
    <xf numFmtId="178" fontId="31" fillId="0" borderId="166" applyNumberFormat="0" applyFill="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 fillId="0" borderId="0"/>
    <xf numFmtId="0" fontId="19" fillId="0" borderId="0"/>
    <xf numFmtId="0" fontId="19" fillId="0" borderId="0"/>
    <xf numFmtId="175" fontId="40" fillId="0" borderId="0"/>
    <xf numFmtId="175" fontId="19" fillId="0" borderId="0"/>
    <xf numFmtId="175" fontId="7" fillId="0" borderId="0"/>
    <xf numFmtId="0" fontId="104" fillId="0" borderId="0" applyNumberFormat="0" applyFill="0" applyBorder="0" applyAlignment="0" applyProtection="0"/>
    <xf numFmtId="183" fontId="7" fillId="0" borderId="0" applyFont="0" applyFill="0" applyBorder="0" applyProtection="0">
      <alignment vertical="top"/>
    </xf>
    <xf numFmtId="43" fontId="7" fillId="0" borderId="0" applyFont="0" applyFill="0" applyBorder="0" applyAlignment="0" applyProtection="0"/>
    <xf numFmtId="183" fontId="2" fillId="0" borderId="0" applyFont="0" applyFill="0" applyBorder="0" applyProtection="0">
      <alignment vertical="top"/>
    </xf>
    <xf numFmtId="0" fontId="2" fillId="0" borderId="0"/>
    <xf numFmtId="0" fontId="7" fillId="0" borderId="0"/>
    <xf numFmtId="0" fontId="2" fillId="0" borderId="0"/>
    <xf numFmtId="9" fontId="2" fillId="0" borderId="0" applyFont="0" applyFill="0" applyBorder="0" applyAlignment="0" applyProtection="0"/>
    <xf numFmtId="175" fontId="7" fillId="0" borderId="0"/>
    <xf numFmtId="175" fontId="19" fillId="0" borderId="0"/>
    <xf numFmtId="175" fontId="7" fillId="0" borderId="0"/>
    <xf numFmtId="43" fontId="15" fillId="0" borderId="0" applyFont="0" applyFill="0" applyBorder="0" applyAlignment="0" applyProtection="0"/>
    <xf numFmtId="9" fontId="7" fillId="0" borderId="0" applyFont="0" applyFill="0" applyBorder="0" applyAlignment="0" applyProtection="0"/>
    <xf numFmtId="0" fontId="7" fillId="0" borderId="0"/>
    <xf numFmtId="0" fontId="2" fillId="0" borderId="0"/>
    <xf numFmtId="0" fontId="2" fillId="0" borderId="0"/>
    <xf numFmtId="43" fontId="7" fillId="0" borderId="0" applyFont="0" applyFill="0" applyBorder="0" applyAlignment="0" applyProtection="0"/>
    <xf numFmtId="43" fontId="15" fillId="0" borderId="0" applyFont="0" applyFill="0" applyBorder="0" applyAlignment="0" applyProtection="0"/>
    <xf numFmtId="0" fontId="19" fillId="0" borderId="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0" fontId="19" fillId="0" borderId="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0" fontId="19" fillId="0" borderId="0"/>
    <xf numFmtId="178" fontId="71" fillId="63" borderId="163" applyNumberFormat="0" applyProtection="0">
      <alignment horizontal="left" vertical="top" indent="1"/>
    </xf>
    <xf numFmtId="4" fontId="71" fillId="0" borderId="161" applyNumberFormat="0" applyProtection="0">
      <alignment horizontal="right" vertical="center"/>
    </xf>
    <xf numFmtId="178" fontId="2" fillId="0" borderId="0"/>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0" fontId="19" fillId="0" borderId="0"/>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7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9" fillId="0" borderId="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0" fontId="19" fillId="0" borderId="0"/>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7" fillId="0" borderId="0"/>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178" fontId="71" fillId="57" borderId="170" applyNumberFormat="0" applyFont="0" applyAlignment="0" applyProtection="0"/>
    <xf numFmtId="178" fontId="2" fillId="0" borderId="0"/>
    <xf numFmtId="178" fontId="71" fillId="63" borderId="172" applyNumberFormat="0" applyProtection="0">
      <alignment horizontal="left" vertical="top" indent="1"/>
    </xf>
    <xf numFmtId="178" fontId="29" fillId="0" borderId="0" applyFill="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8" fontId="29"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71" fillId="57" borderId="170" applyNumberFormat="0" applyFont="0" applyAlignment="0" applyProtection="0"/>
    <xf numFmtId="178" fontId="71" fillId="57" borderId="170" applyNumberFormat="0" applyFont="0" applyAlignment="0" applyProtection="0"/>
    <xf numFmtId="178" fontId="71" fillId="57" borderId="170" applyNumberFormat="0" applyFont="0" applyAlignment="0" applyProtection="0"/>
    <xf numFmtId="178" fontId="71" fillId="57" borderId="170" applyNumberFormat="0" applyFont="0" applyAlignment="0" applyProtection="0"/>
    <xf numFmtId="0" fontId="7" fillId="0" borderId="0"/>
    <xf numFmtId="182" fontId="40" fillId="82" borderId="19">
      <alignment vertical="center"/>
      <protection locked="0"/>
    </xf>
    <xf numFmtId="182" fontId="40" fillId="82" borderId="19">
      <alignment vertical="center"/>
      <protection locked="0"/>
    </xf>
    <xf numFmtId="179" fontId="40" fillId="147" borderId="19">
      <alignment horizontal="right" vertical="center"/>
      <protection locked="0"/>
    </xf>
    <xf numFmtId="4" fontId="71" fillId="62" borderId="170" applyNumberFormat="0" applyProtection="0">
      <alignment vertical="center"/>
    </xf>
    <xf numFmtId="4" fontId="81" fillId="111" borderId="170" applyNumberFormat="0" applyProtection="0">
      <alignment vertical="center"/>
    </xf>
    <xf numFmtId="4" fontId="71" fillId="111" borderId="170" applyNumberFormat="0" applyProtection="0">
      <alignment horizontal="left" vertical="center" indent="1"/>
    </xf>
    <xf numFmtId="178" fontId="75" fillId="62" borderId="172" applyNumberFormat="0" applyProtection="0">
      <alignment horizontal="left" vertical="top" indent="1"/>
    </xf>
    <xf numFmtId="4" fontId="71" fillId="96" borderId="170" applyNumberFormat="0" applyProtection="0">
      <alignment horizontal="left" vertical="center" indent="1"/>
    </xf>
    <xf numFmtId="4" fontId="71" fillId="64" borderId="170" applyNumberFormat="0" applyProtection="0">
      <alignment horizontal="right" vertical="center"/>
    </xf>
    <xf numFmtId="4" fontId="71" fillId="112" borderId="170" applyNumberFormat="0" applyProtection="0">
      <alignment horizontal="right" vertical="center"/>
    </xf>
    <xf numFmtId="4" fontId="71" fillId="66" borderId="173" applyNumberFormat="0" applyProtection="0">
      <alignment horizontal="right" vertical="center"/>
    </xf>
    <xf numFmtId="4" fontId="71" fillId="67" borderId="170" applyNumberFormat="0" applyProtection="0">
      <alignment horizontal="right" vertical="center"/>
    </xf>
    <xf numFmtId="4" fontId="71" fillId="68" borderId="170" applyNumberFormat="0" applyProtection="0">
      <alignment horizontal="right" vertical="center"/>
    </xf>
    <xf numFmtId="4" fontId="71" fillId="69" borderId="170" applyNumberFormat="0" applyProtection="0">
      <alignment horizontal="right" vertical="center"/>
    </xf>
    <xf numFmtId="4" fontId="71" fillId="70" borderId="170" applyNumberFormat="0" applyProtection="0">
      <alignment horizontal="right" vertical="center"/>
    </xf>
    <xf numFmtId="4" fontId="71" fillId="71" borderId="170" applyNumberFormat="0" applyProtection="0">
      <alignment horizontal="right" vertical="center"/>
    </xf>
    <xf numFmtId="4" fontId="71" fillId="72" borderId="170"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70"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178" fontId="18" fillId="74" borderId="172" applyNumberFormat="0" applyProtection="0">
      <alignment horizontal="left" vertical="center" indent="1"/>
    </xf>
    <xf numFmtId="178" fontId="71" fillId="74" borderId="172" applyNumberFormat="0" applyProtection="0">
      <alignment horizontal="left" vertical="top" indent="1"/>
    </xf>
    <xf numFmtId="178" fontId="18"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4" fontId="74" fillId="84" borderId="172" applyNumberFormat="0" applyProtection="0">
      <alignment horizontal="left" vertical="center" indent="1"/>
    </xf>
    <xf numFmtId="178" fontId="74" fillId="78" borderId="172" applyNumberFormat="0" applyProtection="0">
      <alignment horizontal="left" vertical="top" indent="1"/>
    </xf>
    <xf numFmtId="4" fontId="71" fillId="0" borderId="170" applyNumberFormat="0" applyProtection="0">
      <alignment horizontal="right" vertical="center"/>
    </xf>
    <xf numFmtId="4" fontId="81" fillId="81" borderId="170" applyNumberFormat="0" applyProtection="0">
      <alignment horizontal="right" vertical="center"/>
    </xf>
    <xf numFmtId="4" fontId="71" fillId="96" borderId="170" applyNumberFormat="0" applyProtection="0">
      <alignment horizontal="left" vertical="center" indent="1"/>
    </xf>
    <xf numFmtId="178" fontId="74" fillId="63" borderId="172" applyNumberFormat="0" applyProtection="0">
      <alignment horizontal="left" vertical="top" indent="1"/>
    </xf>
    <xf numFmtId="4" fontId="76" fillId="79" borderId="173" applyNumberFormat="0" applyProtection="0">
      <alignment horizontal="left" vertical="center" indent="1"/>
    </xf>
    <xf numFmtId="4" fontId="77" fillId="77" borderId="170" applyNumberFormat="0" applyProtection="0">
      <alignment horizontal="right" vertical="center"/>
    </xf>
    <xf numFmtId="37" fontId="41" fillId="0" borderId="175" applyNumberFormat="0"/>
    <xf numFmtId="173" fontId="41" fillId="0" borderId="169" applyFill="0"/>
    <xf numFmtId="178" fontId="31" fillId="0" borderId="176" applyNumberFormat="0" applyFill="0" applyAlignment="0" applyProtection="0"/>
    <xf numFmtId="178" fontId="31" fillId="0" borderId="176" applyNumberFormat="0" applyFill="0" applyAlignment="0" applyProtection="0"/>
    <xf numFmtId="173" fontId="41" fillId="0" borderId="169" applyFill="0"/>
    <xf numFmtId="173" fontId="41" fillId="0" borderId="169" applyFill="0"/>
    <xf numFmtId="0" fontId="7" fillId="0" borderId="0"/>
    <xf numFmtId="173" fontId="41" fillId="0" borderId="169" applyFill="0"/>
    <xf numFmtId="4" fontId="71" fillId="73" borderId="173"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18" fillId="76" borderId="172" applyNumberFormat="0" applyProtection="0">
      <alignment horizontal="left" vertical="center" indent="1"/>
    </xf>
    <xf numFmtId="178" fontId="66" fillId="58" borderId="170" applyNumberFormat="0" applyAlignment="0" applyProtection="0"/>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4" fontId="77" fillId="77" borderId="170" applyNumberFormat="0" applyProtection="0">
      <alignment horizontal="right" vertical="center"/>
    </xf>
    <xf numFmtId="4" fontId="77" fillId="77" borderId="170" applyNumberFormat="0" applyProtection="0">
      <alignment horizontal="right" vertical="center"/>
    </xf>
    <xf numFmtId="178" fontId="71" fillId="57" borderId="170" applyNumberFormat="0" applyFont="0" applyAlignment="0" applyProtection="0"/>
    <xf numFmtId="173" fontId="41" fillId="0" borderId="169" applyFill="0"/>
    <xf numFmtId="4" fontId="71" fillId="67" borderId="170" applyNumberFormat="0" applyProtection="0">
      <alignment horizontal="right" vertical="center"/>
    </xf>
    <xf numFmtId="4" fontId="76" fillId="79" borderId="173" applyNumberFormat="0" applyProtection="0">
      <alignment horizontal="left" vertical="center" indent="1"/>
    </xf>
    <xf numFmtId="4" fontId="81" fillId="111" borderId="170" applyNumberFormat="0" applyProtection="0">
      <alignment vertical="center"/>
    </xf>
    <xf numFmtId="173" fontId="41" fillId="0" borderId="169" applyFill="0"/>
    <xf numFmtId="178" fontId="71" fillId="57" borderId="170" applyNumberFormat="0" applyFont="0" applyAlignment="0" applyProtection="0"/>
    <xf numFmtId="4" fontId="18" fillId="75" borderId="173" applyNumberFormat="0" applyProtection="0">
      <alignment horizontal="left" vertical="center" indent="1"/>
    </xf>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178" fontId="66" fillId="58" borderId="170" applyNumberFormat="0" applyAlignment="0" applyProtection="0"/>
    <xf numFmtId="178" fontId="40" fillId="129" borderId="177">
      <alignment vertical="center"/>
    </xf>
    <xf numFmtId="171" fontId="40" fillId="82" borderId="177">
      <alignment vertical="center"/>
      <protection locked="0"/>
    </xf>
    <xf numFmtId="180" fontId="40" fillId="80" borderId="177">
      <alignment vertical="center"/>
    </xf>
    <xf numFmtId="4" fontId="71" fillId="112" borderId="170" applyNumberFormat="0" applyProtection="0">
      <alignment horizontal="right" vertical="center"/>
    </xf>
    <xf numFmtId="4" fontId="71" fillId="66" borderId="173" applyNumberFormat="0" applyProtection="0">
      <alignment horizontal="right" vertical="center"/>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18" fillId="77" borderId="177" applyNumberFormat="0">
      <protection locked="0"/>
    </xf>
    <xf numFmtId="178" fontId="71" fillId="57" borderId="170" applyNumberFormat="0" applyFont="0" applyAlignment="0" applyProtection="0"/>
    <xf numFmtId="4" fontId="71" fillId="69" borderId="170" applyNumberFormat="0" applyProtection="0">
      <alignment horizontal="righ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69" fillId="108" borderId="171" applyNumberFormat="0" applyAlignment="0" applyProtection="0"/>
    <xf numFmtId="178" fontId="71" fillId="57" borderId="170" applyNumberFormat="0" applyFont="0" applyAlignment="0" applyProtection="0"/>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64"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178" fontId="75" fillId="62" borderId="172" applyNumberFormat="0" applyProtection="0">
      <alignment horizontal="left" vertical="top" indent="1"/>
    </xf>
    <xf numFmtId="4" fontId="71" fillId="96" borderId="170" applyNumberFormat="0" applyProtection="0">
      <alignment horizontal="left" vertical="center" indent="1"/>
    </xf>
    <xf numFmtId="4" fontId="71" fillId="64" borderId="170" applyNumberFormat="0" applyProtection="0">
      <alignment horizontal="right" vertical="center"/>
    </xf>
    <xf numFmtId="4" fontId="71" fillId="66" borderId="173" applyNumberFormat="0" applyProtection="0">
      <alignment horizontal="right" vertical="center"/>
    </xf>
    <xf numFmtId="4" fontId="71" fillId="68" borderId="170" applyNumberFormat="0" applyProtection="0">
      <alignment horizontal="right" vertical="center"/>
    </xf>
    <xf numFmtId="4" fontId="71" fillId="70" borderId="170" applyNumberFormat="0" applyProtection="0">
      <alignment horizontal="right" vertical="center"/>
    </xf>
    <xf numFmtId="4" fontId="71" fillId="71" borderId="170" applyNumberFormat="0" applyProtection="0">
      <alignment horizontal="right" vertical="center"/>
    </xf>
    <xf numFmtId="4" fontId="71" fillId="72" borderId="170"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70"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18" fillId="63" borderId="172" applyNumberFormat="0" applyProtection="0">
      <alignment horizontal="left" vertical="center"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178" fontId="71" fillId="74" borderId="172" applyNumberFormat="0" applyProtection="0">
      <alignment horizontal="left" vertical="top" indent="1"/>
    </xf>
    <xf numFmtId="178" fontId="18"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4" fontId="74" fillId="84" borderId="172" applyNumberFormat="0" applyProtection="0">
      <alignment horizontal="left" vertical="center" indent="1"/>
    </xf>
    <xf numFmtId="178" fontId="74" fillId="78" borderId="172" applyNumberFormat="0" applyProtection="0">
      <alignment horizontal="left" vertical="top" indent="1"/>
    </xf>
    <xf numFmtId="4" fontId="71" fillId="0" borderId="170" applyNumberFormat="0" applyProtection="0">
      <alignment horizontal="right" vertical="center"/>
    </xf>
    <xf numFmtId="4" fontId="81" fillId="81" borderId="170" applyNumberFormat="0" applyProtection="0">
      <alignment horizontal="right" vertical="center"/>
    </xf>
    <xf numFmtId="4" fontId="71" fillId="96" borderId="170" applyNumberFormat="0" applyProtection="0">
      <alignment horizontal="left" vertical="center" indent="1"/>
    </xf>
    <xf numFmtId="178" fontId="74" fillId="63" borderId="172" applyNumberFormat="0" applyProtection="0">
      <alignment horizontal="left" vertical="top" indent="1"/>
    </xf>
    <xf numFmtId="4" fontId="76" fillId="79" borderId="173" applyNumberFormat="0" applyProtection="0">
      <alignment horizontal="left" vertical="center" indent="1"/>
    </xf>
    <xf numFmtId="4" fontId="77" fillId="77" borderId="170" applyNumberFormat="0" applyProtection="0">
      <alignment horizontal="right" vertical="center"/>
    </xf>
    <xf numFmtId="37" fontId="41" fillId="0" borderId="175" applyNumberFormat="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7" fillId="146" borderId="177">
      <alignment vertical="center"/>
    </xf>
    <xf numFmtId="180" fontId="7" fillId="146" borderId="177">
      <alignment vertical="center"/>
    </xf>
    <xf numFmtId="0" fontId="7" fillId="146" borderId="177">
      <alignment vertical="center"/>
    </xf>
    <xf numFmtId="0" fontId="7" fillId="146" borderId="177">
      <alignment vertical="center"/>
    </xf>
    <xf numFmtId="180" fontId="7" fillId="146" borderId="177">
      <alignment vertical="center"/>
    </xf>
    <xf numFmtId="177" fontId="7" fillId="146" borderId="177">
      <alignment vertical="center"/>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180" fontId="7" fillId="146" borderId="177">
      <alignmen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207" fontId="7" fillId="146" borderId="177">
      <alignment vertical="center"/>
    </xf>
    <xf numFmtId="177" fontId="7" fillId="146" borderId="177">
      <alignment vertical="center"/>
    </xf>
    <xf numFmtId="177" fontId="7" fillId="146" borderId="177">
      <alignment vertical="center"/>
    </xf>
    <xf numFmtId="0" fontId="7" fillId="163" borderId="177">
      <alignment vertical="center"/>
      <protection locked="0"/>
    </xf>
    <xf numFmtId="0" fontId="7" fillId="163" borderId="177">
      <alignment vertical="center"/>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71" fillId="74" borderId="172"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0" fontId="7" fillId="0" borderId="0"/>
    <xf numFmtId="0" fontId="7" fillId="0" borderId="0"/>
    <xf numFmtId="178" fontId="71" fillId="57" borderId="170" applyNumberFormat="0" applyFont="0" applyAlignment="0" applyProtection="0"/>
    <xf numFmtId="178" fontId="69" fillId="108" borderId="171" applyNumberFormat="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178" fontId="31" fillId="0" borderId="176" applyNumberFormat="0" applyFill="0" applyAlignment="0" applyProtection="0"/>
    <xf numFmtId="4" fontId="81" fillId="111" borderId="170" applyNumberFormat="0" applyProtection="0">
      <alignment vertical="center"/>
    </xf>
    <xf numFmtId="178" fontId="71" fillId="63" borderId="172" applyNumberFormat="0" applyProtection="0">
      <alignment horizontal="left" vertical="top" indent="1"/>
    </xf>
    <xf numFmtId="178" fontId="69" fillId="108" borderId="171" applyNumberFormat="0" applyAlignment="0" applyProtection="0"/>
    <xf numFmtId="178" fontId="69" fillId="108" borderId="171" applyNumberFormat="0" applyAlignment="0" applyProtection="0"/>
    <xf numFmtId="178" fontId="71" fillId="57" borderId="170" applyNumberFormat="0" applyFont="0" applyAlignment="0" applyProtection="0"/>
    <xf numFmtId="178" fontId="18" fillId="75" borderId="172" applyNumberFormat="0" applyProtection="0">
      <alignment horizontal="left" vertical="top" indent="1"/>
    </xf>
    <xf numFmtId="43" fontId="7" fillId="0" borderId="0" applyFont="0" applyFill="0" applyBorder="0" applyAlignment="0" applyProtection="0"/>
    <xf numFmtId="183" fontId="2" fillId="0" borderId="0" applyFont="0" applyFill="0" applyBorder="0" applyProtection="0">
      <alignment vertical="top"/>
    </xf>
    <xf numFmtId="0" fontId="2" fillId="0" borderId="0"/>
    <xf numFmtId="0" fontId="2" fillId="0" borderId="0"/>
    <xf numFmtId="9" fontId="2" fillId="0" borderId="0" applyFont="0" applyFill="0" applyBorder="0" applyAlignment="0" applyProtection="0"/>
    <xf numFmtId="178" fontId="71" fillId="57" borderId="170" applyNumberFormat="0" applyFont="0" applyAlignment="0" applyProtection="0"/>
    <xf numFmtId="43" fontId="15" fillId="0" borderId="0" applyFont="0" applyFill="0" applyBorder="0" applyAlignment="0" applyProtection="0"/>
    <xf numFmtId="178" fontId="71" fillId="74" borderId="172" applyNumberFormat="0" applyProtection="0">
      <alignment horizontal="left" vertical="top" indent="1"/>
    </xf>
    <xf numFmtId="0" fontId="2" fillId="0" borderId="0"/>
    <xf numFmtId="0" fontId="2" fillId="0" borderId="0"/>
    <xf numFmtId="43" fontId="7" fillId="0" borderId="0" applyFont="0" applyFill="0" applyBorder="0" applyAlignment="0" applyProtection="0"/>
    <xf numFmtId="43" fontId="15" fillId="0" borderId="0" applyFont="0" applyFill="0" applyBorder="0" applyAlignment="0" applyProtection="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63" borderId="163" applyNumberFormat="0" applyProtection="0">
      <alignment horizontal="left" vertical="top" indent="1"/>
    </xf>
    <xf numFmtId="4" fontId="71" fillId="0" borderId="161" applyNumberFormat="0" applyProtection="0">
      <alignment horizontal="right" vertical="center"/>
    </xf>
    <xf numFmtId="178" fontId="2" fillId="0" borderId="0"/>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7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2" fillId="0" borderId="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19" fillId="0" borderId="0"/>
    <xf numFmtId="206" fontId="19" fillId="0" borderId="0"/>
    <xf numFmtId="0" fontId="19" fillId="0" borderId="0"/>
    <xf numFmtId="0" fontId="19"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8" fontId="71" fillId="57" borderId="170" applyNumberFormat="0" applyFont="0" applyAlignment="0" applyProtection="0"/>
    <xf numFmtId="0" fontId="19" fillId="0" borderId="0" applyFont="0" applyFill="0" applyBorder="0" applyAlignment="0" applyProtection="0"/>
    <xf numFmtId="0" fontId="18" fillId="0" borderId="0"/>
    <xf numFmtId="0" fontId="18" fillId="0" borderId="0"/>
    <xf numFmtId="0" fontId="7" fillId="0" borderId="0"/>
    <xf numFmtId="0" fontId="7" fillId="0" borderId="0"/>
    <xf numFmtId="0" fontId="7"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180"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7" fontId="40" fillId="129" borderId="19">
      <alignment vertical="center"/>
    </xf>
    <xf numFmtId="179" fontId="40" fillId="129" borderId="19">
      <alignment vertical="center"/>
    </xf>
    <xf numFmtId="180" fontId="40" fillId="82" borderId="19">
      <alignment vertical="center"/>
      <protection locked="0"/>
    </xf>
    <xf numFmtId="180" fontId="40" fillId="82" borderId="19">
      <alignment vertical="center"/>
      <protection locked="0"/>
    </xf>
    <xf numFmtId="177" fontId="40" fillId="80" borderId="19">
      <alignment vertical="center"/>
    </xf>
    <xf numFmtId="179" fontId="40" fillId="80" borderId="19">
      <alignment vertical="center"/>
    </xf>
    <xf numFmtId="180" fontId="40" fillId="80" borderId="19">
      <alignment vertical="center"/>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178" fontId="71" fillId="75" borderId="163" applyNumberFormat="0" applyProtection="0">
      <alignment horizontal="left" vertical="top" indent="1"/>
    </xf>
    <xf numFmtId="43" fontId="7" fillId="0" borderId="0" applyFont="0" applyFill="0" applyBorder="0" applyAlignment="0" applyProtection="0"/>
    <xf numFmtId="178" fontId="18" fillId="76" borderId="163" applyNumberFormat="0" applyProtection="0">
      <alignment horizontal="left" vertical="top" indent="1"/>
    </xf>
    <xf numFmtId="43" fontId="15" fillId="0" borderId="0" applyFont="0" applyFill="0" applyBorder="0" applyAlignment="0" applyProtection="0"/>
    <xf numFmtId="178" fontId="18" fillId="74" borderId="163" applyNumberFormat="0" applyProtection="0">
      <alignment horizontal="left" vertical="center" indent="1"/>
    </xf>
    <xf numFmtId="0" fontId="104" fillId="0" borderId="0" applyNumberFormat="0" applyFill="0" applyBorder="0" applyAlignment="0" applyProtection="0">
      <alignment vertical="top"/>
      <protection locked="0"/>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7" borderId="47" applyNumberFormat="0">
      <protection locked="0"/>
    </xf>
    <xf numFmtId="178" fontId="71" fillId="77" borderId="47" applyNumberFormat="0">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2" fillId="0" borderId="0"/>
    <xf numFmtId="0" fontId="18" fillId="0" borderId="0"/>
    <xf numFmtId="0" fontId="18" fillId="0" borderId="0"/>
    <xf numFmtId="9" fontId="2" fillId="0" borderId="0" applyFont="0" applyFill="0" applyBorder="0" applyAlignment="0" applyProtection="0"/>
    <xf numFmtId="0" fontId="18" fillId="0" borderId="0" applyFont="0" applyFill="0" applyBorder="0" applyAlignment="0" applyProtection="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lignment vertical="justify"/>
    </xf>
    <xf numFmtId="0" fontId="29" fillId="49" borderId="0" applyNumberFormat="0" applyBorder="0" applyAlignment="0" applyProtection="0"/>
    <xf numFmtId="0" fontId="29" fillId="57" borderId="0" applyNumberFormat="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1" fillId="61" borderId="0" applyNumberFormat="0" applyBorder="0" applyAlignment="0" applyProtection="0"/>
    <xf numFmtId="172" fontId="101" fillId="0" borderId="0" applyFont="0" applyFill="0" applyBorder="0" applyAlignment="0" applyProtection="0"/>
    <xf numFmtId="0" fontId="122" fillId="82" borderId="0"/>
    <xf numFmtId="176" fontId="106" fillId="145" borderId="0">
      <alignment vertical="center"/>
    </xf>
    <xf numFmtId="0" fontId="7" fillId="0" borderId="0"/>
    <xf numFmtId="0" fontId="7" fillId="0" borderId="0"/>
    <xf numFmtId="0" fontId="40" fillId="0" borderId="0"/>
    <xf numFmtId="0" fontId="7" fillId="0" borderId="0"/>
    <xf numFmtId="0" fontId="7" fillId="0" borderId="0"/>
    <xf numFmtId="0" fontId="40" fillId="0" borderId="0"/>
    <xf numFmtId="0" fontId="7" fillId="0" borderId="0"/>
    <xf numFmtId="0" fontId="7" fillId="0" borderId="0"/>
    <xf numFmtId="0" fontId="19" fillId="0" borderId="0"/>
    <xf numFmtId="0" fontId="19" fillId="0" borderId="0" applyFont="0" applyFill="0" applyBorder="0" applyAlignment="0" applyProtection="0"/>
    <xf numFmtId="0" fontId="19" fillId="0" borderId="0"/>
    <xf numFmtId="0" fontId="19" fillId="0" borderId="0" applyFont="0" applyFill="0" applyBorder="0" applyAlignment="0" applyProtection="0"/>
    <xf numFmtId="0" fontId="7" fillId="0" borderId="0"/>
    <xf numFmtId="0" fontId="40" fillId="0" borderId="0"/>
    <xf numFmtId="0" fontId="19" fillId="0" borderId="0"/>
    <xf numFmtId="0" fontId="19" fillId="0" borderId="0">
      <alignment vertical="top"/>
    </xf>
    <xf numFmtId="0" fontId="19" fillId="0" borderId="0">
      <alignment vertical="top"/>
    </xf>
    <xf numFmtId="0" fontId="40" fillId="0" borderId="0"/>
    <xf numFmtId="0" fontId="7" fillId="0" borderId="0"/>
    <xf numFmtId="0" fontId="19" fillId="0" borderId="0">
      <alignment vertical="top"/>
    </xf>
    <xf numFmtId="0" fontId="17" fillId="0" borderId="0"/>
    <xf numFmtId="0" fontId="18" fillId="0" borderId="0">
      <alignment vertical="center"/>
    </xf>
    <xf numFmtId="0" fontId="15" fillId="0" borderId="0"/>
    <xf numFmtId="38" fontId="18"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9" fontId="40"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18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180" fontId="7" fillId="146" borderId="19">
      <alignment vertical="center"/>
    </xf>
    <xf numFmtId="177" fontId="7" fillId="146" borderId="19">
      <alignment vertical="center"/>
    </xf>
    <xf numFmtId="180" fontId="7" fillId="146" borderId="19">
      <alignment vertical="center"/>
    </xf>
    <xf numFmtId="177" fontId="40" fillId="129" borderId="19">
      <alignment vertical="center"/>
    </xf>
    <xf numFmtId="180" fontId="40" fillId="129" borderId="19">
      <alignment vertical="center"/>
    </xf>
    <xf numFmtId="207" fontId="7" fillId="146" borderId="19">
      <alignment vertical="center"/>
    </xf>
    <xf numFmtId="177" fontId="7" fillId="146" borderId="19">
      <alignment vertical="center"/>
    </xf>
    <xf numFmtId="207" fontId="40" fillId="129" borderId="19">
      <alignment vertical="center"/>
    </xf>
    <xf numFmtId="177" fontId="7" fillId="146" borderId="19">
      <alignment vertical="center"/>
    </xf>
    <xf numFmtId="179" fontId="7" fillId="146" borderId="19">
      <alignment vertical="center"/>
    </xf>
    <xf numFmtId="177" fontId="40" fillId="129" borderId="19">
      <alignment vertical="center"/>
    </xf>
    <xf numFmtId="180" fontId="40" fillId="129" borderId="19">
      <alignment vertical="center"/>
    </xf>
    <xf numFmtId="0" fontId="123" fillId="0" borderId="0"/>
    <xf numFmtId="181" fontId="7" fillId="0" borderId="0">
      <protection locked="0"/>
    </xf>
    <xf numFmtId="181" fontId="7" fillId="0" borderId="0">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7" fontId="40" fillId="82" borderId="19">
      <alignment vertical="center"/>
      <protection locked="0"/>
    </xf>
    <xf numFmtId="182"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80" fontId="7" fillId="163" borderId="19">
      <alignment vertical="center"/>
      <protection locked="0"/>
    </xf>
    <xf numFmtId="180" fontId="7" fillId="163" borderId="19">
      <alignment vertical="center"/>
      <protection locked="0"/>
    </xf>
    <xf numFmtId="180" fontId="40" fillId="82" borderId="19">
      <alignment vertical="center"/>
      <protection locked="0"/>
    </xf>
    <xf numFmtId="177" fontId="7" fillId="163" borderId="19">
      <alignment vertical="center"/>
      <protection locked="0"/>
    </xf>
    <xf numFmtId="182" fontId="40" fillId="82"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207" fontId="7" fillId="165" borderId="19">
      <alignment vertical="center"/>
    </xf>
    <xf numFmtId="177" fontId="7" fillId="165" borderId="19">
      <alignment vertical="center"/>
    </xf>
    <xf numFmtId="182" fontId="40" fillId="80" borderId="19">
      <alignment vertical="center"/>
    </xf>
    <xf numFmtId="177" fontId="7" fillId="165" borderId="19">
      <alignment vertical="center"/>
    </xf>
    <xf numFmtId="179" fontId="7" fillId="165" borderId="19">
      <alignment vertical="center"/>
    </xf>
    <xf numFmtId="177" fontId="40" fillId="80" borderId="19">
      <alignment vertical="center"/>
    </xf>
    <xf numFmtId="182" fontId="40" fillId="80" borderId="19">
      <alignment vertical="center"/>
    </xf>
    <xf numFmtId="0" fontId="7" fillId="165" borderId="19">
      <alignment vertical="center"/>
    </xf>
    <xf numFmtId="0" fontId="7" fillId="165" borderId="19">
      <alignment vertical="center"/>
    </xf>
    <xf numFmtId="0" fontId="40" fillId="80" borderId="19">
      <alignment vertical="center"/>
    </xf>
    <xf numFmtId="0" fontId="7" fillId="165" borderId="19">
      <alignment vertical="center"/>
    </xf>
    <xf numFmtId="0" fontId="7" fillId="165" borderId="19">
      <alignment vertical="center"/>
    </xf>
    <xf numFmtId="0" fontId="40" fillId="80" borderId="19">
      <alignment vertical="center"/>
    </xf>
    <xf numFmtId="180" fontId="7" fillId="165" borderId="19">
      <alignment vertical="center"/>
    </xf>
    <xf numFmtId="177" fontId="7" fillId="165" borderId="19">
      <alignment vertical="center"/>
    </xf>
    <xf numFmtId="180" fontId="7" fillId="165" borderId="19">
      <alignment vertical="center"/>
    </xf>
    <xf numFmtId="177" fontId="40" fillId="80" borderId="19">
      <alignment vertical="center"/>
    </xf>
    <xf numFmtId="180" fontId="40" fillId="80" borderId="19">
      <alignment vertical="center"/>
    </xf>
    <xf numFmtId="180" fontId="7" fillId="165" borderId="19">
      <alignment vertical="center"/>
    </xf>
    <xf numFmtId="180" fontId="40" fillId="80"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40" fillId="147"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207" fontId="40" fillId="147"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77" fontId="40" fillId="147" borderId="19">
      <alignment horizontal="right" vertical="center"/>
      <protection locked="0"/>
    </xf>
    <xf numFmtId="0" fontId="40" fillId="147"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77" fontId="40" fillId="147" borderId="19">
      <alignment horizontal="right" vertical="center"/>
      <protection locked="0"/>
    </xf>
    <xf numFmtId="180" fontId="40" fillId="147" borderId="19">
      <alignment horizontal="right" vertical="center"/>
      <protection locked="0"/>
    </xf>
    <xf numFmtId="180" fontId="7" fillId="166" borderId="19">
      <alignment horizontal="right" vertical="center"/>
      <protection locked="0"/>
    </xf>
    <xf numFmtId="180" fontId="40" fillId="147" borderId="19">
      <alignment horizontal="right" vertical="center"/>
      <protection locked="0"/>
    </xf>
    <xf numFmtId="181" fontId="40" fillId="0" borderId="0">
      <protection locked="0"/>
    </xf>
    <xf numFmtId="4" fontId="35" fillId="111" borderId="163" applyNumberFormat="0" applyProtection="0">
      <alignment vertical="center"/>
    </xf>
    <xf numFmtId="4" fontId="96" fillId="111" borderId="163" applyNumberFormat="0" applyProtection="0">
      <alignment vertical="center"/>
    </xf>
    <xf numFmtId="4" fontId="97" fillId="111" borderId="163" applyNumberFormat="0" applyProtection="0">
      <alignment horizontal="left" vertical="center" indent="1"/>
    </xf>
    <xf numFmtId="0" fontId="32" fillId="62" borderId="163" applyNumberFormat="0" applyProtection="0">
      <alignment horizontal="left" vertical="top" indent="1"/>
    </xf>
    <xf numFmtId="4" fontId="97" fillId="126" borderId="0" applyNumberFormat="0" applyProtection="0">
      <alignment horizontal="left" vertical="center" indent="1"/>
    </xf>
    <xf numFmtId="4" fontId="97" fillId="127" borderId="163" applyNumberFormat="0" applyProtection="0">
      <alignment horizontal="right" vertical="center"/>
    </xf>
    <xf numFmtId="4" fontId="97" fillId="95" borderId="163" applyNumberFormat="0" applyProtection="0">
      <alignment horizontal="right" vertical="center"/>
    </xf>
    <xf numFmtId="4" fontId="97" fillId="128" borderId="163" applyNumberFormat="0" applyProtection="0">
      <alignment horizontal="right" vertical="center"/>
    </xf>
    <xf numFmtId="4" fontId="97" fillId="80" borderId="163" applyNumberFormat="0" applyProtection="0">
      <alignment horizontal="right" vertical="center"/>
    </xf>
    <xf numFmtId="4" fontId="97" fillId="129" borderId="163" applyNumberFormat="0" applyProtection="0">
      <alignment horizontal="right" vertical="center"/>
    </xf>
    <xf numFmtId="4" fontId="97" fillId="83" borderId="163" applyNumberFormat="0" applyProtection="0">
      <alignment horizontal="right" vertical="center"/>
    </xf>
    <xf numFmtId="4" fontId="97" fillId="130" borderId="163" applyNumberFormat="0" applyProtection="0">
      <alignment horizontal="right" vertical="center"/>
    </xf>
    <xf numFmtId="4" fontId="97" fillId="131" borderId="163" applyNumberFormat="0" applyProtection="0">
      <alignment horizontal="right" vertical="center"/>
    </xf>
    <xf numFmtId="4" fontId="97" fillId="132" borderId="163" applyNumberFormat="0" applyProtection="0">
      <alignment horizontal="right" vertical="center"/>
    </xf>
    <xf numFmtId="4" fontId="35" fillId="133" borderId="31" applyNumberFormat="0" applyProtection="0">
      <alignment horizontal="left" vertical="center" indent="1"/>
    </xf>
    <xf numFmtId="4" fontId="35" fillId="93" borderId="0" applyNumberFormat="0" applyProtection="0">
      <alignment horizontal="left" vertical="center" indent="1"/>
    </xf>
    <xf numFmtId="4" fontId="35" fillId="126" borderId="0" applyNumberFormat="0" applyProtection="0">
      <alignment horizontal="left" vertical="center" indent="1"/>
    </xf>
    <xf numFmtId="4" fontId="97" fillId="93" borderId="163" applyNumberFormat="0" applyProtection="0">
      <alignment horizontal="right" vertical="center"/>
    </xf>
    <xf numFmtId="4" fontId="34" fillId="93" borderId="0" applyNumberFormat="0" applyProtection="0">
      <alignment horizontal="left" vertical="center" indent="1"/>
    </xf>
    <xf numFmtId="4" fontId="34" fillId="126" borderId="0" applyNumberFormat="0" applyProtection="0">
      <alignment horizontal="left" vertical="center" indent="1"/>
    </xf>
    <xf numFmtId="0" fontId="18" fillId="75" borderId="163" applyNumberFormat="0" applyProtection="0">
      <alignment horizontal="left" vertical="center" indent="1"/>
    </xf>
    <xf numFmtId="0" fontId="18" fillId="75" borderId="163" applyNumberFormat="0" applyProtection="0">
      <alignment horizontal="left" vertical="top" indent="1"/>
    </xf>
    <xf numFmtId="0" fontId="18" fillId="63" borderId="163" applyNumberFormat="0" applyProtection="0">
      <alignment horizontal="left" vertical="center" indent="1"/>
    </xf>
    <xf numFmtId="0" fontId="18" fillId="63" borderId="163" applyNumberFormat="0" applyProtection="0">
      <alignment horizontal="left" vertical="top" indent="1"/>
    </xf>
    <xf numFmtId="0" fontId="18" fillId="76" borderId="163" applyNumberFormat="0" applyProtection="0">
      <alignment horizontal="left" vertical="center" indent="1"/>
    </xf>
    <xf numFmtId="0" fontId="18" fillId="76" borderId="163" applyNumberFormat="0" applyProtection="0">
      <alignment horizontal="left" vertical="top" indent="1"/>
    </xf>
    <xf numFmtId="0" fontId="18" fillId="74" borderId="163" applyNumberFormat="0" applyProtection="0">
      <alignment horizontal="left" vertical="center" indent="1"/>
    </xf>
    <xf numFmtId="0" fontId="18" fillId="74" borderId="163" applyNumberFormat="0" applyProtection="0">
      <alignment horizontal="left" vertical="top" indent="1"/>
    </xf>
    <xf numFmtId="0" fontId="18" fillId="77" borderId="19" applyNumberFormat="0">
      <protection locked="0"/>
    </xf>
    <xf numFmtId="4" fontId="97" fillId="134" borderId="163" applyNumberFormat="0" applyProtection="0">
      <alignment vertical="center"/>
    </xf>
    <xf numFmtId="4" fontId="98" fillId="134" borderId="163" applyNumberFormat="0" applyProtection="0">
      <alignment vertical="center"/>
    </xf>
    <xf numFmtId="4" fontId="35" fillId="93" borderId="167" applyNumberFormat="0" applyProtection="0">
      <alignment horizontal="left" vertical="center" indent="1"/>
    </xf>
    <xf numFmtId="0" fontId="34" fillId="78" borderId="163" applyNumberFormat="0" applyProtection="0">
      <alignment horizontal="left" vertical="top" indent="1"/>
    </xf>
    <xf numFmtId="4" fontId="97" fillId="134" borderId="163" applyNumberFormat="0" applyProtection="0">
      <alignment horizontal="right" vertical="center"/>
    </xf>
    <xf numFmtId="4" fontId="98" fillId="134" borderId="163" applyNumberFormat="0" applyProtection="0">
      <alignment horizontal="right" vertical="center"/>
    </xf>
    <xf numFmtId="4" fontId="35" fillId="93" borderId="163" applyNumberFormat="0" applyProtection="0">
      <alignment horizontal="left" vertical="center" indent="1"/>
    </xf>
    <xf numFmtId="0" fontId="34" fillId="63" borderId="163" applyNumberFormat="0" applyProtection="0">
      <alignment horizontal="left" vertical="top" indent="1"/>
    </xf>
    <xf numFmtId="4" fontId="37" fillId="94" borderId="167" applyNumberFormat="0" applyProtection="0">
      <alignment horizontal="left" vertical="center" indent="1"/>
    </xf>
    <xf numFmtId="4" fontId="99" fillId="134" borderId="163" applyNumberFormat="0" applyProtection="0">
      <alignment horizontal="right" vertical="center"/>
    </xf>
    <xf numFmtId="0" fontId="39"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0" fontId="7" fillId="0" borderId="0"/>
    <xf numFmtId="0" fontId="7" fillId="0" borderId="0"/>
    <xf numFmtId="178" fontId="29" fillId="0" borderId="0" applyFill="0" applyBorder="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40" fillId="80" borderId="19">
      <alignment vertical="center"/>
    </xf>
    <xf numFmtId="178" fontId="18" fillId="75" borderId="163"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4" borderId="163" applyNumberFormat="0" applyProtection="0">
      <alignment horizontal="left" vertical="center"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65" applyBorder="0"/>
    <xf numFmtId="178" fontId="71" fillId="114" borderId="19"/>
    <xf numFmtId="37" fontId="41" fillId="0" borderId="27" applyNumberFormat="0"/>
    <xf numFmtId="173" fontId="41" fillId="0" borderId="125" applyFill="0"/>
    <xf numFmtId="0" fontId="7" fillId="0" borderId="0"/>
    <xf numFmtId="0" fontId="2" fillId="0" borderId="0"/>
    <xf numFmtId="0" fontId="2" fillId="0" borderId="0"/>
    <xf numFmtId="43" fontId="7" fillId="0" borderId="0" applyFont="0" applyFill="0" applyBorder="0" applyAlignment="0" applyProtection="0"/>
    <xf numFmtId="0" fontId="7" fillId="0" borderId="0"/>
    <xf numFmtId="9" fontId="2" fillId="0" borderId="0" applyFont="0" applyFill="0" applyBorder="0" applyAlignment="0" applyProtection="0"/>
    <xf numFmtId="44" fontId="7" fillId="0" borderId="0" applyFont="0" applyFill="0" applyBorder="0" applyAlignment="0" applyProtection="0"/>
    <xf numFmtId="0" fontId="18" fillId="0" borderId="0"/>
    <xf numFmtId="9" fontId="7" fillId="0" borderId="0" applyFont="0" applyFill="0" applyBorder="0" applyAlignment="0" applyProtection="0"/>
    <xf numFmtId="43" fontId="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7" fillId="0" borderId="0"/>
    <xf numFmtId="0" fontId="2" fillId="0" borderId="0"/>
    <xf numFmtId="183" fontId="7" fillId="0" borderId="0" applyFont="0" applyFill="0" applyBorder="0" applyProtection="0">
      <alignment vertical="top"/>
    </xf>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 fillId="0" borderId="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1" fillId="77" borderId="47" applyNumberFormat="0">
      <protection locked="0"/>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178" fontId="71" fillId="75" borderId="163" applyNumberFormat="0" applyProtection="0">
      <alignment horizontal="left" vertical="top" indent="1"/>
    </xf>
    <xf numFmtId="43" fontId="7" fillId="0" borderId="0" applyFont="0" applyFill="0" applyBorder="0" applyAlignment="0" applyProtection="0"/>
    <xf numFmtId="178" fontId="18" fillId="76" borderId="163" applyNumberFormat="0" applyProtection="0">
      <alignment horizontal="left" vertical="top" indent="1"/>
    </xf>
    <xf numFmtId="43" fontId="15" fillId="0" borderId="0" applyFont="0" applyFill="0" applyBorder="0" applyAlignment="0" applyProtection="0"/>
    <xf numFmtId="178" fontId="18" fillId="74" borderId="163" applyNumberFormat="0" applyProtection="0">
      <alignment horizontal="left" vertical="center"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4" fontId="35" fillId="133" borderId="31" applyNumberFormat="0" applyProtection="0">
      <alignment horizontal="left" vertical="center" indent="1"/>
    </xf>
    <xf numFmtId="0" fontId="18" fillId="77" borderId="19" applyNumberFormat="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40" fillId="80" borderId="19">
      <alignment vertical="center"/>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114" borderId="19"/>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82" fontId="40" fillId="82" borderId="19">
      <alignment vertical="center"/>
      <protection locked="0"/>
    </xf>
    <xf numFmtId="182" fontId="40" fillId="82" borderId="19">
      <alignment vertical="center"/>
      <protection locked="0"/>
    </xf>
    <xf numFmtId="180" fontId="40" fillId="80" borderId="19">
      <alignment vertical="center"/>
    </xf>
    <xf numFmtId="180" fontId="40" fillId="147" borderId="19">
      <alignment horizontal="right" vertical="center"/>
      <protection locked="0"/>
    </xf>
    <xf numFmtId="179" fontId="40" fillId="147" borderId="19">
      <alignment horizontal="right" vertical="center"/>
      <protection locked="0"/>
    </xf>
    <xf numFmtId="178" fontId="79" fillId="108" borderId="170" applyNumberFormat="0" applyAlignment="0" applyProtection="0"/>
    <xf numFmtId="178" fontId="79" fillId="108" borderId="170" applyNumberFormat="0" applyAlignment="0" applyProtection="0"/>
    <xf numFmtId="0" fontId="7" fillId="0" borderId="0"/>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79" fillId="108" borderId="170" applyNumberFormat="0" applyAlignment="0" applyProtection="0"/>
    <xf numFmtId="178" fontId="71" fillId="74" borderId="172" applyNumberFormat="0" applyProtection="0">
      <alignment horizontal="left" vertical="top" indent="1"/>
    </xf>
    <xf numFmtId="178" fontId="79" fillId="108" borderId="170" applyNumberForma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18" fillId="76" borderId="172" applyNumberFormat="0" applyProtection="0">
      <alignment horizontal="left" vertical="center" indent="1"/>
    </xf>
    <xf numFmtId="178" fontId="71" fillId="75" borderId="172" applyNumberFormat="0" applyProtection="0">
      <alignment horizontal="left" vertical="top" indent="1"/>
    </xf>
    <xf numFmtId="4" fontId="71" fillId="68" borderId="170" applyNumberFormat="0" applyProtection="0">
      <alignment horizontal="right" vertical="center"/>
    </xf>
    <xf numFmtId="178" fontId="71" fillId="57" borderId="170" applyNumberFormat="0" applyFont="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4" borderId="170" applyNumberFormat="0" applyProtection="0">
      <alignment horizontal="right" vertical="center"/>
    </xf>
    <xf numFmtId="180" fontId="40" fillId="80" borderId="177">
      <alignment vertical="center"/>
    </xf>
    <xf numFmtId="180" fontId="40" fillId="82" borderId="177">
      <alignment vertical="center"/>
      <protection locked="0"/>
    </xf>
    <xf numFmtId="180" fontId="40" fillId="129" borderId="177">
      <alignment vertical="center"/>
    </xf>
    <xf numFmtId="178" fontId="66" fillId="58" borderId="170" applyNumberFormat="0" applyAlignment="0" applyProtection="0"/>
    <xf numFmtId="178" fontId="71" fillId="76" borderId="172" applyNumberFormat="0" applyProtection="0">
      <alignment horizontal="left" vertical="top"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178" fontId="71" fillId="57" borderId="170" applyNumberFormat="0" applyFont="0" applyAlignment="0" applyProtection="0"/>
    <xf numFmtId="178" fontId="71" fillId="63" borderId="172" applyNumberFormat="0" applyProtection="0">
      <alignment horizontal="left" vertical="top" indent="1"/>
    </xf>
    <xf numFmtId="4" fontId="71" fillId="112" borderId="170" applyNumberFormat="0" applyProtection="0">
      <alignment horizontal="right" vertical="center"/>
    </xf>
    <xf numFmtId="4" fontId="77" fillId="77" borderId="170" applyNumberFormat="0" applyProtection="0">
      <alignment horizontal="right" vertical="center"/>
    </xf>
    <xf numFmtId="4" fontId="71" fillId="62" borderId="170" applyNumberFormat="0" applyProtection="0">
      <alignment vertical="center"/>
    </xf>
    <xf numFmtId="178" fontId="71" fillId="57" borderId="170" applyNumberFormat="0" applyFont="0" applyAlignment="0" applyProtection="0"/>
    <xf numFmtId="178" fontId="31" fillId="0" borderId="176" applyNumberFormat="0" applyFill="0" applyAlignment="0" applyProtection="0"/>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66" fillId="58" borderId="170" applyNumberFormat="0" applyAlignment="0" applyProtection="0"/>
    <xf numFmtId="178" fontId="71" fillId="84" borderId="170" applyNumberFormat="0" applyProtection="0">
      <alignment horizontal="left" vertical="center" indent="1"/>
    </xf>
    <xf numFmtId="178" fontId="18" fillId="76" borderId="172" applyNumberFormat="0" applyProtection="0">
      <alignment horizontal="left" vertical="top" indent="1"/>
    </xf>
    <xf numFmtId="4" fontId="71" fillId="0" borderId="170" applyNumberFormat="0" applyProtection="0">
      <alignment horizontal="righ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4" fontId="71" fillId="71" borderId="170" applyNumberFormat="0" applyProtection="0">
      <alignment horizontal="right" vertical="center"/>
    </xf>
    <xf numFmtId="182" fontId="7" fillId="163" borderId="177">
      <alignment vertical="center"/>
      <protection locked="0"/>
    </xf>
    <xf numFmtId="4" fontId="18" fillId="75" borderId="173" applyNumberFormat="0" applyProtection="0">
      <alignment horizontal="left" vertical="center" indent="1"/>
    </xf>
    <xf numFmtId="178" fontId="71" fillId="75" borderId="172" applyNumberFormat="0" applyProtection="0">
      <alignment horizontal="left" vertical="top" indent="1"/>
    </xf>
    <xf numFmtId="4" fontId="81" fillId="81" borderId="170" applyNumberFormat="0" applyProtection="0">
      <alignment horizontal="right" vertical="center"/>
    </xf>
    <xf numFmtId="178" fontId="71" fillId="74" borderId="172" applyNumberFormat="0" applyProtection="0">
      <alignment horizontal="left" vertical="top" indent="1"/>
    </xf>
    <xf numFmtId="4" fontId="71" fillId="72" borderId="170" applyNumberFormat="0" applyProtection="0">
      <alignment horizontal="right" vertical="center"/>
    </xf>
    <xf numFmtId="178" fontId="71" fillId="75" borderId="172" applyNumberFormat="0" applyProtection="0">
      <alignment horizontal="left" vertical="top" indent="1"/>
    </xf>
    <xf numFmtId="4" fontId="71" fillId="70" borderId="170" applyNumberFormat="0" applyProtection="0">
      <alignment horizontal="righ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18" fillId="75" borderId="173" applyNumberFormat="0" applyProtection="0">
      <alignment horizontal="left" vertical="center" indent="1"/>
    </xf>
    <xf numFmtId="178" fontId="71" fillId="76" borderId="172" applyNumberFormat="0" applyProtection="0">
      <alignment horizontal="left" vertical="top" indent="1"/>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69" fillId="108" borderId="171" applyNumberFormat="0" applyAlignment="0" applyProtection="0"/>
    <xf numFmtId="180" fontId="7" fillId="163" borderId="177">
      <alignment vertical="center"/>
      <protection locked="0"/>
    </xf>
    <xf numFmtId="4" fontId="71" fillId="0" borderId="170" applyNumberFormat="0" applyProtection="0">
      <alignment horizontal="right" vertical="center"/>
    </xf>
    <xf numFmtId="178" fontId="71" fillId="74" borderId="170" applyNumberFormat="0" applyProtection="0">
      <alignment horizontal="left" vertical="center" indent="1"/>
    </xf>
    <xf numFmtId="178" fontId="71" fillId="75" borderId="172" applyNumberFormat="0" applyProtection="0">
      <alignment horizontal="left" vertical="top" indent="1"/>
    </xf>
    <xf numFmtId="179" fontId="40" fillId="147" borderId="177">
      <alignment horizontal="right" vertical="center"/>
      <protection locked="0"/>
    </xf>
    <xf numFmtId="180" fontId="40" fillId="80" borderId="177">
      <alignment vertical="center"/>
    </xf>
    <xf numFmtId="179" fontId="40" fillId="129" borderId="177">
      <alignment vertical="center"/>
    </xf>
    <xf numFmtId="178" fontId="71" fillId="57" borderId="170" applyNumberFormat="0" applyFont="0" applyAlignment="0" applyProtection="0"/>
    <xf numFmtId="4" fontId="71" fillId="96" borderId="170" applyNumberFormat="0" applyProtection="0">
      <alignment horizontal="left" vertical="center" indent="1"/>
    </xf>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78" fontId="79" fillId="108" borderId="170" applyNumberFormat="0" applyAlignment="0" applyProtection="0"/>
    <xf numFmtId="178" fontId="71" fillId="74" borderId="172" applyNumberFormat="0" applyProtection="0">
      <alignment horizontal="left" vertical="top" indent="1"/>
    </xf>
    <xf numFmtId="178" fontId="71" fillId="113" borderId="170" applyNumberFormat="0" applyProtection="0">
      <alignment horizontal="left" vertical="center" indent="1"/>
    </xf>
    <xf numFmtId="4" fontId="18" fillId="75" borderId="173"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5" fillId="62"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5" fillId="62" borderId="172" applyNumberFormat="0" applyProtection="0">
      <alignment horizontal="left" vertical="top" indent="1"/>
    </xf>
    <xf numFmtId="178" fontId="71" fillId="63" borderId="172" applyNumberFormat="0" applyProtection="0">
      <alignment horizontal="left" vertical="top" indent="1"/>
    </xf>
    <xf numFmtId="178" fontId="69" fillId="108" borderId="171" applyNumberFormat="0" applyAlignment="0" applyProtection="0"/>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31" fillId="0" borderId="176" applyNumberFormat="0" applyFill="0" applyAlignment="0" applyProtection="0"/>
    <xf numFmtId="178" fontId="18" fillId="76" borderId="172" applyNumberFormat="0" applyProtection="0">
      <alignment horizontal="left" vertical="center" indent="1"/>
    </xf>
    <xf numFmtId="178" fontId="71" fillId="74" borderId="172" applyNumberFormat="0" applyProtection="0">
      <alignment horizontal="left" vertical="top" indent="1"/>
    </xf>
    <xf numFmtId="173" fontId="41" fillId="0" borderId="169" applyFill="0"/>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7" fillId="77" borderId="170" applyNumberFormat="0" applyProtection="0">
      <alignment horizontal="right" vertical="center"/>
    </xf>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top" indent="1"/>
    </xf>
    <xf numFmtId="4" fontId="71" fillId="64" borderId="170" applyNumberFormat="0" applyProtection="0">
      <alignment horizontal="right" vertical="center"/>
    </xf>
    <xf numFmtId="179" fontId="7" fillId="166" borderId="177">
      <alignment horizontal="right" vertical="center"/>
      <protection locked="0"/>
    </xf>
    <xf numFmtId="37" fontId="41" fillId="0" borderId="175" applyNumberFormat="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3" borderId="173" applyNumberFormat="0" applyProtection="0">
      <alignment horizontal="left" vertical="center" indent="1"/>
    </xf>
    <xf numFmtId="4" fontId="81" fillId="111" borderId="170" applyNumberFormat="0" applyProtection="0">
      <alignment vertical="center"/>
    </xf>
    <xf numFmtId="178" fontId="40" fillId="80" borderId="177">
      <alignment vertical="center"/>
    </xf>
    <xf numFmtId="178" fontId="40" fillId="82" borderId="177">
      <alignment vertical="center"/>
      <protection locked="0"/>
    </xf>
    <xf numFmtId="178" fontId="69" fillId="108" borderId="171" applyNumberFormat="0" applyAlignment="0" applyProtection="0"/>
    <xf numFmtId="178" fontId="79" fillId="108" borderId="170" applyNumberFormat="0" applyAlignment="0" applyProtection="0"/>
    <xf numFmtId="178" fontId="31" fillId="0" borderId="176" applyNumberFormat="0" applyFill="0" applyAlignment="0" applyProtection="0"/>
    <xf numFmtId="4" fontId="74" fillId="78" borderId="172" applyNumberFormat="0" applyProtection="0">
      <alignment vertical="center"/>
    </xf>
    <xf numFmtId="178" fontId="71" fillId="75" borderId="172" applyNumberFormat="0" applyProtection="0">
      <alignment horizontal="left" vertical="top" indent="1"/>
    </xf>
    <xf numFmtId="4" fontId="71" fillId="69" borderId="170" applyNumberFormat="0" applyProtection="0">
      <alignment horizontal="right" vertical="center"/>
    </xf>
    <xf numFmtId="178" fontId="71" fillId="57" borderId="170" applyNumberFormat="0" applyFont="0" applyAlignment="0" applyProtection="0"/>
    <xf numFmtId="178" fontId="71" fillId="63" borderId="172" applyNumberFormat="0" applyProtection="0">
      <alignment horizontal="left" vertical="top" indent="1"/>
    </xf>
    <xf numFmtId="178" fontId="71" fillId="75" borderId="172" applyNumberFormat="0" applyProtection="0">
      <alignment horizontal="left" vertical="top" indent="1"/>
    </xf>
    <xf numFmtId="4" fontId="81" fillId="111" borderId="170" applyNumberFormat="0" applyProtection="0">
      <alignment vertical="center"/>
    </xf>
    <xf numFmtId="4" fontId="71" fillId="69" borderId="170" applyNumberFormat="0" applyProtection="0">
      <alignment horizontal="right" vertical="center"/>
    </xf>
    <xf numFmtId="178" fontId="69" fillId="108" borderId="171" applyNumberFormat="0" applyAlignment="0" applyProtection="0"/>
    <xf numFmtId="178" fontId="71" fillId="75" borderId="172" applyNumberFormat="0" applyProtection="0">
      <alignment horizontal="left" vertical="top" indent="1"/>
    </xf>
    <xf numFmtId="4" fontId="71" fillId="68" borderId="170" applyNumberFormat="0" applyProtection="0">
      <alignment horizontal="righ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1" fillId="112"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4" fontId="76" fillId="79" borderId="173" applyNumberFormat="0" applyProtection="0">
      <alignment horizontal="left" vertical="center"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111" borderId="170" applyNumberFormat="0" applyProtection="0">
      <alignment horizontal="left" vertical="center" indent="1"/>
    </xf>
    <xf numFmtId="4" fontId="71" fillId="74" borderId="173" applyNumberFormat="0" applyProtection="0">
      <alignment horizontal="left" vertical="center" indent="1"/>
    </xf>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71" fillId="84" borderId="170" applyNumberFormat="0" applyProtection="0">
      <alignment horizontal="left" vertical="center"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18" fillId="75" borderId="172"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4" fontId="81" fillId="81" borderId="170" applyNumberFormat="0" applyProtection="0">
      <alignment horizontal="right" vertical="center"/>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7" fontId="7" fillId="165" borderId="177">
      <alignment vertical="center"/>
    </xf>
    <xf numFmtId="178" fontId="74" fillId="63" borderId="172" applyNumberFormat="0" applyProtection="0">
      <alignment horizontal="left" vertical="top" indent="1"/>
    </xf>
    <xf numFmtId="178" fontId="18" fillId="74" borderId="172" applyNumberFormat="0" applyProtection="0">
      <alignment horizontal="left" vertical="top" indent="1"/>
    </xf>
    <xf numFmtId="4" fontId="71" fillId="69" borderId="170" applyNumberFormat="0" applyProtection="0">
      <alignment horizontal="right" vertical="center"/>
    </xf>
    <xf numFmtId="180" fontId="40" fillId="147" borderId="177">
      <alignment horizontal="right" vertical="center"/>
      <protection locked="0"/>
    </xf>
    <xf numFmtId="182" fontId="40" fillId="80" borderId="177">
      <alignment vertical="center"/>
    </xf>
    <xf numFmtId="178" fontId="40" fillId="82" borderId="177">
      <alignment vertical="center"/>
      <protection locked="0"/>
    </xf>
    <xf numFmtId="178" fontId="71" fillId="57" borderId="170" applyNumberFormat="0" applyFon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112" borderId="170" applyNumberFormat="0" applyProtection="0">
      <alignment horizontal="right" vertical="center"/>
    </xf>
    <xf numFmtId="178" fontId="71" fillId="57" borderId="170" applyNumberFormat="0" applyFont="0" applyAlignment="0" applyProtection="0"/>
    <xf numFmtId="178" fontId="71" fillId="75" borderId="172" applyNumberFormat="0" applyProtection="0">
      <alignment horizontal="left" vertical="top" indent="1"/>
    </xf>
    <xf numFmtId="4" fontId="71" fillId="69" borderId="170" applyNumberFormat="0" applyProtection="0">
      <alignment horizontal="right" vertical="center"/>
    </xf>
    <xf numFmtId="4" fontId="71" fillId="74" borderId="173" applyNumberFormat="0" applyProtection="0">
      <alignment horizontal="left" vertical="center" indent="1"/>
    </xf>
    <xf numFmtId="178" fontId="18" fillId="74" borderId="172" applyNumberFormat="0" applyProtection="0">
      <alignment horizontal="left" vertical="top" indent="1"/>
    </xf>
    <xf numFmtId="178" fontId="71" fillId="63" borderId="172" applyNumberFormat="0" applyProtection="0">
      <alignment horizontal="left" vertical="top" indent="1"/>
    </xf>
    <xf numFmtId="4" fontId="71" fillId="63" borderId="170" applyNumberFormat="0" applyProtection="0">
      <alignment horizontal="right" vertical="center"/>
    </xf>
    <xf numFmtId="178" fontId="71" fillId="74" borderId="172" applyNumberFormat="0" applyProtection="0">
      <alignment horizontal="left" vertical="top" indent="1"/>
    </xf>
    <xf numFmtId="178" fontId="18" fillId="76" borderId="172" applyNumberFormat="0" applyProtection="0">
      <alignment horizontal="left" vertical="center" indent="1"/>
    </xf>
    <xf numFmtId="4" fontId="71" fillId="63" borderId="173" applyNumberFormat="0" applyProtection="0">
      <alignment horizontal="left" vertical="center" indent="1"/>
    </xf>
    <xf numFmtId="178" fontId="18" fillId="76" borderId="172" applyNumberFormat="0" applyProtection="0">
      <alignment horizontal="left" vertical="top" indent="1"/>
    </xf>
    <xf numFmtId="178" fontId="71" fillId="57" borderId="170" applyNumberFormat="0" applyFont="0" applyAlignment="0" applyProtection="0"/>
    <xf numFmtId="4" fontId="18" fillId="75" borderId="173" applyNumberFormat="0" applyProtection="0">
      <alignment horizontal="left" vertical="center" indent="1"/>
    </xf>
    <xf numFmtId="178" fontId="69" fillId="108" borderId="171" applyNumberFormat="0" applyAlignment="0" applyProtection="0"/>
    <xf numFmtId="178" fontId="71" fillId="74" borderId="170" applyNumberFormat="0" applyProtection="0">
      <alignment horizontal="left" vertical="center" indent="1"/>
    </xf>
    <xf numFmtId="4" fontId="71" fillId="64" borderId="170" applyNumberFormat="0" applyProtection="0">
      <alignment horizontal="right" vertical="center"/>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9" fillId="108" borderId="170" applyNumberForma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76" borderId="170" applyNumberFormat="0" applyProtection="0">
      <alignment horizontal="left" vertical="center" indent="1"/>
    </xf>
    <xf numFmtId="178" fontId="71" fillId="75" borderId="172" applyNumberFormat="0" applyProtection="0">
      <alignment horizontal="left" vertical="top" indent="1"/>
    </xf>
    <xf numFmtId="4" fontId="71" fillId="67" borderId="170" applyNumberFormat="0" applyProtection="0">
      <alignment horizontal="right" vertical="center"/>
    </xf>
    <xf numFmtId="178" fontId="71" fillId="57" borderId="170" applyNumberFormat="0" applyFon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63" borderId="170" applyNumberFormat="0" applyProtection="0">
      <alignment horizontal="right" vertical="center"/>
    </xf>
    <xf numFmtId="4" fontId="71" fillId="96" borderId="170" applyNumberFormat="0" applyProtection="0">
      <alignment horizontal="left" vertical="center" indent="1"/>
    </xf>
    <xf numFmtId="178" fontId="40" fillId="80" borderId="177">
      <alignment vertical="center"/>
    </xf>
    <xf numFmtId="180" fontId="40" fillId="82" borderId="177">
      <alignment vertical="center"/>
      <protection locked="0"/>
    </xf>
    <xf numFmtId="180" fontId="40" fillId="129" borderId="177">
      <alignment vertical="center"/>
    </xf>
    <xf numFmtId="178" fontId="66" fillId="58" borderId="170" applyNumberForma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1" fillId="57" borderId="170" applyNumberFormat="0" applyFont="0" applyAlignment="0" applyProtection="0"/>
    <xf numFmtId="178" fontId="66" fillId="58" borderId="170" applyNumberFormat="0" applyAlignment="0" applyProtection="0"/>
    <xf numFmtId="4" fontId="71" fillId="69" borderId="170" applyNumberFormat="0" applyProtection="0">
      <alignment horizontal="right" vertical="center"/>
    </xf>
    <xf numFmtId="37" fontId="41" fillId="0" borderId="175" applyNumberFormat="0"/>
    <xf numFmtId="4" fontId="71" fillId="111" borderId="170"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4" fontId="71" fillId="62" borderId="170" applyNumberFormat="0" applyProtection="0">
      <alignment vertical="center"/>
    </xf>
    <xf numFmtId="178" fontId="74" fillId="63" borderId="172" applyNumberFormat="0" applyProtection="0">
      <alignment horizontal="left" vertical="top" indent="1"/>
    </xf>
    <xf numFmtId="178" fontId="71" fillId="76" borderId="172" applyNumberFormat="0" applyProtection="0">
      <alignment horizontal="left" vertical="top" indent="1"/>
    </xf>
    <xf numFmtId="178" fontId="79" fillId="108" borderId="170" applyNumberFormat="0" applyAlignment="0" applyProtection="0"/>
    <xf numFmtId="178" fontId="71" fillId="74" borderId="172" applyNumberFormat="0" applyProtection="0">
      <alignment horizontal="left" vertical="top" indent="1"/>
    </xf>
    <xf numFmtId="178" fontId="66" fillId="58" borderId="170" applyNumberFormat="0" applyAlignment="0" applyProtection="0"/>
    <xf numFmtId="178" fontId="18" fillId="75" borderId="172" applyNumberFormat="0" applyProtection="0">
      <alignment horizontal="left" vertical="center" indent="1"/>
    </xf>
    <xf numFmtId="178" fontId="71" fillId="76" borderId="172" applyNumberFormat="0" applyProtection="0">
      <alignment horizontal="left" vertical="top" indent="1"/>
    </xf>
    <xf numFmtId="4" fontId="81" fillId="81" borderId="170" applyNumberFormat="0" applyProtection="0">
      <alignment horizontal="right" vertical="center"/>
    </xf>
    <xf numFmtId="178" fontId="71" fillId="113" borderId="170" applyNumberFormat="0" applyProtection="0">
      <alignment horizontal="left" vertical="center" indent="1"/>
    </xf>
    <xf numFmtId="178" fontId="71" fillId="76" borderId="172" applyNumberFormat="0" applyProtection="0">
      <alignment horizontal="left" vertical="top" indent="1"/>
    </xf>
    <xf numFmtId="4" fontId="71" fillId="68" borderId="170" applyNumberFormat="0" applyProtection="0">
      <alignment horizontal="right" vertical="center"/>
    </xf>
    <xf numFmtId="4" fontId="18" fillId="75" borderId="173" applyNumberFormat="0" applyProtection="0">
      <alignment horizontal="left" vertical="center" indent="1"/>
    </xf>
    <xf numFmtId="178" fontId="71" fillId="75" borderId="172" applyNumberFormat="0" applyProtection="0">
      <alignment horizontal="left" vertical="top" indent="1"/>
    </xf>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178" fontId="71" fillId="63" borderId="163" applyNumberFormat="0" applyProtection="0">
      <alignment horizontal="left" vertical="top" indent="1"/>
    </xf>
    <xf numFmtId="4" fontId="71" fillId="0" borderId="161" applyNumberFormat="0" applyProtection="0">
      <alignment horizontal="right" vertical="center"/>
    </xf>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 fontId="74" fillId="84" borderId="172" applyNumberFormat="0" applyProtection="0">
      <alignment horizontal="left" vertical="center" indent="1"/>
    </xf>
    <xf numFmtId="178" fontId="71" fillId="74" borderId="172" applyNumberFormat="0" applyProtection="0">
      <alignment horizontal="left" vertical="top" indent="1"/>
    </xf>
    <xf numFmtId="4" fontId="71" fillId="66" borderId="173" applyNumberFormat="0" applyProtection="0">
      <alignment horizontal="right" vertical="center"/>
    </xf>
    <xf numFmtId="178" fontId="71" fillId="75" borderId="172" applyNumberFormat="0" applyProtection="0">
      <alignment horizontal="left" vertical="top" indent="1"/>
    </xf>
    <xf numFmtId="4" fontId="71" fillId="67" borderId="170" applyNumberFormat="0" applyProtection="0">
      <alignment horizontal="right" vertical="center"/>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69" fillId="108" borderId="171" applyNumberFormat="0" applyAlignment="0" applyProtection="0"/>
    <xf numFmtId="4" fontId="71" fillId="66" borderId="173" applyNumberFormat="0" applyProtection="0">
      <alignment horizontal="right" vertical="center"/>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1" fillId="57" borderId="170" applyNumberFormat="0" applyFont="0" applyAlignment="0" applyProtection="0"/>
    <xf numFmtId="180" fontId="7" fillId="146" borderId="177">
      <alignment vertical="center"/>
    </xf>
    <xf numFmtId="4" fontId="81" fillId="82" borderId="177" applyNumberFormat="0" applyProtection="0">
      <alignment vertical="center"/>
    </xf>
    <xf numFmtId="178" fontId="71" fillId="76" borderId="172" applyNumberFormat="0" applyProtection="0">
      <alignment horizontal="left" vertical="top"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178" fontId="71" fillId="75" borderId="172" applyNumberFormat="0" applyProtection="0">
      <alignment horizontal="left" vertical="top" indent="1"/>
    </xf>
    <xf numFmtId="180" fontId="40" fillId="147" borderId="177">
      <alignment horizontal="right" vertical="center"/>
      <protection locked="0"/>
    </xf>
    <xf numFmtId="171" fontId="40" fillId="82" borderId="177">
      <alignment vertical="center"/>
      <protection locked="0"/>
    </xf>
    <xf numFmtId="178" fontId="40" fillId="129" borderId="177">
      <alignment vertical="center"/>
    </xf>
    <xf numFmtId="178" fontId="79" fillId="108" borderId="170" applyNumberFormat="0" applyAlignment="0" applyProtection="0"/>
    <xf numFmtId="178" fontId="74" fillId="78"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178" fontId="71" fillId="57" borderId="170" applyNumberFormat="0" applyFont="0" applyAlignment="0" applyProtection="0"/>
    <xf numFmtId="178" fontId="71" fillId="57" borderId="170" applyNumberFormat="0" applyFont="0" applyAlignment="0" applyProtection="0"/>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71" fillId="76" borderId="170" applyNumberFormat="0" applyProtection="0">
      <alignment horizontal="left" vertical="center" indent="1"/>
    </xf>
    <xf numFmtId="178" fontId="71" fillId="57" borderId="170" applyNumberFormat="0" applyFont="0" applyAlignment="0" applyProtection="0"/>
    <xf numFmtId="178" fontId="18" fillId="75" borderId="172" applyNumberFormat="0" applyProtection="0">
      <alignment horizontal="left" vertical="top" indent="1"/>
    </xf>
    <xf numFmtId="178" fontId="31" fillId="0" borderId="176" applyNumberFormat="0" applyFill="0" applyAlignment="0" applyProtection="0"/>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18" fillId="75" borderId="173" applyNumberFormat="0" applyProtection="0">
      <alignment horizontal="left" vertical="center" indent="1"/>
    </xf>
    <xf numFmtId="178" fontId="71" fillId="76" borderId="172" applyNumberFormat="0" applyProtection="0">
      <alignment horizontal="left" vertical="top" indent="1"/>
    </xf>
    <xf numFmtId="4" fontId="74" fillId="78" borderId="172" applyNumberFormat="0" applyProtection="0">
      <alignment vertical="center"/>
    </xf>
    <xf numFmtId="178" fontId="71" fillId="57" borderId="170"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178" fontId="71" fillId="74" borderId="161" applyNumberFormat="0" applyProtection="0">
      <alignment horizontal="left" vertical="center"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31" fillId="0" borderId="176" applyNumberFormat="0" applyFill="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71" fillId="57" borderId="170" applyNumberFormat="0" applyFont="0" applyAlignment="0" applyProtection="0"/>
    <xf numFmtId="178" fontId="74" fillId="63" borderId="172" applyNumberFormat="0" applyProtection="0">
      <alignment horizontal="left" vertical="top" indent="1"/>
    </xf>
    <xf numFmtId="178" fontId="18" fillId="74" borderId="172" applyNumberFormat="0" applyProtection="0">
      <alignment horizontal="left" vertical="center"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80" fontId="7" fillId="165" borderId="177">
      <alignment vertical="center"/>
    </xf>
    <xf numFmtId="178" fontId="71" fillId="114" borderId="177"/>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1" borderId="170" applyNumberFormat="0" applyProtection="0">
      <alignment horizontal="right" vertical="center"/>
    </xf>
    <xf numFmtId="180" fontId="40" fillId="147" borderId="177">
      <alignment horizontal="right" vertical="center"/>
      <protection locked="0"/>
    </xf>
    <xf numFmtId="177" fontId="40" fillId="80" borderId="177">
      <alignment vertical="center"/>
    </xf>
    <xf numFmtId="182" fontId="40" fillId="82" borderId="177">
      <alignment vertical="center"/>
      <protection locked="0"/>
    </xf>
    <xf numFmtId="178" fontId="71" fillId="57" borderId="170" applyNumberFormat="0" applyFont="0" applyAlignment="0" applyProtection="0"/>
    <xf numFmtId="177" fontId="7" fillId="146" borderId="177">
      <alignment vertical="center"/>
    </xf>
    <xf numFmtId="37" fontId="41" fillId="0" borderId="175" applyNumberFormat="0"/>
    <xf numFmtId="4" fontId="71" fillId="0" borderId="170" applyNumberFormat="0" applyProtection="0">
      <alignment horizontal="right" vertical="center"/>
    </xf>
    <xf numFmtId="178" fontId="71" fillId="75" borderId="172" applyNumberFormat="0" applyProtection="0">
      <alignment horizontal="left" vertical="top" indent="1"/>
    </xf>
    <xf numFmtId="4" fontId="71" fillId="67" borderId="170" applyNumberFormat="0" applyProtection="0">
      <alignment horizontal="right" vertical="center"/>
    </xf>
    <xf numFmtId="178" fontId="66" fillId="58" borderId="170" applyNumberFormat="0" applyAlignment="0" applyProtection="0"/>
    <xf numFmtId="178" fontId="71" fillId="76" borderId="172" applyNumberFormat="0" applyProtection="0">
      <alignment horizontal="left" vertical="top" indent="1"/>
    </xf>
    <xf numFmtId="178" fontId="71" fillId="57" borderId="170" applyNumberFormat="0" applyFont="0" applyAlignment="0" applyProtection="0"/>
    <xf numFmtId="4" fontId="71" fillId="112" borderId="170" applyNumberFormat="0" applyProtection="0">
      <alignment horizontal="right" vertical="center"/>
    </xf>
    <xf numFmtId="4" fontId="71" fillId="73" borderId="173"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6" borderId="172" applyNumberFormat="0" applyProtection="0">
      <alignment horizontal="left" vertical="top" indent="1"/>
    </xf>
    <xf numFmtId="4" fontId="74" fillId="78" borderId="172" applyNumberFormat="0" applyProtection="0">
      <alignment vertical="center"/>
    </xf>
    <xf numFmtId="178" fontId="18" fillId="76" borderId="172" applyNumberFormat="0" applyProtection="0">
      <alignment horizontal="left" vertical="top" indent="1"/>
    </xf>
    <xf numFmtId="178" fontId="71" fillId="57" borderId="170" applyNumberFormat="0" applyFont="0" applyAlignment="0" applyProtection="0"/>
    <xf numFmtId="178" fontId="71" fillId="76" borderId="172" applyNumberFormat="0" applyProtection="0">
      <alignment horizontal="left" vertical="top" indent="1"/>
    </xf>
    <xf numFmtId="178" fontId="71" fillId="57" borderId="170" applyNumberFormat="0" applyFont="0" applyAlignment="0" applyProtection="0"/>
    <xf numFmtId="4" fontId="71" fillId="70"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9" fillId="108" borderId="171" applyNumberFormat="0" applyAlignment="0" applyProtection="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 fontId="71" fillId="63" borderId="173" applyNumberFormat="0" applyProtection="0">
      <alignment horizontal="left" vertical="center" indent="1"/>
    </xf>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178" fontId="31" fillId="0" borderId="176" applyNumberFormat="0" applyFill="0" applyAlignment="0" applyProtection="0"/>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178" fontId="79" fillId="108" borderId="161" applyNumberFormat="0" applyAlignment="0" applyProtection="0"/>
    <xf numFmtId="178" fontId="79" fillId="108" borderId="161" applyNumberFormat="0" applyAlignment="0" applyProtection="0"/>
    <xf numFmtId="178" fontId="73" fillId="75" borderId="174" applyBorder="0"/>
    <xf numFmtId="178" fontId="18" fillId="74" borderId="172" applyNumberFormat="0" applyProtection="0">
      <alignment horizontal="left" vertical="top" indent="1"/>
    </xf>
    <xf numFmtId="178" fontId="73" fillId="75" borderId="174" applyBorder="0"/>
    <xf numFmtId="178" fontId="71" fillId="75" borderId="172" applyNumberFormat="0" applyProtection="0">
      <alignment horizontal="left" vertical="top" indent="1"/>
    </xf>
    <xf numFmtId="4" fontId="71" fillId="112" borderId="170" applyNumberFormat="0" applyProtection="0">
      <alignment horizontal="righ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9" fillId="108" borderId="171" applyNumberForma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70" borderId="170" applyNumberFormat="0" applyProtection="0">
      <alignment horizontal="right" vertical="center"/>
    </xf>
    <xf numFmtId="178" fontId="71" fillId="57" borderId="170" applyNumberFormat="0" applyFont="0" applyAlignment="0" applyProtection="0"/>
    <xf numFmtId="178" fontId="73" fillId="75" borderId="174" applyBorder="0"/>
    <xf numFmtId="178" fontId="71" fillId="76" borderId="172" applyNumberFormat="0" applyProtection="0">
      <alignment horizontal="left" vertical="top" indent="1"/>
    </xf>
    <xf numFmtId="178" fontId="71" fillId="75" borderId="172" applyNumberFormat="0" applyProtection="0">
      <alignment horizontal="left" vertical="top" indent="1"/>
    </xf>
    <xf numFmtId="180" fontId="40" fillId="80" borderId="177">
      <alignment vertical="center"/>
    </xf>
    <xf numFmtId="171" fontId="40" fillId="82" borderId="177">
      <alignment vertical="center"/>
      <protection locked="0"/>
    </xf>
    <xf numFmtId="178" fontId="40" fillId="129" borderId="177">
      <alignment vertical="center"/>
    </xf>
    <xf numFmtId="178" fontId="66" fillId="58" borderId="170" applyNumberFormat="0" applyAlignment="0" applyProtection="0"/>
    <xf numFmtId="178" fontId="71" fillId="63"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1" fillId="57" borderId="170" applyNumberFormat="0" applyFont="0" applyAlignment="0" applyProtection="0"/>
    <xf numFmtId="173" fontId="41" fillId="0" borderId="169" applyFill="0"/>
    <xf numFmtId="178" fontId="71" fillId="57" borderId="170" applyNumberFormat="0" applyFont="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9" fillId="108" borderId="170" applyNumberFormat="0" applyAlignment="0" applyProtection="0"/>
    <xf numFmtId="4" fontId="76" fillId="79" borderId="173" applyNumberFormat="0" applyProtection="0">
      <alignment horizontal="left" vertical="center" indent="1"/>
    </xf>
    <xf numFmtId="37" fontId="41" fillId="0" borderId="175" applyNumberFormat="0"/>
    <xf numFmtId="178" fontId="18" fillId="74" borderId="172" applyNumberFormat="0" applyProtection="0">
      <alignment horizontal="left" vertical="center" indent="1"/>
    </xf>
    <xf numFmtId="178" fontId="71" fillId="63" borderId="172" applyNumberFormat="0" applyProtection="0">
      <alignment horizontal="left" vertical="top" indent="1"/>
    </xf>
    <xf numFmtId="178" fontId="66" fillId="58" borderId="170" applyNumberForma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74" borderId="173" applyNumberFormat="0" applyProtection="0">
      <alignment horizontal="left" vertical="center" indent="1"/>
    </xf>
    <xf numFmtId="178" fontId="71" fillId="76" borderId="172" applyNumberFormat="0" applyProtection="0">
      <alignment horizontal="left" vertical="top" indent="1"/>
    </xf>
    <xf numFmtId="178" fontId="74" fillId="78"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82" fontId="7" fillId="163" borderId="177">
      <alignment vertical="center"/>
      <protection locked="0"/>
    </xf>
    <xf numFmtId="0" fontId="7" fillId="146" borderId="177">
      <alignment vertical="center"/>
    </xf>
    <xf numFmtId="180" fontId="7" fillId="146" borderId="177">
      <alignment vertical="center"/>
    </xf>
    <xf numFmtId="4" fontId="74" fillId="78" borderId="172" applyNumberFormat="0" applyProtection="0">
      <alignment vertical="center"/>
    </xf>
    <xf numFmtId="178" fontId="71" fillId="75" borderId="172" applyNumberFormat="0" applyProtection="0">
      <alignment horizontal="left" vertical="top" indent="1"/>
    </xf>
    <xf numFmtId="4" fontId="71" fillId="0" borderId="170" applyNumberFormat="0" applyProtection="0">
      <alignment horizontal="right" vertical="center"/>
    </xf>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 fontId="77" fillId="77" borderId="170" applyNumberFormat="0" applyProtection="0">
      <alignment horizontal="right" vertical="center"/>
    </xf>
    <xf numFmtId="178" fontId="71" fillId="75" borderId="172" applyNumberFormat="0" applyProtection="0">
      <alignment horizontal="left" vertical="top" indent="1"/>
    </xf>
    <xf numFmtId="178" fontId="18" fillId="63" borderId="172" applyNumberFormat="0" applyProtection="0">
      <alignment horizontal="left" vertical="center" indent="1"/>
    </xf>
    <xf numFmtId="4" fontId="18" fillId="75" borderId="173" applyNumberFormat="0" applyProtection="0">
      <alignment horizontal="left" vertical="center" indent="1"/>
    </xf>
    <xf numFmtId="37" fontId="41" fillId="0" borderId="175" applyNumberFormat="0"/>
    <xf numFmtId="178" fontId="71" fillId="76" borderId="172" applyNumberFormat="0" applyProtection="0">
      <alignment horizontal="left" vertical="top" indent="1"/>
    </xf>
    <xf numFmtId="178" fontId="18" fillId="63" borderId="172" applyNumberFormat="0" applyProtection="0">
      <alignment horizontal="left" vertical="center" indent="1"/>
    </xf>
    <xf numFmtId="178" fontId="71" fillId="75" borderId="172" applyNumberFormat="0" applyProtection="0">
      <alignment horizontal="left" vertical="top" indent="1"/>
    </xf>
    <xf numFmtId="178" fontId="18" fillId="74" borderId="172" applyNumberFormat="0" applyProtection="0">
      <alignment horizontal="left" vertical="top" indent="1"/>
    </xf>
    <xf numFmtId="178" fontId="71" fillId="57" borderId="170" applyNumberFormat="0" applyFont="0" applyAlignment="0" applyProtection="0"/>
    <xf numFmtId="4" fontId="71" fillId="96" borderId="170" applyNumberFormat="0" applyProtection="0">
      <alignment horizontal="left" vertical="center" indent="1"/>
    </xf>
    <xf numFmtId="178" fontId="71" fillId="74" borderId="170"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9" fontId="7" fillId="165" borderId="177">
      <alignment vertical="center"/>
    </xf>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18" fillId="63" borderId="172" applyNumberFormat="0" applyProtection="0">
      <alignment horizontal="left" vertical="center" indent="1"/>
    </xf>
    <xf numFmtId="4" fontId="71" fillId="70" borderId="170" applyNumberFormat="0" applyProtection="0">
      <alignment horizontal="right" vertical="center"/>
    </xf>
    <xf numFmtId="180" fontId="40" fillId="147" borderId="177">
      <alignment horizontal="right" vertical="center"/>
      <protection locked="0"/>
    </xf>
    <xf numFmtId="182" fontId="40" fillId="80" borderId="177">
      <alignment vertical="center"/>
    </xf>
    <xf numFmtId="178" fontId="40" fillId="82" borderId="177">
      <alignment vertical="center"/>
      <protection locked="0"/>
    </xf>
    <xf numFmtId="178" fontId="71" fillId="57" borderId="170" applyNumberFormat="0" applyFont="0" applyAlignment="0" applyProtection="0"/>
    <xf numFmtId="4" fontId="77" fillId="77" borderId="170" applyNumberFormat="0" applyProtection="0">
      <alignment horizontal="right" vertical="center"/>
    </xf>
    <xf numFmtId="4" fontId="71" fillId="96" borderId="170" applyNumberFormat="0" applyProtection="0">
      <alignment horizontal="left" vertical="center"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66" fillId="58" borderId="170" applyNumberFormat="0" applyAlignment="0" applyProtection="0"/>
    <xf numFmtId="178" fontId="71" fillId="63" borderId="172" applyNumberFormat="0" applyProtection="0">
      <alignment horizontal="left" vertical="top" indent="1"/>
    </xf>
    <xf numFmtId="4" fontId="71" fillId="72" borderId="170" applyNumberFormat="0" applyProtection="0">
      <alignment horizontal="right" vertical="center"/>
    </xf>
    <xf numFmtId="4" fontId="71" fillId="67" borderId="170" applyNumberFormat="0" applyProtection="0">
      <alignment horizontal="right" vertical="center"/>
    </xf>
    <xf numFmtId="4" fontId="18" fillId="75" borderId="173" applyNumberFormat="0" applyProtection="0">
      <alignment horizontal="left" vertical="center"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3" fillId="75" borderId="174" applyBorder="0"/>
    <xf numFmtId="178" fontId="71" fillId="76" borderId="172" applyNumberFormat="0" applyProtection="0">
      <alignment horizontal="left" vertical="top" indent="1"/>
    </xf>
    <xf numFmtId="178" fontId="71" fillId="84" borderId="170"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4" fontId="71" fillId="72"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37" fontId="41" fillId="0" borderId="175" applyNumberFormat="0"/>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1" fillId="75" borderId="163" applyNumberFormat="0" applyProtection="0">
      <alignment horizontal="left" vertical="top" indent="1"/>
    </xf>
    <xf numFmtId="178" fontId="18" fillId="76" borderId="163" applyNumberFormat="0" applyProtection="0">
      <alignment horizontal="left" vertical="top" indent="1"/>
    </xf>
    <xf numFmtId="178" fontId="18" fillId="74" borderId="163" applyNumberFormat="0" applyProtection="0">
      <alignment horizontal="left" vertical="center"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 fontId="71" fillId="96" borderId="170" applyNumberFormat="0" applyProtection="0">
      <alignment horizontal="left" vertical="center" indent="1"/>
    </xf>
    <xf numFmtId="178" fontId="71" fillId="74"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4" borderId="173" applyNumberFormat="0" applyProtection="0">
      <alignment horizontal="left" vertical="center" indent="1"/>
    </xf>
    <xf numFmtId="178" fontId="71" fillId="74" borderId="170" applyNumberFormat="0" applyProtection="0">
      <alignment horizontal="left" vertical="center" indent="1"/>
    </xf>
    <xf numFmtId="178" fontId="79" fillId="108" borderId="170" applyNumberFormat="0" applyAlignment="0" applyProtection="0"/>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69" fillId="108" borderId="171" applyNumberFormat="0" applyAlignment="0" applyProtection="0"/>
    <xf numFmtId="177" fontId="7" fillId="163" borderId="177">
      <alignment vertical="center"/>
      <protection locked="0"/>
    </xf>
    <xf numFmtId="4" fontId="81" fillId="81" borderId="170" applyNumberFormat="0" applyProtection="0">
      <alignment horizontal="right" vertical="center"/>
    </xf>
    <xf numFmtId="178" fontId="18" fillId="74" borderId="172" applyNumberFormat="0" applyProtection="0">
      <alignment horizontal="left" vertical="center" indent="1"/>
    </xf>
    <xf numFmtId="4" fontId="71" fillId="67" borderId="170" applyNumberFormat="0" applyProtection="0">
      <alignment horizontal="right" vertical="center"/>
    </xf>
    <xf numFmtId="177" fontId="40" fillId="147" borderId="177">
      <alignment horizontal="right" vertical="center"/>
      <protection locked="0"/>
    </xf>
    <xf numFmtId="182" fontId="40" fillId="80" borderId="177">
      <alignment vertical="center"/>
    </xf>
    <xf numFmtId="180" fontId="40" fillId="82" borderId="177">
      <alignment vertical="center"/>
      <protection locked="0"/>
    </xf>
    <xf numFmtId="178" fontId="71" fillId="57" borderId="170" applyNumberFormat="0" applyFont="0" applyAlignment="0" applyProtection="0"/>
    <xf numFmtId="178" fontId="74" fillId="63" borderId="172" applyNumberFormat="0" applyProtection="0">
      <alignment horizontal="left" vertical="top" indent="1"/>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8" fontId="71" fillId="57" borderId="170" applyNumberFormat="0" applyFont="0" applyAlignment="0" applyProtection="0"/>
    <xf numFmtId="178" fontId="71" fillId="75" borderId="172" applyNumberFormat="0" applyProtection="0">
      <alignment horizontal="left" vertical="top" indent="1"/>
    </xf>
    <xf numFmtId="4" fontId="71" fillId="73" borderId="173" applyNumberFormat="0" applyProtection="0">
      <alignment horizontal="left" vertical="center" indent="1"/>
    </xf>
    <xf numFmtId="4" fontId="71" fillId="68" borderId="170" applyNumberFormat="0" applyProtection="0">
      <alignment horizontal="right" vertical="center"/>
    </xf>
    <xf numFmtId="178" fontId="71" fillId="63"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67" borderId="170" applyNumberFormat="0" applyProtection="0">
      <alignment horizontal="right" vertical="center"/>
    </xf>
    <xf numFmtId="178" fontId="71" fillId="63" borderId="172" applyNumberFormat="0" applyProtection="0">
      <alignment horizontal="left" vertical="top" indent="1"/>
    </xf>
    <xf numFmtId="178" fontId="69" fillId="108" borderId="171" applyNumberFormat="0" applyAlignment="0" applyProtection="0"/>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31" fillId="0" borderId="176" applyNumberFormat="0" applyFill="0" applyAlignment="0" applyProtection="0"/>
    <xf numFmtId="178" fontId="71" fillId="76" borderId="170" applyNumberFormat="0" applyProtection="0">
      <alignment horizontal="left" vertical="center" indent="1"/>
    </xf>
    <xf numFmtId="178" fontId="71" fillId="74" borderId="172" applyNumberFormat="0" applyProtection="0">
      <alignment horizontal="left" vertical="top" indent="1"/>
    </xf>
    <xf numFmtId="178" fontId="66" fillId="58" borderId="170"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178" fontId="31" fillId="0" borderId="176" applyNumberFormat="0" applyFill="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37" fontId="41" fillId="0" borderId="175" applyNumberFormat="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112" borderId="170" applyNumberFormat="0" applyProtection="0">
      <alignment horizontal="right" vertical="center"/>
    </xf>
    <xf numFmtId="180" fontId="7" fillId="166" borderId="177">
      <alignment horizontal="right" vertical="center"/>
      <protection locked="0"/>
    </xf>
    <xf numFmtId="173" fontId="41" fillId="0" borderId="178" applyFill="0"/>
    <xf numFmtId="178" fontId="71" fillId="74"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4" fontId="71" fillId="111" borderId="170" applyNumberFormat="0" applyProtection="0">
      <alignment horizontal="left" vertical="center" indent="1"/>
    </xf>
    <xf numFmtId="178" fontId="40" fillId="80" borderId="177">
      <alignment vertical="center"/>
    </xf>
    <xf numFmtId="178" fontId="40" fillId="82" borderId="177">
      <alignment vertical="center"/>
      <protection locked="0"/>
    </xf>
    <xf numFmtId="178" fontId="69" fillId="108" borderId="171" applyNumberFormat="0" applyAlignment="0" applyProtection="0"/>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70" borderId="170" applyNumberFormat="0" applyProtection="0">
      <alignment horizontal="right" vertical="center"/>
    </xf>
    <xf numFmtId="178" fontId="71" fillId="57" borderId="170" applyNumberFormat="0" applyFont="0" applyAlignment="0" applyProtection="0"/>
    <xf numFmtId="173" fontId="41" fillId="0" borderId="169" applyFill="0"/>
    <xf numFmtId="178" fontId="18" fillId="75" borderId="172" applyNumberFormat="0" applyProtection="0">
      <alignment horizontal="left" vertical="center" indent="1"/>
    </xf>
    <xf numFmtId="178" fontId="31" fillId="0" borderId="176" applyNumberFormat="0" applyFill="0" applyAlignment="0" applyProtection="0"/>
    <xf numFmtId="4" fontId="71" fillId="66" borderId="173" applyNumberFormat="0" applyProtection="0">
      <alignment horizontal="right" vertical="center"/>
    </xf>
    <xf numFmtId="178" fontId="69" fillId="108" borderId="171" applyNumberFormat="0" applyAlignment="0" applyProtection="0"/>
    <xf numFmtId="178" fontId="71" fillId="74" borderId="170" applyNumberFormat="0" applyProtection="0">
      <alignment horizontal="left" vertical="center" indent="1"/>
    </xf>
    <xf numFmtId="178" fontId="71" fillId="75" borderId="172" applyNumberFormat="0" applyProtection="0">
      <alignment horizontal="left" vertical="top" indent="1"/>
    </xf>
    <xf numFmtId="4" fontId="71" fillId="64" borderId="170" applyNumberFormat="0" applyProtection="0">
      <alignment horizontal="right" vertical="center"/>
    </xf>
    <xf numFmtId="4" fontId="81" fillId="81" borderId="170" applyNumberFormat="0" applyProtection="0">
      <alignment horizontal="right" vertical="center"/>
    </xf>
    <xf numFmtId="178" fontId="71" fillId="76" borderId="172" applyNumberFormat="0" applyProtection="0">
      <alignment horizontal="left" vertical="top" indent="1"/>
    </xf>
    <xf numFmtId="178" fontId="71" fillId="57" borderId="170" applyNumberFormat="0" applyFont="0" applyAlignment="0" applyProtection="0"/>
    <xf numFmtId="178" fontId="18" fillId="74" borderId="172" applyNumberFormat="0" applyProtection="0">
      <alignment horizontal="left" vertical="top" indent="1"/>
    </xf>
    <xf numFmtId="178" fontId="79" fillId="108" borderId="170" applyNumberFormat="0" applyAlignment="0" applyProtection="0"/>
    <xf numFmtId="178" fontId="75" fillId="62" borderId="172" applyNumberFormat="0" applyProtection="0">
      <alignment horizontal="left" vertical="top" indent="1"/>
    </xf>
    <xf numFmtId="178" fontId="71" fillId="75" borderId="172" applyNumberFormat="0" applyProtection="0">
      <alignment horizontal="left" vertical="top" indent="1"/>
    </xf>
    <xf numFmtId="178" fontId="71" fillId="76" borderId="172" applyNumberFormat="0" applyProtection="0">
      <alignment horizontal="left" vertical="top" indent="1"/>
    </xf>
    <xf numFmtId="178" fontId="74" fillId="63"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57" borderId="170"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9" fontId="7" fillId="146" borderId="177">
      <alignment vertical="center"/>
    </xf>
    <xf numFmtId="0" fontId="7" fillId="146" borderId="177">
      <alignment vertical="center"/>
    </xf>
    <xf numFmtId="178" fontId="18" fillId="74" borderId="172"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71" fillId="69" borderId="170" applyNumberFormat="0" applyProtection="0">
      <alignment horizontal="right" vertical="center"/>
    </xf>
    <xf numFmtId="4" fontId="71" fillId="67" borderId="170" applyNumberFormat="0" applyProtection="0">
      <alignment horizontal="right" vertical="center"/>
    </xf>
    <xf numFmtId="4" fontId="71" fillId="112" borderId="170" applyNumberFormat="0" applyProtection="0">
      <alignment horizontal="right" vertical="center"/>
    </xf>
    <xf numFmtId="4" fontId="71" fillId="111" borderId="170" applyNumberFormat="0" applyProtection="0">
      <alignment horizontal="left" vertical="center" indent="1"/>
    </xf>
    <xf numFmtId="4" fontId="71" fillId="62" borderId="170" applyNumberFormat="0" applyProtection="0">
      <alignment vertical="center"/>
    </xf>
    <xf numFmtId="178" fontId="69" fillId="108" borderId="171" applyNumberFormat="0" applyAlignment="0" applyProtection="0"/>
    <xf numFmtId="178" fontId="74" fillId="78" borderId="172" applyNumberFormat="0" applyProtection="0">
      <alignment horizontal="left" vertical="top" indent="1"/>
    </xf>
    <xf numFmtId="178" fontId="71" fillId="74" borderId="172" applyNumberFormat="0" applyProtection="0">
      <alignment horizontal="left" vertical="top" indent="1"/>
    </xf>
    <xf numFmtId="178" fontId="18" fillId="74" borderId="172"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18" fillId="75" borderId="173" applyNumberFormat="0" applyProtection="0">
      <alignment horizontal="left" vertical="center" indent="1"/>
    </xf>
    <xf numFmtId="178" fontId="71" fillId="57" borderId="170" applyNumberFormat="0" applyFont="0" applyAlignment="0" applyProtection="0"/>
    <xf numFmtId="178" fontId="18" fillId="63" borderId="172" applyNumberFormat="0" applyProtection="0">
      <alignment horizontal="left" vertical="center" indent="1"/>
    </xf>
    <xf numFmtId="4" fontId="74" fillId="84" borderId="172" applyNumberFormat="0" applyProtection="0">
      <alignment horizontal="left" vertical="center" indent="1"/>
    </xf>
    <xf numFmtId="4" fontId="81" fillId="81" borderId="170" applyNumberFormat="0" applyProtection="0">
      <alignment horizontal="right" vertical="center"/>
    </xf>
    <xf numFmtId="4" fontId="71" fillId="70" borderId="170" applyNumberFormat="0" applyProtection="0">
      <alignment horizontal="right" vertical="center"/>
    </xf>
    <xf numFmtId="4" fontId="71" fillId="72" borderId="170" applyNumberFormat="0" applyProtection="0">
      <alignment horizontal="right" vertical="center"/>
    </xf>
    <xf numFmtId="178" fontId="18" fillId="75" borderId="172" applyNumberFormat="0" applyProtection="0">
      <alignment horizontal="left" vertical="top" indent="1"/>
    </xf>
    <xf numFmtId="178" fontId="71" fillId="76" borderId="172" applyNumberFormat="0" applyProtection="0">
      <alignment horizontal="left" vertical="top" indent="1"/>
    </xf>
    <xf numFmtId="178" fontId="71" fillId="57" borderId="170" applyNumberFormat="0" applyFont="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0" fontId="18" fillId="77" borderId="19" applyNumberFormat="0">
      <protection locked="0"/>
    </xf>
    <xf numFmtId="4" fontId="35" fillId="93" borderId="167" applyNumberFormat="0" applyProtection="0">
      <alignment horizontal="left" vertical="center" indent="1"/>
    </xf>
    <xf numFmtId="4" fontId="37" fillId="94" borderId="167" applyNumberFormat="0" applyProtection="0">
      <alignment horizontal="left" vertical="center" indent="1"/>
    </xf>
    <xf numFmtId="178" fontId="79" fillId="108" borderId="161" applyNumberFormat="0" applyAlignment="0" applyProtection="0"/>
    <xf numFmtId="178" fontId="79" fillId="108" borderId="161" applyNumberFormat="0" applyAlignment="0" applyProtection="0"/>
    <xf numFmtId="178" fontId="71" fillId="75" borderId="172" applyNumberFormat="0" applyProtection="0">
      <alignment horizontal="left" vertical="top" indent="1"/>
    </xf>
    <xf numFmtId="4" fontId="71" fillId="68" borderId="170" applyNumberFormat="0" applyProtection="0">
      <alignment horizontal="right" vertical="center"/>
    </xf>
    <xf numFmtId="178" fontId="73" fillId="75" borderId="174" applyBorder="0"/>
    <xf numFmtId="178" fontId="71" fillId="76" borderId="172" applyNumberFormat="0" applyProtection="0">
      <alignment horizontal="left" vertical="top" indent="1"/>
    </xf>
    <xf numFmtId="178" fontId="69" fillId="108" borderId="171" applyNumberFormat="0" applyAlignment="0" applyProtection="0"/>
    <xf numFmtId="4" fontId="71" fillId="73" borderId="173" applyNumberFormat="0" applyProtection="0">
      <alignment horizontal="left" vertical="center" indent="1"/>
    </xf>
    <xf numFmtId="178" fontId="73" fillId="75" borderId="174" applyBorder="0"/>
    <xf numFmtId="178" fontId="71" fillId="76" borderId="172" applyNumberFormat="0" applyProtection="0">
      <alignment horizontal="left" vertical="top"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178" fontId="71" fillId="57" borderId="170" applyNumberFormat="0" applyFont="0" applyAlignment="0" applyProtection="0"/>
    <xf numFmtId="177" fontId="7" fillId="146" borderId="177">
      <alignmen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40" fillId="147" borderId="177">
      <alignment horizontal="right" vertical="center"/>
      <protection locked="0"/>
    </xf>
    <xf numFmtId="180" fontId="40" fillId="82" borderId="177">
      <alignment vertical="center"/>
      <protection locked="0"/>
    </xf>
    <xf numFmtId="177" fontId="40" fillId="129" borderId="177">
      <alignment vertical="center"/>
    </xf>
    <xf numFmtId="178" fontId="71" fillId="57" borderId="170" applyNumberFormat="0" applyFont="0" applyAlignment="0" applyProtection="0"/>
    <xf numFmtId="4" fontId="71" fillId="0" borderId="170" applyNumberFormat="0" applyProtection="0">
      <alignment horizontal="right" vertical="center"/>
    </xf>
    <xf numFmtId="178" fontId="71" fillId="76" borderId="170" applyNumberFormat="0" applyProtection="0">
      <alignment horizontal="left" vertical="center"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8" fontId="69" fillId="108" borderId="171" applyNumberFormat="0" applyAlignment="0" applyProtection="0"/>
    <xf numFmtId="178" fontId="71" fillId="84" borderId="170" applyNumberFormat="0" applyProtection="0">
      <alignment horizontal="left" vertical="center"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1" fillId="57" borderId="170" applyNumberFormat="0" applyFont="0" applyAlignment="0" applyProtection="0"/>
    <xf numFmtId="178" fontId="74" fillId="78" borderId="172" applyNumberFormat="0" applyProtection="0">
      <alignment horizontal="left" vertical="top" indent="1"/>
    </xf>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18" fillId="63" borderId="172" applyNumberFormat="0" applyProtection="0">
      <alignment horizontal="left" vertical="center" indent="1"/>
    </xf>
    <xf numFmtId="178" fontId="71" fillId="74" borderId="172" applyNumberFormat="0" applyProtection="0">
      <alignment horizontal="left" vertical="top" indent="1"/>
    </xf>
    <xf numFmtId="178" fontId="73" fillId="75" borderId="174" applyBorder="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40" fillId="80" borderId="19">
      <alignment vertical="center"/>
    </xf>
    <xf numFmtId="178" fontId="18" fillId="77" borderId="19" applyNumberFormat="0">
      <protection locked="0"/>
    </xf>
    <xf numFmtId="178" fontId="73" fillId="75" borderId="165" applyBorder="0"/>
    <xf numFmtId="178" fontId="71" fillId="114" borderId="19"/>
    <xf numFmtId="37" fontId="41" fillId="0" borderId="27" applyNumberFormat="0"/>
    <xf numFmtId="4" fontId="71" fillId="68" borderId="170" applyNumberFormat="0" applyProtection="0">
      <alignment horizontal="right" vertical="center"/>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71" fillId="111" borderId="170" applyNumberFormat="0" applyProtection="0">
      <alignment horizontal="left" vertical="center" indent="1"/>
    </xf>
    <xf numFmtId="4" fontId="71" fillId="111" borderId="170" applyNumberFormat="0" applyProtection="0">
      <alignment horizontal="left" vertical="center" indent="1"/>
    </xf>
    <xf numFmtId="4" fontId="71" fillId="62" borderId="170" applyNumberFormat="0" applyProtection="0">
      <alignment vertical="center"/>
    </xf>
    <xf numFmtId="178" fontId="31" fillId="0" borderId="176" applyNumberFormat="0" applyFill="0" applyAlignment="0" applyProtection="0"/>
    <xf numFmtId="178" fontId="74" fillId="63" borderId="172" applyNumberFormat="0" applyProtection="0">
      <alignment horizontal="left" vertical="top" indent="1"/>
    </xf>
    <xf numFmtId="178" fontId="18" fillId="76" borderId="172" applyNumberFormat="0" applyProtection="0">
      <alignment horizontal="left" vertical="center" indent="1"/>
    </xf>
    <xf numFmtId="4" fontId="71" fillId="112" borderId="170" applyNumberFormat="0" applyProtection="0">
      <alignment horizontal="right" vertical="center"/>
    </xf>
    <xf numFmtId="178" fontId="18" fillId="75" borderId="172" applyNumberFormat="0" applyProtection="0">
      <alignment horizontal="left" vertical="center" indent="1"/>
    </xf>
    <xf numFmtId="4" fontId="74" fillId="78" borderId="172" applyNumberFormat="0" applyProtection="0">
      <alignment vertical="center"/>
    </xf>
    <xf numFmtId="178" fontId="71" fillId="74" borderId="172" applyNumberFormat="0" applyProtection="0">
      <alignment horizontal="left" vertical="top" indent="1"/>
    </xf>
    <xf numFmtId="178" fontId="74" fillId="78"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71" fillId="74" borderId="172" applyNumberFormat="0" applyProtection="0">
      <alignment horizontal="left" vertical="top" indent="1"/>
    </xf>
    <xf numFmtId="178" fontId="18" fillId="76" borderId="172" applyNumberFormat="0" applyProtection="0">
      <alignment horizontal="left" vertical="center" indent="1"/>
    </xf>
    <xf numFmtId="178" fontId="71" fillId="57" borderId="170" applyNumberFormat="0" applyFont="0" applyAlignment="0" applyProtection="0"/>
    <xf numFmtId="178" fontId="75" fillId="62"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1" fillId="57" borderId="170" applyNumberFormat="0" applyFont="0" applyAlignment="0" applyProtection="0"/>
    <xf numFmtId="4" fontId="74" fillId="78" borderId="172" applyNumberFormat="0" applyProtection="0">
      <alignment vertical="center"/>
    </xf>
    <xf numFmtId="178" fontId="71" fillId="76" borderId="172" applyNumberFormat="0" applyProtection="0">
      <alignment horizontal="left" vertical="top" indent="1"/>
    </xf>
    <xf numFmtId="178" fontId="71" fillId="75" borderId="172" applyNumberFormat="0" applyProtection="0">
      <alignment horizontal="left" vertical="top" indent="1"/>
    </xf>
    <xf numFmtId="180" fontId="40" fillId="80" borderId="177">
      <alignment vertical="center"/>
    </xf>
    <xf numFmtId="171" fontId="40" fillId="82" borderId="177">
      <alignment vertical="center"/>
      <protection locked="0"/>
    </xf>
    <xf numFmtId="178" fontId="40" fillId="129" borderId="177">
      <alignment vertical="center"/>
    </xf>
    <xf numFmtId="178" fontId="79" fillId="108" borderId="170" applyNumberFormat="0" applyAlignment="0" applyProtection="0"/>
    <xf numFmtId="4" fontId="74" fillId="84" borderId="172" applyNumberFormat="0" applyProtection="0">
      <alignment horizontal="left" vertical="center"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71" fillId="57" borderId="170" applyNumberFormat="0" applyFont="0" applyAlignment="0" applyProtection="0"/>
    <xf numFmtId="178" fontId="71" fillId="57" borderId="170" applyNumberFormat="0" applyFont="0" applyAlignment="0" applyProtection="0"/>
    <xf numFmtId="178" fontId="71" fillId="76" borderId="172" applyNumberFormat="0" applyProtection="0">
      <alignment horizontal="left" vertical="top" indent="1"/>
    </xf>
    <xf numFmtId="178" fontId="66" fillId="58" borderId="170" applyNumberFormat="0" applyAlignment="0" applyProtection="0"/>
    <xf numFmtId="4" fontId="71" fillId="63" borderId="173" applyNumberFormat="0" applyProtection="0">
      <alignment horizontal="left" vertical="center" indent="1"/>
    </xf>
    <xf numFmtId="178" fontId="79" fillId="108" borderId="170" applyNumberFormat="0" applyAlignment="0" applyProtection="0"/>
    <xf numFmtId="4" fontId="71" fillId="96" borderId="170" applyNumberFormat="0" applyProtection="0">
      <alignment horizontal="left" vertical="center" indent="1"/>
    </xf>
    <xf numFmtId="4" fontId="71" fillId="64" borderId="170" applyNumberFormat="0" applyProtection="0">
      <alignment horizontal="righ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66" fillId="58" borderId="170" applyNumberForma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74" borderId="173" applyNumberFormat="0" applyProtection="0">
      <alignment horizontal="left" vertical="center" indent="1"/>
    </xf>
    <xf numFmtId="178" fontId="71" fillId="76" borderId="172" applyNumberFormat="0" applyProtection="0">
      <alignment horizontal="left" vertical="top" indent="1"/>
    </xf>
    <xf numFmtId="4" fontId="74" fillId="84" borderId="172" applyNumberFormat="0" applyProtection="0">
      <alignment horizontal="left" vertical="center" indent="1"/>
    </xf>
    <xf numFmtId="173" fontId="41" fillId="0" borderId="169" applyFill="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75" borderId="172" applyNumberFormat="0" applyProtection="0">
      <alignment horizontal="left" vertical="top" indent="1"/>
    </xf>
    <xf numFmtId="178" fontId="71" fillId="75" borderId="172" applyNumberFormat="0" applyProtection="0">
      <alignment horizontal="left" vertical="top" indent="1"/>
    </xf>
    <xf numFmtId="177" fontId="7" fillId="146" borderId="168">
      <alignment vertical="center"/>
    </xf>
    <xf numFmtId="178" fontId="79" fillId="108" borderId="161" applyNumberFormat="0" applyAlignment="0" applyProtection="0"/>
    <xf numFmtId="178" fontId="79" fillId="108" borderId="161" applyNumberFormat="0" applyAlignment="0" applyProtection="0"/>
    <xf numFmtId="37" fontId="41" fillId="0" borderId="175" applyNumberFormat="0"/>
    <xf numFmtId="178" fontId="71" fillId="75"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31" fillId="0" borderId="176" applyNumberFormat="0" applyFill="0" applyAlignment="0" applyProtection="0"/>
    <xf numFmtId="178" fontId="71" fillId="74" borderId="172" applyNumberFormat="0" applyProtection="0">
      <alignment horizontal="left" vertical="top" indent="1"/>
    </xf>
    <xf numFmtId="178" fontId="18" fillId="63"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7" fontId="7" fillId="166" borderId="177">
      <alignment horizontal="right" vertical="center"/>
      <protection locked="0"/>
    </xf>
    <xf numFmtId="4" fontId="77" fillId="77" borderId="170" applyNumberFormat="0" applyProtection="0">
      <alignment horizontal="right" vertical="center"/>
    </xf>
    <xf numFmtId="178" fontId="71" fillId="74" borderId="172" applyNumberFormat="0" applyProtection="0">
      <alignment horizontal="left" vertical="top" indent="1"/>
    </xf>
    <xf numFmtId="178" fontId="18" fillId="63" borderId="172" applyNumberFormat="0" applyProtection="0">
      <alignment horizontal="left" vertical="top" indent="1"/>
    </xf>
    <xf numFmtId="4" fontId="71" fillId="72" borderId="170" applyNumberFormat="0" applyProtection="0">
      <alignment horizontal="right" vertical="center"/>
    </xf>
    <xf numFmtId="4" fontId="71" fillId="62" borderId="170" applyNumberFormat="0" applyProtection="0">
      <alignment vertical="center"/>
    </xf>
    <xf numFmtId="179" fontId="40" fillId="80" borderId="177">
      <alignment vertical="center"/>
    </xf>
    <xf numFmtId="182" fontId="40" fillId="82" borderId="177">
      <alignment vertical="center"/>
      <protection locked="0"/>
    </xf>
    <xf numFmtId="178" fontId="71" fillId="57" borderId="170" applyNumberFormat="0" applyFont="0" applyAlignment="0" applyProtection="0"/>
    <xf numFmtId="178" fontId="79" fillId="108" borderId="170" applyNumberFormat="0" applyAlignment="0" applyProtection="0"/>
    <xf numFmtId="178" fontId="31" fillId="0" borderId="176" applyNumberFormat="0" applyFill="0" applyAlignment="0" applyProtection="0"/>
    <xf numFmtId="4" fontId="74" fillId="84" borderId="172" applyNumberFormat="0" applyProtection="0">
      <alignment horizontal="left" vertical="center" indent="1"/>
    </xf>
    <xf numFmtId="178" fontId="71" fillId="75" borderId="172" applyNumberFormat="0" applyProtection="0">
      <alignment horizontal="left" vertical="top" indent="1"/>
    </xf>
    <xf numFmtId="4" fontId="71" fillId="68"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4" fontId="71" fillId="96" borderId="170" applyNumberFormat="0" applyProtection="0">
      <alignment horizontal="left" vertical="center" indent="1"/>
    </xf>
    <xf numFmtId="4" fontId="71" fillId="71" borderId="170" applyNumberFormat="0" applyProtection="0">
      <alignment horizontal="right" vertical="center"/>
    </xf>
    <xf numFmtId="178" fontId="71" fillId="63" borderId="172" applyNumberFormat="0" applyProtection="0">
      <alignment horizontal="left" vertical="top" indent="1"/>
    </xf>
    <xf numFmtId="178" fontId="18" fillId="63" borderId="172" applyNumberFormat="0" applyProtection="0">
      <alignment horizontal="left" vertical="top" indent="1"/>
    </xf>
    <xf numFmtId="4" fontId="71" fillId="66" borderId="173" applyNumberFormat="0" applyProtection="0">
      <alignment horizontal="righ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0" applyNumberFormat="0" applyProtection="0">
      <alignment horizontal="left" vertical="center" indent="1"/>
    </xf>
    <xf numFmtId="178" fontId="71" fillId="57" borderId="170" applyNumberFormat="0" applyFont="0" applyAlignment="0" applyProtection="0"/>
    <xf numFmtId="4" fontId="71" fillId="67"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4" fontId="77" fillId="77" borderId="170" applyNumberFormat="0" applyProtection="0">
      <alignment horizontal="right" vertical="center"/>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68">
      <alignment vertical="center"/>
    </xf>
    <xf numFmtId="180" fontId="40" fillId="129" borderId="168">
      <alignment vertical="center"/>
    </xf>
    <xf numFmtId="180" fontId="40" fillId="129" borderId="168">
      <alignment vertical="center"/>
    </xf>
    <xf numFmtId="178" fontId="40" fillId="129" borderId="168">
      <alignment vertical="center"/>
    </xf>
    <xf numFmtId="178" fontId="40" fillId="129" borderId="168">
      <alignment vertical="center"/>
    </xf>
    <xf numFmtId="178" fontId="40" fillId="129" borderId="168">
      <alignment vertical="center"/>
    </xf>
    <xf numFmtId="178" fontId="40" fillId="129" borderId="168">
      <alignment vertical="center"/>
    </xf>
    <xf numFmtId="177" fontId="40" fillId="129" borderId="168">
      <alignment vertical="center"/>
    </xf>
    <xf numFmtId="177" fontId="40" fillId="129" borderId="168">
      <alignment vertical="center"/>
    </xf>
    <xf numFmtId="179" fontId="40" fillId="129" borderId="168">
      <alignment vertical="center"/>
    </xf>
    <xf numFmtId="180" fontId="40" fillId="82" borderId="168">
      <alignment vertical="center"/>
      <protection locked="0"/>
    </xf>
    <xf numFmtId="182" fontId="40" fillId="82" borderId="168">
      <alignment vertical="center"/>
      <protection locked="0"/>
    </xf>
    <xf numFmtId="178" fontId="40" fillId="82" borderId="168">
      <alignment vertical="center"/>
      <protection locked="0"/>
    </xf>
    <xf numFmtId="178" fontId="40" fillId="82" borderId="168">
      <alignment vertical="center"/>
      <protection locked="0"/>
    </xf>
    <xf numFmtId="182" fontId="40" fillId="82" borderId="168">
      <alignment vertical="center"/>
      <protection locked="0"/>
    </xf>
    <xf numFmtId="182" fontId="40" fillId="82" borderId="168">
      <alignment vertical="center"/>
      <protection locked="0"/>
    </xf>
    <xf numFmtId="178" fontId="40" fillId="82" borderId="168">
      <alignment vertical="center"/>
      <protection locked="0"/>
    </xf>
    <xf numFmtId="178" fontId="40" fillId="82" borderId="168">
      <alignment vertical="center"/>
      <protection locked="0"/>
    </xf>
    <xf numFmtId="182" fontId="40" fillId="82" borderId="168">
      <alignment vertical="center"/>
      <protection locked="0"/>
    </xf>
    <xf numFmtId="180" fontId="40" fillId="82" borderId="168">
      <alignment vertical="center"/>
      <protection locked="0"/>
    </xf>
    <xf numFmtId="180" fontId="40" fillId="82" borderId="168">
      <alignment vertical="center"/>
      <protection locked="0"/>
    </xf>
    <xf numFmtId="171" fontId="40" fillId="82" borderId="168">
      <alignment vertical="center"/>
      <protection locked="0"/>
    </xf>
    <xf numFmtId="171" fontId="40" fillId="82" borderId="168">
      <alignment vertical="center"/>
      <protection locked="0"/>
    </xf>
    <xf numFmtId="171" fontId="40" fillId="82" borderId="168">
      <alignment vertical="center"/>
      <protection locked="0"/>
    </xf>
    <xf numFmtId="171" fontId="40" fillId="82" borderId="168">
      <alignment vertical="center"/>
      <protection locked="0"/>
    </xf>
    <xf numFmtId="180" fontId="40" fillId="82" borderId="168">
      <alignment vertical="center"/>
      <protection locked="0"/>
    </xf>
    <xf numFmtId="180" fontId="40" fillId="80" borderId="168">
      <alignment vertical="center"/>
    </xf>
    <xf numFmtId="180" fontId="40" fillId="80" borderId="168">
      <alignment vertical="center"/>
    </xf>
    <xf numFmtId="182" fontId="40" fillId="80" borderId="168">
      <alignment vertical="center"/>
    </xf>
    <xf numFmtId="182" fontId="40" fillId="80" borderId="168">
      <alignment vertical="center"/>
    </xf>
    <xf numFmtId="182" fontId="40" fillId="80" borderId="168">
      <alignment vertical="center"/>
    </xf>
    <xf numFmtId="182" fontId="40" fillId="80" borderId="168">
      <alignment vertical="center"/>
    </xf>
    <xf numFmtId="177" fontId="40" fillId="80" borderId="168">
      <alignment vertical="center"/>
    </xf>
    <xf numFmtId="179" fontId="40" fillId="80" borderId="168">
      <alignment vertical="center"/>
    </xf>
    <xf numFmtId="178" fontId="40" fillId="80" borderId="168">
      <alignment vertical="center"/>
    </xf>
    <xf numFmtId="178" fontId="40" fillId="80" borderId="168">
      <alignment vertical="center"/>
    </xf>
    <xf numFmtId="178" fontId="40" fillId="80" borderId="168">
      <alignment vertical="center"/>
    </xf>
    <xf numFmtId="178" fontId="40" fillId="80" borderId="168">
      <alignment vertical="center"/>
    </xf>
    <xf numFmtId="180" fontId="40" fillId="80" borderId="168">
      <alignment vertical="center"/>
    </xf>
    <xf numFmtId="180" fontId="40" fillId="80" borderId="168">
      <alignment vertical="center"/>
    </xf>
    <xf numFmtId="180" fontId="40" fillId="80" borderId="168">
      <alignment vertical="center"/>
    </xf>
    <xf numFmtId="180" fontId="40" fillId="80" borderId="168">
      <alignment vertical="center"/>
    </xf>
    <xf numFmtId="180" fontId="40" fillId="147" borderId="168">
      <alignment horizontal="right" vertical="center"/>
      <protection locked="0"/>
    </xf>
    <xf numFmtId="178" fontId="40" fillId="147" borderId="168">
      <alignment horizontal="right" vertical="center"/>
      <protection locked="0"/>
    </xf>
    <xf numFmtId="178" fontId="40" fillId="147" borderId="168">
      <alignment horizontal="right" vertical="center"/>
      <protection locked="0"/>
    </xf>
    <xf numFmtId="179" fontId="40" fillId="147" borderId="168">
      <alignment horizontal="right" vertical="center"/>
      <protection locked="0"/>
    </xf>
    <xf numFmtId="177" fontId="40" fillId="147" borderId="168">
      <alignment horizontal="right" vertical="center"/>
      <protection locked="0"/>
    </xf>
    <xf numFmtId="179" fontId="40" fillId="147" borderId="168">
      <alignment horizontal="right" vertical="center"/>
      <protection locked="0"/>
    </xf>
    <xf numFmtId="180" fontId="40" fillId="147" borderId="168">
      <alignment horizontal="right" vertical="center"/>
      <protection locked="0"/>
    </xf>
    <xf numFmtId="180" fontId="40" fillId="147" borderId="168">
      <alignment horizontal="right" vertical="center"/>
      <protection locked="0"/>
    </xf>
    <xf numFmtId="180" fontId="40" fillId="147" borderId="168">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18" fillId="77" borderId="168" applyNumberFormat="0">
      <protection locked="0"/>
    </xf>
    <xf numFmtId="178" fontId="73" fillId="75" borderId="165" applyBorder="0"/>
    <xf numFmtId="4" fontId="81" fillId="82" borderId="168" applyNumberFormat="0" applyProtection="0">
      <alignment vertical="center"/>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178" fontId="71" fillId="114" borderId="168"/>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80" fontId="7" fillId="146" borderId="168">
      <alignment vertical="center"/>
    </xf>
    <xf numFmtId="177" fontId="7" fillId="146" borderId="168">
      <alignment vertical="center"/>
    </xf>
    <xf numFmtId="179" fontId="7" fillId="146" borderId="168">
      <alignment vertical="center"/>
    </xf>
    <xf numFmtId="180" fontId="7" fillId="163" borderId="168">
      <alignment vertical="center"/>
      <protection locked="0"/>
    </xf>
    <xf numFmtId="177" fontId="7" fillId="163" borderId="168">
      <alignment vertical="center"/>
      <protection locked="0"/>
    </xf>
    <xf numFmtId="207" fontId="7" fillId="165" borderId="168">
      <alignment vertical="center"/>
    </xf>
    <xf numFmtId="177" fontId="7" fillId="165" borderId="168">
      <alignment vertical="center"/>
    </xf>
    <xf numFmtId="179" fontId="7" fillId="165" borderId="168">
      <alignment vertical="center"/>
    </xf>
    <xf numFmtId="180" fontId="7" fillId="165" borderId="168">
      <alignment vertical="center"/>
    </xf>
    <xf numFmtId="177" fontId="7" fillId="166" borderId="168">
      <alignment horizontal="right" vertical="center"/>
      <protection locked="0"/>
    </xf>
    <xf numFmtId="179" fontId="7" fillId="166" borderId="168">
      <alignment horizontal="right" vertical="center"/>
      <protection locked="0"/>
    </xf>
    <xf numFmtId="180" fontId="7" fillId="166" borderId="168">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0" fontId="7" fillId="0" borderId="0"/>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74" fillId="63" borderId="172" applyNumberFormat="0" applyProtection="0">
      <alignment horizontal="left" vertical="top"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4" fillId="63"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63" borderId="173" applyNumberFormat="0" applyProtection="0">
      <alignment horizontal="left" vertical="center" indent="1"/>
    </xf>
    <xf numFmtId="178" fontId="18" fillId="74" borderId="172" applyNumberFormat="0" applyProtection="0">
      <alignment horizontal="left" vertical="center" indent="1"/>
    </xf>
    <xf numFmtId="178" fontId="71" fillId="57" borderId="170" applyNumberFormat="0" applyFont="0" applyAlignment="0" applyProtection="0"/>
    <xf numFmtId="4" fontId="71" fillId="0" borderId="170" applyNumberFormat="0" applyProtection="0">
      <alignment horizontal="right" vertical="center"/>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207" fontId="7" fillId="165" borderId="177">
      <alignment vertical="center"/>
    </xf>
    <xf numFmtId="4" fontId="71" fillId="96" borderId="170" applyNumberFormat="0" applyProtection="0">
      <alignment horizontal="left" vertical="center" indent="1"/>
    </xf>
    <xf numFmtId="178" fontId="71" fillId="74" borderId="172" applyNumberFormat="0" applyProtection="0">
      <alignment horizontal="left" vertical="top" indent="1"/>
    </xf>
    <xf numFmtId="4" fontId="71" fillId="68" borderId="170" applyNumberFormat="0" applyProtection="0">
      <alignment horizontal="right" vertical="center"/>
    </xf>
    <xf numFmtId="179" fontId="40" fillId="147" borderId="177">
      <alignment horizontal="right" vertical="center"/>
      <protection locked="0"/>
    </xf>
    <xf numFmtId="182" fontId="40" fillId="80" borderId="177">
      <alignment vertical="center"/>
    </xf>
    <xf numFmtId="182" fontId="40" fillId="82" borderId="177">
      <alignment vertical="center"/>
      <protection locked="0"/>
    </xf>
    <xf numFmtId="178" fontId="71" fillId="57" borderId="170" applyNumberFormat="0" applyFont="0" applyAlignment="0" applyProtection="0"/>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18" fillId="75" borderId="172" applyNumberFormat="0" applyProtection="0">
      <alignment horizontal="left" vertical="top" indent="1"/>
    </xf>
    <xf numFmtId="4" fontId="71" fillId="64" borderId="170" applyNumberFormat="0" applyProtection="0">
      <alignment horizontal="right" vertical="center"/>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4" fontId="71" fillId="63" borderId="173" applyNumberFormat="0" applyProtection="0">
      <alignment horizontal="left" vertical="center" indent="1"/>
    </xf>
    <xf numFmtId="37" fontId="41" fillId="0" borderId="175" applyNumberFormat="0"/>
    <xf numFmtId="178" fontId="71" fillId="76" borderId="170" applyNumberFormat="0" applyProtection="0">
      <alignment horizontal="left" vertical="center"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76" borderId="170" applyNumberFormat="0" applyProtection="0">
      <alignment horizontal="left" vertical="center" indent="1"/>
    </xf>
    <xf numFmtId="4" fontId="71" fillId="70"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4" fontId="71" fillId="63" borderId="170" applyNumberFormat="0" applyProtection="0">
      <alignment horizontal="right" vertical="center"/>
    </xf>
    <xf numFmtId="178" fontId="71" fillId="75" borderId="172" applyNumberFormat="0" applyProtection="0">
      <alignment horizontal="left" vertical="top" indent="1"/>
    </xf>
    <xf numFmtId="178" fontId="18" fillId="74" borderId="172" applyNumberFormat="0" applyProtection="0">
      <alignment horizontal="left" vertical="center"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3" fillId="75" borderId="165" applyBorder="0"/>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66" fillId="58" borderId="170" applyNumberFormat="0" applyAlignment="0" applyProtection="0"/>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31" fillId="0" borderId="176" applyNumberFormat="0" applyFill="0" applyAlignment="0" applyProtection="0"/>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173" fontId="41" fillId="0" borderId="169" applyFill="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71" fillId="57" borderId="170" applyNumberFormat="0" applyFon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5" fillId="62" borderId="172" applyNumberFormat="0" applyProtection="0">
      <alignment horizontal="left" vertical="top" indent="1"/>
    </xf>
    <xf numFmtId="178" fontId="40" fillId="80" borderId="177">
      <alignment vertical="center"/>
    </xf>
    <xf numFmtId="182" fontId="40" fillId="82" borderId="177">
      <alignment vertical="center"/>
      <protection locked="0"/>
    </xf>
    <xf numFmtId="179" fontId="40" fillId="129" borderId="177">
      <alignment vertical="center"/>
    </xf>
    <xf numFmtId="178" fontId="18" fillId="74" borderId="172" applyNumberFormat="0" applyProtection="0">
      <alignment horizontal="left" vertical="center"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1" fillId="57" borderId="170" applyNumberFormat="0" applyFont="0" applyAlignment="0" applyProtection="0"/>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9" fillId="108" borderId="170" applyNumberFormat="0" applyAlignment="0" applyProtection="0"/>
    <xf numFmtId="4" fontId="71" fillId="96" borderId="170" applyNumberFormat="0" applyProtection="0">
      <alignment horizontal="left" vertical="center" indent="1"/>
    </xf>
    <xf numFmtId="178" fontId="18" fillId="74" borderId="172" applyNumberFormat="0" applyProtection="0">
      <alignment horizontal="left" vertical="top" indent="1"/>
    </xf>
    <xf numFmtId="178" fontId="69" fillId="108" borderId="171" applyNumberFormat="0" applyAlignment="0" applyProtection="0"/>
    <xf numFmtId="178" fontId="75" fillId="62" borderId="172" applyNumberFormat="0" applyProtection="0">
      <alignment horizontal="left" vertical="top" indent="1"/>
    </xf>
    <xf numFmtId="4" fontId="71" fillId="96" borderId="170"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9" fillId="108" borderId="170" applyNumberFormat="0" applyAlignment="0" applyProtection="0"/>
    <xf numFmtId="4" fontId="81" fillId="111" borderId="170" applyNumberFormat="0" applyProtection="0">
      <alignmen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4" fontId="71" fillId="96" borderId="170" applyNumberFormat="0" applyProtection="0">
      <alignment horizontal="left" vertical="center" indent="1"/>
    </xf>
    <xf numFmtId="178" fontId="18" fillId="63" borderId="172" applyNumberFormat="0" applyProtection="0">
      <alignment horizontal="left" vertical="center" indent="1"/>
    </xf>
    <xf numFmtId="178" fontId="18" fillId="74" borderId="172" applyNumberFormat="0" applyProtection="0">
      <alignment horizontal="left" vertical="center" indent="1"/>
    </xf>
    <xf numFmtId="4" fontId="71" fillId="62" borderId="170" applyNumberFormat="0" applyProtection="0">
      <alignment vertical="center"/>
    </xf>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66" fillId="58" borderId="170" applyNumberFormat="0" applyAlignment="0" applyProtection="0"/>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0" borderId="170" applyNumberFormat="0" applyProtection="0">
      <alignment horizontal="right" vertical="center"/>
    </xf>
    <xf numFmtId="178" fontId="71" fillId="74" borderId="172" applyNumberFormat="0" applyProtection="0">
      <alignment horizontal="left" vertical="top" indent="1"/>
    </xf>
    <xf numFmtId="178" fontId="71" fillId="74" borderId="170"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4" fontId="71" fillId="63" borderId="170" applyNumberFormat="0" applyProtection="0">
      <alignment horizontal="right" vertical="center"/>
    </xf>
    <xf numFmtId="178" fontId="79" fillId="108" borderId="170" applyNumberFormat="0" applyAlignment="0" applyProtection="0"/>
    <xf numFmtId="178" fontId="71" fillId="63" borderId="172" applyNumberFormat="0" applyProtection="0">
      <alignment horizontal="left" vertical="top" indent="1"/>
    </xf>
    <xf numFmtId="4" fontId="71" fillId="0" borderId="170" applyNumberFormat="0" applyProtection="0">
      <alignment horizontal="right" vertical="center"/>
    </xf>
    <xf numFmtId="178" fontId="74" fillId="63" borderId="172" applyNumberFormat="0" applyProtection="0">
      <alignment horizontal="left" vertical="top" indent="1"/>
    </xf>
    <xf numFmtId="4" fontId="71" fillId="71" borderId="170" applyNumberFormat="0" applyProtection="0">
      <alignment horizontal="right" vertical="center"/>
    </xf>
    <xf numFmtId="4" fontId="71" fillId="73" borderId="173"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9" fillId="108" borderId="170" applyNumberFormat="0" applyAlignment="0" applyProtection="0"/>
    <xf numFmtId="180" fontId="7" fillId="146" borderId="168">
      <alignment vertical="center"/>
    </xf>
    <xf numFmtId="180" fontId="7" fillId="146" borderId="168">
      <alignment vertical="center"/>
    </xf>
    <xf numFmtId="180" fontId="7" fillId="146" borderId="168">
      <alignment vertical="center"/>
    </xf>
    <xf numFmtId="0" fontId="7" fillId="146" borderId="168">
      <alignment vertical="center"/>
    </xf>
    <xf numFmtId="0" fontId="7" fillId="146" borderId="168">
      <alignment vertical="center"/>
    </xf>
    <xf numFmtId="0" fontId="7" fillId="146" borderId="168">
      <alignment vertical="center"/>
    </xf>
    <xf numFmtId="0" fontId="7" fillId="146" borderId="168">
      <alignment vertical="center"/>
    </xf>
    <xf numFmtId="180" fontId="7" fillId="146" borderId="168">
      <alignment vertical="center"/>
    </xf>
    <xf numFmtId="177" fontId="7" fillId="146" borderId="168">
      <alignment vertical="center"/>
    </xf>
    <xf numFmtId="180" fontId="7" fillId="146" borderId="168">
      <alignment vertical="center"/>
    </xf>
    <xf numFmtId="207" fontId="7" fillId="146" borderId="168">
      <alignment vertical="center"/>
    </xf>
    <xf numFmtId="177" fontId="7" fillId="146" borderId="168">
      <alignment vertical="center"/>
    </xf>
    <xf numFmtId="177" fontId="7" fillId="146" borderId="168">
      <alignment vertical="center"/>
    </xf>
    <xf numFmtId="179" fontId="7" fillId="146" borderId="168">
      <alignment vertical="center"/>
    </xf>
    <xf numFmtId="182" fontId="7" fillId="163" borderId="168">
      <alignment vertical="center"/>
      <protection locked="0"/>
    </xf>
    <xf numFmtId="182" fontId="7" fillId="163" borderId="168">
      <alignment vertical="center"/>
      <protection locked="0"/>
    </xf>
    <xf numFmtId="0" fontId="7" fillId="163" borderId="168">
      <alignment vertical="center"/>
      <protection locked="0"/>
    </xf>
    <xf numFmtId="0" fontId="7" fillId="163" borderId="168">
      <alignment vertical="center"/>
      <protection locked="0"/>
    </xf>
    <xf numFmtId="182" fontId="7" fillId="163" borderId="168">
      <alignment vertical="center"/>
      <protection locked="0"/>
    </xf>
    <xf numFmtId="182" fontId="7" fillId="163" borderId="168">
      <alignment vertical="center"/>
      <protection locked="0"/>
    </xf>
    <xf numFmtId="0" fontId="7" fillId="163" borderId="168">
      <alignment vertical="center"/>
      <protection locked="0"/>
    </xf>
    <xf numFmtId="0" fontId="7" fillId="163" borderId="168">
      <alignment vertical="center"/>
      <protection locked="0"/>
    </xf>
    <xf numFmtId="182" fontId="7" fillId="163" borderId="168">
      <alignment vertical="center"/>
      <protection locked="0"/>
    </xf>
    <xf numFmtId="182" fontId="7" fillId="163" borderId="168">
      <alignment vertical="center"/>
      <protection locked="0"/>
    </xf>
    <xf numFmtId="177" fontId="7" fillId="163" borderId="168">
      <alignment vertical="center"/>
      <protection locked="0"/>
    </xf>
    <xf numFmtId="180" fontId="7" fillId="163" borderId="168">
      <alignment vertical="center"/>
      <protection locked="0"/>
    </xf>
    <xf numFmtId="171" fontId="7" fillId="163" borderId="168">
      <alignment vertical="center"/>
      <protection locked="0"/>
    </xf>
    <xf numFmtId="171" fontId="7" fillId="163" borderId="168">
      <alignment vertical="center"/>
      <protection locked="0"/>
    </xf>
    <xf numFmtId="171" fontId="7" fillId="163" borderId="168">
      <alignment vertical="center"/>
      <protection locked="0"/>
    </xf>
    <xf numFmtId="171" fontId="7" fillId="163" borderId="168">
      <alignment vertical="center"/>
      <protection locked="0"/>
    </xf>
    <xf numFmtId="180" fontId="7" fillId="163" borderId="168">
      <alignment vertical="center"/>
      <protection locked="0"/>
    </xf>
    <xf numFmtId="180" fontId="7" fillId="163" borderId="168">
      <alignment vertical="center"/>
      <protection locked="0"/>
    </xf>
    <xf numFmtId="177" fontId="7" fillId="163" borderId="168">
      <alignment vertical="center"/>
      <protection locked="0"/>
    </xf>
    <xf numFmtId="180"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207" fontId="7" fillId="165" borderId="168">
      <alignment vertical="center"/>
    </xf>
    <xf numFmtId="177" fontId="7" fillId="165" borderId="168">
      <alignment vertical="center"/>
    </xf>
    <xf numFmtId="177" fontId="7" fillId="165" borderId="168">
      <alignment vertical="center"/>
    </xf>
    <xf numFmtId="179" fontId="7" fillId="165" borderId="168">
      <alignment vertical="center"/>
    </xf>
    <xf numFmtId="0" fontId="7" fillId="165" borderId="168">
      <alignment vertical="center"/>
    </xf>
    <xf numFmtId="0" fontId="7" fillId="165" borderId="168">
      <alignment vertical="center"/>
    </xf>
    <xf numFmtId="0" fontId="7" fillId="165" borderId="168">
      <alignment vertical="center"/>
    </xf>
    <xf numFmtId="0" fontId="7" fillId="165" borderId="168">
      <alignment vertical="center"/>
    </xf>
    <xf numFmtId="180" fontId="7" fillId="165" borderId="168">
      <alignment vertical="center"/>
    </xf>
    <xf numFmtId="177" fontId="7" fillId="165" borderId="168">
      <alignment vertical="center"/>
    </xf>
    <xf numFmtId="180" fontId="7" fillId="165" borderId="168">
      <alignment vertical="center"/>
    </xf>
    <xf numFmtId="180" fontId="7" fillId="165" borderId="168">
      <alignment vertical="center"/>
    </xf>
    <xf numFmtId="180" fontId="7" fillId="166" borderId="168">
      <alignment horizontal="right" vertical="center"/>
      <protection locked="0"/>
    </xf>
    <xf numFmtId="0" fontId="7" fillId="166" borderId="168">
      <alignment horizontal="right" vertical="center"/>
      <protection locked="0"/>
    </xf>
    <xf numFmtId="0" fontId="7" fillId="166" borderId="168">
      <alignment horizontal="right" vertical="center"/>
      <protection locked="0"/>
    </xf>
    <xf numFmtId="0" fontId="7" fillId="166" borderId="168">
      <alignment horizontal="right" vertical="center"/>
      <protection locked="0"/>
    </xf>
    <xf numFmtId="207" fontId="7" fillId="166" borderId="168">
      <alignment horizontal="right" vertical="center"/>
      <protection locked="0"/>
    </xf>
    <xf numFmtId="177" fontId="7" fillId="166" borderId="168">
      <alignment horizontal="right" vertical="center"/>
      <protection locked="0"/>
    </xf>
    <xf numFmtId="177" fontId="7" fillId="166" borderId="168">
      <alignment horizontal="right" vertical="center"/>
      <protection locked="0"/>
    </xf>
    <xf numFmtId="179" fontId="7" fillId="166" borderId="168">
      <alignment horizontal="right" vertical="center"/>
      <protection locked="0"/>
    </xf>
    <xf numFmtId="180" fontId="7" fillId="166" borderId="168">
      <alignment horizontal="right" vertical="center"/>
      <protection locked="0"/>
    </xf>
    <xf numFmtId="177" fontId="7" fillId="166" borderId="168">
      <alignment horizontal="right" vertical="center"/>
      <protection locked="0"/>
    </xf>
    <xf numFmtId="180" fontId="7" fillId="166" borderId="168">
      <alignment horizontal="right" vertical="center"/>
      <protection locked="0"/>
    </xf>
    <xf numFmtId="180" fontId="7" fillId="166" borderId="168">
      <alignment horizontal="right" vertical="center"/>
      <protection locked="0"/>
    </xf>
    <xf numFmtId="0" fontId="18" fillId="77" borderId="168" applyNumberFormat="0">
      <protection locked="0"/>
    </xf>
    <xf numFmtId="178" fontId="71" fillId="75" borderId="172" applyNumberFormat="0" applyProtection="0">
      <alignment horizontal="left" vertical="top" indent="1"/>
    </xf>
    <xf numFmtId="4" fontId="71" fillId="69" borderId="170" applyNumberFormat="0" applyProtection="0">
      <alignment horizontal="right" vertical="center"/>
    </xf>
    <xf numFmtId="4" fontId="74" fillId="78" borderId="172" applyNumberFormat="0" applyProtection="0">
      <alignment vertical="center"/>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18" fillId="75" borderId="173" applyNumberFormat="0" applyProtection="0">
      <alignment horizontal="left" vertical="center" indent="1"/>
    </xf>
    <xf numFmtId="178" fontId="18" fillId="74" borderId="172" applyNumberFormat="0" applyProtection="0">
      <alignment horizontal="left" vertical="center" indent="1"/>
    </xf>
    <xf numFmtId="4" fontId="74" fillId="78" borderId="172" applyNumberFormat="0" applyProtection="0">
      <alignment vertical="center"/>
    </xf>
    <xf numFmtId="178" fontId="71" fillId="76" borderId="172" applyNumberFormat="0" applyProtection="0">
      <alignment horizontal="left" vertical="top" indent="1"/>
    </xf>
    <xf numFmtId="178" fontId="18" fillId="63" borderId="172" applyNumberFormat="0" applyProtection="0">
      <alignment horizontal="left" vertical="center" indent="1"/>
    </xf>
    <xf numFmtId="4" fontId="18" fillId="75" borderId="173" applyNumberFormat="0" applyProtection="0">
      <alignment horizontal="left" vertical="center" indent="1"/>
    </xf>
    <xf numFmtId="178" fontId="71" fillId="57" borderId="170" applyNumberFormat="0" applyFont="0" applyAlignment="0" applyProtection="0"/>
    <xf numFmtId="179" fontId="7" fillId="146" borderId="177">
      <alignmen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40" fillId="147" borderId="177">
      <alignment horizontal="right" vertical="center"/>
      <protection locked="0"/>
    </xf>
    <xf numFmtId="180" fontId="40" fillId="80" borderId="177">
      <alignment vertical="center"/>
    </xf>
    <xf numFmtId="177" fontId="40" fillId="129" borderId="177">
      <alignment vertical="center"/>
    </xf>
    <xf numFmtId="178" fontId="71" fillId="57" borderId="170" applyNumberFormat="0" applyFont="0" applyAlignment="0" applyProtection="0"/>
    <xf numFmtId="4" fontId="81" fillId="81" borderId="170" applyNumberFormat="0" applyProtection="0">
      <alignment horizontal="right" vertical="center"/>
    </xf>
    <xf numFmtId="178" fontId="18" fillId="76" borderId="172"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8" fontId="69" fillId="108" borderId="171" applyNumberFormat="0" applyAlignment="0" applyProtection="0"/>
    <xf numFmtId="178" fontId="79" fillId="108" borderId="170" applyNumberFormat="0" applyAlignment="0" applyProtection="0"/>
    <xf numFmtId="178" fontId="71" fillId="57" borderId="170" applyNumberFormat="0" applyFont="0" applyAlignment="0" applyProtection="0"/>
    <xf numFmtId="178" fontId="18" fillId="63" borderId="172" applyNumberFormat="0" applyProtection="0">
      <alignment horizontal="left" vertical="top" indent="1"/>
    </xf>
    <xf numFmtId="178" fontId="71" fillId="75" borderId="172" applyNumberFormat="0" applyProtection="0">
      <alignment horizontal="left" vertical="top" indent="1"/>
    </xf>
    <xf numFmtId="178" fontId="71" fillId="57" borderId="170" applyNumberFormat="0" applyFont="0" applyAlignment="0" applyProtection="0"/>
    <xf numFmtId="178" fontId="69" fillId="108" borderId="171" applyNumberFormat="0" applyAlignment="0" applyProtection="0"/>
    <xf numFmtId="178" fontId="73" fillId="75" borderId="174" applyBorder="0"/>
    <xf numFmtId="178" fontId="71" fillId="113"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113" borderId="170" applyNumberFormat="0" applyProtection="0">
      <alignment horizontal="left" vertical="center"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180" fontId="40" fillId="80" borderId="168">
      <alignment vertical="center"/>
    </xf>
    <xf numFmtId="178" fontId="18" fillId="77" borderId="168" applyNumberFormat="0">
      <protection locked="0"/>
    </xf>
    <xf numFmtId="178" fontId="71" fillId="114" borderId="168"/>
    <xf numFmtId="4" fontId="71" fillId="70" borderId="170" applyNumberFormat="0" applyProtection="0">
      <alignment horizontal="right" vertical="center"/>
    </xf>
    <xf numFmtId="178" fontId="71" fillId="63" borderId="172" applyNumberFormat="0" applyProtection="0">
      <alignment horizontal="left" vertical="top" indent="1"/>
    </xf>
    <xf numFmtId="178" fontId="71" fillId="76" borderId="172" applyNumberFormat="0" applyProtection="0">
      <alignment horizontal="left" vertical="top" indent="1"/>
    </xf>
    <xf numFmtId="4" fontId="71" fillId="64" borderId="170" applyNumberFormat="0" applyProtection="0">
      <alignment horizontal="right" vertical="center"/>
    </xf>
    <xf numFmtId="4" fontId="71" fillId="96" borderId="170" applyNumberFormat="0" applyProtection="0">
      <alignment horizontal="left" vertical="center" indent="1"/>
    </xf>
    <xf numFmtId="178" fontId="31" fillId="0" borderId="176" applyNumberFormat="0" applyFill="0" applyAlignment="0" applyProtection="0"/>
    <xf numFmtId="4" fontId="81" fillId="111" borderId="170" applyNumberFormat="0" applyProtection="0">
      <alignment vertical="center"/>
    </xf>
    <xf numFmtId="4" fontId="81" fillId="81" borderId="170" applyNumberFormat="0" applyProtection="0">
      <alignment horizontal="right" vertical="center"/>
    </xf>
    <xf numFmtId="178" fontId="71" fillId="76" borderId="170" applyNumberFormat="0" applyProtection="0">
      <alignment horizontal="left" vertical="center" indent="1"/>
    </xf>
    <xf numFmtId="4" fontId="71" fillId="69" borderId="170" applyNumberFormat="0" applyProtection="0">
      <alignment horizontal="right" vertical="center"/>
    </xf>
    <xf numFmtId="4" fontId="71" fillId="63" borderId="170" applyNumberFormat="0" applyProtection="0">
      <alignment horizontal="right" vertical="center"/>
    </xf>
    <xf numFmtId="182" fontId="7" fillId="163" borderId="177">
      <alignment vertical="center"/>
      <protection locked="0"/>
    </xf>
    <xf numFmtId="182" fontId="7" fillId="163" borderId="177">
      <alignment vertical="center"/>
      <protection locked="0"/>
    </xf>
    <xf numFmtId="0" fontId="7" fillId="163" borderId="177">
      <alignment vertical="center"/>
      <protection locked="0"/>
    </xf>
    <xf numFmtId="0" fontId="7" fillId="163" borderId="177">
      <alignment vertical="center"/>
      <protection locked="0"/>
    </xf>
    <xf numFmtId="182" fontId="7" fillId="163" borderId="177">
      <alignment vertical="center"/>
      <protection locked="0"/>
    </xf>
    <xf numFmtId="182" fontId="7" fillId="163" borderId="177">
      <alignment vertical="center"/>
      <protection locked="0"/>
    </xf>
    <xf numFmtId="177" fontId="7" fillId="163" borderId="177">
      <alignment vertical="center"/>
      <protection locked="0"/>
    </xf>
    <xf numFmtId="180" fontId="7" fillId="163" borderId="177">
      <alignment vertical="center"/>
      <protection locked="0"/>
    </xf>
    <xf numFmtId="171" fontId="7" fillId="163" borderId="177">
      <alignment vertical="center"/>
      <protection locked="0"/>
    </xf>
    <xf numFmtId="171" fontId="7" fillId="163" borderId="177">
      <alignment vertical="center"/>
      <protection locked="0"/>
    </xf>
    <xf numFmtId="171" fontId="7" fillId="163" borderId="177">
      <alignment vertical="center"/>
      <protection locked="0"/>
    </xf>
    <xf numFmtId="171" fontId="7" fillId="163" borderId="177">
      <alignment vertical="center"/>
      <protection locked="0"/>
    </xf>
    <xf numFmtId="180" fontId="7" fillId="163" borderId="177">
      <alignment vertical="center"/>
      <protection locked="0"/>
    </xf>
    <xf numFmtId="180" fontId="7" fillId="163" borderId="177">
      <alignment vertical="center"/>
      <protection locked="0"/>
    </xf>
    <xf numFmtId="177" fontId="7" fillId="163" borderId="177">
      <alignment vertical="center"/>
      <protection locked="0"/>
    </xf>
    <xf numFmtId="180"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207" fontId="7" fillId="165" borderId="177">
      <alignment vertical="center"/>
    </xf>
    <xf numFmtId="177" fontId="7" fillId="165" borderId="177">
      <alignment vertical="center"/>
    </xf>
    <xf numFmtId="177" fontId="7" fillId="165" borderId="177">
      <alignment vertical="center"/>
    </xf>
    <xf numFmtId="179" fontId="7" fillId="165" borderId="177">
      <alignment vertical="center"/>
    </xf>
    <xf numFmtId="0" fontId="7" fillId="165" borderId="177">
      <alignment vertical="center"/>
    </xf>
    <xf numFmtId="0" fontId="7" fillId="165" borderId="177">
      <alignment vertical="center"/>
    </xf>
    <xf numFmtId="0" fontId="7" fillId="165" borderId="177">
      <alignment vertical="center"/>
    </xf>
    <xf numFmtId="0" fontId="7" fillId="165" borderId="177">
      <alignment vertical="center"/>
    </xf>
    <xf numFmtId="180" fontId="7" fillId="165" borderId="177">
      <alignment vertical="center"/>
    </xf>
    <xf numFmtId="177" fontId="7" fillId="165" borderId="177">
      <alignment vertical="center"/>
    </xf>
    <xf numFmtId="180" fontId="7" fillId="165" borderId="177">
      <alignment vertical="center"/>
    </xf>
    <xf numFmtId="180" fontId="7" fillId="165" borderId="177">
      <alignment vertical="center"/>
    </xf>
    <xf numFmtId="180" fontId="7" fillId="166" borderId="177">
      <alignment horizontal="right" vertical="center"/>
      <protection locked="0"/>
    </xf>
    <xf numFmtId="0" fontId="7" fillId="166" borderId="177">
      <alignment horizontal="right" vertical="center"/>
      <protection locked="0"/>
    </xf>
    <xf numFmtId="0" fontId="7" fillId="166" borderId="177">
      <alignment horizontal="right" vertical="center"/>
      <protection locked="0"/>
    </xf>
    <xf numFmtId="0" fontId="7" fillId="166" borderId="177">
      <alignment horizontal="right" vertical="center"/>
      <protection locked="0"/>
    </xf>
    <xf numFmtId="207" fontId="7" fillId="166" borderId="177">
      <alignment horizontal="right" vertical="center"/>
      <protection locked="0"/>
    </xf>
    <xf numFmtId="177" fontId="7" fillId="166" borderId="177">
      <alignment horizontal="right" vertical="center"/>
      <protection locked="0"/>
    </xf>
    <xf numFmtId="177" fontId="7" fillId="166" borderId="177">
      <alignment horizontal="right" vertical="center"/>
      <protection locked="0"/>
    </xf>
    <xf numFmtId="179" fontId="7" fillId="166" borderId="177">
      <alignment horizontal="right" vertical="center"/>
      <protection locked="0"/>
    </xf>
    <xf numFmtId="180" fontId="7" fillId="166" borderId="177">
      <alignment horizontal="right" vertical="center"/>
      <protection locked="0"/>
    </xf>
    <xf numFmtId="177" fontId="7" fillId="166" borderId="177">
      <alignment horizontal="right" vertical="center"/>
      <protection locked="0"/>
    </xf>
    <xf numFmtId="180" fontId="7" fillId="166" borderId="177">
      <alignment horizontal="right" vertical="center"/>
      <protection locked="0"/>
    </xf>
    <xf numFmtId="180" fontId="7" fillId="166" borderId="177">
      <alignment horizontal="right" vertical="center"/>
      <protection locked="0"/>
    </xf>
    <xf numFmtId="4" fontId="35" fillId="111" borderId="179" applyNumberFormat="0" applyProtection="0">
      <alignment vertical="center"/>
    </xf>
    <xf numFmtId="4" fontId="96" fillId="111" borderId="179" applyNumberFormat="0" applyProtection="0">
      <alignment vertical="center"/>
    </xf>
    <xf numFmtId="4" fontId="97" fillId="111" borderId="179" applyNumberFormat="0" applyProtection="0">
      <alignment horizontal="left" vertical="center" indent="1"/>
    </xf>
    <xf numFmtId="0" fontId="32" fillId="62" borderId="179" applyNumberFormat="0" applyProtection="0">
      <alignment horizontal="left" vertical="top" indent="1"/>
    </xf>
    <xf numFmtId="4" fontId="97" fillId="127" borderId="179" applyNumberFormat="0" applyProtection="0">
      <alignment horizontal="right" vertical="center"/>
    </xf>
    <xf numFmtId="4" fontId="97" fillId="95" borderId="179" applyNumberFormat="0" applyProtection="0">
      <alignment horizontal="right" vertical="center"/>
    </xf>
    <xf numFmtId="4" fontId="97" fillId="128" borderId="179" applyNumberFormat="0" applyProtection="0">
      <alignment horizontal="right" vertical="center"/>
    </xf>
    <xf numFmtId="4" fontId="97" fillId="80" borderId="179" applyNumberFormat="0" applyProtection="0">
      <alignment horizontal="right" vertical="center"/>
    </xf>
    <xf numFmtId="4" fontId="97" fillId="129" borderId="179" applyNumberFormat="0" applyProtection="0">
      <alignment horizontal="right" vertical="center"/>
    </xf>
    <xf numFmtId="4" fontId="97" fillId="83" borderId="179" applyNumberFormat="0" applyProtection="0">
      <alignment horizontal="right" vertical="center"/>
    </xf>
    <xf numFmtId="4" fontId="97" fillId="130" borderId="179" applyNumberFormat="0" applyProtection="0">
      <alignment horizontal="right" vertical="center"/>
    </xf>
    <xf numFmtId="4" fontId="97" fillId="131" borderId="179" applyNumberFormat="0" applyProtection="0">
      <alignment horizontal="right" vertical="center"/>
    </xf>
    <xf numFmtId="4" fontId="97" fillId="132" borderId="179" applyNumberFormat="0" applyProtection="0">
      <alignment horizontal="right" vertical="center"/>
    </xf>
    <xf numFmtId="4" fontId="97" fillId="93" borderId="179" applyNumberFormat="0" applyProtection="0">
      <alignment horizontal="right" vertical="center"/>
    </xf>
    <xf numFmtId="0" fontId="18" fillId="75" borderId="179" applyNumberFormat="0" applyProtection="0">
      <alignment horizontal="left" vertical="center" indent="1"/>
    </xf>
    <xf numFmtId="0" fontId="18" fillId="75" borderId="179" applyNumberFormat="0" applyProtection="0">
      <alignment horizontal="left" vertical="top" indent="1"/>
    </xf>
    <xf numFmtId="0" fontId="18" fillId="63" borderId="179" applyNumberFormat="0" applyProtection="0">
      <alignment horizontal="left" vertical="center" indent="1"/>
    </xf>
    <xf numFmtId="0" fontId="18" fillId="63" borderId="179" applyNumberFormat="0" applyProtection="0">
      <alignment horizontal="left" vertical="top" indent="1"/>
    </xf>
    <xf numFmtId="0" fontId="18" fillId="76" borderId="179" applyNumberFormat="0" applyProtection="0">
      <alignment horizontal="left" vertical="center" indent="1"/>
    </xf>
    <xf numFmtId="0" fontId="18" fillId="76" borderId="179" applyNumberFormat="0" applyProtection="0">
      <alignment horizontal="left" vertical="top" indent="1"/>
    </xf>
    <xf numFmtId="0" fontId="18" fillId="74" borderId="179" applyNumberFormat="0" applyProtection="0">
      <alignment horizontal="left" vertical="center" indent="1"/>
    </xf>
    <xf numFmtId="0" fontId="18" fillId="74" borderId="179" applyNumberFormat="0" applyProtection="0">
      <alignment horizontal="left" vertical="top" indent="1"/>
    </xf>
    <xf numFmtId="0" fontId="18" fillId="77" borderId="177" applyNumberFormat="0">
      <protection locked="0"/>
    </xf>
    <xf numFmtId="4" fontId="97" fillId="134" borderId="179" applyNumberFormat="0" applyProtection="0">
      <alignment vertical="center"/>
    </xf>
    <xf numFmtId="4" fontId="98" fillId="134" borderId="179" applyNumberFormat="0" applyProtection="0">
      <alignment vertical="center"/>
    </xf>
    <xf numFmtId="4" fontId="35" fillId="93" borderId="180" applyNumberFormat="0" applyProtection="0">
      <alignment horizontal="left" vertical="center" indent="1"/>
    </xf>
    <xf numFmtId="0" fontId="34" fillId="78" borderId="179" applyNumberFormat="0" applyProtection="0">
      <alignment horizontal="left" vertical="top" indent="1"/>
    </xf>
    <xf numFmtId="4" fontId="97" fillId="134" borderId="179" applyNumberFormat="0" applyProtection="0">
      <alignment horizontal="right" vertical="center"/>
    </xf>
    <xf numFmtId="4" fontId="98" fillId="134" borderId="179" applyNumberFormat="0" applyProtection="0">
      <alignment horizontal="right" vertical="center"/>
    </xf>
    <xf numFmtId="4" fontId="35" fillId="93" borderId="179" applyNumberFormat="0" applyProtection="0">
      <alignment horizontal="left" vertical="center" indent="1"/>
    </xf>
    <xf numFmtId="0" fontId="34" fillId="63" borderId="179" applyNumberFormat="0" applyProtection="0">
      <alignment horizontal="left" vertical="top" indent="1"/>
    </xf>
    <xf numFmtId="4" fontId="37" fillId="94" borderId="180" applyNumberFormat="0" applyProtection="0">
      <alignment horizontal="left" vertical="center" indent="1"/>
    </xf>
    <xf numFmtId="4" fontId="99" fillId="134" borderId="179" applyNumberFormat="0" applyProtection="0">
      <alignment horizontal="right" vertical="center"/>
    </xf>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80" fontId="40" fillId="80" borderId="177">
      <alignment vertical="center"/>
    </xf>
    <xf numFmtId="178" fontId="18" fillId="75" borderId="179" applyNumberFormat="0" applyProtection="0">
      <alignment horizontal="left" vertical="center"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18" fillId="74" borderId="179" applyNumberFormat="0" applyProtection="0">
      <alignment horizontal="left" vertical="center"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18" fillId="77" borderId="177" applyNumberFormat="0">
      <protection locked="0"/>
    </xf>
    <xf numFmtId="178" fontId="73" fillId="75" borderId="183" applyBorder="0"/>
    <xf numFmtId="178" fontId="71" fillId="114" borderId="177"/>
    <xf numFmtId="37" fontId="41" fillId="0" borderId="184" applyNumberFormat="0"/>
    <xf numFmtId="173" fontId="41" fillId="0" borderId="178" applyFill="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71" fillId="113" borderId="181" applyNumberFormat="0" applyProtection="0">
      <alignment horizontal="left" vertical="center" indent="1"/>
    </xf>
    <xf numFmtId="178" fontId="71" fillId="76" borderId="181" applyNumberFormat="0" applyProtection="0">
      <alignment horizontal="left" vertical="center" indent="1"/>
    </xf>
    <xf numFmtId="178" fontId="71" fillId="74" borderId="181" applyNumberFormat="0" applyProtection="0">
      <alignment horizontal="left" vertical="center" indent="1"/>
    </xf>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77" fontId="7" fillId="146" borderId="187">
      <alignment vertical="center"/>
    </xf>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18" fillId="77" borderId="187" applyNumberFormat="0">
      <protection locked="0"/>
    </xf>
    <xf numFmtId="178" fontId="73" fillId="75" borderId="183" applyBorder="0"/>
    <xf numFmtId="4" fontId="74" fillId="78" borderId="179" applyNumberFormat="0" applyProtection="0">
      <alignment vertical="center"/>
    </xf>
    <xf numFmtId="4" fontId="81" fillId="82" borderId="187"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178" fontId="71" fillId="114" borderId="187"/>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80" fontId="7" fillId="146" borderId="187">
      <alignment vertical="center"/>
    </xf>
    <xf numFmtId="177" fontId="7" fillId="146" borderId="187">
      <alignment vertical="center"/>
    </xf>
    <xf numFmtId="179" fontId="7" fillId="146" borderId="187">
      <alignment vertical="center"/>
    </xf>
    <xf numFmtId="180" fontId="7" fillId="163" borderId="187">
      <alignment vertical="center"/>
      <protection locked="0"/>
    </xf>
    <xf numFmtId="177" fontId="7" fillId="163" borderId="187">
      <alignment vertical="center"/>
      <protection locked="0"/>
    </xf>
    <xf numFmtId="207" fontId="7" fillId="165" borderId="187">
      <alignment vertical="center"/>
    </xf>
    <xf numFmtId="177" fontId="7" fillId="165" borderId="187">
      <alignment vertical="center"/>
    </xf>
    <xf numFmtId="179" fontId="7" fillId="165" borderId="187">
      <alignment vertical="center"/>
    </xf>
    <xf numFmtId="180" fontId="7" fillId="165" borderId="187">
      <alignment vertical="center"/>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78" fontId="71" fillId="75" borderId="179" applyNumberFormat="0" applyProtection="0">
      <alignment horizontal="left" vertical="top" indent="1"/>
    </xf>
    <xf numFmtId="178" fontId="18" fillId="76" borderId="179" applyNumberFormat="0" applyProtection="0">
      <alignment horizontal="left" vertical="top" indent="1"/>
    </xf>
    <xf numFmtId="178" fontId="18" fillId="74" borderId="179" applyNumberFormat="0" applyProtection="0">
      <alignment horizontal="left" vertical="center" indent="1"/>
    </xf>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69" fillId="108" borderId="182" applyNumberFormat="0" applyAlignment="0" applyProtection="0"/>
    <xf numFmtId="178" fontId="69" fillId="108" borderId="182" applyNumberFormat="0" applyAlignment="0" applyProtection="0"/>
    <xf numFmtId="178" fontId="75" fillId="62" borderId="179" applyNumberFormat="0" applyProtection="0">
      <alignment horizontal="left" vertical="top" indent="1"/>
    </xf>
    <xf numFmtId="4" fontId="71" fillId="66" borderId="185"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37" fontId="41" fillId="0" borderId="184" applyNumberFormat="0"/>
    <xf numFmtId="178" fontId="31" fillId="0" borderId="186" applyNumberFormat="0" applyFill="0" applyAlignment="0" applyProtection="0"/>
    <xf numFmtId="178" fontId="31" fillId="0" borderId="186" applyNumberFormat="0" applyFill="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178" fontId="18" fillId="75" borderId="179" applyNumberFormat="0" applyProtection="0">
      <alignment horizontal="left" vertical="top" indent="1"/>
    </xf>
    <xf numFmtId="37" fontId="41" fillId="0" borderId="184" applyNumberFormat="0"/>
    <xf numFmtId="178" fontId="71" fillId="75" borderId="179" applyNumberFormat="0" applyProtection="0">
      <alignment horizontal="left" vertical="top" indent="1"/>
    </xf>
    <xf numFmtId="178" fontId="31" fillId="0" borderId="186" applyNumberFormat="0" applyFill="0" applyAlignment="0" applyProtection="0"/>
    <xf numFmtId="178" fontId="31" fillId="0" borderId="186" applyNumberFormat="0" applyFill="0" applyAlignment="0" applyProtection="0"/>
    <xf numFmtId="178" fontId="71" fillId="63" borderId="179" applyNumberFormat="0" applyProtection="0">
      <alignment horizontal="left" vertical="top" indent="1"/>
    </xf>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8" fontId="31" fillId="0" borderId="186" applyNumberFormat="0" applyFill="0" applyAlignment="0" applyProtection="0"/>
    <xf numFmtId="178" fontId="31" fillId="0" borderId="186" applyNumberFormat="0" applyFill="0" applyAlignment="0" applyProtection="0"/>
    <xf numFmtId="180" fontId="7" fillId="146" borderId="187">
      <alignment vertical="center"/>
    </xf>
    <xf numFmtId="180" fontId="7" fillId="146" borderId="187">
      <alignment vertical="center"/>
    </xf>
    <xf numFmtId="18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180" fontId="7" fillId="146" borderId="187">
      <alignment vertical="center"/>
    </xf>
    <xf numFmtId="177" fontId="7" fillId="146" borderId="187">
      <alignment vertical="center"/>
    </xf>
    <xf numFmtId="180" fontId="7" fillId="146" borderId="187">
      <alignment vertical="center"/>
    </xf>
    <xf numFmtId="207" fontId="7" fillId="146" borderId="187">
      <alignment vertical="center"/>
    </xf>
    <xf numFmtId="177" fontId="7" fillId="146" borderId="187">
      <alignment vertical="center"/>
    </xf>
    <xf numFmtId="177" fontId="7" fillId="146" borderId="187">
      <alignment vertical="center"/>
    </xf>
    <xf numFmtId="179" fontId="7" fillId="146" borderId="187">
      <alignment vertical="center"/>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177" fontId="7" fillId="163" borderId="187">
      <alignment vertical="center"/>
      <protection locked="0"/>
    </xf>
    <xf numFmtId="180"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80" fontId="7" fillId="163" borderId="187">
      <alignment vertical="center"/>
      <protection locked="0"/>
    </xf>
    <xf numFmtId="180" fontId="7" fillId="163" borderId="187">
      <alignment vertical="center"/>
      <protection locked="0"/>
    </xf>
    <xf numFmtId="177" fontId="7" fillId="163" borderId="187">
      <alignment vertical="center"/>
      <protection locked="0"/>
    </xf>
    <xf numFmtId="180"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207" fontId="7" fillId="165" borderId="187">
      <alignment vertical="center"/>
    </xf>
    <xf numFmtId="177" fontId="7" fillId="165" borderId="187">
      <alignment vertical="center"/>
    </xf>
    <xf numFmtId="177" fontId="7" fillId="165" borderId="187">
      <alignment vertical="center"/>
    </xf>
    <xf numFmtId="179"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180" fontId="7" fillId="165" borderId="187">
      <alignment vertical="center"/>
    </xf>
    <xf numFmtId="177" fontId="7" fillId="165" borderId="187">
      <alignment vertical="center"/>
    </xf>
    <xf numFmtId="180" fontId="7" fillId="165" borderId="187">
      <alignment vertical="center"/>
    </xf>
    <xf numFmtId="180" fontId="7" fillId="165" borderId="187">
      <alignment vertical="center"/>
    </xf>
    <xf numFmtId="18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207" fontId="7" fillId="166" borderId="187">
      <alignment horizontal="right" vertical="center"/>
      <protection locked="0"/>
    </xf>
    <xf numFmtId="177" fontId="7" fillId="166" borderId="187">
      <alignment horizontal="right" vertical="center"/>
      <protection locked="0"/>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7" fontId="7" fillId="166" borderId="187">
      <alignment horizontal="right" vertical="center"/>
      <protection locked="0"/>
    </xf>
    <xf numFmtId="180" fontId="7" fillId="166" borderId="187">
      <alignment horizontal="right" vertical="center"/>
      <protection locked="0"/>
    </xf>
    <xf numFmtId="180" fontId="7" fillId="166" borderId="187">
      <alignment horizontal="right" vertical="center"/>
      <protection locked="0"/>
    </xf>
    <xf numFmtId="0" fontId="18" fillId="77" borderId="187" applyNumberFormat="0">
      <protection locked="0"/>
    </xf>
    <xf numFmtId="180" fontId="40" fillId="80" borderId="187">
      <alignment vertical="center"/>
    </xf>
    <xf numFmtId="178" fontId="18" fillId="77" borderId="187" applyNumberFormat="0">
      <protection locked="0"/>
    </xf>
    <xf numFmtId="178" fontId="71" fillId="114" borderId="187"/>
    <xf numFmtId="0" fontId="2" fillId="0" borderId="0"/>
    <xf numFmtId="0" fontId="2" fillId="0" borderId="0"/>
    <xf numFmtId="0" fontId="2" fillId="0" borderId="0"/>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 fillId="0" borderId="0"/>
    <xf numFmtId="178" fontId="2" fillId="0" borderId="0"/>
    <xf numFmtId="179" fontId="40" fillId="129" borderId="187">
      <alignment vertical="center"/>
    </xf>
    <xf numFmtId="180" fontId="40" fillId="82" borderId="187">
      <alignment vertical="center"/>
      <protection locked="0"/>
    </xf>
    <xf numFmtId="182" fontId="40" fillId="82" borderId="187">
      <alignment vertical="center"/>
      <protection locked="0"/>
    </xf>
    <xf numFmtId="182" fontId="40" fillId="82" borderId="187">
      <alignment vertical="center"/>
      <protection locked="0"/>
    </xf>
    <xf numFmtId="180" fontId="40" fillId="80" borderId="187">
      <alignment vertical="center"/>
    </xf>
    <xf numFmtId="180" fontId="40" fillId="80" borderId="187">
      <alignment vertical="center"/>
    </xf>
    <xf numFmtId="180" fontId="40" fillId="147" borderId="187">
      <alignment horizontal="right" vertical="center"/>
      <protection locked="0"/>
    </xf>
    <xf numFmtId="179" fontId="40" fillId="147" borderId="187">
      <alignment horizontal="right" vertical="center"/>
      <protection locked="0"/>
    </xf>
    <xf numFmtId="173" fontId="41" fillId="0" borderId="188" applyFill="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88" applyFill="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 fontId="35" fillId="111" borderId="179" applyNumberFormat="0" applyProtection="0">
      <alignment vertical="center"/>
    </xf>
    <xf numFmtId="4" fontId="96" fillId="111" borderId="179" applyNumberFormat="0" applyProtection="0">
      <alignment vertical="center"/>
    </xf>
    <xf numFmtId="4" fontId="97" fillId="111" borderId="179" applyNumberFormat="0" applyProtection="0">
      <alignment horizontal="left" vertical="center" indent="1"/>
    </xf>
    <xf numFmtId="0" fontId="32" fillId="62" borderId="179" applyNumberFormat="0" applyProtection="0">
      <alignment horizontal="left" vertical="top" indent="1"/>
    </xf>
    <xf numFmtId="4" fontId="97" fillId="127" borderId="179" applyNumberFormat="0" applyProtection="0">
      <alignment horizontal="right" vertical="center"/>
    </xf>
    <xf numFmtId="4" fontId="97" fillId="95" borderId="179" applyNumberFormat="0" applyProtection="0">
      <alignment horizontal="right" vertical="center"/>
    </xf>
    <xf numFmtId="4" fontId="97" fillId="128" borderId="179" applyNumberFormat="0" applyProtection="0">
      <alignment horizontal="right" vertical="center"/>
    </xf>
    <xf numFmtId="4" fontId="97" fillId="80" borderId="179" applyNumberFormat="0" applyProtection="0">
      <alignment horizontal="right" vertical="center"/>
    </xf>
    <xf numFmtId="4" fontId="97" fillId="129" borderId="179" applyNumberFormat="0" applyProtection="0">
      <alignment horizontal="right" vertical="center"/>
    </xf>
    <xf numFmtId="4" fontId="97" fillId="83" borderId="179" applyNumberFormat="0" applyProtection="0">
      <alignment horizontal="right" vertical="center"/>
    </xf>
    <xf numFmtId="4" fontId="97" fillId="130" borderId="179" applyNumberFormat="0" applyProtection="0">
      <alignment horizontal="right" vertical="center"/>
    </xf>
    <xf numFmtId="4" fontId="97" fillId="131" borderId="179" applyNumberFormat="0" applyProtection="0">
      <alignment horizontal="right" vertical="center"/>
    </xf>
    <xf numFmtId="4" fontId="97" fillId="132" borderId="179" applyNumberFormat="0" applyProtection="0">
      <alignment horizontal="right" vertical="center"/>
    </xf>
    <xf numFmtId="4" fontId="97" fillId="93" borderId="179" applyNumberFormat="0" applyProtection="0">
      <alignment horizontal="right" vertical="center"/>
    </xf>
    <xf numFmtId="0" fontId="18" fillId="75" borderId="179" applyNumberFormat="0" applyProtection="0">
      <alignment horizontal="left" vertical="center" indent="1"/>
    </xf>
    <xf numFmtId="0" fontId="18" fillId="75" borderId="179" applyNumberFormat="0" applyProtection="0">
      <alignment horizontal="left" vertical="top" indent="1"/>
    </xf>
    <xf numFmtId="0" fontId="18" fillId="63" borderId="179" applyNumberFormat="0" applyProtection="0">
      <alignment horizontal="left" vertical="center" indent="1"/>
    </xf>
    <xf numFmtId="0" fontId="18" fillId="63" borderId="179" applyNumberFormat="0" applyProtection="0">
      <alignment horizontal="left" vertical="top" indent="1"/>
    </xf>
    <xf numFmtId="0" fontId="18" fillId="76" borderId="179" applyNumberFormat="0" applyProtection="0">
      <alignment horizontal="left" vertical="center" indent="1"/>
    </xf>
    <xf numFmtId="0" fontId="18" fillId="76" borderId="179" applyNumberFormat="0" applyProtection="0">
      <alignment horizontal="left" vertical="top" indent="1"/>
    </xf>
    <xf numFmtId="0" fontId="18" fillId="74" borderId="179" applyNumberFormat="0" applyProtection="0">
      <alignment horizontal="left" vertical="center" indent="1"/>
    </xf>
    <xf numFmtId="0" fontId="18" fillId="74" borderId="179" applyNumberFormat="0" applyProtection="0">
      <alignment horizontal="left" vertical="top" indent="1"/>
    </xf>
    <xf numFmtId="4" fontId="97" fillId="134" borderId="179" applyNumberFormat="0" applyProtection="0">
      <alignment vertical="center"/>
    </xf>
    <xf numFmtId="4" fontId="98" fillId="134" borderId="179" applyNumberFormat="0" applyProtection="0">
      <alignment vertical="center"/>
    </xf>
    <xf numFmtId="0" fontId="34" fillId="78" borderId="179" applyNumberFormat="0" applyProtection="0">
      <alignment horizontal="left" vertical="top" indent="1"/>
    </xf>
    <xf numFmtId="4" fontId="97" fillId="134" borderId="179" applyNumberFormat="0" applyProtection="0">
      <alignment horizontal="right" vertical="center"/>
    </xf>
    <xf numFmtId="4" fontId="98" fillId="134" borderId="179" applyNumberFormat="0" applyProtection="0">
      <alignment horizontal="right" vertical="center"/>
    </xf>
    <xf numFmtId="4" fontId="35" fillId="93" borderId="179" applyNumberFormat="0" applyProtection="0">
      <alignment horizontal="left" vertical="center" indent="1"/>
    </xf>
    <xf numFmtId="0" fontId="34" fillId="63" borderId="179" applyNumberFormat="0" applyProtection="0">
      <alignment horizontal="left" vertical="top" indent="1"/>
    </xf>
    <xf numFmtId="4" fontId="99" fillId="134" borderId="179" applyNumberFormat="0" applyProtection="0">
      <alignment horizontal="right" vertical="center"/>
    </xf>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18" fillId="75" borderId="179" applyNumberFormat="0" applyProtection="0">
      <alignment horizontal="left" vertical="center"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18" fillId="74" borderId="179" applyNumberFormat="0" applyProtection="0">
      <alignment horizontal="left" vertical="center"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37" fontId="41" fillId="0" borderId="184" applyNumberFormat="0"/>
    <xf numFmtId="173" fontId="41" fillId="0" borderId="188" applyFill="0"/>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7" fontId="7" fillId="146" borderId="177">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 fillId="0" borderId="0"/>
    <xf numFmtId="179" fontId="40" fillId="129" borderId="177">
      <alignment vertical="center"/>
    </xf>
    <xf numFmtId="180" fontId="40" fillId="129" borderId="177">
      <alignment vertical="center"/>
    </xf>
    <xf numFmtId="180" fontId="40" fillId="129" borderId="177">
      <alignment vertical="center"/>
    </xf>
    <xf numFmtId="178" fontId="40" fillId="129" borderId="177">
      <alignment vertical="center"/>
    </xf>
    <xf numFmtId="178" fontId="40" fillId="129" borderId="177">
      <alignment vertical="center"/>
    </xf>
    <xf numFmtId="178" fontId="40" fillId="129" borderId="177">
      <alignment vertical="center"/>
    </xf>
    <xf numFmtId="178" fontId="40" fillId="129" borderId="177">
      <alignment vertical="center"/>
    </xf>
    <xf numFmtId="177" fontId="40" fillId="129" borderId="177">
      <alignment vertical="center"/>
    </xf>
    <xf numFmtId="177" fontId="40" fillId="129" borderId="177">
      <alignment vertical="center"/>
    </xf>
    <xf numFmtId="179" fontId="40" fillId="129" borderId="177">
      <alignment vertical="center"/>
    </xf>
    <xf numFmtId="180" fontId="40" fillId="82" borderId="177">
      <alignment vertical="center"/>
      <protection locked="0"/>
    </xf>
    <xf numFmtId="182" fontId="40" fillId="82" borderId="177">
      <alignment vertical="center"/>
      <protection locked="0"/>
    </xf>
    <xf numFmtId="178" fontId="40" fillId="82" borderId="177">
      <alignment vertical="center"/>
      <protection locked="0"/>
    </xf>
    <xf numFmtId="178" fontId="40" fillId="82" borderId="177">
      <alignment vertical="center"/>
      <protection locked="0"/>
    </xf>
    <xf numFmtId="182" fontId="40" fillId="82" borderId="177">
      <alignment vertical="center"/>
      <protection locked="0"/>
    </xf>
    <xf numFmtId="182" fontId="40" fillId="82" borderId="177">
      <alignment vertical="center"/>
      <protection locked="0"/>
    </xf>
    <xf numFmtId="178" fontId="40" fillId="82" borderId="177">
      <alignment vertical="center"/>
      <protection locked="0"/>
    </xf>
    <xf numFmtId="178" fontId="40" fillId="82" borderId="177">
      <alignment vertical="center"/>
      <protection locked="0"/>
    </xf>
    <xf numFmtId="182" fontId="40" fillId="82" borderId="177">
      <alignment vertical="center"/>
      <protection locked="0"/>
    </xf>
    <xf numFmtId="180" fontId="40" fillId="82" borderId="177">
      <alignment vertical="center"/>
      <protection locked="0"/>
    </xf>
    <xf numFmtId="180" fontId="40" fillId="82" borderId="177">
      <alignment vertical="center"/>
      <protection locked="0"/>
    </xf>
    <xf numFmtId="171" fontId="40" fillId="82" borderId="177">
      <alignment vertical="center"/>
      <protection locked="0"/>
    </xf>
    <xf numFmtId="171" fontId="40" fillId="82" borderId="177">
      <alignment vertical="center"/>
      <protection locked="0"/>
    </xf>
    <xf numFmtId="171" fontId="40" fillId="82" borderId="177">
      <alignment vertical="center"/>
      <protection locked="0"/>
    </xf>
    <xf numFmtId="171" fontId="40" fillId="82" borderId="177">
      <alignment vertical="center"/>
      <protection locked="0"/>
    </xf>
    <xf numFmtId="180" fontId="40" fillId="82" borderId="177">
      <alignment vertical="center"/>
      <protection locked="0"/>
    </xf>
    <xf numFmtId="180" fontId="40" fillId="80" borderId="177">
      <alignment vertical="center"/>
    </xf>
    <xf numFmtId="180" fontId="40" fillId="80" borderId="177">
      <alignment vertical="center"/>
    </xf>
    <xf numFmtId="182" fontId="40" fillId="80" borderId="177">
      <alignment vertical="center"/>
    </xf>
    <xf numFmtId="182" fontId="40" fillId="80" borderId="177">
      <alignment vertical="center"/>
    </xf>
    <xf numFmtId="182" fontId="40" fillId="80" borderId="177">
      <alignment vertical="center"/>
    </xf>
    <xf numFmtId="182" fontId="40" fillId="80" borderId="177">
      <alignment vertical="center"/>
    </xf>
    <xf numFmtId="177" fontId="40" fillId="80" borderId="177">
      <alignment vertical="center"/>
    </xf>
    <xf numFmtId="179" fontId="40" fillId="80" borderId="177">
      <alignment vertical="center"/>
    </xf>
    <xf numFmtId="178" fontId="40" fillId="80" borderId="177">
      <alignment vertical="center"/>
    </xf>
    <xf numFmtId="178" fontId="40" fillId="80" borderId="177">
      <alignment vertical="center"/>
    </xf>
    <xf numFmtId="178" fontId="40" fillId="80" borderId="177">
      <alignment vertical="center"/>
    </xf>
    <xf numFmtId="178" fontId="40" fillId="80" borderId="177">
      <alignment vertical="center"/>
    </xf>
    <xf numFmtId="180" fontId="40" fillId="80" borderId="177">
      <alignment vertical="center"/>
    </xf>
    <xf numFmtId="180" fontId="40" fillId="80" borderId="177">
      <alignment vertical="center"/>
    </xf>
    <xf numFmtId="180" fontId="40" fillId="80" borderId="177">
      <alignment vertical="center"/>
    </xf>
    <xf numFmtId="180" fontId="40" fillId="80" borderId="177">
      <alignment vertical="center"/>
    </xf>
    <xf numFmtId="180" fontId="40" fillId="147" borderId="177">
      <alignment horizontal="right" vertical="center"/>
      <protection locked="0"/>
    </xf>
    <xf numFmtId="178" fontId="40" fillId="147" borderId="177">
      <alignment horizontal="right" vertical="center"/>
      <protection locked="0"/>
    </xf>
    <xf numFmtId="178" fontId="40" fillId="147" borderId="177">
      <alignment horizontal="right" vertical="center"/>
      <protection locked="0"/>
    </xf>
    <xf numFmtId="179" fontId="40" fillId="147" borderId="177">
      <alignment horizontal="right" vertical="center"/>
      <protection locked="0"/>
    </xf>
    <xf numFmtId="177" fontId="40" fillId="147" borderId="177">
      <alignment horizontal="right" vertical="center"/>
      <protection locked="0"/>
    </xf>
    <xf numFmtId="179" fontId="40" fillId="147" borderId="177">
      <alignment horizontal="right" vertical="center"/>
      <protection locked="0"/>
    </xf>
    <xf numFmtId="180" fontId="40" fillId="147" borderId="177">
      <alignment horizontal="right" vertical="center"/>
      <protection locked="0"/>
    </xf>
    <xf numFmtId="180" fontId="40" fillId="147" borderId="177">
      <alignment horizontal="right" vertical="center"/>
      <protection locked="0"/>
    </xf>
    <xf numFmtId="180" fontId="40" fillId="147" borderId="177">
      <alignment horizontal="right" vertical="center"/>
      <protection locked="0"/>
    </xf>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71" fillId="113" borderId="181" applyNumberFormat="0" applyProtection="0">
      <alignment horizontal="left" vertical="center" indent="1"/>
    </xf>
    <xf numFmtId="178" fontId="71" fillId="76" borderId="181" applyNumberFormat="0" applyProtection="0">
      <alignment horizontal="left" vertical="center" indent="1"/>
    </xf>
    <xf numFmtId="178" fontId="71" fillId="74" borderId="181" applyNumberFormat="0" applyProtection="0">
      <alignment horizontal="left" vertical="center" indent="1"/>
    </xf>
    <xf numFmtId="178" fontId="18" fillId="77" borderId="177" applyNumberFormat="0">
      <protection locked="0"/>
    </xf>
    <xf numFmtId="4" fontId="74" fillId="78" borderId="179" applyNumberFormat="0" applyProtection="0">
      <alignment vertical="center"/>
    </xf>
    <xf numFmtId="4" fontId="81" fillId="82" borderId="177"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178" fontId="71" fillId="114" borderId="177"/>
    <xf numFmtId="4" fontId="77" fillId="77" borderId="181" applyNumberFormat="0" applyProtection="0">
      <alignment horizontal="right" vertical="center"/>
    </xf>
    <xf numFmtId="173" fontId="41" fillId="0" borderId="17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77">
      <alignment vertical="center"/>
    </xf>
    <xf numFmtId="177" fontId="7" fillId="146" borderId="177">
      <alignment vertical="center"/>
    </xf>
    <xf numFmtId="179" fontId="7" fillId="146" borderId="177">
      <alignment vertical="center"/>
    </xf>
    <xf numFmtId="180" fontId="7" fillId="163" borderId="177">
      <alignment vertical="center"/>
      <protection locked="0"/>
    </xf>
    <xf numFmtId="177" fontId="7" fillId="163" borderId="177">
      <alignment vertical="center"/>
      <protection locked="0"/>
    </xf>
    <xf numFmtId="207" fontId="7" fillId="165" borderId="177">
      <alignment vertical="center"/>
    </xf>
    <xf numFmtId="177" fontId="7" fillId="165" borderId="177">
      <alignment vertical="center"/>
    </xf>
    <xf numFmtId="179" fontId="7" fillId="165" borderId="177">
      <alignment vertical="center"/>
    </xf>
    <xf numFmtId="180" fontId="7" fillId="165" borderId="177">
      <alignment vertical="center"/>
    </xf>
    <xf numFmtId="177" fontId="7" fillId="166" borderId="177">
      <alignment horizontal="right" vertical="center"/>
      <protection locked="0"/>
    </xf>
    <xf numFmtId="179" fontId="7" fillId="166" borderId="177">
      <alignment horizontal="right" vertical="center"/>
      <protection locked="0"/>
    </xf>
    <xf numFmtId="180" fontId="7" fillId="166" borderId="177">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8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178" fontId="71" fillId="75" borderId="179" applyNumberFormat="0" applyProtection="0">
      <alignment horizontal="left" vertical="top" indent="1"/>
    </xf>
    <xf numFmtId="43" fontId="7" fillId="0" borderId="0" applyFont="0" applyFill="0" applyBorder="0" applyAlignment="0" applyProtection="0"/>
    <xf numFmtId="178" fontId="18" fillId="76" borderId="179" applyNumberFormat="0" applyProtection="0">
      <alignment horizontal="left" vertical="top" indent="1"/>
    </xf>
    <xf numFmtId="43" fontId="15" fillId="0" borderId="0" applyFont="0" applyFill="0" applyBorder="0" applyAlignment="0" applyProtection="0"/>
    <xf numFmtId="178" fontId="18" fillId="74" borderId="179" applyNumberFormat="0" applyProtection="0">
      <alignment horizontal="left" vertical="center" indent="1"/>
    </xf>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69" fillId="108" borderId="182" applyNumberFormat="0" applyAlignment="0" applyProtection="0"/>
    <xf numFmtId="178" fontId="69" fillId="108" borderId="182" applyNumberFormat="0" applyAlignment="0" applyProtection="0"/>
    <xf numFmtId="178" fontId="75" fillId="62" borderId="179" applyNumberFormat="0" applyProtection="0">
      <alignment horizontal="left" vertical="top" indent="1"/>
    </xf>
    <xf numFmtId="4" fontId="71" fillId="66" borderId="173"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37" fontId="41" fillId="0" borderId="184" applyNumberFormat="0"/>
    <xf numFmtId="178" fontId="31" fillId="0" borderId="176" applyNumberFormat="0" applyFill="0" applyAlignment="0" applyProtection="0"/>
    <xf numFmtId="178" fontId="31" fillId="0" borderId="176" applyNumberFormat="0" applyFill="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178" fontId="18" fillId="75" borderId="179" applyNumberFormat="0" applyProtection="0">
      <alignment horizontal="left" vertical="top" indent="1"/>
    </xf>
    <xf numFmtId="37" fontId="41" fillId="0" borderId="184" applyNumberFormat="0"/>
    <xf numFmtId="178" fontId="71" fillId="75" borderId="179" applyNumberFormat="0" applyProtection="0">
      <alignment horizontal="left" vertical="top" indent="1"/>
    </xf>
    <xf numFmtId="178" fontId="31" fillId="0" borderId="176" applyNumberFormat="0" applyFill="0" applyAlignment="0" applyProtection="0"/>
    <xf numFmtId="178" fontId="31" fillId="0" borderId="176" applyNumberFormat="0" applyFill="0" applyAlignment="0" applyProtection="0"/>
    <xf numFmtId="178" fontId="71" fillId="63" borderId="179"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8" fontId="31" fillId="0" borderId="176" applyNumberFormat="0" applyFill="0" applyAlignment="0" applyProtection="0"/>
    <xf numFmtId="178" fontId="31" fillId="0" borderId="176" applyNumberFormat="0" applyFill="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1" fillId="0" borderId="0"/>
  </cellStyleXfs>
  <cellXfs count="515">
    <xf numFmtId="0" fontId="0" fillId="0" borderId="0" xfId="0"/>
    <xf numFmtId="0" fontId="11" fillId="33" borderId="0" xfId="1" applyFont="1" applyFill="1"/>
    <xf numFmtId="0" fontId="0" fillId="33" borderId="0" xfId="2" applyFont="1" applyFill="1"/>
    <xf numFmtId="0" fontId="11" fillId="33" borderId="0" xfId="2" applyFont="1" applyFill="1"/>
    <xf numFmtId="0" fontId="11" fillId="33" borderId="0" xfId="2" applyFont="1" applyFill="1" applyAlignment="1">
      <alignment horizontal="left"/>
    </xf>
    <xf numFmtId="0" fontId="12" fillId="33" borderId="0" xfId="2" applyFont="1" applyFill="1"/>
    <xf numFmtId="0" fontId="11" fillId="34" borderId="10" xfId="2" applyFont="1" applyFill="1" applyBorder="1"/>
    <xf numFmtId="0" fontId="0" fillId="33" borderId="10" xfId="2" applyFont="1" applyFill="1" applyBorder="1"/>
    <xf numFmtId="0" fontId="10" fillId="0" borderId="0" xfId="1"/>
    <xf numFmtId="0" fontId="7" fillId="0" borderId="11" xfId="3" applyFont="1" applyBorder="1"/>
    <xf numFmtId="0" fontId="7" fillId="0" borderId="12" xfId="3" applyFont="1" applyBorder="1"/>
    <xf numFmtId="0" fontId="7" fillId="0" borderId="13" xfId="3" applyFont="1" applyBorder="1"/>
    <xf numFmtId="0" fontId="7" fillId="0" borderId="14" xfId="3" applyFont="1" applyBorder="1"/>
    <xf numFmtId="0" fontId="7" fillId="0" borderId="0" xfId="3" applyFont="1"/>
    <xf numFmtId="0" fontId="7" fillId="0" borderId="15" xfId="3" applyFont="1" applyBorder="1"/>
    <xf numFmtId="0" fontId="7" fillId="0" borderId="0" xfId="3" applyFont="1" applyAlignment="1">
      <alignment horizontal="center"/>
    </xf>
    <xf numFmtId="0" fontId="14" fillId="0" borderId="0" xfId="4" applyFont="1"/>
    <xf numFmtId="0" fontId="9" fillId="0" borderId="0" xfId="3" applyFont="1" applyAlignment="1">
      <alignment horizontal="right"/>
    </xf>
    <xf numFmtId="0" fontId="7" fillId="0" borderId="16" xfId="3" applyFont="1" applyBorder="1"/>
    <xf numFmtId="0" fontId="7" fillId="0" borderId="17" xfId="3" applyFont="1" applyBorder="1"/>
    <xf numFmtId="0" fontId="7" fillId="0" borderId="18" xfId="3" applyFont="1" applyBorder="1"/>
    <xf numFmtId="0" fontId="7" fillId="0" borderId="0" xfId="7"/>
    <xf numFmtId="0" fontId="14" fillId="34" borderId="0" xfId="13" applyFont="1" applyFill="1"/>
    <xf numFmtId="0" fontId="11" fillId="33" borderId="10" xfId="2" applyFont="1" applyFill="1" applyBorder="1" applyAlignment="1">
      <alignment horizontal="left"/>
    </xf>
    <xf numFmtId="0" fontId="14" fillId="34" borderId="10" xfId="13" applyFont="1" applyFill="1" applyBorder="1"/>
    <xf numFmtId="0" fontId="0" fillId="41" borderId="0" xfId="0" applyFill="1"/>
    <xf numFmtId="0" fontId="11" fillId="33" borderId="0" xfId="1" applyFont="1" applyFill="1" applyAlignment="1">
      <alignment horizontal="left"/>
    </xf>
    <xf numFmtId="0" fontId="11" fillId="33" borderId="10" xfId="2" applyFont="1" applyFill="1" applyBorder="1"/>
    <xf numFmtId="0" fontId="22" fillId="46" borderId="0" xfId="4" applyFont="1" applyFill="1"/>
    <xf numFmtId="0" fontId="25" fillId="46" borderId="0" xfId="4" applyFont="1" applyFill="1"/>
    <xf numFmtId="169" fontId="0" fillId="38" borderId="19" xfId="5" applyNumberFormat="1" applyFont="1" applyFill="1" applyBorder="1"/>
    <xf numFmtId="0" fontId="14" fillId="0" borderId="0" xfId="13" applyFont="1"/>
    <xf numFmtId="0" fontId="0" fillId="41" borderId="0" xfId="0" applyFill="1" applyAlignment="1">
      <alignment vertical="center"/>
    </xf>
    <xf numFmtId="0" fontId="17" fillId="41" borderId="0" xfId="15" applyFont="1" applyFill="1"/>
    <xf numFmtId="0" fontId="28" fillId="42" borderId="0" xfId="0" applyFont="1" applyFill="1"/>
    <xf numFmtId="0" fontId="103" fillId="0" borderId="0" xfId="0" applyFont="1"/>
    <xf numFmtId="0" fontId="0" fillId="0" borderId="0" xfId="16" applyFont="1" applyAlignment="1">
      <alignment horizontal="center" vertical="center"/>
    </xf>
    <xf numFmtId="0" fontId="111" fillId="46" borderId="0" xfId="4" applyFont="1" applyFill="1"/>
    <xf numFmtId="169" fontId="0" fillId="141" borderId="19" xfId="5" applyNumberFormat="1" applyFont="1" applyFill="1" applyBorder="1"/>
    <xf numFmtId="15" fontId="113" fillId="41" borderId="0" xfId="0" applyNumberFormat="1" applyFont="1" applyFill="1" applyAlignment="1" applyProtection="1">
      <alignment horizontal="center"/>
      <protection locked="0"/>
    </xf>
    <xf numFmtId="0" fontId="7" fillId="0" borderId="26" xfId="18" applyBorder="1" applyAlignment="1">
      <alignment horizontal="center" vertical="center"/>
    </xf>
    <xf numFmtId="0" fontId="9" fillId="0" borderId="0" xfId="16" applyFont="1" applyAlignment="1">
      <alignment horizontal="center" vertical="center"/>
    </xf>
    <xf numFmtId="0" fontId="0" fillId="35" borderId="19" xfId="5" applyFont="1" applyBorder="1"/>
    <xf numFmtId="0" fontId="9" fillId="0" borderId="0" xfId="16" applyFont="1" applyAlignment="1">
      <alignment horizontal="left"/>
    </xf>
    <xf numFmtId="0" fontId="9" fillId="41" borderId="0" xfId="0" applyFont="1" applyFill="1"/>
    <xf numFmtId="0" fontId="17" fillId="41" borderId="0" xfId="15" applyFont="1" applyFill="1" applyAlignment="1">
      <alignment wrapText="1"/>
    </xf>
    <xf numFmtId="0" fontId="0" fillId="0" borderId="0" xfId="16" applyFont="1"/>
    <xf numFmtId="169" fontId="0" fillId="140" borderId="19" xfId="5" applyNumberFormat="1" applyFont="1" applyFill="1" applyBorder="1"/>
    <xf numFmtId="0" fontId="0" fillId="0" borderId="28" xfId="0" applyBorder="1"/>
    <xf numFmtId="0" fontId="14" fillId="47" borderId="0" xfId="4" applyFont="1" applyFill="1"/>
    <xf numFmtId="0" fontId="17" fillId="41" borderId="0" xfId="0" applyFont="1" applyFill="1" applyAlignment="1">
      <alignment wrapText="1"/>
    </xf>
    <xf numFmtId="0" fontId="7" fillId="0" borderId="0" xfId="0" applyFont="1"/>
    <xf numFmtId="0" fontId="104" fillId="41" borderId="0" xfId="14" applyFont="1" applyFill="1" applyBorder="1" applyAlignment="1" applyProtection="1"/>
    <xf numFmtId="0" fontId="17" fillId="0" borderId="0" xfId="4" applyFont="1"/>
    <xf numFmtId="0" fontId="28" fillId="0" borderId="0" xfId="4" applyFont="1"/>
    <xf numFmtId="0" fontId="9" fillId="0" borderId="0" xfId="16" applyFont="1" applyAlignment="1">
      <alignment vertical="center"/>
    </xf>
    <xf numFmtId="0" fontId="17" fillId="47" borderId="0" xfId="4" applyFont="1" applyFill="1"/>
    <xf numFmtId="0" fontId="28" fillId="44" borderId="0" xfId="0" applyFont="1" applyFill="1"/>
    <xf numFmtId="0" fontId="28" fillId="41" borderId="0" xfId="15" applyFont="1" applyFill="1" applyAlignment="1">
      <alignment horizontal="center"/>
    </xf>
    <xf numFmtId="0" fontId="0" fillId="0" borderId="0" xfId="16" applyFont="1" applyAlignment="1">
      <alignment vertical="center"/>
    </xf>
    <xf numFmtId="0" fontId="16" fillId="34" borderId="0" xfId="6" applyFill="1"/>
    <xf numFmtId="0" fontId="14" fillId="46" borderId="0" xfId="4" applyFont="1" applyFill="1"/>
    <xf numFmtId="0" fontId="17" fillId="46" borderId="0" xfId="4" applyFont="1" applyFill="1"/>
    <xf numFmtId="0" fontId="28" fillId="45" borderId="0" xfId="0" applyFont="1" applyFill="1"/>
    <xf numFmtId="0" fontId="14" fillId="0" borderId="0" xfId="1" applyFont="1"/>
    <xf numFmtId="169" fontId="0" fillId="139" borderId="19" xfId="5" applyNumberFormat="1" applyFont="1" applyFill="1" applyBorder="1" applyAlignment="1">
      <alignment horizontal="right"/>
    </xf>
    <xf numFmtId="0" fontId="28" fillId="0" borderId="0" xfId="4" applyFont="1" applyAlignment="1">
      <alignment horizontal="left"/>
    </xf>
    <xf numFmtId="0" fontId="14" fillId="34" borderId="0" xfId="1" applyFont="1" applyFill="1"/>
    <xf numFmtId="168" fontId="28" fillId="0" borderId="0" xfId="17" applyNumberFormat="1" applyFont="1" applyAlignment="1">
      <alignment horizontal="left"/>
    </xf>
    <xf numFmtId="0" fontId="28" fillId="41" borderId="0" xfId="0" applyFont="1" applyFill="1" applyAlignment="1">
      <alignment wrapText="1"/>
    </xf>
    <xf numFmtId="169" fontId="0" fillId="35" borderId="19" xfId="5" applyNumberFormat="1" applyFont="1" applyBorder="1"/>
    <xf numFmtId="0" fontId="17" fillId="41" borderId="0" xfId="0" applyFont="1" applyFill="1"/>
    <xf numFmtId="0" fontId="28" fillId="43" borderId="0" xfId="0" applyFont="1" applyFill="1"/>
    <xf numFmtId="0" fontId="9" fillId="0" borderId="0" xfId="0" applyFont="1"/>
    <xf numFmtId="0" fontId="0" fillId="41" borderId="0" xfId="0" applyFill="1" applyAlignment="1">
      <alignment wrapText="1"/>
    </xf>
    <xf numFmtId="0" fontId="28" fillId="41" borderId="0" xfId="0" applyFont="1" applyFill="1"/>
    <xf numFmtId="0" fontId="17" fillId="0" borderId="0" xfId="13" applyFont="1"/>
    <xf numFmtId="0" fontId="110" fillId="0" borderId="0" xfId="0" applyFont="1"/>
    <xf numFmtId="0" fontId="26" fillId="0" borderId="0" xfId="0" applyFont="1"/>
    <xf numFmtId="0" fontId="116" fillId="0" borderId="0" xfId="0" applyFont="1"/>
    <xf numFmtId="0" fontId="17" fillId="0" borderId="0" xfId="0" applyFont="1" applyAlignment="1">
      <alignment vertical="center"/>
    </xf>
    <xf numFmtId="169" fontId="7" fillId="0" borderId="0" xfId="0" applyNumberFormat="1" applyFont="1" applyAlignment="1">
      <alignment horizontal="center"/>
    </xf>
    <xf numFmtId="169" fontId="0" fillId="0" borderId="0" xfId="0" applyNumberFormat="1" applyAlignment="1">
      <alignment horizontal="center"/>
    </xf>
    <xf numFmtId="0" fontId="117" fillId="0" borderId="0" xfId="0" applyFont="1"/>
    <xf numFmtId="0" fontId="28" fillId="46" borderId="0" xfId="4" applyFont="1" applyFill="1"/>
    <xf numFmtId="0" fontId="115" fillId="0" borderId="0" xfId="0" applyFont="1"/>
    <xf numFmtId="0" fontId="118" fillId="0" borderId="0" xfId="0" applyFont="1"/>
    <xf numFmtId="0" fontId="9" fillId="142" borderId="0" xfId="0" applyFont="1" applyFill="1"/>
    <xf numFmtId="0" fontId="0" fillId="41" borderId="0" xfId="5" applyFont="1" applyFill="1" applyBorder="1"/>
    <xf numFmtId="0" fontId="28" fillId="143" borderId="0" xfId="0" applyFont="1" applyFill="1"/>
    <xf numFmtId="0" fontId="28" fillId="144" borderId="0" xfId="0" applyFont="1" applyFill="1"/>
    <xf numFmtId="0" fontId="23" fillId="41" borderId="0" xfId="14" applyFill="1" applyAlignment="1" applyProtection="1"/>
    <xf numFmtId="0" fontId="23" fillId="41" borderId="0" xfId="14" quotePrefix="1" applyFill="1" applyAlignment="1" applyProtection="1"/>
    <xf numFmtId="0" fontId="119" fillId="0" borderId="0" xfId="0" applyFont="1"/>
    <xf numFmtId="169"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right"/>
    </xf>
    <xf numFmtId="169" fontId="0" fillId="0" borderId="0" xfId="0" applyNumberFormat="1"/>
    <xf numFmtId="0" fontId="0" fillId="0" borderId="136" xfId="0" applyBorder="1"/>
    <xf numFmtId="0" fontId="17" fillId="0" borderId="0" xfId="21" applyFont="1"/>
    <xf numFmtId="0" fontId="28" fillId="0" borderId="0" xfId="21" applyFont="1"/>
    <xf numFmtId="0" fontId="28" fillId="0" borderId="0" xfId="21" applyFont="1" applyAlignment="1">
      <alignment horizontal="left"/>
    </xf>
    <xf numFmtId="169" fontId="17" fillId="0" borderId="0" xfId="21" applyNumberFormat="1" applyFont="1"/>
    <xf numFmtId="0" fontId="127" fillId="0" borderId="0" xfId="21" applyFont="1"/>
    <xf numFmtId="169" fontId="127" fillId="0" borderId="0" xfId="21" applyNumberFormat="1" applyFont="1"/>
    <xf numFmtId="49" fontId="127" fillId="0" borderId="0" xfId="21" applyNumberFormat="1" applyFont="1"/>
    <xf numFmtId="0" fontId="126" fillId="0" borderId="0" xfId="21" applyFont="1"/>
    <xf numFmtId="0" fontId="127" fillId="0" borderId="0" xfId="21" applyFont="1" applyAlignment="1">
      <alignment horizontal="center"/>
    </xf>
    <xf numFmtId="0" fontId="17" fillId="0" borderId="0" xfId="21" applyFont="1" applyAlignment="1">
      <alignment vertical="center"/>
    </xf>
    <xf numFmtId="169" fontId="17" fillId="0" borderId="0" xfId="21" applyNumberFormat="1" applyFont="1" applyAlignment="1">
      <alignment vertical="center"/>
    </xf>
    <xf numFmtId="169" fontId="127" fillId="0" borderId="0" xfId="21" applyNumberFormat="1" applyFont="1" applyAlignment="1">
      <alignment vertical="center"/>
    </xf>
    <xf numFmtId="15" fontId="24" fillId="154" borderId="19" xfId="3" applyNumberFormat="1" applyFont="1" applyFill="1" applyBorder="1" applyAlignment="1">
      <alignment horizontal="left" vertical="top"/>
    </xf>
    <xf numFmtId="0" fontId="24" fillId="154" borderId="19" xfId="3" applyFont="1" applyFill="1" applyBorder="1" applyAlignment="1">
      <alignment horizontal="left" vertical="top"/>
    </xf>
    <xf numFmtId="0" fontId="9" fillId="154" borderId="23" xfId="16" applyFont="1" applyFill="1" applyBorder="1" applyAlignment="1">
      <alignment horizontal="centerContinuous" vertical="center"/>
    </xf>
    <xf numFmtId="0" fontId="9" fillId="154" borderId="24" xfId="16" applyFont="1" applyFill="1" applyBorder="1" applyAlignment="1">
      <alignment horizontal="centerContinuous" vertical="center"/>
    </xf>
    <xf numFmtId="0" fontId="9" fillId="154" borderId="25" xfId="16" applyFont="1" applyFill="1" applyBorder="1" applyAlignment="1">
      <alignment horizontal="centerContinuous" vertical="center"/>
    </xf>
    <xf numFmtId="0" fontId="14" fillId="154" borderId="0" xfId="4" applyFont="1" applyFill="1"/>
    <xf numFmtId="0" fontId="111" fillId="154" borderId="0" xfId="4" applyFont="1" applyFill="1"/>
    <xf numFmtId="0" fontId="21" fillId="154" borderId="0" xfId="4" applyFont="1" applyFill="1"/>
    <xf numFmtId="0" fontId="17" fillId="154" borderId="0" xfId="4" applyFont="1" applyFill="1"/>
    <xf numFmtId="0" fontId="127" fillId="154" borderId="0" xfId="21" applyFont="1" applyFill="1"/>
    <xf numFmtId="0" fontId="17" fillId="154" borderId="0" xfId="21" applyFont="1" applyFill="1"/>
    <xf numFmtId="0" fontId="14" fillId="154" borderId="0" xfId="21" applyFont="1" applyFill="1"/>
    <xf numFmtId="0" fontId="118" fillId="154" borderId="0" xfId="0" applyFont="1" applyFill="1" applyAlignment="1">
      <alignment horizontal="left"/>
    </xf>
    <xf numFmtId="0" fontId="17" fillId="0" borderId="0" xfId="0" applyFont="1"/>
    <xf numFmtId="0" fontId="17" fillId="0" borderId="0" xfId="148" applyFont="1"/>
    <xf numFmtId="0" fontId="0" fillId="0" borderId="0" xfId="0" applyAlignment="1">
      <alignment horizontal="center" vertical="center"/>
    </xf>
    <xf numFmtId="0" fontId="20" fillId="0" borderId="19" xfId="0" applyFont="1" applyBorder="1" applyAlignment="1">
      <alignment horizontal="center"/>
    </xf>
    <xf numFmtId="0" fontId="9" fillId="0" borderId="0" xfId="16" applyFont="1"/>
    <xf numFmtId="0" fontId="13" fillId="0" borderId="14" xfId="3" applyFont="1" applyBorder="1" applyAlignment="1">
      <alignment vertical="center" wrapText="1"/>
    </xf>
    <xf numFmtId="0" fontId="13" fillId="0" borderId="0" xfId="3" applyFont="1" applyAlignment="1">
      <alignment vertical="center" wrapText="1"/>
    </xf>
    <xf numFmtId="0" fontId="13" fillId="0" borderId="15" xfId="3" applyFont="1" applyBorder="1" applyAlignment="1">
      <alignment vertical="center" wrapText="1"/>
    </xf>
    <xf numFmtId="168" fontId="20" fillId="0" borderId="19" xfId="0" applyNumberFormat="1" applyFont="1" applyBorder="1" applyAlignment="1">
      <alignment horizontal="center"/>
    </xf>
    <xf numFmtId="0" fontId="20" fillId="0" borderId="19" xfId="0" applyFont="1" applyBorder="1" applyAlignment="1">
      <alignment horizontal="left" wrapText="1"/>
    </xf>
    <xf numFmtId="0" fontId="20" fillId="0" borderId="19" xfId="0" applyFont="1" applyBorder="1" applyAlignment="1">
      <alignment horizontal="left" vertical="center"/>
    </xf>
    <xf numFmtId="0" fontId="20" fillId="0" borderId="19" xfId="0" applyFont="1" applyBorder="1" applyAlignment="1">
      <alignment horizontal="left"/>
    </xf>
    <xf numFmtId="0" fontId="20" fillId="0" borderId="19" xfId="0" applyFont="1" applyBorder="1" applyAlignment="1">
      <alignment horizontal="center" wrapText="1"/>
    </xf>
    <xf numFmtId="169" fontId="0" fillId="47" borderId="19" xfId="5" applyNumberFormat="1" applyFont="1" applyFill="1" applyBorder="1"/>
    <xf numFmtId="0" fontId="28" fillId="0" borderId="0" xfId="148" applyFont="1"/>
    <xf numFmtId="169" fontId="9" fillId="0" borderId="0" xfId="16" applyNumberFormat="1" applyFont="1" applyAlignment="1">
      <alignment vertical="center"/>
    </xf>
    <xf numFmtId="0" fontId="54" fillId="0" borderId="0" xfId="0" applyFont="1"/>
    <xf numFmtId="0" fontId="131" fillId="154" borderId="0" xfId="0" applyFont="1" applyFill="1"/>
    <xf numFmtId="0" fontId="0" fillId="0" borderId="0" xfId="0" applyAlignment="1">
      <alignment horizontal="center"/>
    </xf>
    <xf numFmtId="0" fontId="6" fillId="0" borderId="0" xfId="6075"/>
    <xf numFmtId="0" fontId="6" fillId="47" borderId="145" xfId="6075" applyFill="1" applyBorder="1"/>
    <xf numFmtId="0" fontId="6" fillId="47" borderId="145" xfId="6075" applyFill="1" applyBorder="1" applyAlignment="1">
      <alignment horizontal="center" vertical="center"/>
    </xf>
    <xf numFmtId="0" fontId="6" fillId="47" borderId="145" xfId="6075" applyFill="1" applyBorder="1" applyAlignment="1">
      <alignment horizontal="left" vertical="center"/>
    </xf>
    <xf numFmtId="0" fontId="7" fillId="0" borderId="0" xfId="6075" applyFont="1"/>
    <xf numFmtId="0" fontId="7" fillId="0" borderId="0" xfId="6075" applyFont="1" applyAlignment="1">
      <alignment horizontal="left"/>
    </xf>
    <xf numFmtId="0" fontId="26" fillId="0" borderId="0" xfId="6075" applyFont="1" applyAlignment="1">
      <alignment horizontal="center"/>
    </xf>
    <xf numFmtId="0" fontId="7" fillId="0" borderId="0" xfId="6075" applyFont="1" applyAlignment="1">
      <alignment vertical="center" wrapText="1"/>
    </xf>
    <xf numFmtId="0" fontId="9" fillId="0" borderId="0" xfId="6075" applyFont="1"/>
    <xf numFmtId="0" fontId="7" fillId="0" borderId="0" xfId="8" applyFont="1" applyFill="1" applyBorder="1"/>
    <xf numFmtId="0" fontId="7" fillId="0" borderId="0" xfId="6075" applyFont="1" applyAlignment="1">
      <alignment horizontal="center" vertical="center" wrapText="1"/>
    </xf>
    <xf numFmtId="0" fontId="6" fillId="0" borderId="0" xfId="6075" applyAlignment="1">
      <alignment vertical="center"/>
    </xf>
    <xf numFmtId="0" fontId="7" fillId="0" borderId="0" xfId="6075" applyFont="1" applyAlignment="1">
      <alignment vertical="center"/>
    </xf>
    <xf numFmtId="0" fontId="6" fillId="0" borderId="0" xfId="6075" applyAlignment="1">
      <alignment horizontal="left" vertical="center"/>
    </xf>
    <xf numFmtId="0" fontId="7" fillId="0" borderId="0" xfId="6075" applyFont="1" applyAlignment="1">
      <alignment horizontal="left" vertical="center" wrapText="1"/>
    </xf>
    <xf numFmtId="0" fontId="7" fillId="0" borderId="0" xfId="18" applyAlignment="1">
      <alignment horizontal="center" vertical="center"/>
    </xf>
    <xf numFmtId="0" fontId="9" fillId="0" borderId="0" xfId="6075" applyFont="1" applyAlignment="1">
      <alignment vertical="center"/>
    </xf>
    <xf numFmtId="0" fontId="7" fillId="0" borderId="0" xfId="6075" applyFont="1" applyAlignment="1">
      <alignment horizontal="left" vertical="center"/>
    </xf>
    <xf numFmtId="0" fontId="7" fillId="0" borderId="0" xfId="6075" applyFont="1" applyAlignment="1">
      <alignment wrapText="1"/>
    </xf>
    <xf numFmtId="0" fontId="6" fillId="0" borderId="0" xfId="6075" applyAlignment="1">
      <alignment horizontal="center" vertical="center"/>
    </xf>
    <xf numFmtId="0" fontId="132" fillId="0" borderId="0" xfId="6075" applyFont="1" applyAlignment="1">
      <alignment horizontal="center" wrapText="1"/>
    </xf>
    <xf numFmtId="0" fontId="6" fillId="0" borderId="0" xfId="6075" applyAlignment="1">
      <alignment horizontal="center"/>
    </xf>
    <xf numFmtId="0" fontId="7" fillId="0" borderId="0" xfId="5880" applyProtection="1">
      <protection locked="0"/>
    </xf>
    <xf numFmtId="0" fontId="17" fillId="0" borderId="0" xfId="5880" applyFont="1" applyProtection="1">
      <protection locked="0"/>
    </xf>
    <xf numFmtId="0" fontId="17" fillId="0" borderId="0" xfId="661" applyFont="1" applyProtection="1">
      <protection locked="0"/>
    </xf>
    <xf numFmtId="0" fontId="136" fillId="0" borderId="0" xfId="5880" applyFont="1" applyProtection="1">
      <protection locked="0"/>
    </xf>
    <xf numFmtId="0" fontId="137" fillId="0" borderId="0" xfId="661" applyFont="1" applyProtection="1">
      <protection locked="0"/>
    </xf>
    <xf numFmtId="0" fontId="138" fillId="0" borderId="0" xfId="661" applyFont="1" applyProtection="1">
      <protection locked="0"/>
    </xf>
    <xf numFmtId="2" fontId="17" fillId="0" borderId="0" xfId="5880" applyNumberFormat="1" applyFont="1" applyProtection="1">
      <protection locked="0"/>
    </xf>
    <xf numFmtId="0" fontId="139" fillId="0" borderId="0" xfId="5880" applyFont="1" applyProtection="1">
      <protection locked="0"/>
    </xf>
    <xf numFmtId="165" fontId="17" fillId="0" borderId="0" xfId="5880" applyNumberFormat="1" applyFont="1"/>
    <xf numFmtId="165" fontId="17" fillId="0" borderId="0" xfId="5880" applyNumberFormat="1" applyFont="1" applyProtection="1">
      <protection locked="0"/>
    </xf>
    <xf numFmtId="0" fontId="136" fillId="0" borderId="0" xfId="661" applyFont="1" applyProtection="1">
      <protection locked="0"/>
    </xf>
    <xf numFmtId="0" fontId="28" fillId="0" borderId="0" xfId="5880" applyFont="1" applyProtection="1">
      <protection locked="0"/>
    </xf>
    <xf numFmtId="0" fontId="24" fillId="0" borderId="0" xfId="661" applyFont="1" applyProtection="1">
      <protection locked="0"/>
    </xf>
    <xf numFmtId="196" fontId="17" fillId="0" borderId="0" xfId="5880" applyNumberFormat="1" applyFont="1" applyProtection="1">
      <protection locked="0"/>
    </xf>
    <xf numFmtId="0" fontId="18" fillId="0" borderId="0" xfId="661" applyProtection="1">
      <protection locked="0"/>
    </xf>
    <xf numFmtId="165" fontId="28" fillId="0" borderId="145" xfId="5880" applyNumberFormat="1" applyFont="1" applyBorder="1" applyProtection="1">
      <protection locked="0"/>
    </xf>
    <xf numFmtId="0" fontId="28" fillId="0" borderId="0" xfId="661" applyFont="1" applyProtection="1">
      <protection locked="0"/>
    </xf>
    <xf numFmtId="0" fontId="140" fillId="0" borderId="0" xfId="661" applyFont="1" applyProtection="1">
      <protection locked="0"/>
    </xf>
    <xf numFmtId="0" fontId="26" fillId="0" borderId="0" xfId="5880" applyFont="1" applyAlignment="1" applyProtection="1">
      <alignment horizontal="center"/>
      <protection locked="0"/>
    </xf>
    <xf numFmtId="0" fontId="141" fillId="0" borderId="0" xfId="661" applyFont="1" applyProtection="1">
      <protection locked="0"/>
    </xf>
    <xf numFmtId="0" fontId="142" fillId="0" borderId="0" xfId="661" applyFont="1" applyProtection="1">
      <protection locked="0"/>
    </xf>
    <xf numFmtId="0" fontId="143" fillId="0" borderId="0" xfId="5880" applyFont="1" applyProtection="1">
      <protection locked="0"/>
    </xf>
    <xf numFmtId="0" fontId="115" fillId="0" borderId="0" xfId="5880" applyFont="1" applyProtection="1">
      <protection locked="0"/>
    </xf>
    <xf numFmtId="0" fontId="17" fillId="0" borderId="0" xfId="5880" applyFont="1" applyAlignment="1" applyProtection="1">
      <alignment vertical="center" wrapText="1"/>
      <protection locked="0"/>
    </xf>
    <xf numFmtId="0" fontId="17" fillId="81" borderId="0" xfId="5880" applyFont="1" applyFill="1" applyAlignment="1" applyProtection="1">
      <alignment vertical="center" wrapText="1"/>
      <protection locked="0"/>
    </xf>
    <xf numFmtId="0" fontId="14" fillId="81" borderId="0" xfId="5880" applyFont="1" applyFill="1" applyAlignment="1" applyProtection="1">
      <alignment vertical="center" wrapText="1"/>
      <protection locked="0"/>
    </xf>
    <xf numFmtId="0" fontId="7" fillId="0" borderId="0" xfId="5880"/>
    <xf numFmtId="0" fontId="144" fillId="81" borderId="0" xfId="5880" applyFont="1" applyFill="1" applyAlignment="1" applyProtection="1">
      <alignment vertical="center" wrapText="1"/>
      <protection locked="0"/>
    </xf>
    <xf numFmtId="0" fontId="21" fillId="81" borderId="0" xfId="5880" applyFont="1" applyFill="1" applyAlignment="1" applyProtection="1">
      <alignment vertical="center" wrapText="1"/>
      <protection locked="0"/>
    </xf>
    <xf numFmtId="0" fontId="14" fillId="81" borderId="0" xfId="5880" applyFont="1" applyFill="1" applyAlignment="1" applyProtection="1">
      <alignment horizontal="center" vertical="center" wrapText="1"/>
      <protection locked="0"/>
    </xf>
    <xf numFmtId="0" fontId="145" fillId="81" borderId="0" xfId="5880" applyFont="1" applyFill="1" applyAlignment="1" applyProtection="1">
      <alignment vertical="center"/>
      <protection locked="0"/>
    </xf>
    <xf numFmtId="0" fontId="40" fillId="0" borderId="0" xfId="5880" applyFont="1" applyAlignment="1" applyProtection="1">
      <alignment vertical="center"/>
      <protection locked="0"/>
    </xf>
    <xf numFmtId="0" fontId="17" fillId="81" borderId="0" xfId="5880" applyFont="1" applyFill="1" applyAlignment="1" applyProtection="1">
      <alignment horizontal="center" vertical="center" wrapText="1"/>
      <protection locked="0"/>
    </xf>
    <xf numFmtId="0" fontId="146" fillId="81" borderId="0" xfId="5880" applyFont="1" applyFill="1" applyAlignment="1" applyProtection="1">
      <alignment horizontal="left" vertical="center"/>
      <protection locked="0"/>
    </xf>
    <xf numFmtId="0" fontId="147" fillId="81" borderId="0" xfId="5880" applyFont="1" applyFill="1" applyAlignment="1" applyProtection="1">
      <alignment vertical="center"/>
      <protection locked="0"/>
    </xf>
    <xf numFmtId="0" fontId="17" fillId="0" borderId="0" xfId="5880" applyFont="1" applyAlignment="1" applyProtection="1">
      <alignment horizontal="center" vertical="center" wrapText="1"/>
      <protection locked="0"/>
    </xf>
    <xf numFmtId="0" fontId="28" fillId="81" borderId="0" xfId="5880" applyFont="1" applyFill="1" applyAlignment="1" applyProtection="1">
      <alignment vertical="center" wrapText="1"/>
      <protection locked="0"/>
    </xf>
    <xf numFmtId="0" fontId="7" fillId="0" borderId="0" xfId="5880" applyAlignment="1" applyProtection="1">
      <alignment horizontal="center"/>
      <protection locked="0"/>
    </xf>
    <xf numFmtId="0" fontId="7" fillId="0" borderId="0" xfId="5880" applyAlignment="1" applyProtection="1">
      <alignment wrapText="1"/>
      <protection locked="0"/>
    </xf>
    <xf numFmtId="0" fontId="115" fillId="0" borderId="0" xfId="5880" applyFont="1" applyAlignment="1" applyProtection="1">
      <alignment horizontal="left"/>
      <protection locked="0"/>
    </xf>
    <xf numFmtId="0" fontId="9" fillId="0" borderId="0" xfId="5880" applyFont="1" applyAlignment="1" applyProtection="1">
      <alignment vertical="top"/>
      <protection locked="0"/>
    </xf>
    <xf numFmtId="0" fontId="148" fillId="0" borderId="0" xfId="5880" applyFont="1" applyProtection="1">
      <protection locked="0"/>
    </xf>
    <xf numFmtId="10" fontId="17" fillId="0" borderId="0" xfId="5874" applyNumberFormat="1" applyFont="1" applyFill="1" applyBorder="1" applyAlignment="1" applyProtection="1">
      <alignment horizontal="center" vertical="center"/>
      <protection locked="0"/>
    </xf>
    <xf numFmtId="180" fontId="7" fillId="0" borderId="0" xfId="5880" applyNumberFormat="1" applyProtection="1">
      <protection locked="0"/>
    </xf>
    <xf numFmtId="193" fontId="0" fillId="0" borderId="0" xfId="5874" applyNumberFormat="1" applyFont="1" applyProtection="1">
      <protection locked="0"/>
    </xf>
    <xf numFmtId="171" fontId="17" fillId="0" borderId="0" xfId="5874" applyNumberFormat="1" applyFont="1" applyProtection="1">
      <protection locked="0"/>
    </xf>
    <xf numFmtId="0" fontId="9" fillId="0" borderId="0" xfId="5880" applyFont="1" applyProtection="1">
      <protection locked="0"/>
    </xf>
    <xf numFmtId="0" fontId="144" fillId="81" borderId="0" xfId="5880" applyFont="1" applyFill="1" applyAlignment="1" applyProtection="1">
      <alignment vertical="center"/>
      <protection locked="0"/>
    </xf>
    <xf numFmtId="0" fontId="148" fillId="0" borderId="0" xfId="5880" applyFont="1" applyAlignment="1" applyProtection="1">
      <alignment vertical="center" wrapText="1"/>
      <protection locked="0"/>
    </xf>
    <xf numFmtId="0" fontId="17" fillId="81" borderId="0" xfId="5880" applyFont="1" applyFill="1" applyAlignment="1" applyProtection="1">
      <alignment horizontal="left" vertical="center" wrapText="1"/>
      <protection locked="0"/>
    </xf>
    <xf numFmtId="0" fontId="21" fillId="81" borderId="0" xfId="5880" applyFont="1" applyFill="1" applyAlignment="1" applyProtection="1">
      <alignment horizontal="center" vertical="center" wrapText="1"/>
      <protection locked="0"/>
    </xf>
    <xf numFmtId="0" fontId="26" fillId="142" borderId="0" xfId="5880" applyFont="1" applyFill="1" applyAlignment="1" applyProtection="1">
      <alignment horizontal="center"/>
      <protection locked="0"/>
    </xf>
    <xf numFmtId="0" fontId="28" fillId="81" borderId="0" xfId="5880" applyFont="1" applyFill="1" applyAlignment="1" applyProtection="1">
      <alignment horizontal="center" vertical="center" wrapText="1"/>
      <protection locked="0"/>
    </xf>
    <xf numFmtId="197" fontId="17" fillId="139" borderId="26" xfId="5880" applyNumberFormat="1" applyFont="1" applyFill="1" applyBorder="1" applyAlignment="1" applyProtection="1">
      <alignment horizontal="center"/>
      <protection locked="0"/>
    </xf>
    <xf numFmtId="0" fontId="11" fillId="0" borderId="0" xfId="2" applyFont="1"/>
    <xf numFmtId="0" fontId="0" fillId="0" borderId="0" xfId="2" applyFont="1"/>
    <xf numFmtId="0" fontId="7" fillId="37" borderId="143" xfId="8" applyFont="1" applyBorder="1"/>
    <xf numFmtId="0" fontId="17" fillId="0" borderId="0" xfId="661" applyFont="1" applyAlignment="1" applyProtection="1">
      <alignment horizontal="left" vertical="center"/>
      <protection locked="0"/>
    </xf>
    <xf numFmtId="0" fontId="7" fillId="37" borderId="19" xfId="8" applyFont="1" applyBorder="1"/>
    <xf numFmtId="2" fontId="6" fillId="159" borderId="19" xfId="6075" applyNumberFormat="1" applyFill="1" applyBorder="1"/>
    <xf numFmtId="2" fontId="6" fillId="141" borderId="19" xfId="6075" applyNumberFormat="1" applyFill="1" applyBorder="1"/>
    <xf numFmtId="4" fontId="7" fillId="138" borderId="19" xfId="11" applyFill="1" applyBorder="1"/>
    <xf numFmtId="4" fontId="7" fillId="38" borderId="19" xfId="9" applyBorder="1"/>
    <xf numFmtId="0" fontId="7" fillId="0" borderId="26" xfId="6075" applyFont="1" applyBorder="1" applyAlignment="1">
      <alignment horizontal="center" vertical="center"/>
    </xf>
    <xf numFmtId="0" fontId="28" fillId="154" borderId="149" xfId="4" applyFont="1" applyFill="1" applyBorder="1" applyAlignment="1">
      <alignment horizontal="center" vertical="center"/>
    </xf>
    <xf numFmtId="0" fontId="0" fillId="0" borderId="153" xfId="0" applyBorder="1"/>
    <xf numFmtId="0" fontId="0" fillId="0" borderId="154" xfId="0" applyBorder="1"/>
    <xf numFmtId="165" fontId="0" fillId="0" borderId="0" xfId="0" applyNumberFormat="1"/>
    <xf numFmtId="1" fontId="0" fillId="0" borderId="0" xfId="0" applyNumberFormat="1" applyAlignment="1">
      <alignment horizontal="center" vertical="center"/>
    </xf>
    <xf numFmtId="168" fontId="14" fillId="0" borderId="0" xfId="1" applyNumberFormat="1" applyFont="1"/>
    <xf numFmtId="0" fontId="103" fillId="0" borderId="144" xfId="0" applyFont="1" applyBorder="1" applyAlignment="1">
      <alignment vertical="center" wrapText="1"/>
    </xf>
    <xf numFmtId="0" fontId="103" fillId="0" borderId="0" xfId="0" applyFont="1" applyAlignment="1">
      <alignment vertical="center" wrapText="1"/>
    </xf>
    <xf numFmtId="0" fontId="21" fillId="0" borderId="0" xfId="4" applyFont="1"/>
    <xf numFmtId="168" fontId="0" fillId="0" borderId="0" xfId="0" applyNumberFormat="1"/>
    <xf numFmtId="191" fontId="7" fillId="0" borderId="0" xfId="8" applyNumberFormat="1" applyFont="1" applyFill="1" applyBorder="1"/>
    <xf numFmtId="0" fontId="103" fillId="0" borderId="0" xfId="0" applyFont="1" applyAlignment="1">
      <alignment horizontal="center" vertical="center" wrapText="1"/>
    </xf>
    <xf numFmtId="0" fontId="103" fillId="0" borderId="144" xfId="0" applyFont="1" applyBorder="1" applyAlignment="1">
      <alignment vertical="center"/>
    </xf>
    <xf numFmtId="0" fontId="7" fillId="0" borderId="19" xfId="18" applyBorder="1" applyAlignment="1">
      <alignment horizontal="center" vertical="center"/>
    </xf>
    <xf numFmtId="4" fontId="7" fillId="39" borderId="19" xfId="10" applyBorder="1"/>
    <xf numFmtId="0" fontId="149" fillId="0" borderId="0" xfId="6080" applyFont="1"/>
    <xf numFmtId="0" fontId="150" fillId="0" borderId="0" xfId="6080" applyFont="1"/>
    <xf numFmtId="0" fontId="151" fillId="0" borderId="0" xfId="6080" applyFont="1"/>
    <xf numFmtId="0" fontId="144" fillId="0" borderId="0" xfId="6080" applyFont="1"/>
    <xf numFmtId="0" fontId="152" fillId="0" borderId="0" xfId="6080" applyFont="1"/>
    <xf numFmtId="0" fontId="150" fillId="0" borderId="0" xfId="6080" applyFont="1" applyProtection="1">
      <protection locked="0"/>
    </xf>
    <xf numFmtId="0" fontId="17" fillId="0" borderId="0" xfId="6080" applyFont="1" applyAlignment="1" applyProtection="1">
      <alignment horizontal="center"/>
      <protection locked="0"/>
    </xf>
    <xf numFmtId="0" fontId="28" fillId="0" borderId="0" xfId="6080" applyFont="1" applyAlignment="1" applyProtection="1">
      <alignment horizontal="center"/>
      <protection locked="0"/>
    </xf>
    <xf numFmtId="0" fontId="150" fillId="0" borderId="0" xfId="6080" applyFont="1" applyAlignment="1" applyProtection="1">
      <alignment horizontal="center"/>
      <protection locked="0"/>
    </xf>
    <xf numFmtId="0" fontId="14" fillId="0" borderId="0" xfId="6080" applyFont="1" applyProtection="1">
      <protection locked="0"/>
    </xf>
    <xf numFmtId="198" fontId="150" fillId="0" borderId="0" xfId="6080" applyNumberFormat="1" applyFont="1"/>
    <xf numFmtId="0" fontId="17" fillId="0" borderId="0" xfId="6082" applyFont="1" applyAlignment="1" applyProtection="1">
      <alignment vertical="top"/>
      <protection locked="0"/>
    </xf>
    <xf numFmtId="0" fontId="153" fillId="0" borderId="0" xfId="6080" applyFont="1" applyProtection="1">
      <protection locked="0"/>
    </xf>
    <xf numFmtId="198" fontId="150" fillId="0" borderId="0" xfId="6080" applyNumberFormat="1" applyFont="1" applyProtection="1">
      <protection locked="0"/>
    </xf>
    <xf numFmtId="0" fontId="17" fillId="81" borderId="0" xfId="6082" applyFont="1" applyFill="1" applyAlignment="1" applyProtection="1">
      <alignment vertical="top"/>
      <protection locked="0"/>
    </xf>
    <xf numFmtId="0" fontId="21" fillId="0" borderId="0" xfId="6083" applyFont="1"/>
    <xf numFmtId="0" fontId="17" fillId="81" borderId="0" xfId="6082" applyFont="1" applyFill="1" applyAlignment="1">
      <alignment vertical="top"/>
    </xf>
    <xf numFmtId="0" fontId="28" fillId="0" borderId="158" xfId="6084" applyFont="1" applyBorder="1" applyAlignment="1">
      <alignment horizontal="center"/>
    </xf>
    <xf numFmtId="0" fontId="28" fillId="0" borderId="28" xfId="6084" applyFont="1" applyBorder="1" applyAlignment="1">
      <alignment horizontal="center"/>
    </xf>
    <xf numFmtId="0" fontId="28" fillId="0" borderId="159" xfId="6084" applyFont="1" applyBorder="1" applyAlignment="1">
      <alignment horizontal="center"/>
    </xf>
    <xf numFmtId="198" fontId="17" fillId="41" borderId="0" xfId="6081" applyNumberFormat="1" applyFont="1" applyFill="1" applyAlignment="1">
      <alignment horizontal="left"/>
    </xf>
    <xf numFmtId="2" fontId="7" fillId="35" borderId="19" xfId="6085" applyNumberFormat="1" applyBorder="1"/>
    <xf numFmtId="4" fontId="7" fillId="39" borderId="0" xfId="6086"/>
    <xf numFmtId="49" fontId="127" fillId="0" borderId="19" xfId="0" applyNumberFormat="1" applyFont="1" applyBorder="1" applyAlignment="1">
      <alignment horizontal="center"/>
    </xf>
    <xf numFmtId="0" fontId="7" fillId="35" borderId="19" xfId="5" applyBorder="1"/>
    <xf numFmtId="4" fontId="7" fillId="40" borderId="19" xfId="11" applyBorder="1"/>
    <xf numFmtId="0" fontId="17" fillId="0" borderId="19" xfId="12"/>
    <xf numFmtId="0" fontId="20" fillId="0" borderId="19" xfId="0" quotePrefix="1" applyFont="1" applyBorder="1" applyAlignment="1">
      <alignment horizontal="left" wrapText="1"/>
    </xf>
    <xf numFmtId="0" fontId="20" fillId="0" borderId="19" xfId="0" applyFont="1" applyBorder="1" applyAlignment="1">
      <alignment horizontal="center" vertical="center"/>
    </xf>
    <xf numFmtId="0" fontId="20" fillId="0" borderId="19" xfId="0" applyFont="1" applyBorder="1" applyAlignment="1">
      <alignment horizontal="left" vertical="center" wrapText="1"/>
    </xf>
    <xf numFmtId="0" fontId="17" fillId="0" borderId="19" xfId="13" applyFont="1" applyBorder="1"/>
    <xf numFmtId="175" fontId="17" fillId="38" borderId="19" xfId="13" applyNumberFormat="1" applyFont="1" applyFill="1" applyBorder="1" applyAlignment="1" applyProtection="1">
      <alignment horizontal="center"/>
      <protection locked="0"/>
    </xf>
    <xf numFmtId="0" fontId="17" fillId="38" borderId="19" xfId="13" applyFont="1" applyFill="1" applyBorder="1" applyAlignment="1">
      <alignment horizontal="center"/>
    </xf>
    <xf numFmtId="0" fontId="17" fillId="38" borderId="19" xfId="13" applyFont="1" applyFill="1" applyBorder="1" applyAlignment="1" applyProtection="1">
      <alignment horizontal="center"/>
      <protection locked="0"/>
    </xf>
    <xf numFmtId="178" fontId="17" fillId="38" borderId="19" xfId="13" applyNumberFormat="1" applyFont="1" applyFill="1" applyBorder="1" applyAlignment="1" applyProtection="1">
      <alignment horizontal="center"/>
      <protection locked="0"/>
    </xf>
    <xf numFmtId="0" fontId="17" fillId="141" borderId="19" xfId="13" applyFont="1" applyFill="1" applyBorder="1" applyAlignment="1">
      <alignment horizontal="center"/>
    </xf>
    <xf numFmtId="0" fontId="17" fillId="0" borderId="19" xfId="13" applyFont="1" applyBorder="1" applyAlignment="1">
      <alignment horizontal="right"/>
    </xf>
    <xf numFmtId="2" fontId="17" fillId="41" borderId="19" xfId="13" applyNumberFormat="1" applyFont="1" applyFill="1" applyBorder="1"/>
    <xf numFmtId="0" fontId="28" fillId="0" borderId="19" xfId="13" applyFont="1" applyBorder="1" applyAlignment="1">
      <alignment wrapText="1"/>
    </xf>
    <xf numFmtId="0" fontId="9" fillId="0" borderId="19" xfId="0" applyFont="1" applyBorder="1" applyAlignment="1">
      <alignment wrapText="1"/>
    </xf>
    <xf numFmtId="0" fontId="28" fillId="0" borderId="19" xfId="13" applyFont="1" applyBorder="1" applyAlignment="1">
      <alignment horizontal="center" wrapText="1"/>
    </xf>
    <xf numFmtId="49" fontId="17" fillId="0" borderId="19" xfId="13" applyNumberFormat="1" applyFont="1" applyBorder="1"/>
    <xf numFmtId="0" fontId="0" fillId="0" borderId="19" xfId="0" applyBorder="1" applyAlignment="1">
      <alignment horizontal="center"/>
    </xf>
    <xf numFmtId="169" fontId="17" fillId="138" borderId="19" xfId="13" applyNumberFormat="1" applyFont="1" applyFill="1" applyBorder="1"/>
    <xf numFmtId="191" fontId="7" fillId="37" borderId="19" xfId="8" applyNumberFormat="1" applyFont="1" applyBorder="1"/>
    <xf numFmtId="191" fontId="0" fillId="141" borderId="19" xfId="0" applyNumberFormat="1" applyFill="1" applyBorder="1"/>
    <xf numFmtId="169" fontId="7" fillId="37" borderId="19" xfId="8" applyNumberFormat="1" applyFont="1" applyBorder="1"/>
    <xf numFmtId="169" fontId="0" fillId="141" borderId="19" xfId="0" applyNumberFormat="1" applyFill="1" applyBorder="1"/>
    <xf numFmtId="0" fontId="26" fillId="0" borderId="19" xfId="5880" applyFont="1" applyBorder="1" applyAlignment="1" applyProtection="1">
      <alignment horizontal="center"/>
      <protection locked="0"/>
    </xf>
    <xf numFmtId="199" fontId="17" fillId="160" borderId="19" xfId="6077" applyNumberFormat="1" applyFont="1" applyFill="1" applyBorder="1" applyAlignment="1">
      <alignment horizontal="center" vertical="center"/>
    </xf>
    <xf numFmtId="201" fontId="17" fillId="160" borderId="19" xfId="6077" applyNumberFormat="1" applyFont="1" applyFill="1" applyBorder="1" applyAlignment="1">
      <alignment horizontal="center" vertical="center"/>
    </xf>
    <xf numFmtId="199" fontId="17" fillId="146" borderId="19" xfId="6077" applyNumberFormat="1" applyFont="1" applyFill="1" applyBorder="1" applyAlignment="1" applyProtection="1">
      <alignment horizontal="center" vertical="center"/>
      <protection locked="0"/>
    </xf>
    <xf numFmtId="200" fontId="17" fillId="146" borderId="19" xfId="6077" applyNumberFormat="1" applyFont="1" applyFill="1" applyBorder="1" applyAlignment="1" applyProtection="1">
      <alignment horizontal="center" vertical="center"/>
      <protection locked="0"/>
    </xf>
    <xf numFmtId="10" fontId="17" fillId="146" borderId="19" xfId="5874" applyNumberFormat="1" applyFont="1" applyFill="1" applyBorder="1" applyAlignment="1" applyProtection="1">
      <alignment horizontal="center" vertical="center"/>
      <protection locked="0"/>
    </xf>
    <xf numFmtId="171" fontId="17" fillId="80" borderId="19" xfId="5874" applyNumberFormat="1" applyFont="1" applyFill="1" applyBorder="1" applyAlignment="1">
      <alignment horizontal="center" vertical="center"/>
    </xf>
    <xf numFmtId="193" fontId="17" fillId="146" borderId="19" xfId="5874" applyNumberFormat="1" applyFont="1" applyFill="1" applyBorder="1" applyAlignment="1" applyProtection="1">
      <alignment horizontal="center" vertical="center"/>
      <protection locked="0"/>
    </xf>
    <xf numFmtId="198" fontId="17" fillId="160" borderId="19" xfId="5874" applyNumberFormat="1" applyFont="1" applyFill="1" applyBorder="1" applyAlignment="1" applyProtection="1">
      <alignment horizontal="center" vertical="center"/>
    </xf>
    <xf numFmtId="0" fontId="0" fillId="0" borderId="19" xfId="0" applyBorder="1" applyAlignment="1">
      <alignment horizontal="center" vertical="center" wrapText="1"/>
    </xf>
    <xf numFmtId="169" fontId="0" fillId="140" borderId="19" xfId="0" applyNumberFormat="1" applyFill="1" applyBorder="1"/>
    <xf numFmtId="0" fontId="0" fillId="140" borderId="19" xfId="0" applyFill="1" applyBorder="1"/>
    <xf numFmtId="169" fontId="0" fillId="139" borderId="19" xfId="0" applyNumberFormat="1" applyFill="1" applyBorder="1"/>
    <xf numFmtId="169" fontId="0" fillId="138" borderId="19" xfId="0" applyNumberFormat="1" applyFill="1" applyBorder="1"/>
    <xf numFmtId="169" fontId="0" fillId="139" borderId="19" xfId="5" applyNumberFormat="1" applyFont="1" applyFill="1" applyBorder="1"/>
    <xf numFmtId="171" fontId="0" fillId="140" borderId="19" xfId="0" applyNumberFormat="1" applyFill="1" applyBorder="1"/>
    <xf numFmtId="169" fontId="0" fillId="38" borderId="19" xfId="0" applyNumberFormat="1" applyFill="1" applyBorder="1" applyAlignment="1">
      <alignment horizontal="right"/>
    </xf>
    <xf numFmtId="169" fontId="0" fillId="38" borderId="19" xfId="0" applyNumberFormat="1" applyFill="1" applyBorder="1"/>
    <xf numFmtId="169" fontId="0" fillId="0" borderId="19" xfId="0" applyNumberFormat="1" applyBorder="1"/>
    <xf numFmtId="165" fontId="0" fillId="140" borderId="19" xfId="0" applyNumberFormat="1" applyFill="1" applyBorder="1"/>
    <xf numFmtId="4" fontId="7" fillId="39" borderId="155" xfId="10" applyBorder="1"/>
    <xf numFmtId="0" fontId="7" fillId="37" borderId="160" xfId="8" applyFont="1" applyBorder="1"/>
    <xf numFmtId="193" fontId="0" fillId="141" borderId="19" xfId="6076" applyNumberFormat="1" applyFont="1" applyFill="1" applyBorder="1"/>
    <xf numFmtId="2" fontId="0" fillId="141" borderId="19" xfId="6076" applyNumberFormat="1" applyFont="1" applyFill="1" applyBorder="1"/>
    <xf numFmtId="197" fontId="17" fillId="139" borderId="19" xfId="5880" applyNumberFormat="1" applyFont="1" applyFill="1" applyBorder="1" applyAlignment="1" applyProtection="1">
      <alignment horizontal="center"/>
      <protection locked="0"/>
    </xf>
    <xf numFmtId="165" fontId="28" fillId="139" borderId="19" xfId="5880" applyNumberFormat="1" applyFont="1" applyFill="1" applyBorder="1" applyProtection="1">
      <protection locked="0"/>
    </xf>
    <xf numFmtId="165" fontId="17" fillId="140" borderId="19" xfId="5880" applyNumberFormat="1" applyFont="1" applyFill="1" applyBorder="1" applyProtection="1">
      <protection locked="0"/>
    </xf>
    <xf numFmtId="165" fontId="17" fillId="38" borderId="19" xfId="5880" applyNumberFormat="1" applyFont="1" applyFill="1" applyBorder="1" applyProtection="1">
      <protection locked="0"/>
    </xf>
    <xf numFmtId="4" fontId="17" fillId="140" borderId="19" xfId="5880" applyNumberFormat="1" applyFont="1" applyFill="1" applyBorder="1" applyProtection="1">
      <protection locked="0"/>
    </xf>
    <xf numFmtId="165" fontId="28" fillId="141" borderId="19" xfId="5880" applyNumberFormat="1" applyFont="1" applyFill="1" applyBorder="1" applyProtection="1">
      <protection locked="0"/>
    </xf>
    <xf numFmtId="165" fontId="17" fillId="141" borderId="19" xfId="5880" applyNumberFormat="1" applyFont="1" applyFill="1" applyBorder="1" applyProtection="1">
      <protection locked="0"/>
    </xf>
    <xf numFmtId="4" fontId="17" fillId="38" borderId="19" xfId="5880" applyNumberFormat="1" applyFont="1" applyFill="1" applyBorder="1" applyProtection="1">
      <protection locked="0"/>
    </xf>
    <xf numFmtId="2" fontId="17" fillId="141" borderId="19" xfId="5880" applyNumberFormat="1" applyFont="1" applyFill="1" applyBorder="1"/>
    <xf numFmtId="165" fontId="17" fillId="138" borderId="19" xfId="5880" applyNumberFormat="1" applyFont="1" applyFill="1" applyBorder="1" applyProtection="1">
      <protection locked="0"/>
    </xf>
    <xf numFmtId="165" fontId="17" fillId="38" borderId="19" xfId="5880" applyNumberFormat="1" applyFont="1" applyFill="1" applyBorder="1"/>
    <xf numFmtId="191" fontId="17" fillId="38" borderId="19" xfId="5880" applyNumberFormat="1" applyFont="1" applyFill="1" applyBorder="1" applyProtection="1">
      <protection locked="0"/>
    </xf>
    <xf numFmtId="165" fontId="17" fillId="141" borderId="19" xfId="5880" applyNumberFormat="1" applyFont="1" applyFill="1" applyBorder="1"/>
    <xf numFmtId="194" fontId="17" fillId="38" borderId="19" xfId="5880" applyNumberFormat="1" applyFont="1" applyFill="1" applyBorder="1" applyProtection="1">
      <protection locked="0"/>
    </xf>
    <xf numFmtId="195" fontId="17" fillId="140" borderId="19" xfId="5880" applyNumberFormat="1" applyFont="1" applyFill="1" applyBorder="1" applyProtection="1">
      <protection locked="0"/>
    </xf>
    <xf numFmtId="169" fontId="17" fillId="38" borderId="19" xfId="4" applyNumberFormat="1" applyFont="1" applyFill="1" applyBorder="1"/>
    <xf numFmtId="169" fontId="17" fillId="139" borderId="19" xfId="4" applyNumberFormat="1" applyFont="1" applyFill="1" applyBorder="1"/>
    <xf numFmtId="169" fontId="17" fillId="140" borderId="19" xfId="4" applyNumberFormat="1" applyFont="1" applyFill="1" applyBorder="1"/>
    <xf numFmtId="169" fontId="9" fillId="141" borderId="19" xfId="0" applyNumberFormat="1" applyFont="1" applyFill="1" applyBorder="1"/>
    <xf numFmtId="0" fontId="9" fillId="0" borderId="19" xfId="0" applyFont="1" applyBorder="1" applyAlignment="1">
      <alignment horizontal="center" vertical="center"/>
    </xf>
    <xf numFmtId="192" fontId="0" fillId="0" borderId="19" xfId="0" applyNumberFormat="1" applyBorder="1" applyAlignment="1">
      <alignment horizontal="center"/>
    </xf>
    <xf numFmtId="0" fontId="0" fillId="0" borderId="19" xfId="0" applyBorder="1" applyAlignment="1">
      <alignment vertical="center"/>
    </xf>
    <xf numFmtId="169" fontId="7" fillId="138" borderId="19" xfId="16" applyNumberFormat="1" applyFill="1" applyBorder="1" applyAlignment="1">
      <alignment vertical="center"/>
    </xf>
    <xf numFmtId="169" fontId="17" fillId="138" borderId="19" xfId="4" applyNumberFormat="1" applyFont="1" applyFill="1" applyBorder="1" applyAlignment="1">
      <alignment vertical="center"/>
    </xf>
    <xf numFmtId="191" fontId="7" fillId="37" borderId="19" xfId="8" applyNumberFormat="1" applyFont="1" applyBorder="1" applyAlignment="1">
      <alignment wrapText="1"/>
    </xf>
    <xf numFmtId="169" fontId="7" fillId="161" borderId="19" xfId="8" applyNumberFormat="1" applyFont="1" applyFill="1" applyBorder="1"/>
    <xf numFmtId="49" fontId="7" fillId="37" borderId="19" xfId="8" applyNumberFormat="1" applyFont="1" applyBorder="1"/>
    <xf numFmtId="169" fontId="9" fillId="38" borderId="19" xfId="16" applyNumberFormat="1" applyFont="1" applyFill="1" applyBorder="1" applyAlignment="1">
      <alignment vertical="center"/>
    </xf>
    <xf numFmtId="169" fontId="9" fillId="141" borderId="19" xfId="16" applyNumberFormat="1" applyFont="1" applyFill="1" applyBorder="1" applyAlignment="1">
      <alignment vertical="center"/>
    </xf>
    <xf numFmtId="171" fontId="28" fillId="139" borderId="19" xfId="4" applyNumberFormat="1" applyFont="1" applyFill="1" applyBorder="1"/>
    <xf numFmtId="169" fontId="28" fillId="139" borderId="19" xfId="4" applyNumberFormat="1" applyFont="1" applyFill="1" applyBorder="1"/>
    <xf numFmtId="169" fontId="0" fillId="138" borderId="19" xfId="16" applyNumberFormat="1" applyFont="1" applyFill="1" applyBorder="1" applyAlignment="1">
      <alignment vertical="center"/>
    </xf>
    <xf numFmtId="169" fontId="0" fillId="38" borderId="19" xfId="16" applyNumberFormat="1" applyFont="1" applyFill="1" applyBorder="1"/>
    <xf numFmtId="169" fontId="0" fillId="141" borderId="19" xfId="9" applyNumberFormat="1" applyFont="1" applyFill="1" applyBorder="1"/>
    <xf numFmtId="169" fontId="9" fillId="141" borderId="19" xfId="21" applyNumberFormat="1" applyFont="1" applyFill="1" applyBorder="1"/>
    <xf numFmtId="169" fontId="7" fillId="138" borderId="19" xfId="21" applyNumberFormat="1" applyFont="1" applyFill="1" applyBorder="1"/>
    <xf numFmtId="169" fontId="126" fillId="149" borderId="19" xfId="21" applyNumberFormat="1" applyFont="1" applyFill="1" applyBorder="1"/>
    <xf numFmtId="169" fontId="126" fillId="0" borderId="19" xfId="21" applyNumberFormat="1" applyFont="1" applyBorder="1" applyAlignment="1">
      <alignment horizontal="center" vertical="center" wrapText="1"/>
    </xf>
    <xf numFmtId="169" fontId="126" fillId="0" borderId="19" xfId="21" applyNumberFormat="1" applyFont="1" applyBorder="1" applyAlignment="1">
      <alignment vertical="center"/>
    </xf>
    <xf numFmtId="49" fontId="0" fillId="152" borderId="19" xfId="21" applyNumberFormat="1" applyFont="1" applyFill="1" applyBorder="1" applyAlignment="1" applyProtection="1">
      <alignment horizontal="left"/>
      <protection locked="0"/>
    </xf>
    <xf numFmtId="169" fontId="17" fillId="150" borderId="19" xfId="13" applyNumberFormat="1" applyFont="1" applyFill="1" applyBorder="1" applyAlignment="1">
      <alignment horizontal="center"/>
    </xf>
    <xf numFmtId="169" fontId="127" fillId="152" borderId="19" xfId="21" applyNumberFormat="1" applyFont="1" applyFill="1" applyBorder="1" applyAlignment="1" applyProtection="1">
      <alignment horizontal="center"/>
      <protection locked="0"/>
    </xf>
    <xf numFmtId="169" fontId="127" fillId="152" borderId="160" xfId="21" applyNumberFormat="1" applyFont="1" applyFill="1" applyBorder="1" applyAlignment="1" applyProtection="1">
      <alignment horizontal="center"/>
      <protection locked="0"/>
    </xf>
    <xf numFmtId="169" fontId="127" fillId="151" borderId="160" xfId="21" applyNumberFormat="1" applyFont="1" applyFill="1" applyBorder="1" applyAlignment="1" applyProtection="1">
      <alignment horizontal="center"/>
      <protection locked="0"/>
    </xf>
    <xf numFmtId="169" fontId="126" fillId="151" borderId="19" xfId="21" applyNumberFormat="1" applyFont="1" applyFill="1" applyBorder="1"/>
    <xf numFmtId="164" fontId="17" fillId="153" borderId="19" xfId="21" applyNumberFormat="1" applyFont="1" applyFill="1" applyBorder="1"/>
    <xf numFmtId="169" fontId="17" fillId="149" borderId="19" xfId="13" applyNumberFormat="1" applyFont="1" applyFill="1" applyBorder="1" applyAlignment="1">
      <alignment horizontal="center"/>
    </xf>
    <xf numFmtId="0" fontId="127" fillId="153" borderId="19" xfId="21" applyFont="1" applyFill="1" applyBorder="1" applyAlignment="1">
      <alignment horizontal="center"/>
    </xf>
    <xf numFmtId="49" fontId="127" fillId="150" borderId="19" xfId="6027" applyNumberFormat="1" applyFont="1" applyFill="1" applyBorder="1"/>
    <xf numFmtId="190" fontId="28" fillId="151" borderId="19" xfId="21" applyNumberFormat="1" applyFont="1" applyFill="1" applyBorder="1"/>
    <xf numFmtId="190" fontId="28" fillId="151" borderId="160" xfId="21" applyNumberFormat="1" applyFont="1" applyFill="1" applyBorder="1"/>
    <xf numFmtId="49" fontId="127" fillId="152" borderId="19" xfId="21" applyNumberFormat="1" applyFont="1" applyFill="1" applyBorder="1" applyAlignment="1" applyProtection="1">
      <alignment horizontal="left"/>
      <protection locked="0"/>
    </xf>
    <xf numFmtId="0" fontId="17" fillId="151" borderId="19" xfId="21" applyFont="1" applyFill="1" applyBorder="1" applyAlignment="1">
      <alignment horizontal="left"/>
    </xf>
    <xf numFmtId="189" fontId="17" fillId="149" borderId="19" xfId="13" applyNumberFormat="1" applyFont="1" applyFill="1" applyBorder="1" applyAlignment="1">
      <alignment horizontal="center"/>
    </xf>
    <xf numFmtId="180" fontId="127" fillId="150" borderId="19" xfId="6027" applyNumberFormat="1" applyFont="1" applyFill="1" applyBorder="1"/>
    <xf numFmtId="169" fontId="9" fillId="139" borderId="19" xfId="0" applyNumberFormat="1" applyFont="1" applyFill="1" applyBorder="1"/>
    <xf numFmtId="169" fontId="7" fillId="141" borderId="19" xfId="0" applyNumberFormat="1" applyFont="1" applyFill="1" applyBorder="1" applyAlignment="1">
      <alignment horizontal="center"/>
    </xf>
    <xf numFmtId="169" fontId="15" fillId="139" borderId="19" xfId="10" applyNumberFormat="1" applyFont="1" applyFill="1" applyBorder="1"/>
    <xf numFmtId="169" fontId="7" fillId="140" borderId="19" xfId="0" applyNumberFormat="1" applyFont="1" applyFill="1" applyBorder="1" applyAlignment="1">
      <alignment horizontal="center"/>
    </xf>
    <xf numFmtId="169" fontId="15" fillId="39" borderId="19" xfId="10" applyNumberFormat="1" applyFont="1" applyBorder="1"/>
    <xf numFmtId="169" fontId="0" fillId="38" borderId="19" xfId="0" applyNumberFormat="1" applyFill="1" applyBorder="1" applyAlignment="1">
      <alignment horizontal="center"/>
    </xf>
    <xf numFmtId="169" fontId="0" fillId="140" borderId="19" xfId="0" applyNumberFormat="1" applyFill="1" applyBorder="1" applyAlignment="1">
      <alignment horizontal="center"/>
    </xf>
    <xf numFmtId="169" fontId="9" fillId="141" borderId="19" xfId="0" applyNumberFormat="1" applyFont="1" applyFill="1" applyBorder="1" applyAlignment="1">
      <alignment horizontal="center"/>
    </xf>
    <xf numFmtId="169" fontId="9" fillId="139" borderId="19" xfId="0" applyNumberFormat="1" applyFont="1" applyFill="1" applyBorder="1" applyAlignment="1">
      <alignment horizontal="center"/>
    </xf>
    <xf numFmtId="169" fontId="0" fillId="158" borderId="19" xfId="8" applyNumberFormat="1" applyFont="1" applyFill="1" applyBorder="1"/>
    <xf numFmtId="169" fontId="0" fillId="156" borderId="19" xfId="8" applyNumberFormat="1" applyFont="1" applyFill="1" applyBorder="1"/>
    <xf numFmtId="169" fontId="0" fillId="157" borderId="19" xfId="8" applyNumberFormat="1" applyFont="1" applyFill="1" applyBorder="1"/>
    <xf numFmtId="169" fontId="0" fillId="155" borderId="19" xfId="8" applyNumberFormat="1" applyFont="1" applyFill="1" applyBorder="1"/>
    <xf numFmtId="169" fontId="0" fillId="47" borderId="19" xfId="0" applyNumberFormat="1" applyFill="1" applyBorder="1" applyAlignment="1">
      <alignment horizontal="center"/>
    </xf>
    <xf numFmtId="0" fontId="9" fillId="0" borderId="160" xfId="0" applyFont="1" applyBorder="1" applyAlignment="1">
      <alignment horizontal="center"/>
    </xf>
    <xf numFmtId="169" fontId="7" fillId="38" borderId="19" xfId="0" applyNumberFormat="1" applyFont="1" applyFill="1" applyBorder="1" applyAlignment="1">
      <alignment horizontal="center"/>
    </xf>
    <xf numFmtId="0" fontId="0" fillId="0" borderId="19" xfId="0" applyBorder="1"/>
    <xf numFmtId="169" fontId="9" fillId="140" borderId="19" xfId="0" applyNumberFormat="1" applyFont="1" applyFill="1" applyBorder="1" applyAlignment="1">
      <alignment horizontal="center"/>
    </xf>
    <xf numFmtId="0" fontId="0" fillId="37" borderId="19" xfId="8" applyFont="1" applyBorder="1"/>
    <xf numFmtId="169" fontId="0" fillId="141" borderId="19" xfId="0" applyNumberFormat="1" applyFill="1" applyBorder="1" applyAlignment="1">
      <alignment horizontal="center"/>
    </xf>
    <xf numFmtId="168" fontId="127" fillId="162" borderId="19" xfId="0" applyNumberFormat="1" applyFont="1" applyFill="1" applyBorder="1"/>
    <xf numFmtId="0" fontId="3" fillId="0" borderId="0" xfId="6075" applyFont="1"/>
    <xf numFmtId="2" fontId="7" fillId="35" borderId="19" xfId="5" applyNumberFormat="1" applyBorder="1"/>
    <xf numFmtId="193" fontId="7" fillId="35" borderId="19" xfId="6087" applyNumberFormat="1" applyFill="1" applyBorder="1"/>
    <xf numFmtId="178" fontId="29" fillId="140" borderId="19" xfId="5518" applyFill="1" applyBorder="1"/>
    <xf numFmtId="169" fontId="18" fillId="140" borderId="19" xfId="89" applyNumberFormat="1" applyFill="1" applyBorder="1" applyAlignment="1">
      <alignment horizontal="center"/>
    </xf>
    <xf numFmtId="10" fontId="0" fillId="139" borderId="19" xfId="0" applyNumberFormat="1" applyFill="1" applyBorder="1"/>
    <xf numFmtId="0" fontId="154" fillId="0" borderId="0" xfId="0" applyFont="1"/>
    <xf numFmtId="10" fontId="0" fillId="38" borderId="19" xfId="5" applyNumberFormat="1" applyFont="1" applyFill="1" applyBorder="1"/>
    <xf numFmtId="169" fontId="0" fillId="35" borderId="143" xfId="5" applyNumberFormat="1" applyFont="1" applyBorder="1"/>
    <xf numFmtId="0" fontId="127" fillId="0" borderId="0" xfId="0" applyFont="1"/>
    <xf numFmtId="0" fontId="14" fillId="0" borderId="0" xfId="4" applyFont="1" applyFill="1"/>
    <xf numFmtId="169" fontId="0" fillId="0" borderId="0" xfId="5" applyNumberFormat="1" applyFont="1" applyFill="1" applyBorder="1"/>
    <xf numFmtId="0" fontId="0" fillId="0" borderId="0" xfId="0" applyFill="1" applyBorder="1" applyAlignment="1">
      <alignment horizontal="center" vertical="center"/>
    </xf>
    <xf numFmtId="0" fontId="0" fillId="0" borderId="0" xfId="0" applyFill="1" applyBorder="1"/>
    <xf numFmtId="0" fontId="9" fillId="0" borderId="0" xfId="0" applyFont="1" applyFill="1" applyBorder="1"/>
    <xf numFmtId="0" fontId="9" fillId="0" borderId="0" xfId="16" applyFont="1" applyFill="1" applyBorder="1" applyAlignment="1">
      <alignment horizontal="centerContinuous" vertical="center"/>
    </xf>
    <xf numFmtId="0" fontId="7" fillId="0" borderId="0" xfId="18" applyFill="1" applyBorder="1" applyAlignment="1">
      <alignment horizontal="center" vertical="center"/>
    </xf>
    <xf numFmtId="1" fontId="0" fillId="0" borderId="0" xfId="0" applyNumberFormat="1" applyFill="1" applyBorder="1" applyAlignment="1">
      <alignment horizontal="center" vertical="center"/>
    </xf>
    <xf numFmtId="0" fontId="14" fillId="0" borderId="0" xfId="4" applyFont="1" applyFill="1" applyBorder="1"/>
    <xf numFmtId="0" fontId="14" fillId="154" borderId="154" xfId="4" applyFont="1" applyFill="1" applyBorder="1"/>
    <xf numFmtId="169" fontId="0" fillId="35" borderId="177" xfId="5" applyNumberFormat="1" applyFont="1" applyBorder="1"/>
    <xf numFmtId="0" fontId="17" fillId="0" borderId="0" xfId="90" applyNumberFormat="1" applyFont="1" applyFill="1" applyBorder="1" applyAlignment="1" applyProtection="1">
      <alignment horizontal="left" vertical="center"/>
      <protection locked="0"/>
    </xf>
    <xf numFmtId="0" fontId="28" fillId="167" borderId="0" xfId="0" applyFont="1" applyFill="1"/>
    <xf numFmtId="0" fontId="28" fillId="168" borderId="0" xfId="0" applyFont="1" applyFill="1"/>
    <xf numFmtId="0" fontId="28" fillId="169" borderId="0" xfId="0" applyFont="1" applyFill="1"/>
    <xf numFmtId="0" fontId="166" fillId="0" borderId="19" xfId="7" applyFont="1" applyBorder="1"/>
    <xf numFmtId="169" fontId="167" fillId="0" borderId="0" xfId="0" applyNumberFormat="1" applyFont="1"/>
    <xf numFmtId="0" fontId="168" fillId="0" borderId="0" xfId="0" applyFont="1"/>
    <xf numFmtId="0" fontId="9" fillId="34" borderId="0" xfId="6" applyFont="1" applyFill="1"/>
    <xf numFmtId="0" fontId="169" fillId="34" borderId="0" xfId="6" applyFont="1" applyFill="1"/>
    <xf numFmtId="0" fontId="170" fillId="0" borderId="0" xfId="6080" applyFont="1"/>
    <xf numFmtId="0" fontId="171" fillId="0" borderId="0" xfId="6080" applyFont="1"/>
    <xf numFmtId="0" fontId="0" fillId="0" borderId="0" xfId="0" applyFill="1"/>
    <xf numFmtId="0" fontId="9" fillId="0" borderId="0" xfId="0" applyFont="1" applyFill="1"/>
    <xf numFmtId="4" fontId="7" fillId="38" borderId="187" xfId="9" applyBorder="1"/>
    <xf numFmtId="4" fontId="7" fillId="39" borderId="187" xfId="10" applyBorder="1"/>
    <xf numFmtId="0" fontId="7" fillId="35" borderId="187" xfId="5" applyBorder="1"/>
    <xf numFmtId="0" fontId="1" fillId="0" borderId="0" xfId="17629" applyFill="1"/>
    <xf numFmtId="0" fontId="9" fillId="0" borderId="0" xfId="17629" applyFont="1" applyFill="1"/>
    <xf numFmtId="0" fontId="9" fillId="0" borderId="0" xfId="17629" applyFont="1" applyFill="1" applyAlignment="1">
      <alignment vertical="center"/>
    </xf>
    <xf numFmtId="0" fontId="26" fillId="0" borderId="0" xfId="17629" applyFont="1" applyFill="1" applyAlignment="1">
      <alignment horizontal="center"/>
    </xf>
    <xf numFmtId="0" fontId="1" fillId="0" borderId="0" xfId="17629" applyFill="1" applyAlignment="1">
      <alignment vertical="center"/>
    </xf>
    <xf numFmtId="0" fontId="7" fillId="0" borderId="0" xfId="17629" applyFont="1" applyFill="1" applyAlignment="1">
      <alignment vertical="center" wrapText="1"/>
    </xf>
    <xf numFmtId="0" fontId="7" fillId="0" borderId="0" xfId="17629" applyFont="1" applyFill="1" applyAlignment="1">
      <alignment vertical="center"/>
    </xf>
    <xf numFmtId="0" fontId="7" fillId="0" borderId="26" xfId="18" applyFill="1" applyBorder="1" applyAlignment="1">
      <alignment horizontal="center" vertical="center"/>
    </xf>
    <xf numFmtId="0" fontId="7" fillId="0" borderId="0" xfId="18" applyFill="1" applyAlignment="1">
      <alignment horizontal="center" vertical="center"/>
    </xf>
    <xf numFmtId="4" fontId="7" fillId="0" borderId="0" xfId="10" applyFill="1"/>
    <xf numFmtId="0" fontId="7" fillId="0" borderId="0" xfId="17629" applyFont="1" applyFill="1" applyAlignment="1">
      <alignment horizontal="left"/>
    </xf>
    <xf numFmtId="165" fontId="17" fillId="140" borderId="187" xfId="5880" applyNumberFormat="1" applyFont="1" applyFill="1" applyBorder="1" applyProtection="1">
      <protection locked="0"/>
    </xf>
    <xf numFmtId="4" fontId="17" fillId="140" borderId="187" xfId="5880" applyNumberFormat="1" applyFont="1" applyFill="1" applyBorder="1" applyProtection="1">
      <protection locked="0"/>
    </xf>
    <xf numFmtId="0" fontId="17" fillId="0" borderId="0" xfId="661" applyFont="1" applyFill="1" applyProtection="1">
      <protection locked="0"/>
    </xf>
    <xf numFmtId="0" fontId="17" fillId="0" borderId="0" xfId="5880" applyFont="1" applyFill="1" applyProtection="1">
      <protection locked="0"/>
    </xf>
    <xf numFmtId="0" fontId="28" fillId="0" borderId="0" xfId="5880" applyFont="1" applyFill="1" applyProtection="1">
      <protection locked="0"/>
    </xf>
    <xf numFmtId="165" fontId="28" fillId="142" borderId="187" xfId="5880" applyNumberFormat="1" applyFont="1" applyFill="1" applyBorder="1" applyProtection="1">
      <protection locked="0"/>
    </xf>
    <xf numFmtId="0" fontId="28" fillId="0" borderId="0" xfId="4" applyFont="1" applyFill="1" applyAlignment="1">
      <alignment horizontal="left"/>
    </xf>
    <xf numFmtId="0" fontId="9" fillId="0" borderId="0" xfId="16" applyFont="1" applyFill="1" applyAlignment="1">
      <alignment horizontal="left"/>
    </xf>
    <xf numFmtId="169" fontId="0" fillId="0" borderId="0" xfId="0" applyNumberFormat="1" applyFill="1" applyBorder="1"/>
    <xf numFmtId="0" fontId="0" fillId="0" borderId="0" xfId="0" applyAlignment="1">
      <alignment horizontal="center"/>
    </xf>
    <xf numFmtId="0" fontId="7" fillId="0" borderId="0" xfId="5" applyFill="1" applyAlignment="1">
      <alignment horizontal="center"/>
    </xf>
    <xf numFmtId="0" fontId="7" fillId="35" borderId="0" xfId="5" applyAlignment="1">
      <alignment horizontal="center"/>
    </xf>
    <xf numFmtId="168" fontId="7" fillId="35" borderId="0" xfId="5" applyNumberFormat="1" applyAlignment="1">
      <alignment horizontal="center"/>
    </xf>
    <xf numFmtId="178" fontId="7" fillId="35" borderId="0" xfId="5" applyNumberFormat="1" applyAlignment="1">
      <alignment horizontal="center"/>
    </xf>
    <xf numFmtId="0" fontId="7" fillId="0" borderId="0" xfId="3" applyFont="1" applyAlignment="1">
      <alignment horizontal="center"/>
    </xf>
    <xf numFmtId="0" fontId="13" fillId="0" borderId="14" xfId="3" applyFont="1" applyBorder="1" applyAlignment="1">
      <alignment horizontal="center" vertical="center" wrapText="1"/>
    </xf>
    <xf numFmtId="0" fontId="13" fillId="0" borderId="0" xfId="3" applyFont="1" applyAlignment="1">
      <alignment horizontal="center" vertical="center" wrapText="1"/>
    </xf>
    <xf numFmtId="0" fontId="13" fillId="0" borderId="15" xfId="3" applyFont="1" applyBorder="1" applyAlignment="1">
      <alignment horizontal="center" vertical="center" wrapText="1"/>
    </xf>
    <xf numFmtId="0" fontId="28" fillId="41" borderId="20" xfId="0" applyFont="1" applyFill="1" applyBorder="1" applyAlignment="1">
      <alignment horizontal="center" wrapText="1"/>
    </xf>
    <xf numFmtId="0" fontId="28" fillId="41" borderId="21" xfId="0" applyFont="1" applyFill="1" applyBorder="1" applyAlignment="1">
      <alignment horizontal="center" wrapText="1"/>
    </xf>
    <xf numFmtId="0" fontId="28" fillId="41" borderId="22" xfId="0" applyFont="1" applyFill="1" applyBorder="1" applyAlignment="1">
      <alignment horizontal="center" wrapText="1"/>
    </xf>
    <xf numFmtId="0" fontId="28" fillId="0" borderId="19" xfId="13" applyFont="1" applyBorder="1" applyAlignment="1">
      <alignment horizontal="left"/>
    </xf>
    <xf numFmtId="0" fontId="17" fillId="81" borderId="0" xfId="5880" applyFont="1" applyFill="1" applyAlignment="1" applyProtection="1">
      <alignment vertical="center" wrapText="1"/>
      <protection locked="0"/>
    </xf>
    <xf numFmtId="0" fontId="9" fillId="154" borderId="155" xfId="0" applyFont="1" applyFill="1" applyBorder="1" applyAlignment="1">
      <alignment horizontal="center"/>
    </xf>
    <xf numFmtId="0" fontId="9" fillId="154" borderId="125" xfId="0" applyFont="1" applyFill="1" applyBorder="1" applyAlignment="1">
      <alignment horizontal="center"/>
    </xf>
    <xf numFmtId="0" fontId="0" fillId="0" borderId="0" xfId="0" applyFill="1" applyBorder="1" applyAlignment="1">
      <alignment horizontal="center"/>
    </xf>
    <xf numFmtId="0" fontId="9" fillId="154" borderId="23" xfId="16" applyFont="1" applyFill="1" applyBorder="1" applyAlignment="1">
      <alignment horizontal="center" vertical="center"/>
    </xf>
    <xf numFmtId="0" fontId="9" fillId="154" borderId="24" xfId="16" applyFont="1" applyFill="1" applyBorder="1" applyAlignment="1">
      <alignment horizontal="center" vertical="center"/>
    </xf>
    <xf numFmtId="0" fontId="9" fillId="154" borderId="25" xfId="16" applyFont="1" applyFill="1" applyBorder="1" applyAlignment="1">
      <alignment horizontal="center" vertical="center"/>
    </xf>
    <xf numFmtId="0" fontId="9" fillId="154" borderId="148" xfId="16" applyFont="1" applyFill="1" applyBorder="1" applyAlignment="1">
      <alignment horizontal="center" vertical="center"/>
    </xf>
    <xf numFmtId="0" fontId="9" fillId="154" borderId="147" xfId="16" applyFont="1" applyFill="1" applyBorder="1" applyAlignment="1">
      <alignment horizontal="center" vertical="center"/>
    </xf>
    <xf numFmtId="0" fontId="9" fillId="154" borderId="146" xfId="16" applyFont="1" applyFill="1" applyBorder="1" applyAlignment="1">
      <alignment horizontal="center" vertical="center"/>
    </xf>
    <xf numFmtId="0" fontId="9" fillId="154" borderId="150" xfId="16" applyFont="1" applyFill="1" applyBorder="1" applyAlignment="1">
      <alignment horizontal="center" vertical="center"/>
    </xf>
    <xf numFmtId="0" fontId="9" fillId="154" borderId="151" xfId="16" applyFont="1" applyFill="1" applyBorder="1" applyAlignment="1">
      <alignment horizontal="center" vertical="center"/>
    </xf>
    <xf numFmtId="0" fontId="9" fillId="154" borderId="152" xfId="16" applyFont="1" applyFill="1" applyBorder="1" applyAlignment="1">
      <alignment horizontal="center" vertical="center"/>
    </xf>
    <xf numFmtId="0" fontId="9" fillId="0" borderId="148" xfId="16" applyFont="1" applyFill="1" applyBorder="1" applyAlignment="1">
      <alignment horizontal="center" vertical="center"/>
    </xf>
    <xf numFmtId="0" fontId="9" fillId="0" borderId="147" xfId="16" applyFont="1" applyFill="1" applyBorder="1" applyAlignment="1">
      <alignment horizontal="center" vertical="center"/>
    </xf>
    <xf numFmtId="0" fontId="9" fillId="0" borderId="146" xfId="16" applyFont="1" applyFill="1" applyBorder="1" applyAlignment="1">
      <alignment horizontal="center" vertical="center"/>
    </xf>
    <xf numFmtId="0" fontId="26" fillId="0" borderId="28" xfId="5880" applyFont="1" applyBorder="1" applyAlignment="1" applyProtection="1">
      <alignment horizontal="center"/>
      <protection locked="0"/>
    </xf>
    <xf numFmtId="0" fontId="26" fillId="0" borderId="155" xfId="5880" applyFont="1" applyBorder="1" applyAlignment="1" applyProtection="1">
      <alignment horizontal="center"/>
      <protection locked="0"/>
    </xf>
    <xf numFmtId="0" fontId="26" fillId="0" borderId="160" xfId="5880" applyFont="1" applyBorder="1" applyAlignment="1" applyProtection="1">
      <alignment horizontal="center"/>
      <protection locked="0"/>
    </xf>
    <xf numFmtId="49" fontId="7" fillId="35" borderId="19" xfId="6085" applyNumberFormat="1" applyBorder="1" applyAlignment="1">
      <alignment horizontal="center"/>
    </xf>
    <xf numFmtId="0" fontId="28" fillId="38" borderId="156" xfId="6084" applyFont="1" applyFill="1" applyBorder="1" applyAlignment="1">
      <alignment horizontal="center"/>
    </xf>
    <xf numFmtId="0" fontId="28" fillId="38" borderId="145" xfId="6084" applyFont="1" applyFill="1" applyBorder="1" applyAlignment="1">
      <alignment horizontal="center"/>
    </xf>
    <xf numFmtId="0" fontId="28" fillId="38" borderId="157" xfId="6084" applyFont="1" applyFill="1" applyBorder="1" applyAlignment="1">
      <alignment horizontal="center"/>
    </xf>
    <xf numFmtId="49" fontId="7" fillId="35" borderId="189" xfId="6085" applyNumberFormat="1" applyBorder="1" applyAlignment="1">
      <alignment horizontal="center"/>
    </xf>
    <xf numFmtId="49" fontId="7" fillId="35" borderId="178" xfId="6085" applyNumberFormat="1" applyBorder="1" applyAlignment="1">
      <alignment horizontal="center"/>
    </xf>
    <xf numFmtId="49" fontId="7" fillId="35" borderId="190" xfId="6085" applyNumberFormat="1" applyBorder="1" applyAlignment="1">
      <alignment horizontal="center"/>
    </xf>
    <xf numFmtId="0" fontId="9" fillId="154" borderId="143" xfId="0" applyFont="1" applyFill="1" applyBorder="1" applyAlignment="1">
      <alignment horizontal="center"/>
    </xf>
    <xf numFmtId="0" fontId="9" fillId="154" borderId="19" xfId="0" applyFont="1" applyFill="1" applyBorder="1" applyAlignment="1">
      <alignment horizontal="center"/>
    </xf>
    <xf numFmtId="0" fontId="9" fillId="0" borderId="19" xfId="0" applyFont="1" applyBorder="1" applyAlignment="1">
      <alignment horizontal="center" vertical="center"/>
    </xf>
    <xf numFmtId="0" fontId="9" fillId="0" borderId="155" xfId="0" applyFont="1" applyBorder="1" applyAlignment="1">
      <alignment horizontal="center" vertical="center"/>
    </xf>
    <xf numFmtId="0" fontId="9" fillId="0" borderId="125" xfId="0" applyFont="1" applyBorder="1" applyAlignment="1">
      <alignment horizontal="center" vertical="center"/>
    </xf>
    <xf numFmtId="0" fontId="9" fillId="0" borderId="160" xfId="0" applyFont="1" applyBorder="1" applyAlignment="1">
      <alignment horizontal="center" vertical="center"/>
    </xf>
    <xf numFmtId="169" fontId="126" fillId="0" borderId="143" xfId="21" applyNumberFormat="1" applyFont="1" applyBorder="1" applyAlignment="1">
      <alignment horizontal="center" vertical="center" wrapText="1"/>
    </xf>
    <xf numFmtId="169" fontId="126" fillId="0" borderId="26" xfId="21" applyNumberFormat="1" applyFont="1" applyBorder="1" applyAlignment="1">
      <alignment horizontal="center" vertical="center" wrapText="1"/>
    </xf>
    <xf numFmtId="169" fontId="126" fillId="0" borderId="19" xfId="21" applyNumberFormat="1" applyFont="1" applyBorder="1" applyAlignment="1">
      <alignment horizontal="center" vertical="center"/>
    </xf>
    <xf numFmtId="169" fontId="126" fillId="0" borderId="19" xfId="21" applyNumberFormat="1" applyFont="1" applyBorder="1" applyAlignment="1">
      <alignment horizontal="center" vertical="center" wrapText="1"/>
    </xf>
    <xf numFmtId="0" fontId="9" fillId="0" borderId="19" xfId="0" applyFont="1" applyBorder="1" applyAlignment="1">
      <alignment horizontal="center" vertical="center" wrapText="1"/>
    </xf>
    <xf numFmtId="169" fontId="126" fillId="154" borderId="155" xfId="21" applyNumberFormat="1" applyFont="1" applyFill="1" applyBorder="1" applyAlignment="1">
      <alignment horizontal="center" vertical="center"/>
    </xf>
    <xf numFmtId="169" fontId="126" fillId="154" borderId="125" xfId="21" applyNumberFormat="1" applyFont="1" applyFill="1" applyBorder="1" applyAlignment="1">
      <alignment horizontal="center" vertical="center"/>
    </xf>
    <xf numFmtId="169" fontId="126" fillId="154" borderId="160" xfId="21" applyNumberFormat="1" applyFont="1" applyFill="1" applyBorder="1" applyAlignment="1">
      <alignment horizontal="center" vertical="center"/>
    </xf>
    <xf numFmtId="0" fontId="28" fillId="38" borderId="156" xfId="0" applyFont="1" applyFill="1" applyBorder="1" applyAlignment="1">
      <alignment horizontal="center"/>
    </xf>
    <xf numFmtId="0" fontId="28" fillId="38" borderId="145" xfId="0" applyFont="1" applyFill="1" applyBorder="1" applyAlignment="1">
      <alignment horizontal="center"/>
    </xf>
    <xf numFmtId="0" fontId="28" fillId="38" borderId="157" xfId="0" applyFont="1" applyFill="1" applyBorder="1"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28" fillId="38" borderId="19" xfId="0" applyFont="1" applyFill="1" applyBorder="1" applyAlignment="1">
      <alignment horizontal="center"/>
    </xf>
    <xf numFmtId="0" fontId="28" fillId="38" borderId="143" xfId="0" applyFont="1" applyFill="1" applyBorder="1" applyAlignment="1">
      <alignment horizontal="center"/>
    </xf>
    <xf numFmtId="0" fontId="0" fillId="138" borderId="19" xfId="0" applyFill="1" applyBorder="1" applyAlignment="1">
      <alignment horizontal="center"/>
    </xf>
    <xf numFmtId="0" fontId="9" fillId="38" borderId="19" xfId="0" applyFont="1" applyFill="1" applyBorder="1" applyAlignment="1">
      <alignment horizontal="center"/>
    </xf>
    <xf numFmtId="0" fontId="20" fillId="142" borderId="19" xfId="0" applyFont="1" applyFill="1" applyBorder="1" applyAlignment="1">
      <alignment horizontal="center"/>
    </xf>
    <xf numFmtId="168" fontId="20" fillId="142" borderId="19" xfId="0" applyNumberFormat="1" applyFont="1" applyFill="1" applyBorder="1" applyAlignment="1">
      <alignment horizontal="center"/>
    </xf>
    <xf numFmtId="0" fontId="20" fillId="142" borderId="19" xfId="0" applyFont="1" applyFill="1" applyBorder="1" applyAlignment="1">
      <alignment horizontal="left" wrapText="1"/>
    </xf>
    <xf numFmtId="0" fontId="20" fillId="142" borderId="19" xfId="0" applyFont="1" applyFill="1" applyBorder="1" applyAlignment="1">
      <alignment horizontal="left"/>
    </xf>
  </cellXfs>
  <cellStyles count="17630">
    <cellStyle name=" 1" xfId="317" xr:uid="{558ADF04-4940-4473-87A7-0265165DF731}"/>
    <cellStyle name=" 1 2" xfId="11331" xr:uid="{B587BB19-83AA-4713-96E9-48CBC25707E6}"/>
    <cellStyle name=" 1 3" xfId="7072" xr:uid="{06CF223C-918C-4FA2-8D79-AAC5EF46F788}"/>
    <cellStyle name="$1000s (0)" xfId="7069" xr:uid="{309A4A32-205A-4ABA-A007-54AC902E44DF}"/>
    <cellStyle name="%" xfId="13" xr:uid="{1D0BA35A-33E9-4F9A-80BB-48B86E137577}"/>
    <cellStyle name="% 10" xfId="4538" xr:uid="{BB04E59F-3450-47F6-B728-6E9A849D1A7B}"/>
    <cellStyle name="% 10 2" xfId="7073" xr:uid="{DC5AAB53-E7B0-4E6F-B148-895B755FA8CB}"/>
    <cellStyle name="% 10 2 2" xfId="10552" xr:uid="{73029DEA-A202-4717-89C4-208E3EE068E8}"/>
    <cellStyle name="% 10 2 3" xfId="6038" xr:uid="{F6C89606-6B1E-4E4D-A86A-E7BA942E3323}"/>
    <cellStyle name="% 105" xfId="7070" xr:uid="{D9DD820B-939F-4A6E-B99E-72FC38338500}"/>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0" xr:uid="{F575AF5A-6EB7-42E8-82E5-C9D5766CC913}"/>
    <cellStyle name="% 2 2 2 2 3" xfId="7109" xr:uid="{901C64C9-3CD3-4D57-948E-5549C67B78E3}"/>
    <cellStyle name="% 2 2 2 3" xfId="6061" xr:uid="{C6BC7083-081E-4DFF-B3B2-FE21B44356F4}"/>
    <cellStyle name="% 2 2 3" xfId="4540" xr:uid="{8E64A011-1CCF-4751-BD23-D4240D2C8423}"/>
    <cellStyle name="% 2 2 3 2" xfId="7071" xr:uid="{FC741206-E459-4EB0-B5D9-CE298AC512EA}"/>
    <cellStyle name="% 2 2 3 3" xfId="11332" xr:uid="{AC5C8104-E80F-4267-A8B1-521C3C6E6851}"/>
    <cellStyle name="% 2 2 3 4" xfId="6335" xr:uid="{A0C39E4A-3A5C-4A08-AAC0-C332C5CD42CE}"/>
    <cellStyle name="% 2 2_3.1.2 DB Pension Detail" xfId="10553" xr:uid="{EDFF3212-198F-48EE-87A7-400BAD2787C4}"/>
    <cellStyle name="% 2 3" xfId="92" xr:uid="{68580D53-91A4-4D4A-8AF3-6BB20AC228A0}"/>
    <cellStyle name="% 2 3 2" xfId="1147" xr:uid="{7053C4C2-6D57-4749-B37F-9E33FFE170F1}"/>
    <cellStyle name="% 2 3 3" xfId="7108" xr:uid="{7B512294-BBBC-481E-9735-BF1151F18681}"/>
    <cellStyle name="% 2 4" xfId="4539" xr:uid="{77E1A15D-9C91-4B4E-85F6-143E23102F02}"/>
    <cellStyle name="% 2 48" xfId="3753" xr:uid="{3555216E-0FF4-499D-8347-F9C2A30541D6}"/>
    <cellStyle name="% 3" xfId="392" xr:uid="{56E041D9-B134-4F94-972E-3F98F07B0DC3}"/>
    <cellStyle name="% 3 2" xfId="4542" xr:uid="{EF1B2B51-9BD0-499A-A79B-0D1D77A32F96}"/>
    <cellStyle name="% 3 79" xfId="6974" xr:uid="{4DAA849D-6879-43F3-9028-EE819D169BAD}"/>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5 2" xfId="7469" xr:uid="{3E826DF7-B301-4522-B040-EEED55ED89DC}"/>
    <cellStyle name="% 53" xfId="6094" xr:uid="{A08D96F3-7A42-4DB4-AC4A-7E4FD1729171}"/>
    <cellStyle name="% 53 2" xfId="6139" xr:uid="{62AFF639-4926-4004-B04F-662088BD7CB3}"/>
    <cellStyle name="% 6" xfId="6029" xr:uid="{4BDE857A-B419-42D9-AC53-A45711DDA289}"/>
    <cellStyle name="% 6 2" xfId="7107" xr:uid="{93C73CFC-E779-46A3-A549-B3D535378AAF}"/>
    <cellStyle name="%_3.3 Tax" xfId="4551" xr:uid="{461E7B1F-05A6-4521-B9E9-8694C02D0383}"/>
    <cellStyle name="%_3.3 Tax 2" xfId="4552" xr:uid="{B42494F4-39A1-4B45-AB68-4AEA47934408}"/>
    <cellStyle name="%_3.3 Tax 2 2" xfId="11334" xr:uid="{89F51728-668E-4DFA-8D17-85A707C09479}"/>
    <cellStyle name="%_3.3 Tax 3" xfId="11333" xr:uid="{B138C81B-9DA8-4F61-8635-6A82BE53BE64}"/>
    <cellStyle name="%_4.2 Activity Indicators" xfId="10554" xr:uid="{C439B8F4-29B2-459F-A068-38EF1A0A923E}"/>
    <cellStyle name="%_BP10+ GTO Capex Split CN" xfId="4553" xr:uid="{3BE09B7C-43C1-4258-83C2-32B7C1169D4D}"/>
    <cellStyle name="%_GTO Non Operational Capex Roll-over submission (FINAL with property)" xfId="4554" xr:uid="{793ED436-18A3-4577-8792-5BDAA1C10EE6}"/>
    <cellStyle name="%_NGG Opex PCRRP Tables 31 Mar 2009" xfId="10555" xr:uid="{17484755-F897-446D-A142-3B38781D9390}"/>
    <cellStyle name="%_NGG Opex PCRRP Tables 31 Mar 2009 2 2" xfId="6049"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ch 2.1 Eng schedule 2009-10 Final @ 270710" xfId="10556" xr:uid="{44FD47A8-F9CC-43EF-B690-0ABD6E29A265}"/>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Transmission PCRRP tables_SPTL_200809 V1 2" xfId="11335" xr:uid="{B649FF7E-A017-44ED-8CDC-47E585BB6B6D}"/>
    <cellStyle name="%_VR NGET Opex tables" xfId="4558" xr:uid="{634D129C-F88B-4B6D-8A5F-DBAC47C6296C}"/>
    <cellStyle name="%_VR Pensions Opex tables" xfId="4559" xr:uid="{9C61F1DB-C93C-47EF-A146-6FE2562D2107}"/>
    <cellStyle name="_070323 - 5yr opex BPQ (Final)" xfId="4560" xr:uid="{A42A94A7-0C5A-4BBB-A4E6-2660CE32596F}"/>
    <cellStyle name="_070323 - 5yr opex BPQ (Final) 2" xfId="11336" xr:uid="{82E10AF7-9783-4003-AE1D-46CC3A256E5D}"/>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10" xfId="8202" xr:uid="{421CA53D-E506-4BB7-982E-61DBA6771BBD}"/>
    <cellStyle name="=C:\WINNT\SYSTEM32\COMMAND.COM 2 10 2" xfId="11337" xr:uid="{410A70C2-AD87-435E-B7D1-DDBB0757E232}"/>
    <cellStyle name="=C:\WINNT\SYSTEM32\COMMAND.COM 2 2" xfId="1377" xr:uid="{38DF6820-0E36-4FE2-AEA7-E090BE320AFF}"/>
    <cellStyle name="=C:\WINNT\SYSTEM32\COMMAND.COM 2 2 10" xfId="11339" xr:uid="{455DCCD0-F1A2-44CB-AAEB-6A6DCFD4258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 4 2" xfId="11340" xr:uid="{05336132-8427-4B15-90A8-0C4715686EEC}"/>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4 2" xfId="11338" xr:uid="{6803C279-C81C-41BA-B3F1-958113418487}"/>
    <cellStyle name="=C:\WINNT\SYSTEM32\COMMAND.COM 2 2 4 3" xfId="7471" xr:uid="{184713CE-2A36-4A04-A757-F879DE0953BA}"/>
    <cellStyle name="=C:\WINNT\SYSTEM32\COMMAND.COM 2 2 5" xfId="5875" xr:uid="{B793D1AB-EB65-4225-851C-95B9D022F868}"/>
    <cellStyle name="=C:\WINNT\SYSTEM32\COMMAND.COM 2 2 6" xfId="5882" xr:uid="{2EB03459-BDF7-4D60-8117-E5B1E9979F03}"/>
    <cellStyle name="=C:\WINNT\SYSTEM32\COMMAND.COM 2 2 7" xfId="7110" xr:uid="{2C6AA5D1-49F1-4535-997D-3DF6D48A85E4}"/>
    <cellStyle name="=C:\WINNT\SYSTEM32\COMMAND.COM 2 2_Opex Input" xfId="4637" xr:uid="{3B7F82A9-6A04-4489-A5C1-507331583A52}"/>
    <cellStyle name="=C:\WINNT\SYSTEM32\COMMAND.COM 2 3" xfId="4638" xr:uid="{E57BFCB1-F3D7-4D9D-A1F3-29757B97F93E}"/>
    <cellStyle name="=C:\WINNT\SYSTEM32\COMMAND.COM 2 4" xfId="5778" xr:uid="{BC816593-E636-43FB-BED3-AEDAE7D7C852}"/>
    <cellStyle name="=C:\WINNT\SYSTEM32\COMMAND.COM 2 5" xfId="7672" xr:uid="{6458C50E-B6BE-4836-8C1E-ED3C836B7ED0}"/>
    <cellStyle name="=C:\WINNT\SYSTEM32\COMMAND.COM 2 6" xfId="7491" xr:uid="{7968B04A-9AA5-4A28-8E77-9879CCF6CEDB}"/>
    <cellStyle name="=C:\WINNT\SYSTEM32\COMMAND.COM 2 7" xfId="7856" xr:uid="{5C909086-FDAC-4859-98CA-AACD873A41F6}"/>
    <cellStyle name="=C:\WINNT\SYSTEM32\COMMAND.COM 2 8" xfId="8343" xr:uid="{81FB9F8B-1B15-4BE4-89C9-A434C257337C}"/>
    <cellStyle name="=C:\WINNT\SYSTEM32\COMMAND.COM 2 9" xfId="8354" xr:uid="{D4E6821D-6620-4CE5-BB3A-B5547531FBD8}"/>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 9" xfId="7060" xr:uid="{072266DD-05DC-4D74-B287-3F0B0723AD71}"/>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34" xfId="7103" xr:uid="{B35317E2-61D5-4A5C-A5FD-8C89E10E0652}"/>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 4 2" xfId="11341" xr:uid="{8FBCD574-C56A-40D6-9F4A-4C530E4725A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Gas_Run_060918" xfId="11342" xr:uid="{95AA6242-9D13-4593-A601-1F5E3EF5AC75}"/>
    <cellStyle name="=C:\WINNT35\SYSTEM32\COMMAND.COM" xfId="4666" xr:uid="{6525D074-ECA8-4CDD-90C2-A8CC00588E24}"/>
    <cellStyle name="=C:\WINNT35\SYSTEM32\COMMAND.COM 2" xfId="11343" xr:uid="{71A8E1F2-9E47-4C56-837A-AE38C444A05D}"/>
    <cellStyle name="20% - Accent1 2" xfId="374" xr:uid="{760414CD-9CC8-40A5-8221-D39840186DCD}"/>
    <cellStyle name="20% - Accent1 2 2" xfId="373" xr:uid="{ED5EE7A6-F828-4EB1-8D27-DC40B870975E}"/>
    <cellStyle name="20% - Accent1 2 3" xfId="372" xr:uid="{EC0CE78C-2A5A-443C-91AF-16CB28E8ED43}"/>
    <cellStyle name="20% - Accent1 2 4" xfId="4667" xr:uid="{612075A1-3550-4449-AE11-90916E296A6A}"/>
    <cellStyle name="20% - Accent1 3" xfId="371" xr:uid="{645E77C2-AC44-40B8-9834-2408BC9A36B8}"/>
    <cellStyle name="20% - Accent1 3 2" xfId="4668" xr:uid="{C5981824-F207-4D24-B5DA-7253B53D540B}"/>
    <cellStyle name="20% - Accent1 4" xfId="911" xr:uid="{CD44026D-CBC8-4AB1-991A-317023786A2E}"/>
    <cellStyle name="20% - Accent1 5" xfId="997" xr:uid="{EB2A5D51-8C64-46D6-9374-A537184EF437}"/>
    <cellStyle name="20% - Accent1 6" xfId="375" xr:uid="{5E547E9D-DE2E-432B-82C6-215830138257}"/>
    <cellStyle name="20% - Accent1 7" xfId="177" xr:uid="{DB7D2295-0F5D-47CD-95E3-11927AA76006}"/>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69" xr:uid="{97802E48-F0E0-41F9-AF38-BD35CFFA33BC}"/>
    <cellStyle name="20% - Accent2 3" xfId="366" xr:uid="{CA810BC3-5F9C-4FA2-B560-426877FCBE41}"/>
    <cellStyle name="20% - Accent2 3 2" xfId="4670" xr:uid="{34C3B6D8-18BC-422F-B84A-AE188829F6DC}"/>
    <cellStyle name="20% - Accent2 4" xfId="915" xr:uid="{179BA183-433E-4376-9165-6F598CDD07D4}"/>
    <cellStyle name="20% - Accent2 5" xfId="1000" xr:uid="{835006E6-EA92-4D3A-A34E-E1349487AD2B}"/>
    <cellStyle name="20% - Accent2 6" xfId="370" xr:uid="{A0E0B459-261E-408B-944F-2DFE51C301BA}"/>
    <cellStyle name="20% - Accent2 7" xfId="181" xr:uid="{3B00876D-EE11-4A07-B36D-59FCBD42A5FD}"/>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1" xr:uid="{400AE480-6EC0-468C-9075-C93E47802AC1}"/>
    <cellStyle name="20% - Accent3 3" xfId="362" xr:uid="{FBCF77E9-79EB-4D36-BA9A-22C48343C5BF}"/>
    <cellStyle name="20% - Accent3 3 2" xfId="4672" xr:uid="{4A673D9D-C4AF-4439-A956-BC7919DD02E9}"/>
    <cellStyle name="20% - Accent3 4" xfId="919" xr:uid="{93C047EB-3E03-46FF-90ED-0D76B8AFBC3D}"/>
    <cellStyle name="20% - Accent3 5" xfId="1003" xr:uid="{763238EF-15E4-43CE-BF57-C5C1F5EA38EB}"/>
    <cellStyle name="20% - Accent3 6" xfId="365" xr:uid="{6FA83EC9-6EE9-43B5-AC8E-9AB6C8D6CCC4}"/>
    <cellStyle name="20% - Accent3 7" xfId="185" xr:uid="{081AC01F-8843-4DEB-9B99-AACCD51E46A0}"/>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3" xr:uid="{970CA53C-C615-4358-A647-3B330FD22D42}"/>
    <cellStyle name="20% - Accent4 3" xfId="423" xr:uid="{3A0771B6-A48B-45E4-8CD2-55C43A1834F6}"/>
    <cellStyle name="20% - Accent4 3 2" xfId="4674" xr:uid="{2A4F72F3-E7CF-4DE9-95BB-33A6B7762CC9}"/>
    <cellStyle name="20% - Accent4 4" xfId="923" xr:uid="{E82AA2B8-CC5B-46BD-A011-4F3733821983}"/>
    <cellStyle name="20% - Accent4 5" xfId="1006" xr:uid="{5A39F0DF-B04C-4EE8-BC7B-6C9F2D4BF201}"/>
    <cellStyle name="20% - Accent4 6" xfId="361" xr:uid="{A78258E3-F9F1-4D24-B2A1-A7AF6AAC9D61}"/>
    <cellStyle name="20% - Accent4 7" xfId="189" xr:uid="{41CBF694-972D-4148-A14E-D008B637870F}"/>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5" xr:uid="{D97EA918-BEEF-4D53-8F61-43A8D1F95943}"/>
    <cellStyle name="20% - Accent5 3" xfId="358" xr:uid="{64A85074-5806-4779-B48A-39F1A5DBC39C}"/>
    <cellStyle name="20% - Accent5 3 2" xfId="4676" xr:uid="{69B3C1BD-1472-4CAD-8D7D-FC79A454062A}"/>
    <cellStyle name="20% - Accent5 4" xfId="927" xr:uid="{9C30C4F0-8AB3-4C45-A1D3-10AD99FC02FB}"/>
    <cellStyle name="20% - Accent5 5" xfId="1009" xr:uid="{3000B2E1-FB32-4083-8EBC-CF9E48723E9C}"/>
    <cellStyle name="20% - Accent5 6" xfId="420" xr:uid="{4E08B317-2572-4449-8CD4-DD83395EE59B}"/>
    <cellStyle name="20% - Accent5 7" xfId="193" xr:uid="{01470C5F-12BB-42EE-953C-43615CB59AFB}"/>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7" xr:uid="{560CE345-F0D1-4DD9-A31F-2B6654947FD2}"/>
    <cellStyle name="20% - Accent6 3" xfId="407" xr:uid="{05567715-696D-4F4E-854E-D645210FB761}"/>
    <cellStyle name="20% - Accent6 3 2" xfId="4678" xr:uid="{16A91648-A3EF-4645-B0E1-5FCCEF7E4AC2}"/>
    <cellStyle name="20% - Accent6 4" xfId="931" xr:uid="{9C9C156F-9F82-4478-BCED-278708A40833}"/>
    <cellStyle name="20% - Accent6 5" xfId="1012" xr:uid="{EF3D50EE-2E99-4274-81DE-7FE1B87B1C30}"/>
    <cellStyle name="20% - Accent6 6" xfId="422" xr:uid="{896BE11B-84EF-4ED6-A32F-37104F23BF42}"/>
    <cellStyle name="20% - Accent6 7" xfId="197" xr:uid="{680DBA45-DD12-455A-ABA4-0286F6125B5D}"/>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79" xr:uid="{AF01217B-2E91-41F6-A57C-738EBDC4BDD4}"/>
    <cellStyle name="40% - Accent1 3" xfId="320" xr:uid="{DEC09C23-3E90-4FC0-A4F3-D8E5A510C45A}"/>
    <cellStyle name="40% - Accent1 3 2" xfId="4680" xr:uid="{75680092-C7F3-4D02-B0F7-24782F504A97}"/>
    <cellStyle name="40% - Accent1 4" xfId="912" xr:uid="{5E346069-65A3-4CC8-BA84-A6155A2B8B57}"/>
    <cellStyle name="40% - Accent1 5" xfId="998" xr:uid="{39738BED-B29E-454D-AAAF-51644F708198}"/>
    <cellStyle name="40% - Accent1 6" xfId="322" xr:uid="{BA6D47FA-D647-44AF-A5D0-94248CFB138D}"/>
    <cellStyle name="40% - Accent1 7" xfId="178" xr:uid="{4546B956-3286-4441-9FDE-796F592DFD93}"/>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1" xr:uid="{B9AA8003-F9B8-4A4D-8FD4-0B5C8825F52F}"/>
    <cellStyle name="40% - Accent2 3" xfId="419" xr:uid="{EA9BE581-9A15-45DE-BE34-CB5443C591EA}"/>
    <cellStyle name="40% - Accent2 3 2" xfId="4682" xr:uid="{C437DDEB-1EC1-4BA8-8E92-33392C238210}"/>
    <cellStyle name="40% - Accent2 4" xfId="916" xr:uid="{F92C0D57-3D7A-4A1A-9B7A-468D6546AC61}"/>
    <cellStyle name="40% - Accent2 5" xfId="1001" xr:uid="{2DA7B725-FD27-464F-89A5-9E8F0C4BE74C}"/>
    <cellStyle name="40% - Accent2 6" xfId="315" xr:uid="{697D155D-E2A3-4109-96F4-35C5CC72E968}"/>
    <cellStyle name="40% - Accent2 7" xfId="182" xr:uid="{D54346A5-D493-423F-82B6-6A482EFF873C}"/>
    <cellStyle name="40% - Accent2 8" xfId="103" xr:uid="{876C6205-8CB7-4086-A1C5-5EE19CD2A4AB}"/>
    <cellStyle name="40% - Accent3 2" xfId="354" xr:uid="{D106D784-DBA4-4132-8562-FF14F9CEA444}"/>
    <cellStyle name="40% - Accent3 2 2" xfId="353" xr:uid="{C0B362B2-63E3-4A89-947F-4DF2DDA7163F}"/>
    <cellStyle name="40% - Accent3 2 3" xfId="4683" xr:uid="{C3BF3399-225A-4DB9-966E-A231C741052A}"/>
    <cellStyle name="40% - Accent3 3" xfId="920" xr:uid="{32618776-0DB1-4B5A-826D-C469623F9882}"/>
    <cellStyle name="40% - Accent3 3 2" xfId="4684" xr:uid="{D13337D5-D06E-4F9C-B80B-5E63D048D079}"/>
    <cellStyle name="40% - Accent3 4" xfId="1004" xr:uid="{C0E285A6-6382-4E25-B28B-5FB3DB221BC2}"/>
    <cellStyle name="40% - Accent3 5" xfId="405" xr:uid="{A34ED336-8AC8-4DF7-B2B0-37A30C973A13}"/>
    <cellStyle name="40% - Accent3 6" xfId="186" xr:uid="{CE7AE75D-B3EC-4375-A66B-A3BA9A6A48DB}"/>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5" xr:uid="{88458AA2-5052-4C93-A769-0341B28A75EE}"/>
    <cellStyle name="40% - Accent4 3" xfId="348" xr:uid="{B158F8A6-5577-4627-BD4A-38100DD0FD3C}"/>
    <cellStyle name="40% - Accent4 3 2" xfId="4686" xr:uid="{9E8B0049-2517-4DF4-B9E1-D649401EE37C}"/>
    <cellStyle name="40% - Accent4 4" xfId="924" xr:uid="{BE683325-25B2-4C12-83BD-D16D1C76CE64}"/>
    <cellStyle name="40% - Accent4 5" xfId="1007" xr:uid="{D0EB0DA9-3A46-45E7-9C64-7EC21462C268}"/>
    <cellStyle name="40% - Accent4 6" xfId="352" xr:uid="{1B8ED273-0CCA-4F72-835D-933C8D6CA9E9}"/>
    <cellStyle name="40% - Accent4 7" xfId="190" xr:uid="{11A63C0F-4558-4A6C-BCF1-EDEC6A2D9ADB}"/>
    <cellStyle name="40% - Accent4 8" xfId="105" xr:uid="{B52D3A2C-01A8-46D6-9438-045C0B3F3CAD}"/>
    <cellStyle name="40% - Accent5 2" xfId="346" xr:uid="{83C3C2BA-BB01-46DB-BDDF-928CC3219864}"/>
    <cellStyle name="40% - Accent5 2 2" xfId="345" xr:uid="{8B4DA723-7E15-4686-B8D1-3B3D039DC667}"/>
    <cellStyle name="40% - Accent5 2 3" xfId="4687" xr:uid="{8C304C03-BE0C-4595-B817-3EFF855FA31C}"/>
    <cellStyle name="40% - Accent5 3" xfId="928" xr:uid="{4BD17E5B-EDB5-423A-B580-D11AD3DAF2C2}"/>
    <cellStyle name="40% - Accent5 3 2" xfId="4688" xr:uid="{C367C378-820F-4159-B45A-811C6BC5C94E}"/>
    <cellStyle name="40% - Accent5 4" xfId="1010" xr:uid="{0A4AB07B-8CC3-4155-8185-E69BF22321D2}"/>
    <cellStyle name="40% - Accent5 5" xfId="347" xr:uid="{281D48D1-9DCE-4A12-B68A-904FA6FCE82B}"/>
    <cellStyle name="40% - Accent5 6" xfId="194" xr:uid="{4963AABD-5A88-46DB-BE81-56E40C1ADDA1}"/>
    <cellStyle name="40% - Accent5 7" xfId="106" xr:uid="{533D62AF-96B9-412D-9E79-815ED86D4626}"/>
    <cellStyle name="40% - Accent6 2" xfId="412" xr:uid="{81FBFC12-0117-495B-B98A-16F4899ECDCC}"/>
    <cellStyle name="40% - Accent6 2 2" xfId="399" xr:uid="{6E7BC035-CCF1-46D1-9E87-F429D5D160EB}"/>
    <cellStyle name="40% - Accent6 2 3" xfId="4689" xr:uid="{DEFCED91-EB6B-41E2-875B-D757E3AFFFA1}"/>
    <cellStyle name="40% - Accent6 3" xfId="932" xr:uid="{DFE41ED5-C94C-4CC3-A3E9-5A4F275040E1}"/>
    <cellStyle name="40% - Accent6 3 2" xfId="4690" xr:uid="{11378711-4C0F-423E-A2E3-17842DFBF566}"/>
    <cellStyle name="40% - Accent6 4" xfId="1013" xr:uid="{7B697A02-0059-4E7F-B573-0660DE55A22B}"/>
    <cellStyle name="40% - Accent6 5" xfId="344" xr:uid="{6DEDE075-38B7-4A11-8328-2E45E270EE30}"/>
    <cellStyle name="40% - Accent6 6" xfId="198" xr:uid="{4FB9A809-1538-4770-9D94-BE3B80B37697}"/>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1" xr:uid="{906CDA77-67B6-46F4-9F50-9C5E1890DE92}"/>
    <cellStyle name="60% - Accent1 3" xfId="341" xr:uid="{2DC8C9FB-BB3D-4DE3-B6A8-8D5A1482B653}"/>
    <cellStyle name="60% - Accent1 3 2" xfId="4692"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3" xr:uid="{60623C5B-21FE-429C-9296-B183DFD6EB1E}"/>
    <cellStyle name="60% - Accent2 3" xfId="339" xr:uid="{144C741D-1622-4722-9FBD-B059B15781D4}"/>
    <cellStyle name="60% - Accent2 3 2" xfId="4694"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5" xr:uid="{33D14AA2-5E17-4272-B45B-3043E0D2698C}"/>
    <cellStyle name="60% - Accent3 3" xfId="921" xr:uid="{E3545F07-2FC1-4C10-9660-78FC15D582C6}"/>
    <cellStyle name="60% - Accent3 3 2" xfId="4696"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7" xr:uid="{E23A1D6A-F9CB-400C-8ECD-7AD3A0227820}"/>
    <cellStyle name="60% - Accent4 3" xfId="334" xr:uid="{2BE3FE90-5E81-4288-8632-2CD77122CACA}"/>
    <cellStyle name="60% - Accent4 3 2" xfId="4698"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699" xr:uid="{D66F2214-1F4F-4402-9EEF-D99220D9E052}"/>
    <cellStyle name="60% - Accent5 3" xfId="328" xr:uid="{BFE890DD-396E-42B0-B6ED-E70B1664251F}"/>
    <cellStyle name="60% - Accent5 3 2" xfId="4700"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1" xr:uid="{A6B8FACA-F451-44D6-8363-162608C6E740}"/>
    <cellStyle name="60% - Accent6 3" xfId="403" xr:uid="{82ED5484-67FC-4733-9682-F50FA69F8D03}"/>
    <cellStyle name="60% - Accent6 3 2" xfId="4702"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3"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4"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5"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6" xr:uid="{04F2B278-C40B-4B27-B4CC-F56E992294CA}"/>
    <cellStyle name="Accent1 3" xfId="283" xr:uid="{03CC22FC-F672-427D-809E-31CF985CCDDF}"/>
    <cellStyle name="Accent1 3 2" xfId="910" xr:uid="{065D0057-607B-4E3E-88B4-F2BF2B5DBE69}"/>
    <cellStyle name="Accent1 3 3" xfId="4707"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8"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09"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0"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1" xr:uid="{8928399C-19FC-4B16-A915-2D111BFB9AD7}"/>
    <cellStyle name="Accent2 3" xfId="284" xr:uid="{923A437C-3D2B-4A2D-AECC-D7D3704559EA}"/>
    <cellStyle name="Accent2 3 2" xfId="914" xr:uid="{F57775DA-59CC-45B7-B08B-90494FD1F4CE}"/>
    <cellStyle name="Accent2 3 3" xfId="4712"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3"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4"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5"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6"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7"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8"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19"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0"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1"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2"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3" xr:uid="{2C0953AD-0494-41D0-A7A2-8D68BA58F5EE}"/>
    <cellStyle name="Accent5 - 40%" xfId="40" xr:uid="{D7460B76-8CC0-40E5-9E02-DC05FECF03A5}"/>
    <cellStyle name="Accent5 - 40% 2" xfId="4724" xr:uid="{070F9CE3-75ED-4903-A61A-D8664FC2EAF1}"/>
    <cellStyle name="Accent5 - 40% 2 2" xfId="11344" xr:uid="{C5005BE0-DFC2-4F53-B49A-A7F94FE4FB12}"/>
    <cellStyle name="Accent5 - 60%" xfId="41" xr:uid="{57C0F47A-25DD-45D3-AAC1-C7A07A32B8D9}"/>
    <cellStyle name="Accent5 - 60% 2" xfId="494" xr:uid="{38C87265-C8F5-4065-ACF7-4DC17CBB3B55}"/>
    <cellStyle name="Accent5 - 60% 3" xfId="228" xr:uid="{A8C5A36A-1154-4E81-B70E-0314256813EA}"/>
    <cellStyle name="Accent5 - 60% 4" xfId="4725"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6"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7"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8" xr:uid="{CAEFD5C4-440F-4B72-8A93-F84161420CBA}"/>
    <cellStyle name="Accent6 - 20% 2 2" xfId="11345" xr:uid="{9BAF474F-6E9F-4D9B-A2C9-B5024A135351}"/>
    <cellStyle name="Accent6 - 40%" xfId="43" xr:uid="{811015A1-8FCD-4867-A04A-B29DE7EAB4E6}"/>
    <cellStyle name="Accent6 - 40% 2" xfId="524" xr:uid="{DCC32775-6B8D-49E0-A3FC-1D1F7EF8AF2D}"/>
    <cellStyle name="Accent6 - 40% 3" xfId="230" xr:uid="{2A064E03-0884-4337-81F6-DC0D1C892A0B}"/>
    <cellStyle name="Accent6 - 40% 4" xfId="4729"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0"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1"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2"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Annotation" xfId="7049" xr:uid="{FC757B27-10EC-4498-98C7-DE1CDF27FEF4}"/>
    <cellStyle name="Bad 2" xfId="232" xr:uid="{12619473-A531-40CF-B366-06EF2EDC1A0B}"/>
    <cellStyle name="Bad 2 2" xfId="555" xr:uid="{7712E807-3B4E-41E4-A092-156282DD01A2}"/>
    <cellStyle name="Bad 2 2 2" xfId="7111" xr:uid="{1511625D-EB20-44AE-9F1C-D831B7587F46}"/>
    <cellStyle name="Bad 2 3" xfId="556" xr:uid="{956FE486-B3A8-4E60-BC12-CCF349DE843F}"/>
    <cellStyle name="Bad 2 4" xfId="554" xr:uid="{FD4EAA5C-ED8F-4954-B2AC-DC807311FA86}"/>
    <cellStyle name="Bad 2 5" xfId="4733" xr:uid="{29322D9D-0A05-4814-BFB0-40243CE0747F}"/>
    <cellStyle name="Bad 2 6" xfId="6971" xr:uid="{11BC1F6F-DC00-49CC-BA75-0A0326E5576F}"/>
    <cellStyle name="Bad 3" xfId="557" xr:uid="{5BF88611-5209-48F8-8645-843330AAC6CA}"/>
    <cellStyle name="Bad 3 2" xfId="4734" xr:uid="{4B900A45-D105-4730-B771-00DA46FDEF9B}"/>
    <cellStyle name="Bad 4" xfId="899" xr:uid="{D3B7BAF3-3925-40E7-AE75-928B961C981E}"/>
    <cellStyle name="Bad 4 2" xfId="7030" xr:uid="{DD9807A5-72F2-4BE2-80EA-DB3E929ABE44}"/>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1" xfId="3816" xr:uid="{4D400AF4-C4A6-4F7A-99D0-CB6BE81E7865}"/>
    <cellStyle name="Calculation 2 12" xfId="4735" xr:uid="{6A0FAE2B-4CAD-4C47-BE62-004665A8217D}"/>
    <cellStyle name="Calculation 2 13" xfId="5876" xr:uid="{409AB844-630D-4BCB-9ADD-866E2F2B78E3}"/>
    <cellStyle name="Calculation 2 14" xfId="7112" xr:uid="{C22F1D1D-81CD-4C7B-8918-879C34D8E2E5}"/>
    <cellStyle name="Calculation 2 2" xfId="559" xr:uid="{F74194DE-66A0-4CE2-A181-4C2DD256289E}"/>
    <cellStyle name="Calculation 2 2 2" xfId="1196" xr:uid="{202A1A3F-9879-4E4A-90EE-3E76F2273705}"/>
    <cellStyle name="Calculation 2 2 2 2" xfId="2444" xr:uid="{77F45B67-E94B-4CC6-AEE9-479E50295223}"/>
    <cellStyle name="Calculation 2 2 2 2 2" xfId="14710" xr:uid="{9B1E4940-152B-4E4E-8FC7-822AD78E787B}"/>
    <cellStyle name="Calculation 2 2 2 3" xfId="2950" xr:uid="{4E3150EA-E4B2-4681-95AA-D817BB8E8E6B}"/>
    <cellStyle name="Calculation 2 2 2 3 2" xfId="15436" xr:uid="{63BEC154-9AD5-4DCB-80F4-6D7FD9F1999F}"/>
    <cellStyle name="Calculation 2 2 2 4" xfId="2739" xr:uid="{9D9207D5-7DD5-4090-8BAE-EB0F50AD43DF}"/>
    <cellStyle name="Calculation 2 2 2 4 2" xfId="16797" xr:uid="{5E374A44-B782-4E56-B163-211E0C5F723E}"/>
    <cellStyle name="Calculation 2 2 2 5" xfId="3245" xr:uid="{4306D265-FDF5-4672-871B-A3D75CB892C5}"/>
    <cellStyle name="Calculation 2 2 2 6" xfId="2658" xr:uid="{4170619B-3762-4746-B6EB-26D8A97DAD87}"/>
    <cellStyle name="Calculation 2 2 2 7" xfId="4009" xr:uid="{3E6E4A9D-C40A-4DA5-B8AC-6ACC545DE355}"/>
    <cellStyle name="Calculation 2 2 2 8" xfId="11947" xr:uid="{E93CD516-9846-4EE1-9C73-BEFEA9903F5E}"/>
    <cellStyle name="Calculation 2 2 3" xfId="1869" xr:uid="{B426F2B8-9262-46E8-A9CC-83A05685355D}"/>
    <cellStyle name="Calculation 2 2 3 2" xfId="13815" xr:uid="{819D7AE2-F55F-4184-92CB-28902253AF9B}"/>
    <cellStyle name="Calculation 2 2 3 3" xfId="14736" xr:uid="{2BEFA7F9-66CD-455A-B0F4-2163094931EB}"/>
    <cellStyle name="Calculation 2 2 3 4" xfId="10584" xr:uid="{5B24B8CE-2157-4D8E-9E9B-0CC990E67E68}"/>
    <cellStyle name="Calculation 2 2 4" xfId="1640" xr:uid="{0AF63E73-3069-4086-8AC6-D596ABAB8EBC}"/>
    <cellStyle name="Calculation 2 2 4 2" xfId="10262" xr:uid="{3A9329D4-ADD7-4F15-99DF-F294F75EA894}"/>
    <cellStyle name="Calculation 2 2 5" xfId="2691" xr:uid="{7201AA10-17E3-40FD-9BF5-505D1362A9C8}"/>
    <cellStyle name="Calculation 2 2 5 2" xfId="13618" xr:uid="{B4325863-130F-4E26-A0A5-A05A7D621A87}"/>
    <cellStyle name="Calculation 2 2 6" xfId="3492" xr:uid="{C67B539B-0D09-46E9-A5D3-853F8A9C8A0C}"/>
    <cellStyle name="Calculation 2 2 6 2" xfId="15073" xr:uid="{0996071C-70EF-48C3-9B45-913B89FA460F}"/>
    <cellStyle name="Calculation 2 2 7" xfId="2339" xr:uid="{21C5EBBA-1C32-4C15-A647-9205EFB3EC12}"/>
    <cellStyle name="Calculation 2 2 8" xfId="4517" xr:uid="{DED117BC-9F16-47E9-9045-C15E05AB2FC2}"/>
    <cellStyle name="Calculation 2 2 9" xfId="8372" xr:uid="{30DE20A1-F639-4D1F-B7AF-DD86055FC996}"/>
    <cellStyle name="Calculation 2 3" xfId="560" xr:uid="{CF6CABBF-5C46-4637-9EAA-80AF78A40521}"/>
    <cellStyle name="Calculation 2 3 2" xfId="1197" xr:uid="{D1B135A7-47E2-4CBE-A9E3-A0309C60B930}"/>
    <cellStyle name="Calculation 2 3 2 2" xfId="2445" xr:uid="{029E1EFA-C240-4C04-A677-305463E10FA7}"/>
    <cellStyle name="Calculation 2 3 2 2 2" xfId="14764" xr:uid="{18BA9C3C-1C7A-4048-9D35-97EE5AEB2B2F}"/>
    <cellStyle name="Calculation 2 3 2 3" xfId="2951" xr:uid="{6CFAFC89-2B07-4BB9-B84E-2B4ADA10D7D4}"/>
    <cellStyle name="Calculation 2 3 2 3 2" xfId="15443" xr:uid="{8B992F7C-F5EA-4084-AFD5-0E7E299D4127}"/>
    <cellStyle name="Calculation 2 3 2 4" xfId="1465" xr:uid="{FB8038B2-44C9-492C-8914-DC6F1995A6CD}"/>
    <cellStyle name="Calculation 2 3 2 4 2" xfId="16890" xr:uid="{149E27B3-C99F-4168-9DE8-F255B1BD490D}"/>
    <cellStyle name="Calculation 2 3 2 5" xfId="3726" xr:uid="{F9D115BC-A50D-4572-AECB-512CB94D62D9}"/>
    <cellStyle name="Calculation 2 3 2 6" xfId="3935" xr:uid="{AB15ECE5-F666-45D9-A1F5-C1D634A2AEAE}"/>
    <cellStyle name="Calculation 2 3 2 7" xfId="4496" xr:uid="{A9D31E2F-0BBD-4B74-85A3-6F892C0B092B}"/>
    <cellStyle name="Calculation 2 3 2 8" xfId="12040" xr:uid="{41DFA2B8-3823-4F06-9D48-51B6F50F393A}"/>
    <cellStyle name="Calculation 2 3 3" xfId="1870" xr:uid="{7AE87BED-95A3-4283-9DC6-D767A281978A}"/>
    <cellStyle name="Calculation 2 3 3 2" xfId="13869" xr:uid="{EDC8A4B6-0862-4446-ABCF-404FBEC3AD36}"/>
    <cellStyle name="Calculation 2 3 3 3" xfId="13345" xr:uid="{63E4804A-A2E1-416B-9897-E9C2EC0D611B}"/>
    <cellStyle name="Calculation 2 3 3 4" xfId="10677" xr:uid="{5942D0D7-3264-4FB6-A193-5440FCDD20AA}"/>
    <cellStyle name="Calculation 2 3 4" xfId="2357" xr:uid="{AE588AF0-1DE8-4064-A82D-195B0D0DAEC5}"/>
    <cellStyle name="Calculation 2 3 4 2" xfId="10136" xr:uid="{384DF192-F8CC-424C-AF43-DA82DC7392EA}"/>
    <cellStyle name="Calculation 2 3 5" xfId="1630" xr:uid="{9521D91E-0B78-42B3-A6E8-B1FAF55F4281}"/>
    <cellStyle name="Calculation 2 3 5 2" xfId="13530" xr:uid="{EDC30926-1B6F-4A86-839A-C046414EE8CD}"/>
    <cellStyle name="Calculation 2 3 6" xfId="3812" xr:uid="{48C279AE-274F-45B5-B0C1-9ECC1F7D0EE3}"/>
    <cellStyle name="Calculation 2 3 6 2" xfId="14664" xr:uid="{2F6749DB-6256-4E21-862B-ED94AA782220}"/>
    <cellStyle name="Calculation 2 3 7" xfId="3301" xr:uid="{662F1235-DF31-4C75-A1AE-AEB148E4FAA9}"/>
    <cellStyle name="Calculation 2 3 8" xfId="2689" xr:uid="{0F7CF843-FB0E-4874-A1A7-0BD36421EE85}"/>
    <cellStyle name="Calculation 2 3 9" xfId="8244" xr:uid="{E907CC62-9704-4D57-B9BB-01C515E90D2E}"/>
    <cellStyle name="Calculation 2 4" xfId="558" xr:uid="{4190EDD7-7956-4D1B-A816-AD5C8F2116BF}"/>
    <cellStyle name="Calculation 2 4 2" xfId="1195" xr:uid="{E28B412C-2880-4CB3-8967-AE8246162D60}"/>
    <cellStyle name="Calculation 2 4 2 2" xfId="2443" xr:uid="{D04AA2AE-97CC-4F93-97B5-A9BADEF437F7}"/>
    <cellStyle name="Calculation 2 4 2 2 2" xfId="14931" xr:uid="{62408994-69C1-4375-8A30-41C1FB10AB3F}"/>
    <cellStyle name="Calculation 2 4 2 3" xfId="2949" xr:uid="{87BFE814-733C-4266-BDB7-2B49A932C967}"/>
    <cellStyle name="Calculation 2 4 2 3 2" xfId="15708" xr:uid="{98B4C2FD-1A27-4388-BE6C-A590CADA3F83}"/>
    <cellStyle name="Calculation 2 4 2 4" xfId="3362" xr:uid="{983D70D7-C495-49FD-B3F4-37A1FA3F02CA}"/>
    <cellStyle name="Calculation 2 4 2 4 2" xfId="17095" xr:uid="{0230F649-BAA1-4DD2-A913-8530F23DED21}"/>
    <cellStyle name="Calculation 2 4 2 5" xfId="3884" xr:uid="{1ED19A8F-FE75-46CB-83AF-21D00CADE2C2}"/>
    <cellStyle name="Calculation 2 4 2 6" xfId="1862" xr:uid="{11457F97-7F0C-4018-9FCD-215650F4A646}"/>
    <cellStyle name="Calculation 2 4 2 7" xfId="4206" xr:uid="{72F8C449-4134-4EF2-9FCA-6FE7D8404768}"/>
    <cellStyle name="Calculation 2 4 2 8" xfId="12311" xr:uid="{99302101-7F87-433C-BFA3-FC6008F16FA2}"/>
    <cellStyle name="Calculation 2 4 3" xfId="1868" xr:uid="{AE5FCD93-EE37-4DAA-BC4F-18A6F175E370}"/>
    <cellStyle name="Calculation 2 4 3 2" xfId="14137" xr:uid="{CA0F1B65-5B7B-42FC-A9ED-0FC6C52C266B}"/>
    <cellStyle name="Calculation 2 4 3 3" xfId="13141" xr:uid="{3B09914A-2130-4655-8FA7-C9D84353F0DF}"/>
    <cellStyle name="Calculation 2 4 3 4" xfId="10909" xr:uid="{9602DE6F-36B6-4E0F-9D16-1F8C3766DCA5}"/>
    <cellStyle name="Calculation 2 4 4" xfId="1776" xr:uid="{7A18EA51-AC77-4D81-B141-DD27FABADCA6}"/>
    <cellStyle name="Calculation 2 4 4 2" xfId="9992" xr:uid="{A7511ECF-D9A3-4D30-8E93-CDA4F7470934}"/>
    <cellStyle name="Calculation 2 4 5" xfId="3458" xr:uid="{E010958D-83B4-4C34-A161-5FFEB6B81837}"/>
    <cellStyle name="Calculation 2 4 5 2" xfId="13386" xr:uid="{1A040CBA-8040-438C-82EC-453D1AB47858}"/>
    <cellStyle name="Calculation 2 4 6" xfId="3712" xr:uid="{1E20832A-79D8-4946-82F9-E7985FCA9612}"/>
    <cellStyle name="Calculation 2 4 6 2" xfId="15132" xr:uid="{2CF2660E-92F4-42B4-9091-1B5B5FD85F26}"/>
    <cellStyle name="Calculation 2 4 7" xfId="3596" xr:uid="{397A40AB-A884-4B9D-8E07-D0A8D911FAB5}"/>
    <cellStyle name="Calculation 2 4 8" xfId="4319" xr:uid="{3A2F7C10-9BEE-4DF2-A63F-DCD8A1C42E1D}"/>
    <cellStyle name="Calculation 2 4 9" xfId="8099" xr:uid="{034D39CB-911C-4A5A-94A0-B19F04AE566E}"/>
    <cellStyle name="Calculation 2 5" xfId="1160" xr:uid="{7FD29065-3D96-47F8-A870-E338C40699B7}"/>
    <cellStyle name="Calculation 2 5 2" xfId="2408" xr:uid="{FE2B32EC-2F5D-46DD-B2AD-B59D6D6DCAF0}"/>
    <cellStyle name="Calculation 2 5 2 2" xfId="14922" xr:uid="{B876CD94-37BA-4A8A-8D10-F4313C8AA17F}"/>
    <cellStyle name="Calculation 2 5 2 3" xfId="15699" xr:uid="{2AA5564F-B629-4CE7-B793-35C2F8FE03D5}"/>
    <cellStyle name="Calculation 2 5 2 4" xfId="17086" xr:uid="{33277361-68FF-49FE-A3D8-91E20D05D9D7}"/>
    <cellStyle name="Calculation 2 5 2 5" xfId="12302" xr:uid="{CB917D11-9D7D-4193-9F44-CC778EC25F10}"/>
    <cellStyle name="Calculation 2 5 3" xfId="2914" xr:uid="{FBE350EA-BE30-4F78-9988-9514BBADC44A}"/>
    <cellStyle name="Calculation 2 5 3 2" xfId="14128" xr:uid="{38F5B18D-D368-4ED5-AC0A-2FE7329AE220}"/>
    <cellStyle name="Calculation 2 5 3 3" xfId="14149" xr:uid="{212D9274-4BB0-49C6-86F0-D4A51152B11F}"/>
    <cellStyle name="Calculation 2 5 3 4" xfId="10900" xr:uid="{648019D2-AE1B-4CB7-B84E-F03BD0467AB7}"/>
    <cellStyle name="Calculation 2 5 4" xfId="1568" xr:uid="{C9E3AE64-4E66-4AC9-B40B-641CBC3AAA1F}"/>
    <cellStyle name="Calculation 2 5 4 2" xfId="9983" xr:uid="{4A41B42E-AAF9-4675-89F8-07DF3FAEE8CD}"/>
    <cellStyle name="Calculation 2 5 5" xfId="1573" xr:uid="{0678F62C-BCDE-49CD-9702-5E6BD7128ABB}"/>
    <cellStyle name="Calculation 2 5 5 2" xfId="13377" xr:uid="{7C8A811D-DC6B-4F8F-ADD1-D069062BB565}"/>
    <cellStyle name="Calculation 2 5 6" xfId="3675" xr:uid="{C4B9E91F-B88B-448E-B485-8200847831C2}"/>
    <cellStyle name="Calculation 2 5 6 2" xfId="14381" xr:uid="{EE003E3E-FDDD-4A2A-9EF0-AC886A008954}"/>
    <cellStyle name="Calculation 2 5 7" xfId="4186" xr:uid="{CA24B001-179A-4AAC-90AE-4E99612BE02E}"/>
    <cellStyle name="Calculation 2 5 8" xfId="8090" xr:uid="{98C46760-CCED-4881-AF37-DDFD2CCF55EA}"/>
    <cellStyle name="Calculation 2 6" xfId="1577" xr:uid="{3ADA1554-42F4-42E2-A5E4-CC9B9A8354A0}"/>
    <cellStyle name="Calculation 2 6 2" xfId="14566" xr:uid="{35742B44-263C-4C2E-A1E7-D49958797577}"/>
    <cellStyle name="Calculation 2 6 3" xfId="15338" xr:uid="{5B2B9E32-3AF1-4AFE-BE0D-E07C7E286DDC}"/>
    <cellStyle name="Calculation 2 6 4" xfId="16451" xr:uid="{EAB9DBB9-38CF-4D81-9341-E5A4E13632AD}"/>
    <cellStyle name="Calculation 2 6 5" xfId="11553" xr:uid="{05D109C5-5227-48E7-AC4C-2737C5FC1585}"/>
    <cellStyle name="Calculation 2 7" xfId="1952" xr:uid="{A7269496-516F-423E-86B6-8CCEA2ED08BF}"/>
    <cellStyle name="Calculation 2 7 2" xfId="13667" xr:uid="{702BD7F2-FED3-432D-85BA-73145E27DF90}"/>
    <cellStyle name="Calculation 2 7 3" xfId="15232" xr:uid="{68C30E94-1801-45A3-BB72-6836F8DAAEE7}"/>
    <cellStyle name="Calculation 2 7 4" xfId="10314" xr:uid="{E4BEA2E2-02DD-48EF-900B-E44EB65DF199}"/>
    <cellStyle name="Calculation 2 8" xfId="1873" xr:uid="{FFE353E4-C099-4B7E-B5B9-BF00F5C84F6D}"/>
    <cellStyle name="Calculation 2 8 2" xfId="8851" xr:uid="{C821A33F-E587-4CC5-8F5E-B00C56D2F391}"/>
    <cellStyle name="Calculation 2 9" xfId="3711" xr:uid="{B0BB3A2A-6BC5-4B49-B15B-E35D780DA56A}"/>
    <cellStyle name="Calculation 2 9 2" xfId="12937" xr:uid="{3C6C1ED2-5F79-4ABB-AA68-C16E3D36E935}"/>
    <cellStyle name="Calculation 3" xfId="561" xr:uid="{1B8AE931-77F7-4C53-8FAA-93C606010533}"/>
    <cellStyle name="Calculation 3 10" xfId="5877" xr:uid="{D5631D1C-9CEA-4FB5-954D-91759E6C0BE9}"/>
    <cellStyle name="Calculation 3 11" xfId="7113" xr:uid="{D3FBA3B1-FCD6-4307-81CD-7A1756FB4E72}"/>
    <cellStyle name="Calculation 3 2" xfId="1198" xr:uid="{FDEE0F6D-2A06-41BA-8081-4A27597F2B12}"/>
    <cellStyle name="Calculation 3 2 2" xfId="2446" xr:uid="{67039091-9EA5-4FEA-8401-D4BB50639DA9}"/>
    <cellStyle name="Calculation 3 2 2 2" xfId="14711" xr:uid="{8D1F062C-44C6-487D-AD08-109F5D30BF07}"/>
    <cellStyle name="Calculation 3 2 2 3" xfId="15437" xr:uid="{6505BC98-0659-49B6-B2AA-D9A1058B1EE1}"/>
    <cellStyle name="Calculation 3 2 2 4" xfId="16798" xr:uid="{3FE270A9-D0A1-48C8-BE78-C26D4738D4C1}"/>
    <cellStyle name="Calculation 3 2 2 5" xfId="11948" xr:uid="{65DA2053-0DA7-4BE6-84C4-85611126761D}"/>
    <cellStyle name="Calculation 3 2 3" xfId="2952" xr:uid="{F4948694-9737-4AFF-8521-6840C1ABD8F3}"/>
    <cellStyle name="Calculation 3 2 3 2" xfId="13816" xr:uid="{33BFDFB5-9AAA-4D17-A7C4-B5CA8A6DBBF1}"/>
    <cellStyle name="Calculation 3 2 3 3" xfId="13059" xr:uid="{49A719C2-FC21-4DD9-B6AD-3BBCE46AC6E8}"/>
    <cellStyle name="Calculation 3 2 3 4" xfId="10585" xr:uid="{962879C1-B8B8-424C-9E95-A09F664B7E54}"/>
    <cellStyle name="Calculation 3 2 4" xfId="3342" xr:uid="{A3F6FA83-5736-42AA-B79A-75BB09B645E1}"/>
    <cellStyle name="Calculation 3 2 4 2" xfId="10003" xr:uid="{3A4DB4C9-1448-4A06-B775-FD19687F03B9}"/>
    <cellStyle name="Calculation 3 2 5" xfId="3406" xr:uid="{3EDDF624-E6A3-43CB-B522-D1D02ECCD82B}"/>
    <cellStyle name="Calculation 3 2 5 2" xfId="13397" xr:uid="{2CD6F5A0-E647-47B6-92B0-EDABB9CEB262}"/>
    <cellStyle name="Calculation 3 2 6" xfId="3730" xr:uid="{11FB474C-FE31-4708-B799-461902F88F16}"/>
    <cellStyle name="Calculation 3 2 6 2" xfId="13170" xr:uid="{2213B3D5-CA71-4203-B634-6D5064222D7B}"/>
    <cellStyle name="Calculation 3 2 7" xfId="3490" xr:uid="{8D05A8B5-800D-4328-AFDB-8B39D593E4E2}"/>
    <cellStyle name="Calculation 3 2 8" xfId="8110" xr:uid="{92FA6E63-D221-42C4-8C5F-4AB9945AC462}"/>
    <cellStyle name="Calculation 3 3" xfId="1871" xr:uid="{7D057E25-C05C-45FC-98B7-A97FA3684950}"/>
    <cellStyle name="Calculation 3 3 2" xfId="12039" xr:uid="{5E10F099-360C-473E-91D1-5419FA071E37}"/>
    <cellStyle name="Calculation 3 3 2 2" xfId="14763" xr:uid="{802F0548-A7F8-4AFC-9D00-61FBDA5D2C63}"/>
    <cellStyle name="Calculation 3 3 2 3" xfId="15442" xr:uid="{06579C9B-8067-47FE-BB03-A54D3C95F02A}"/>
    <cellStyle name="Calculation 3 3 2 4" xfId="16889" xr:uid="{866AB6AE-008D-47BE-8090-299EDEA6DDAD}"/>
    <cellStyle name="Calculation 3 3 3" xfId="10676" xr:uid="{7BAA889D-6A83-4449-8BAD-1145B8403B77}"/>
    <cellStyle name="Calculation 3 3 3 2" xfId="13868" xr:uid="{9B108726-FA49-48D3-99F6-BAA1093E5B33}"/>
    <cellStyle name="Calculation 3 3 3 3" xfId="14654" xr:uid="{412EF45E-CCEF-43AF-B3C2-7F0B2573C687}"/>
    <cellStyle name="Calculation 3 3 4" xfId="10135" xr:uid="{74119168-EF3C-41F0-B7D8-0136A4E87F9A}"/>
    <cellStyle name="Calculation 3 3 5" xfId="13529" xr:uid="{162D13D5-1216-4D47-9E01-2758D98CA6A2}"/>
    <cellStyle name="Calculation 3 3 6" xfId="13701" xr:uid="{C2437E15-7496-46E4-957E-2E59CFFE254E}"/>
    <cellStyle name="Calculation 3 3 7" xfId="8243" xr:uid="{1495015B-4BF3-4345-8DA9-B690DFBF0D14}"/>
    <cellStyle name="Calculation 3 4" xfId="2361" xr:uid="{89C53FE4-A2DD-401F-A170-004B534BA083}"/>
    <cellStyle name="Calculation 3 4 2" xfId="12312" xr:uid="{808E6841-AD8D-4D3D-B14C-068D6A24BA82}"/>
    <cellStyle name="Calculation 3 4 2 2" xfId="14932" xr:uid="{BC2F681D-2969-43BC-B979-FC1F741A1586}"/>
    <cellStyle name="Calculation 3 4 2 3" xfId="15709" xr:uid="{54EEEDCC-D145-41E9-BAAE-595F0DAEF4F4}"/>
    <cellStyle name="Calculation 3 4 2 4" xfId="17096" xr:uid="{FD64D32E-4607-4951-AFF0-797F80A2DAE8}"/>
    <cellStyle name="Calculation 3 4 3" xfId="10910" xr:uid="{19482617-C3EB-438D-A0D1-D23D842BDAB0}"/>
    <cellStyle name="Calculation 3 4 3 2" xfId="14138" xr:uid="{6D4464D9-75B2-46FD-9009-961F0555712A}"/>
    <cellStyle name="Calculation 3 4 3 3" xfId="12948" xr:uid="{88EDB82B-B38C-44E1-81AC-0878AC340B6C}"/>
    <cellStyle name="Calculation 3 4 4" xfId="9754" xr:uid="{41A3D02E-D6F0-401F-985D-36B39C4FDD10}"/>
    <cellStyle name="Calculation 3 4 5" xfId="13187" xr:uid="{7BCC5363-911D-4099-AA09-1E70416E8CAF}"/>
    <cellStyle name="Calculation 3 4 6" xfId="15140" xr:uid="{D7E98BAE-AA80-4E33-AFA6-23A2DC340EE2}"/>
    <cellStyle name="Calculation 3 4 7" xfId="7861" xr:uid="{944F3BD1-2080-4F13-944E-FEF75D3D310D}"/>
    <cellStyle name="Calculation 3 5" xfId="3455" xr:uid="{C01B1832-C4E4-4D9D-BD76-E30E4D381BA4}"/>
    <cellStyle name="Calculation 3 5 2" xfId="12403" xr:uid="{59676DEC-D042-40C2-99E7-54E344DBDBA0}"/>
    <cellStyle name="Calculation 3 5 2 2" xfId="14984" xr:uid="{02B3639F-AB40-4646-9908-AE8525F04A14}"/>
    <cellStyle name="Calculation 3 5 2 3" xfId="15714" xr:uid="{CAA7FFAA-2CA0-48BA-B9B2-DBAB0A28BABB}"/>
    <cellStyle name="Calculation 3 5 2 4" xfId="17187" xr:uid="{D4FE8A0C-80F1-4900-BB81-4ECC4A6B7082}"/>
    <cellStyle name="Calculation 3 5 3" xfId="11001" xr:uid="{2C54B7A0-7DF9-4C7F-BAD3-F67023E54544}"/>
    <cellStyle name="Calculation 3 5 3 2" xfId="14188" xr:uid="{272EA099-A293-4F41-91B0-8A04A66BAF81}"/>
    <cellStyle name="Calculation 3 5 3 3" xfId="12946" xr:uid="{D716357D-50A3-430E-99DF-BD4BEEC17149}"/>
    <cellStyle name="Calculation 3 5 4" xfId="9984" xr:uid="{F69AE547-8EAF-45AA-8C38-CFBEE2681931}"/>
    <cellStyle name="Calculation 3 5 5" xfId="13378" xr:uid="{6B03AF18-9856-4567-90A1-F8DA78CD7082}"/>
    <cellStyle name="Calculation 3 5 6" xfId="15082" xr:uid="{0FD2E278-D2AE-410F-AF5F-090CAEE911E3}"/>
    <cellStyle name="Calculation 3 5 7" xfId="8091" xr:uid="{355C2762-2F0A-4CE3-BEDF-EB38BD8AB076}"/>
    <cellStyle name="Calculation 3 6" xfId="3471" xr:uid="{8AEDF00B-F77E-4BA9-8325-06C723A02846}"/>
    <cellStyle name="Calculation 3 6 2" xfId="14567" xr:uid="{1D7DC1E4-58EE-41CD-AD43-2214A6E9F49F}"/>
    <cellStyle name="Calculation 3 6 3" xfId="15339" xr:uid="{A32C1E52-EBC0-4DDF-B483-5CC19991C639}"/>
    <cellStyle name="Calculation 3 6 4" xfId="16452" xr:uid="{DDFD7AF0-67E7-4309-9419-ED64BBB7BF99}"/>
    <cellStyle name="Calculation 3 6 5" xfId="11554" xr:uid="{B58B745C-B9F9-4928-AFD4-9E6E4E70A231}"/>
    <cellStyle name="Calculation 3 7" xfId="3606" xr:uid="{39F868B0-B79D-4B78-93D8-E50CE27C6A33}"/>
    <cellStyle name="Calculation 3 7 2" xfId="13668" xr:uid="{CA38FCDA-B6F3-4549-A2AC-B45DE41D6CB9}"/>
    <cellStyle name="Calculation 3 7 3" xfId="13015" xr:uid="{98DF57B1-B633-4F62-8927-C29B159EF34D}"/>
    <cellStyle name="Calculation 3 7 4" xfId="10315" xr:uid="{7F7C83CF-BA38-4E5E-B714-5D0C5A9AAFB7}"/>
    <cellStyle name="Calculation 3 8" xfId="4166" xr:uid="{0BEEB3C1-8C30-4753-A31C-0EE9491586D1}"/>
    <cellStyle name="Calculation 3 8 2" xfId="8852" xr:uid="{999CF3F7-4EBF-4862-AC3F-B42132BAC4EE}"/>
    <cellStyle name="Calculation 3 9" xfId="4736" xr:uid="{6629C482-05DD-4591-9DBF-57154484FD98}"/>
    <cellStyle name="Calculation 3 9 2" xfId="12936" xr:uid="{53BE39E3-CFD8-4001-8458-1730BBBEE033}"/>
    <cellStyle name="Calculation 4" xfId="903" xr:uid="{8A255565-A5CD-4D8D-BBFD-7C24D3672335}"/>
    <cellStyle name="Calculation 5" xfId="169" xr:uid="{F314B6DC-561F-4402-95BA-9AF85242CA85}"/>
    <cellStyle name="Calculation 6" xfId="121" xr:uid="{BCE12CFD-7EE2-4D37-94C9-DF3833301C39}"/>
    <cellStyle name="Calculation 6 2" xfId="1149" xr:uid="{DD6006E6-90C0-444B-BD81-384B97630CF9}"/>
    <cellStyle name="Calculation 6 2 2" xfId="2397" xr:uid="{1A49ADB5-CA05-4C03-9D04-A06975F6D400}"/>
    <cellStyle name="Calculation 6 2 3" xfId="2903" xr:uid="{8F29E925-1671-4735-B99D-64261E5FDE5C}"/>
    <cellStyle name="Calculation 6 2 4" xfId="2673" xr:uid="{28677E34-3ACD-45D9-8659-8AF558F549B2}"/>
    <cellStyle name="Calculation 6 2 5" xfId="3769" xr:uid="{E5F2A886-D879-4F24-BBC8-2557CEB72AD1}"/>
    <cellStyle name="Calculation 6 2 6" xfId="1861" xr:uid="{105B455D-1F85-4DF6-BC9E-B48A3D958E86}"/>
    <cellStyle name="Calculation 6 2 7" xfId="4428" xr:uid="{10C3871E-9C48-4954-B6C4-6E185D52AE8A}"/>
    <cellStyle name="Calculation 6 3" xfId="1481" xr:uid="{143E477E-0ADD-4663-99D9-A3C00AEDB1F1}"/>
    <cellStyle name="Calculation 6 4" xfId="2045" xr:uid="{B89701C3-2F41-414E-99FA-AA1D7F58C095}"/>
    <cellStyle name="Calculation 6 5" xfId="3292" xr:uid="{9535A520-E539-4C06-9664-5ACA41272028}"/>
    <cellStyle name="Calculation 6 6" xfId="3231" xr:uid="{ECED40D5-13CC-43CE-959C-D777E3CA4896}"/>
    <cellStyle name="Calculation 6 7" xfId="4240" xr:uid="{7B591C22-728F-4358-8F8A-3C9A7E27FD50}"/>
    <cellStyle name="Calculation 6 8" xfId="4112" xr:uid="{542C9646-F047-4B16-81DE-00702F07A8F7}"/>
    <cellStyle name="Calculations" xfId="10" xr:uid="{DC6B33C5-269B-4BF4-A388-8EA9F2E0B89D}"/>
    <cellStyle name="Calculations 3" xfId="6086" xr:uid="{8F130B9F-48E4-48AE-842F-242ECBBEA83E}"/>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7" xr:uid="{59A11C90-A8D0-4591-93BB-70FD2E8F86CD}"/>
    <cellStyle name="Check Cell 3" xfId="565" xr:uid="{E3F37888-0849-4375-99E4-9E4A37B0D02F}"/>
    <cellStyle name="Check Cell 3 2" xfId="4738"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0" xr:uid="{75614EC9-3A41-4F19-9922-C5533039B9B5}"/>
    <cellStyle name="Comma [1] 2 2" xfId="4741" xr:uid="{9E49F09F-F0C5-45E6-8BBC-945528537877}"/>
    <cellStyle name="Comma [1] 2 3" xfId="4742" xr:uid="{A5FA9360-66A0-4621-A19B-BB048A39DC74}"/>
    <cellStyle name="Comma [1] 2 4" xfId="4743" xr:uid="{2DD7E225-00CC-4BED-83AD-98F465697F19}"/>
    <cellStyle name="Comma [1] 2 5" xfId="4744" xr:uid="{B93702FF-0A08-49EC-9B9D-9AC7FF1BDF0E}"/>
    <cellStyle name="Comma [1] 2 6" xfId="4745" xr:uid="{59FA35CA-FF2A-4C65-8565-688BC502512B}"/>
    <cellStyle name="Comma [1] 2 7" xfId="4746" xr:uid="{68C224C9-C361-4953-9D7F-F42B9EB8BB0D}"/>
    <cellStyle name="Comma [1] 2 8" xfId="4747" xr:uid="{8AA05DCC-E103-41E7-AF9F-F20947A02968}"/>
    <cellStyle name="Comma [1] 3" xfId="4739" xr:uid="{AE6A3883-76E9-4877-BCF6-34D01EE907DE}"/>
    <cellStyle name="Comma 10" xfId="1371" xr:uid="{3AF8B8D7-A128-457E-9876-402A761AB266}"/>
    <cellStyle name="Comma 10 2" xfId="5779" xr:uid="{63CA8E70-ABF2-4037-A9CE-6BB7EE7887DF}"/>
    <cellStyle name="Comma 10 2 2" xfId="7763" xr:uid="{0FA5D890-5F04-42AD-A1FE-F089D093CC32}"/>
    <cellStyle name="Comma 10 2 2 2" xfId="12566" xr:uid="{7256F8E9-AD9B-4E49-93B1-8AEFB278FA17}"/>
    <cellStyle name="Comma 10 2 2 2 2" xfId="17341" xr:uid="{8993694E-B61A-4271-9981-0C86C357A378}"/>
    <cellStyle name="Comma 10 2 2 3" xfId="11157" xr:uid="{B542C820-9D2D-478E-A352-2EB53F25B40E}"/>
    <cellStyle name="Comma 10 2 2 4" xfId="9656" xr:uid="{044DCC60-3270-4D39-A2D5-4D4EB07E4A02}"/>
    <cellStyle name="Comma 10 2 2 5" xfId="16308" xr:uid="{ACB2D476-8A96-4AC4-AA94-5A42E0529C12}"/>
    <cellStyle name="Comma 10 2 3" xfId="7582" xr:uid="{E35A39B9-B088-410B-95D7-BB8C33E4DECE}"/>
    <cellStyle name="Comma 10 2 3 2" xfId="11949" xr:uid="{E3CBAF6B-AC38-4DE0-B440-7ECA95044A67}"/>
    <cellStyle name="Comma 10 2 3 3" xfId="9476" xr:uid="{4ED2D6A7-A7E4-4BA3-91E1-12478E0F924C}"/>
    <cellStyle name="Comma 10 2 3 4" xfId="16799" xr:uid="{E5F0DCCA-2028-485F-A7F9-DAF0073B214F}"/>
    <cellStyle name="Comma 10 2 4" xfId="8257" xr:uid="{CBDB51AA-127C-4DED-81AB-CDBBA2E3F29D}"/>
    <cellStyle name="Comma 10 2 4 2" xfId="10149" xr:uid="{06A49C35-3BC5-4B2D-9773-5E1CDA98F4FC}"/>
    <cellStyle name="Comma 10 2 5" xfId="10586" xr:uid="{7A532EF0-3A38-4DAF-B395-B1F97EA79BF1}"/>
    <cellStyle name="Comma 10 2 6" xfId="9280" xr:uid="{7E8847E8-180C-403C-8E33-85DE4F5A8531}"/>
    <cellStyle name="Comma 10 2 7" xfId="16127" xr:uid="{845247C1-39F8-4AD4-BDAC-4E9DDCE7F872}"/>
    <cellStyle name="Comma 10 2 8" xfId="7381" xr:uid="{AFA8EF88-F8E8-4275-A0ED-CD1730646447}"/>
    <cellStyle name="Comma 10 3" xfId="4748" xr:uid="{E4EC9A10-160B-4AB7-95EE-6E5A036E858D}"/>
    <cellStyle name="Comma 10 3 2" xfId="12313" xr:uid="{ABA3E7F9-7780-4E8C-B77C-E57EEFBECD9A}"/>
    <cellStyle name="Comma 10 3 2 2" xfId="17097" xr:uid="{85B052C3-1509-4E65-8714-9DE139C3EC89}"/>
    <cellStyle name="Comma 10 3 3" xfId="10911" xr:uid="{5ED96419-B06E-46AE-BE4C-7AB56845C2C4}"/>
    <cellStyle name="Comma 10 3 4" xfId="9567" xr:uid="{C2557956-A68A-486C-AFC3-A91DA2A54DBD}"/>
    <cellStyle name="Comma 10 3 5" xfId="16220" xr:uid="{D16C7507-4023-431F-9694-35320620CD8F}"/>
    <cellStyle name="Comma 10 3 6" xfId="7674" xr:uid="{D28A83FB-9C73-4B59-9C4E-B2CE63906ACF}"/>
    <cellStyle name="Comma 10 4" xfId="7493" xr:uid="{16D079B1-5B75-4013-865E-A5C0E5CFD687}"/>
    <cellStyle name="Comma 10 4 2" xfId="12738" xr:uid="{909869EE-C840-45E2-BF8D-A9BF14E1D015}"/>
    <cellStyle name="Comma 10 4 2 2" xfId="17513" xr:uid="{107C49F4-A2E6-44A5-A7E7-C8C6FC31CEC2}"/>
    <cellStyle name="Comma 10 4 3" xfId="11346" xr:uid="{CF71D6F3-483A-4CE8-8F53-E86A03E6F0A1}"/>
    <cellStyle name="Comma 10 4 4" xfId="9387" xr:uid="{0DDACB1B-E77E-4269-A03B-BACDA719B1CB}"/>
    <cellStyle name="Comma 10 4 5" xfId="16396" xr:uid="{7ECFBDF9-2B9C-4CD1-8321-48CCDA75AC62}"/>
    <cellStyle name="Comma 10 5" xfId="7988" xr:uid="{C107C202-3437-4E14-9E28-D546DABFE5DB}"/>
    <cellStyle name="Comma 10 5 2" xfId="11743" xr:uid="{82575A4C-4118-4F9E-AE5B-FD14AB827E32}"/>
    <cellStyle name="Comma 10 5 3" xfId="9881" xr:uid="{70D68729-62EA-4D06-8526-5F5178D18175}"/>
    <cellStyle name="Comma 10 5 4" xfId="16603" xr:uid="{AFCC34EF-C97F-46C3-BE4D-FCEBDC48A124}"/>
    <cellStyle name="Comma 10 6" xfId="7114" xr:uid="{F941A1E1-3E58-49F3-82C0-10DAABAEA7A1}"/>
    <cellStyle name="Comma 10 6 2" xfId="10316" xr:uid="{157BFDC9-97A8-4F75-9DCC-10DC5E170421}"/>
    <cellStyle name="Comma 10 7" xfId="8853" xr:uid="{96050EBA-44B9-4D8D-8075-1797FB334F7A}"/>
    <cellStyle name="Comma 10 8" xfId="16025" xr:uid="{2F45E97D-0F24-46A3-BC0F-3DEAE6C90715}"/>
    <cellStyle name="Comma 10 9" xfId="7001" xr:uid="{0B832A49-71B9-4D77-9374-19482C8060FE}"/>
    <cellStyle name="Comma 11" xfId="1374" xr:uid="{514B6222-F717-448C-974A-1DA1AC1CB095}"/>
    <cellStyle name="Comma 11 2" xfId="5776" xr:uid="{1FA0AC6F-F6E0-4516-89FF-7BAC7CFB863C}"/>
    <cellStyle name="Comma 11 2 2" xfId="6220" xr:uid="{CAD6D95E-6439-4C0A-B215-F261BF4EC74E}"/>
    <cellStyle name="Comma 11 2 2 2" xfId="6322" xr:uid="{D6B05E5A-587E-4263-B305-C530F9DBC347}"/>
    <cellStyle name="Comma 11 2 2 2 2" xfId="6751" xr:uid="{9475EAA6-BB0A-4E32-9242-AA122CEA1BE1}"/>
    <cellStyle name="Comma 11 2 2 2 2 2" xfId="8829" xr:uid="{AF22468B-6977-4C59-BFBC-AAF29FF3711C}"/>
    <cellStyle name="Comma 11 2 2 2 3" xfId="6536" xr:uid="{040E7C66-4434-4992-B1B9-05CA7174C742}"/>
    <cellStyle name="Comma 11 2 2 2 4" xfId="8619" xr:uid="{F7271539-5700-4B04-9ABB-9343C22D07E1}"/>
    <cellStyle name="Comma 11 2 2 2 5" xfId="12564" xr:uid="{9EFCB6E1-9206-45CA-AF5A-45C07D7B03E8}"/>
    <cellStyle name="Comma 11 2 2 2 6" xfId="17339" xr:uid="{F7B93D2C-62C6-4E47-94A1-21DFD8977B05}"/>
    <cellStyle name="Comma 11 2 2 3" xfId="6649" xr:uid="{26FE8C57-9BBC-492B-AE81-6106276C447A}"/>
    <cellStyle name="Comma 11 2 2 3 2" xfId="7761" xr:uid="{FED5D954-78E6-4FD1-982A-49E67B06E6E6}"/>
    <cellStyle name="Comma 11 2 2 3 3" xfId="8727" xr:uid="{04CE2C65-ED1B-4BD1-97ED-A39E23C28335}"/>
    <cellStyle name="Comma 11 2 2 3 4" xfId="11155" xr:uid="{E0256BA9-9E05-45CE-823B-38FF94D6D33F}"/>
    <cellStyle name="Comma 11 2 2 4" xfId="6434" xr:uid="{B4AC4EB7-516C-4446-ACE3-91C3254EA1A2}"/>
    <cellStyle name="Comma 11 2 2 5" xfId="8517" xr:uid="{2B1AFEA7-593A-443D-811A-C560C11EFEE8}"/>
    <cellStyle name="Comma 11 2 2 6" xfId="9654" xr:uid="{D95D0356-E73E-4A6E-8D3E-DB3FFEE97533}"/>
    <cellStyle name="Comma 11 2 2 7" xfId="16306" xr:uid="{1AF04879-92EB-4A48-8A03-2D1608A3109A}"/>
    <cellStyle name="Comma 11 2 3" xfId="6272" xr:uid="{735C699B-5B97-4C74-91E5-EBFB4CC08151}"/>
    <cellStyle name="Comma 11 2 3 2" xfId="6701" xr:uid="{D16E9932-BFB4-4933-A231-4E927135CD3A}"/>
    <cellStyle name="Comma 11 2 3 2 2" xfId="7580" xr:uid="{ECCFD34C-3EC8-4DBF-B3BA-74919B469537}"/>
    <cellStyle name="Comma 11 2 3 2 3" xfId="8779" xr:uid="{2B7D2E21-1F9A-4074-8B5D-A45F3BC8E80D}"/>
    <cellStyle name="Comma 11 2 3 2 4" xfId="11944" xr:uid="{31A0812F-1EB6-4170-B8BB-587F931AEB03}"/>
    <cellStyle name="Comma 11 2 3 3" xfId="6486" xr:uid="{0D9F3033-8579-494D-AA13-093F5F7160D4}"/>
    <cellStyle name="Comma 11 2 3 4" xfId="8569" xr:uid="{200D43BB-FF3A-4728-95F3-364E43D14DEF}"/>
    <cellStyle name="Comma 11 2 3 5" xfId="9474" xr:uid="{191B619A-2F8D-480E-98D4-E8C3457B89ED}"/>
    <cellStyle name="Comma 11 2 3 6" xfId="16795" xr:uid="{149372B9-76E4-4AB2-A57F-D75A93AE4CA6}"/>
    <cellStyle name="Comma 11 2 4" xfId="6594" xr:uid="{4E4BE02D-9317-4C3E-BA02-337EE5D61831}"/>
    <cellStyle name="Comma 11 2 4 2" xfId="8254" xr:uid="{5ADBEA17-FC7F-41E6-80A7-1DC6035895A0}"/>
    <cellStyle name="Comma 11 2 4 3" xfId="8672" xr:uid="{A44DDA2F-731A-47C9-91E0-C34CB079843C}"/>
    <cellStyle name="Comma 11 2 4 4" xfId="10146" xr:uid="{1AB97F5E-D802-45BA-AFAF-10FAB2D48742}"/>
    <cellStyle name="Comma 11 2 5" xfId="6379" xr:uid="{F00C71A6-91CF-48B1-A5FC-0FA165096A4A}"/>
    <cellStyle name="Comma 11 2 5 2" xfId="7379" xr:uid="{4F924FDF-03A1-4279-9702-E6DCA7523E32}"/>
    <cellStyle name="Comma 11 2 5 3" xfId="10581" xr:uid="{6E0AF7EE-DB30-4E78-8662-8CF2443FE217}"/>
    <cellStyle name="Comma 11 2 6" xfId="8462" xr:uid="{2D2E7722-6EA5-487A-957F-F190C081ED1F}"/>
    <cellStyle name="Comma 11 2 7" xfId="9278" xr:uid="{C1A759AE-918B-4E06-BC6A-DC64D465E6F7}"/>
    <cellStyle name="Comma 11 2 8" xfId="16125" xr:uid="{F8F07484-8880-4D32-90ED-31D4A483EC30}"/>
    <cellStyle name="Comma 11 2 9" xfId="6158" xr:uid="{C7E709D9-FDA5-4BA0-983B-A8B785A20DB3}"/>
    <cellStyle name="Comma 11 3" xfId="4526" xr:uid="{E593A1DE-287A-4DB0-9B3A-CE7E12B0DF64}"/>
    <cellStyle name="Comma 11 3 2" xfId="6626" xr:uid="{238F8120-93ED-46D1-8B45-3E58CD101094}"/>
    <cellStyle name="Comma 11 3 2 2" xfId="7670" xr:uid="{A0BFF53B-30F0-4930-8050-F3AC9EB965B2}"/>
    <cellStyle name="Comma 11 3 2 3" xfId="8704" xr:uid="{229D4A6D-9995-4AAB-A0C7-C9E92D750CBE}"/>
    <cellStyle name="Comma 11 3 2 4" xfId="12298" xr:uid="{0006B9EA-C7AC-4B21-8BDD-882366413A69}"/>
    <cellStyle name="Comma 11 3 2 5" xfId="17082" xr:uid="{0875C02F-B0A9-434B-B98D-53A8455E558D}"/>
    <cellStyle name="Comma 11 3 3" xfId="6411" xr:uid="{A533BA78-6542-468C-AC77-68A9AA565179}"/>
    <cellStyle name="Comma 11 3 3 2" xfId="10895" xr:uid="{7FFAC01C-B49A-47CB-A4DD-52D9480125E4}"/>
    <cellStyle name="Comma 11 3 4" xfId="8494" xr:uid="{82D82161-9A82-45BC-A60F-12729615541B}"/>
    <cellStyle name="Comma 11 3 5" xfId="9564" xr:uid="{FFEFE05C-0ED5-4863-B9CB-C7BDB3667A3C}"/>
    <cellStyle name="Comma 11 3 6" xfId="16218" xr:uid="{9C48AF5B-0501-450E-B465-A2B2FB0AB18C}"/>
    <cellStyle name="Comma 11 3 7" xfId="6197" xr:uid="{D6548D45-6FB1-47AA-B691-D5F869DFF68F}"/>
    <cellStyle name="Comma 11 4" xfId="6248" xr:uid="{F2FCA802-7D76-48C7-A8A3-C126C4B6CA1D}"/>
    <cellStyle name="Comma 11 4 2" xfId="6677" xr:uid="{F8BD10F3-0995-4D3B-B7DC-2926C534DB1B}"/>
    <cellStyle name="Comma 11 4 2 2" xfId="7489" xr:uid="{F78FD7A6-9609-4C53-9A06-3B59DAA92B11}"/>
    <cellStyle name="Comma 11 4 2 3" xfId="8755" xr:uid="{225E3C94-3A86-47F3-BCBA-087AF8A64C3C}"/>
    <cellStyle name="Comma 11 4 2 4" xfId="12739" xr:uid="{6358E02D-F01C-4940-B0DA-6ADA9A2A3C39}"/>
    <cellStyle name="Comma 11 4 2 5" xfId="17514" xr:uid="{B703390E-1E06-4849-85EF-F77082489D63}"/>
    <cellStyle name="Comma 11 4 3" xfId="6462" xr:uid="{C697AC02-C503-4550-B87C-A707C6927175}"/>
    <cellStyle name="Comma 11 4 3 2" xfId="11347" xr:uid="{E3BE705F-BE63-4A07-AC11-10E720BCF4B0}"/>
    <cellStyle name="Comma 11 4 4" xfId="8545" xr:uid="{7F314182-F9C7-41D3-AE3A-D9F10AD9D861}"/>
    <cellStyle name="Comma 11 4 5" xfId="9384" xr:uid="{39B3E440-190F-4323-90E0-3E573AB14571}"/>
    <cellStyle name="Comma 11 4 6" xfId="16397" xr:uid="{A558D123-EF66-4810-991D-BA5D08AF5BC3}"/>
    <cellStyle name="Comma 11 5" xfId="6570" xr:uid="{20EC3B82-BD64-4702-A6D2-4BF08FA814E0}"/>
    <cellStyle name="Comma 11 5 2" xfId="7854" xr:uid="{7BEBB221-F8C5-4100-A980-97F43E23B16D}"/>
    <cellStyle name="Comma 11 5 2 2" xfId="11740" xr:uid="{88071BC6-523C-4B42-B9E5-50AE87555AE0}"/>
    <cellStyle name="Comma 11 5 3" xfId="7018" xr:uid="{7F7C21A4-A005-4295-9BF3-C2B90D7A6580}"/>
    <cellStyle name="Comma 11 5 4" xfId="9748" xr:uid="{8F3ECFAA-9F68-42BD-AA60-B10B4C88913D}"/>
    <cellStyle name="Comma 11 5 5" xfId="16600" xr:uid="{97F3CF2D-43A7-4620-AE2B-0AA9DB5FD3DD}"/>
    <cellStyle name="Comma 11 6" xfId="6355" xr:uid="{801AA987-B3FE-462A-ABBB-D390388BDC81}"/>
    <cellStyle name="Comma 11 6 2" xfId="7099" xr:uid="{FE6CFAFF-2D8A-4623-AE60-4E5180EAB5D8}"/>
    <cellStyle name="Comma 11 6 3" xfId="10311" xr:uid="{35853F63-EE59-4B89-90B6-8F1D8AB2C11B}"/>
    <cellStyle name="Comma 11 7" xfId="8844" xr:uid="{1BD034CC-0580-4D5F-B2A5-46FCA8B7B32C}"/>
    <cellStyle name="Comma 11 8" xfId="16022" xr:uid="{B69CB5B8-B5A4-4D04-9829-597D472C65C7}"/>
    <cellStyle name="Comma 11 9" xfId="6130" xr:uid="{EE79B670-5FF4-44ED-954F-743139A9FC5A}"/>
    <cellStyle name="Comma 12" xfId="1373" xr:uid="{9DC2233A-527F-41F9-A8C5-D4816A90997C}"/>
    <cellStyle name="Comma 12 2" xfId="5780" xr:uid="{50CD1F20-B4BD-4758-922E-DD7AD1084C26}"/>
    <cellStyle name="Comma 12 2 2" xfId="7764" xr:uid="{692DE8AB-2F0E-4CDB-84A0-72BAA86A0983}"/>
    <cellStyle name="Comma 12 2 2 2" xfId="12567" xr:uid="{B3216C5D-DC05-44A6-91F8-2AD9CB2E3CE3}"/>
    <cellStyle name="Comma 12 2 2 2 2" xfId="17342" xr:uid="{C31A214B-0EF2-4589-ADA3-EC79012B70AC}"/>
    <cellStyle name="Comma 12 2 2 3" xfId="11158" xr:uid="{19EBBDF8-869C-4184-9621-45980E81E2EA}"/>
    <cellStyle name="Comma 12 2 2 4" xfId="9657" xr:uid="{C975DBC9-7243-4B04-9F65-77597723AB77}"/>
    <cellStyle name="Comma 12 2 2 5" xfId="16309" xr:uid="{13E7162C-7642-4FD2-9CD5-74432C7FF0EA}"/>
    <cellStyle name="Comma 12 2 3" xfId="7583" xr:uid="{8C91A728-4BC1-43B8-B58B-0874D12F83B6}"/>
    <cellStyle name="Comma 12 2 3 2" xfId="11950" xr:uid="{165C885E-4E81-4843-8725-F864A476FFE3}"/>
    <cellStyle name="Comma 12 2 3 3" xfId="9477" xr:uid="{7C7FDB21-2918-4BB6-9E43-366072DE6049}"/>
    <cellStyle name="Comma 12 2 3 4" xfId="16800" xr:uid="{775C5D97-8814-4524-A556-BD0E58300C36}"/>
    <cellStyle name="Comma 12 2 4" xfId="8258" xr:uid="{3B5CD87A-772D-4667-8D3B-61024A0C14A0}"/>
    <cellStyle name="Comma 12 2 4 2" xfId="10150" xr:uid="{D7EE5619-F483-4580-92D0-947BA126BC1E}"/>
    <cellStyle name="Comma 12 2 5" xfId="10587" xr:uid="{EC902203-8DBE-4610-AEDF-C40D25078F38}"/>
    <cellStyle name="Comma 12 2 6" xfId="9281" xr:uid="{53A96A51-60F7-4B76-A044-21F6A6E2BB50}"/>
    <cellStyle name="Comma 12 2 7" xfId="16128" xr:uid="{B27F004D-F295-4CE6-A740-B70F60D07F2C}"/>
    <cellStyle name="Comma 12 2 8" xfId="7382" xr:uid="{53CB64DC-BEE3-4A1D-893B-70134E5AACB1}"/>
    <cellStyle name="Comma 12 3" xfId="4749" xr:uid="{9454280F-90CA-4301-91A0-52DA312BE48E}"/>
    <cellStyle name="Comma 12 3 2" xfId="12314" xr:uid="{484A8C27-F8A6-4639-A15D-87B404A9E8B0}"/>
    <cellStyle name="Comma 12 3 2 2" xfId="17098" xr:uid="{0D1915A6-51AA-42DC-8EDF-B138A0680D18}"/>
    <cellStyle name="Comma 12 3 3" xfId="10912" xr:uid="{46F19766-3DB2-4C81-8EC6-08EF322A809C}"/>
    <cellStyle name="Comma 12 3 4" xfId="9568" xr:uid="{D793C21C-7E76-40F1-8CF2-31FDE0775C57}"/>
    <cellStyle name="Comma 12 3 5" xfId="16221" xr:uid="{B4630B2D-C1A8-40AC-9049-8DD9D916292D}"/>
    <cellStyle name="Comma 12 3 6" xfId="7675" xr:uid="{7B517676-C042-49F1-B1D7-9F1BC9401386}"/>
    <cellStyle name="Comma 12 4" xfId="7494" xr:uid="{9370F4C5-16DE-4D43-8C09-1B89332164DE}"/>
    <cellStyle name="Comma 12 4 2" xfId="12740" xr:uid="{E83D3C0B-C35B-47F0-8A8B-EA1708C115B2}"/>
    <cellStyle name="Comma 12 4 2 2" xfId="17515" xr:uid="{3B83AC0E-3797-44C3-B650-AD1CE6EC6814}"/>
    <cellStyle name="Comma 12 4 3" xfId="11348" xr:uid="{BC09382A-5855-415B-B7B8-DDACF4D30005}"/>
    <cellStyle name="Comma 12 4 4" xfId="9388" xr:uid="{5A69104C-6FA9-4F08-A505-FC365C8A8F5A}"/>
    <cellStyle name="Comma 12 4 5" xfId="16398" xr:uid="{CBB1C044-0F36-4218-9B30-A309200335AF}"/>
    <cellStyle name="Comma 12 5" xfId="7989" xr:uid="{B1BD69AC-FC36-4A7C-A043-358BAF47A151}"/>
    <cellStyle name="Comma 12 5 2" xfId="11744" xr:uid="{BC6C775B-C0BD-4F84-BECB-6739567BCDE6}"/>
    <cellStyle name="Comma 12 5 3" xfId="9882" xr:uid="{709ED69B-C70D-4D6C-81AF-488A59F6F3BD}"/>
    <cellStyle name="Comma 12 5 4" xfId="16604" xr:uid="{8D31FF38-D367-415F-AA7B-5CF35CC22566}"/>
    <cellStyle name="Comma 12 6" xfId="7115" xr:uid="{3A12DBD0-C44D-45F6-B5AD-C42FA8E9F522}"/>
    <cellStyle name="Comma 12 6 2" xfId="10317" xr:uid="{74C16F39-912F-4E07-AE64-A32E977B2BEF}"/>
    <cellStyle name="Comma 12 7" xfId="8854" xr:uid="{8AAF0104-29F6-4F85-B51D-CC63E11F18D2}"/>
    <cellStyle name="Comma 12 8" xfId="16026" xr:uid="{8322CDB6-5F4C-4F23-89B7-F4441DC76137}"/>
    <cellStyle name="Comma 12 9" xfId="7021" xr:uid="{8D31368E-296E-4286-AC06-460A8EBCB860}"/>
    <cellStyle name="Comma 13" xfId="1381" xr:uid="{89CD52EB-1067-4FA2-AD3C-73DF720449BD}"/>
    <cellStyle name="Comma 13 2" xfId="5781" xr:uid="{9ECC141E-7DCE-4927-862F-57B20336019C}"/>
    <cellStyle name="Comma 13 2 2" xfId="7765" xr:uid="{C7BFF585-81DC-4470-AD5F-2695756C96B2}"/>
    <cellStyle name="Comma 13 2 2 2" xfId="12568" xr:uid="{5ADB8EC7-F75C-4A5D-9B2C-21697794BADC}"/>
    <cellStyle name="Comma 13 2 2 2 2" xfId="17343" xr:uid="{6B0752A2-25DE-48FC-ACFB-343FDE736B98}"/>
    <cellStyle name="Comma 13 2 2 3" xfId="11159" xr:uid="{49F16B49-C0CB-4B41-85D8-4718A3A038C3}"/>
    <cellStyle name="Comma 13 2 2 4" xfId="9658" xr:uid="{77020554-3D6E-4CDC-893B-895F10799FFB}"/>
    <cellStyle name="Comma 13 2 2 5" xfId="16310" xr:uid="{77D712AE-3361-4910-9494-8051025A2715}"/>
    <cellStyle name="Comma 13 2 3" xfId="7584" xr:uid="{3755BDF5-A332-41B1-913E-C6CB38A5EF86}"/>
    <cellStyle name="Comma 13 2 3 2" xfId="11951" xr:uid="{E1C68317-8E95-4EB4-A365-0CBDD4E1C764}"/>
    <cellStyle name="Comma 13 2 3 3" xfId="9478" xr:uid="{DA1D5FCD-F551-44A2-BC59-85DB8BC4C32E}"/>
    <cellStyle name="Comma 13 2 3 4" xfId="16801" xr:uid="{46DE6BC9-0E7F-4BCE-AC77-E975781375FB}"/>
    <cellStyle name="Comma 13 2 4" xfId="8259" xr:uid="{E7ACFEAF-E4E7-43F7-B34A-5D17626A0106}"/>
    <cellStyle name="Comma 13 2 4 2" xfId="10151" xr:uid="{10914C67-7D38-4E43-8046-ECCE72EFE79B}"/>
    <cellStyle name="Comma 13 2 5" xfId="10588" xr:uid="{7801A38F-4FE2-4D7E-8CA0-9C2339987BF0}"/>
    <cellStyle name="Comma 13 2 6" xfId="9282" xr:uid="{EF06E5F2-9A15-47A5-90EF-B4AD3135E56C}"/>
    <cellStyle name="Comma 13 2 7" xfId="16129" xr:uid="{193BB6E2-BB50-4D21-90DB-6A38A78484BA}"/>
    <cellStyle name="Comma 13 2 8" xfId="7383" xr:uid="{ACDE1685-664D-4BD9-AD96-834B22DB7ADC}"/>
    <cellStyle name="Comma 13 3" xfId="4750" xr:uid="{2F839EAD-285F-4DF9-9F7E-A50AAA85CCF3}"/>
    <cellStyle name="Comma 13 3 2" xfId="12315" xr:uid="{FDA583C9-E03B-4100-9BBD-F2E47FD64A8C}"/>
    <cellStyle name="Comma 13 3 2 2" xfId="17099" xr:uid="{FAF2AB78-E7F3-4017-9155-0D34ECC2AA0D}"/>
    <cellStyle name="Comma 13 3 3" xfId="10913" xr:uid="{FEED0EEB-0F98-47BB-8867-46A56E82AF04}"/>
    <cellStyle name="Comma 13 3 4" xfId="9569" xr:uid="{DC637400-174A-498C-8475-330CE51B9C28}"/>
    <cellStyle name="Comma 13 3 5" xfId="16222" xr:uid="{BF89E2EC-6AB0-4B69-93AB-8DDB1C881E62}"/>
    <cellStyle name="Comma 13 3 6" xfId="7676" xr:uid="{8401907D-EEC2-4958-9673-069EB0217DC0}"/>
    <cellStyle name="Comma 13 4" xfId="7495" xr:uid="{04A45C8A-BD0A-4295-9EA0-4194AF72706C}"/>
    <cellStyle name="Comma 13 4 2" xfId="12741" xr:uid="{C40D73E8-5517-4BEC-8CA5-E68BF6917AE6}"/>
    <cellStyle name="Comma 13 4 2 2" xfId="17516" xr:uid="{2E02EB46-F31C-4BFD-9BF6-A3959BBC8138}"/>
    <cellStyle name="Comma 13 4 3" xfId="11349" xr:uid="{5200D630-4586-423E-AA61-7AC00862F20A}"/>
    <cellStyle name="Comma 13 4 4" xfId="9389" xr:uid="{C0F59820-EF1B-46C2-BF32-FAC2BB8B542D}"/>
    <cellStyle name="Comma 13 4 5" xfId="16399" xr:uid="{A1946CD2-6863-435F-97EB-6027584A521F}"/>
    <cellStyle name="Comma 13 5" xfId="7990" xr:uid="{163DE516-27F8-450B-9110-B7E55A237EC4}"/>
    <cellStyle name="Comma 13 5 2" xfId="11745" xr:uid="{AA678824-4531-434B-8AF1-8B649329F6D5}"/>
    <cellStyle name="Comma 13 5 3" xfId="9883" xr:uid="{F5F5CFC2-D1C3-4EBE-83BE-CA08FAE76FAC}"/>
    <cellStyle name="Comma 13 5 4" xfId="16605" xr:uid="{6C87D237-F1EA-410F-B388-2FC215E47F5C}"/>
    <cellStyle name="Comma 13 6" xfId="7116" xr:uid="{ABBB5D25-CCC1-45C5-BB10-61AC6902AE31}"/>
    <cellStyle name="Comma 13 6 2" xfId="10318" xr:uid="{961FD413-583A-427F-B9D3-D1216088CDE5}"/>
    <cellStyle name="Comma 13 7" xfId="8855" xr:uid="{E41B33E1-8B67-4077-9D87-8B9078433CE0}"/>
    <cellStyle name="Comma 13 8" xfId="16027" xr:uid="{53D74F60-C4BA-403C-9859-028B517978BB}"/>
    <cellStyle name="Comma 13 9" xfId="7024" xr:uid="{0E2A2D7E-39A6-4AFA-9ADD-7BB9621BC8C9}"/>
    <cellStyle name="Comma 14" xfId="1382" xr:uid="{31CB11D1-DBCC-4A90-985A-F0F3D1579D15}"/>
    <cellStyle name="Comma 14 2" xfId="11350" xr:uid="{0E7817BF-11F0-43BC-8374-4EAAA9C10BCF}"/>
    <cellStyle name="Comma 14 2 2" xfId="12742" xr:uid="{EC2F2E0F-8A86-4C8D-8695-0205AD6D99CA}"/>
    <cellStyle name="Comma 14 2 2 2" xfId="17517" xr:uid="{2F823DE3-0531-40EF-82D8-40C3C47BD80B}"/>
    <cellStyle name="Comma 14 2 3" xfId="16400" xr:uid="{7B8BF1C6-B109-43C4-BFBF-A0A0FE2D6953}"/>
    <cellStyle name="Comma 14 3" xfId="12188" xr:uid="{ADA53709-DD61-489D-BC83-F3AB97CE9863}"/>
    <cellStyle name="Comma 14 3 2" xfId="16984" xr:uid="{B60985D2-408F-4228-8329-173722D8773E}"/>
    <cellStyle name="Comma 14 4" xfId="10785" xr:uid="{0C981402-4B56-4883-AFB2-72B65D8E5924}"/>
    <cellStyle name="Comma 14 5" xfId="16214" xr:uid="{37C61E28-BD4A-467B-9CF1-99DD0B3D0E55}"/>
    <cellStyle name="Comma 14 6" xfId="7026" xr:uid="{7543959B-B04B-4ED9-9118-9E3227FE35B9}"/>
    <cellStyle name="Comma 15" xfId="7028" xr:uid="{CD729D1F-3362-45DE-8948-5B404A4D11C6}"/>
    <cellStyle name="Comma 15 2" xfId="12296" xr:uid="{CA480728-EADB-498C-83E5-DD8CDA4CCB45}"/>
    <cellStyle name="Comma 15 2 2" xfId="17080" xr:uid="{3C0AEC22-B836-4DA7-A562-2D35F55B2F88}"/>
    <cellStyle name="Comma 15 3" xfId="10893" xr:uid="{33327CCB-326A-4D09-AA72-0F0A7E30B60C}"/>
    <cellStyle name="Comma 15 4" xfId="16217" xr:uid="{4506E921-7AEA-4654-9BC8-60A850DCFDA9}"/>
    <cellStyle name="Comma 16" xfId="6969" xr:uid="{FE898618-15E0-435B-AD81-C39A495D6C11}"/>
    <cellStyle name="Comma 16 2" xfId="12917" xr:uid="{0D742FA2-889A-4B8B-BD62-2E3942FAACE7}"/>
    <cellStyle name="Comma 16 2 2" xfId="17615" xr:uid="{27EC7AB6-F997-46BB-9562-AC4EB2CDF5F1}"/>
    <cellStyle name="Comma 16 3" xfId="11709" xr:uid="{531975B6-27CD-4032-B0BF-9E1DAFA886F2}"/>
    <cellStyle name="Comma 16 4" xfId="16586" xr:uid="{D8DC30CA-64B7-4C1E-BE41-0AA4516FF5FA}"/>
    <cellStyle name="Comma 17" xfId="7032" xr:uid="{38C8CB30-65E3-4D06-AC3B-F84D6478A0DF}"/>
    <cellStyle name="Comma 17 2" xfId="12743" xr:uid="{C57750F6-CC06-49B0-8715-DB611B70E164}"/>
    <cellStyle name="Comma 17 2 2" xfId="17518" xr:uid="{4D2DA7AD-EB51-422D-B978-3F071D050380}"/>
    <cellStyle name="Comma 17 3" xfId="11351" xr:uid="{5DF38506-E755-41B8-8861-1836364842DA}"/>
    <cellStyle name="Comma 17 4" xfId="16401" xr:uid="{F5B1CBB0-E809-455D-9A38-750BA5F8E548}"/>
    <cellStyle name="Comma 18" xfId="7085" xr:uid="{7E0BC8DA-6B9F-46DF-8BAA-99B1C8F3F0B3}"/>
    <cellStyle name="Comma 18 2" xfId="12744" xr:uid="{0DF5E34A-5757-4641-8741-2122FA6ACA9B}"/>
    <cellStyle name="Comma 18 2 2" xfId="17519" xr:uid="{B06B391F-3A0B-4DA8-BC61-0EE498E36C22}"/>
    <cellStyle name="Comma 18 3" xfId="11352" xr:uid="{29C09548-0F84-4213-9773-F0666466757B}"/>
    <cellStyle name="Comma 18 4" xfId="16402" xr:uid="{4C4D542F-749B-45C8-AA1D-957B517F1A43}"/>
    <cellStyle name="Comma 19" xfId="6963" xr:uid="{A514CCB1-4B28-4207-A53B-6D8F5D643F72}"/>
    <cellStyle name="Comma 19 2" xfId="11733" xr:uid="{4DB17BB6-0508-4438-8375-F414E49E208A}"/>
    <cellStyle name="Comma 19 2 2" xfId="12926" xr:uid="{E2715AA8-F0EF-4C30-86DB-5F8B75496B11}"/>
    <cellStyle name="Comma 19 2 2 2" xfId="17624" xr:uid="{82A34384-ACA3-4C04-8C27-881F6FBDEDA4}"/>
    <cellStyle name="Comma 19 2 3" xfId="16595" xr:uid="{F5F6D5B2-CE42-4F09-9418-CA2636C9BE30}"/>
    <cellStyle name="Comma 19 3" xfId="12914" xr:uid="{F7B054A7-FCD2-4ADF-89AB-6E65419FBFB5}"/>
    <cellStyle name="Comma 19 3 2" xfId="17612" xr:uid="{531A7FAC-BEED-42AE-B172-A0D50E4002B2}"/>
    <cellStyle name="Comma 19 4" xfId="1372" xr:uid="{1B08F429-2693-4B84-83D3-A716E33BE8E5}"/>
    <cellStyle name="Comma 19 4 2" xfId="11703" xr:uid="{02FF842D-9649-499A-99A8-B541A177BF45}"/>
    <cellStyle name="Comma 19 5" xfId="16583" xr:uid="{73E1C9E8-814E-495A-8274-2D927CCE1DD0}"/>
    <cellStyle name="Comma 2" xfId="22" xr:uid="{10C07A1B-EF76-4E4A-83CE-720AD836A5DD}"/>
    <cellStyle name="Comma 2 10" xfId="4752" xr:uid="{34FAAB0D-4AAF-48CB-AE4F-7F3E46EE1D42}"/>
    <cellStyle name="Comma 2 10 2" xfId="5783" xr:uid="{44F15EF9-2F4D-43D4-8DBB-F8BEAB9E15E9}"/>
    <cellStyle name="Comma 2 10 2 2" xfId="7767" xr:uid="{F7E95597-589E-4460-AAB2-92340490B8A8}"/>
    <cellStyle name="Comma 2 10 2 2 2" xfId="12570" xr:uid="{C22C5976-1661-40E4-BAF2-FCA3D7725FC1}"/>
    <cellStyle name="Comma 2 10 2 2 2 2" xfId="17345" xr:uid="{5FB21E24-AF2D-4A38-B035-CE56743A1C13}"/>
    <cellStyle name="Comma 2 10 2 2 3" xfId="11161" xr:uid="{2CFFC3AC-A046-4C38-A523-09D41E12B756}"/>
    <cellStyle name="Comma 2 10 2 2 4" xfId="9660" xr:uid="{36ADFFCC-8373-485F-A8E0-770B49FA688B}"/>
    <cellStyle name="Comma 2 10 2 2 5" xfId="16312" xr:uid="{65535937-A1B9-4E7A-BBDC-3C12BACCE668}"/>
    <cellStyle name="Comma 2 10 2 3" xfId="7586" xr:uid="{43F938EC-D879-4DEC-9672-45BE574C182F}"/>
    <cellStyle name="Comma 2 10 2 3 2" xfId="11953" xr:uid="{CC9A6211-E08D-43C1-8490-047ED38C7C55}"/>
    <cellStyle name="Comma 2 10 2 3 3" xfId="9480" xr:uid="{738ED48E-F257-4790-B50B-5CB48122A8BB}"/>
    <cellStyle name="Comma 2 10 2 3 4" xfId="16803" xr:uid="{C7B9F801-6CE7-4BCC-9614-3F0328E76B63}"/>
    <cellStyle name="Comma 2 10 2 4" xfId="8261" xr:uid="{EC89E184-C00E-48AB-97F2-04267BDE8E17}"/>
    <cellStyle name="Comma 2 10 2 4 2" xfId="10153" xr:uid="{93E074C6-FFA0-4A7C-B9BF-C5CADE815343}"/>
    <cellStyle name="Comma 2 10 2 5" xfId="10590" xr:uid="{04FF7258-31CD-4D64-976B-62078C1701B6}"/>
    <cellStyle name="Comma 2 10 2 6" xfId="9284" xr:uid="{3E22D129-0FC6-4969-A815-E00C389F7525}"/>
    <cellStyle name="Comma 2 10 2 7" xfId="16131" xr:uid="{DBB5D0B8-0C37-4688-9A6B-1BE9083AA40B}"/>
    <cellStyle name="Comma 2 10 2 8" xfId="7385" xr:uid="{B520B1FC-31FA-46D5-AFD7-E7C81F32FDB4}"/>
    <cellStyle name="Comma 2 10 3" xfId="7678" xr:uid="{E815F7FD-6E04-410A-A014-808D7CD82C8F}"/>
    <cellStyle name="Comma 2 10 3 2" xfId="12317" xr:uid="{A4533641-6D9F-4432-B660-87E0B44C0DF1}"/>
    <cellStyle name="Comma 2 10 3 2 2" xfId="17101" xr:uid="{96548D7A-8437-4D31-A980-E57E217858C1}"/>
    <cellStyle name="Comma 2 10 3 3" xfId="10915" xr:uid="{41DEF8E7-E826-4DD1-9B64-E408A1C8D247}"/>
    <cellStyle name="Comma 2 10 3 4" xfId="9571" xr:uid="{C3F62025-BC1F-491A-8482-D60909A08626}"/>
    <cellStyle name="Comma 2 10 3 5" xfId="16224" xr:uid="{F26C2A37-7FD9-4858-8D65-82EADAE3553F}"/>
    <cellStyle name="Comma 2 10 4" xfId="7497" xr:uid="{ED23C16A-060A-4E28-A4C0-5EB0B867FDF2}"/>
    <cellStyle name="Comma 2 10 4 2" xfId="12829" xr:uid="{57FC48DB-9DCA-4C97-9270-D8891C885E3E}"/>
    <cellStyle name="Comma 2 10 4 2 2" xfId="17538" xr:uid="{FC218EEE-6BD5-45D6-A327-49707AB5CC70}"/>
    <cellStyle name="Comma 2 10 4 3" xfId="11555" xr:uid="{9261A3A8-84A3-4C99-B1FC-A9ABDF579C92}"/>
    <cellStyle name="Comma 2 10 4 4" xfId="9391" xr:uid="{B2BB8765-8B4B-4A4F-90A0-FEC815CDB1FB}"/>
    <cellStyle name="Comma 2 10 4 5" xfId="16453" xr:uid="{C4BDE7B1-BFE9-46C9-9037-2636CD748BA8}"/>
    <cellStyle name="Comma 2 10 5" xfId="7992" xr:uid="{CFBEECD1-D423-4F80-A0A7-27460987E251}"/>
    <cellStyle name="Comma 2 10 5 2" xfId="11747" xr:uid="{BD463014-99DE-4D8D-964E-E82C22067E1D}"/>
    <cellStyle name="Comma 2 10 5 3" xfId="9885" xr:uid="{931EE63A-E3A0-4CAE-B594-B018E537429D}"/>
    <cellStyle name="Comma 2 10 5 4" xfId="16607" xr:uid="{6D5B425C-7346-4695-84AD-1B90C788372D}"/>
    <cellStyle name="Comma 2 10 6" xfId="10320" xr:uid="{63FA7CAF-B4F4-4736-B709-6D7B60BCF38D}"/>
    <cellStyle name="Comma 2 10 7" xfId="8857" xr:uid="{28B9B531-7BA3-4659-B938-9D129F4BBDF3}"/>
    <cellStyle name="Comma 2 10 8" xfId="16029" xr:uid="{C85A8997-289D-40AC-9099-2D2A7D06BCB2}"/>
    <cellStyle name="Comma 2 10 9" xfId="7118" xr:uid="{E5E53CBE-2A76-48FE-B4B2-1EEABE34713D}"/>
    <cellStyle name="Comma 2 11" xfId="4753" xr:uid="{B594CF4F-F3B8-4BB6-82EA-8925903AEBA2}"/>
    <cellStyle name="Comma 2 11 2" xfId="5784" xr:uid="{63FD0007-35B5-4F26-B6B2-34CA909FF454}"/>
    <cellStyle name="Comma 2 11 2 2" xfId="7768" xr:uid="{498AAFF3-85D1-48DD-A188-4E789ED3CC28}"/>
    <cellStyle name="Comma 2 11 2 2 2" xfId="12571" xr:uid="{1F64154F-21BD-433E-81F1-0ACEAED2E60C}"/>
    <cellStyle name="Comma 2 11 2 2 2 2" xfId="17346" xr:uid="{FB336279-7B49-418B-B715-8D06168488FA}"/>
    <cellStyle name="Comma 2 11 2 2 3" xfId="11162" xr:uid="{C1CEAF12-1FAC-458D-905B-663761A826C5}"/>
    <cellStyle name="Comma 2 11 2 2 4" xfId="9661" xr:uid="{B1C878EC-75C8-4F90-A5BA-2EB52A3A3126}"/>
    <cellStyle name="Comma 2 11 2 2 5" xfId="16313" xr:uid="{866CD3B4-D0DF-44DB-BFDB-EB7B27A2561B}"/>
    <cellStyle name="Comma 2 11 2 3" xfId="7587" xr:uid="{57C96CF7-D596-4B64-944C-6A4994098E17}"/>
    <cellStyle name="Comma 2 11 2 3 2" xfId="11954" xr:uid="{DC5D08CD-178E-4D7C-BB39-B1488F2E7C0A}"/>
    <cellStyle name="Comma 2 11 2 3 3" xfId="9481" xr:uid="{B33E83B7-54EA-4E61-8F62-6F5EA83AFB6E}"/>
    <cellStyle name="Comma 2 11 2 3 4" xfId="16804" xr:uid="{D5399000-4C05-40A9-AB29-260AF5E0919F}"/>
    <cellStyle name="Comma 2 11 2 4" xfId="8262" xr:uid="{E8C84D24-BC8E-47A4-919D-8BE765380116}"/>
    <cellStyle name="Comma 2 11 2 4 2" xfId="10154" xr:uid="{52AB5FEB-AFCB-4922-A4A5-FE4E9F579B88}"/>
    <cellStyle name="Comma 2 11 2 5" xfId="10591" xr:uid="{4C9225B0-EECC-428F-A933-7A4439D1A39A}"/>
    <cellStyle name="Comma 2 11 2 6" xfId="9285" xr:uid="{CEF5B88A-98CF-421C-BA3A-C3E46EF2B337}"/>
    <cellStyle name="Comma 2 11 2 7" xfId="16132" xr:uid="{91842EFE-DC29-4721-987B-A5A936CCE4FA}"/>
    <cellStyle name="Comma 2 11 2 8" xfId="7386" xr:uid="{11291610-6B2E-49C7-8B37-1BC2BD891A6D}"/>
    <cellStyle name="Comma 2 11 3" xfId="7679" xr:uid="{823CFC15-C3E2-4C68-A0F4-A315E7E5C8B6}"/>
    <cellStyle name="Comma 2 11 3 2" xfId="12318" xr:uid="{14781FAD-B2C4-48F8-975C-6A670691C37A}"/>
    <cellStyle name="Comma 2 11 3 2 2" xfId="17102" xr:uid="{EC53EBA3-086C-432F-9EF7-F58D8926E9E1}"/>
    <cellStyle name="Comma 2 11 3 3" xfId="10916" xr:uid="{466984DF-B99A-4121-923B-4C532BE9757B}"/>
    <cellStyle name="Comma 2 11 3 4" xfId="9572" xr:uid="{726D13A0-F881-49C1-9982-CB47EFE839EA}"/>
    <cellStyle name="Comma 2 11 3 5" xfId="16225" xr:uid="{F0D0A0A6-7FFD-4CD8-8DBA-E0D974AD2581}"/>
    <cellStyle name="Comma 2 11 4" xfId="7498" xr:uid="{46AA4DE0-CDB6-479D-9A8B-958680B33CBA}"/>
    <cellStyle name="Comma 2 11 4 2" xfId="12830" xr:uid="{CD4AADB8-A2A7-4F45-AA89-63C037D5E1F9}"/>
    <cellStyle name="Comma 2 11 4 2 2" xfId="17539" xr:uid="{A198DF37-9A6E-4D96-B387-26CC1D4CA96A}"/>
    <cellStyle name="Comma 2 11 4 3" xfId="11556" xr:uid="{24ACE87F-2A85-4411-9808-D677AF5CF5E7}"/>
    <cellStyle name="Comma 2 11 4 4" xfId="9392" xr:uid="{B0A8CDA1-3EE1-466E-91EA-CD2E5A024AE4}"/>
    <cellStyle name="Comma 2 11 4 5" xfId="16454" xr:uid="{D6D995BC-27CE-419C-9F12-D81B38671C10}"/>
    <cellStyle name="Comma 2 11 5" xfId="7993" xr:uid="{3966A7E4-6E96-4B1E-89F9-2F684B2BCCEE}"/>
    <cellStyle name="Comma 2 11 5 2" xfId="11748" xr:uid="{A259F429-10FF-40C1-8A7D-0D9B827A5CBC}"/>
    <cellStyle name="Comma 2 11 5 3" xfId="9886" xr:uid="{4CBAF94B-8104-4A56-88FC-C73C0C632D07}"/>
    <cellStyle name="Comma 2 11 5 4" xfId="16608" xr:uid="{FE787253-6A37-45E4-A42D-0DE3D85DDD2A}"/>
    <cellStyle name="Comma 2 11 6" xfId="10321" xr:uid="{4D4C1015-5FDA-49D3-8DC9-E5A8585EE407}"/>
    <cellStyle name="Comma 2 11 7" xfId="8858" xr:uid="{09E60C8A-E13A-4F8F-83F4-F2F0E5A6D086}"/>
    <cellStyle name="Comma 2 11 8" xfId="16030" xr:uid="{05583CB6-B119-466C-936C-BF864FC0AAA9}"/>
    <cellStyle name="Comma 2 11 9" xfId="7119" xr:uid="{25C8E8BB-EEF1-4123-9925-A908B93C9105}"/>
    <cellStyle name="Comma 2 12" xfId="4754" xr:uid="{D68944F9-A53A-494A-94D4-E9011BF7682E}"/>
    <cellStyle name="Comma 2 12 2" xfId="5785" xr:uid="{5B43C842-EF48-4741-9A67-6AEB80D20330}"/>
    <cellStyle name="Comma 2 12 2 2" xfId="7769" xr:uid="{53E56300-1048-4921-9310-266A872F602D}"/>
    <cellStyle name="Comma 2 12 2 2 2" xfId="12572" xr:uid="{36A6E4F5-B7BC-414F-8CE2-C0F6119D8D60}"/>
    <cellStyle name="Comma 2 12 2 2 2 2" xfId="17347" xr:uid="{9260611C-011B-44D0-B2F7-30FA20AE88DD}"/>
    <cellStyle name="Comma 2 12 2 2 3" xfId="11163" xr:uid="{65A83BE6-1D2D-40CF-B4A2-37862B8ACA87}"/>
    <cellStyle name="Comma 2 12 2 2 4" xfId="9662" xr:uid="{DD1E5ED0-2E0C-4F34-91B3-5D296BA20CA2}"/>
    <cellStyle name="Comma 2 12 2 2 5" xfId="16314" xr:uid="{8574A0C0-BC83-4B89-A969-8BF093AF7AE4}"/>
    <cellStyle name="Comma 2 12 2 3" xfId="7588" xr:uid="{76FF8326-C6E0-480C-803C-9B2AB497B1C2}"/>
    <cellStyle name="Comma 2 12 2 3 2" xfId="11955" xr:uid="{39E8D29B-703F-4688-A25F-939A5FD10EA7}"/>
    <cellStyle name="Comma 2 12 2 3 3" xfId="9482" xr:uid="{D44F7B83-6419-4CE2-AB6B-F8A771AC1241}"/>
    <cellStyle name="Comma 2 12 2 3 4" xfId="16805" xr:uid="{64960D45-954D-487D-B860-2F8863F6199F}"/>
    <cellStyle name="Comma 2 12 2 4" xfId="8263" xr:uid="{08CE8DA7-70FD-4A24-AE35-662F5BD47FC1}"/>
    <cellStyle name="Comma 2 12 2 4 2" xfId="10155" xr:uid="{27995811-8124-4C42-8C80-C044637B9365}"/>
    <cellStyle name="Comma 2 12 2 5" xfId="10592" xr:uid="{1D8AECA4-104C-4AC8-BED1-25FDC8007895}"/>
    <cellStyle name="Comma 2 12 2 6" xfId="9286" xr:uid="{AEB2960B-6050-47FB-9655-C61AF7F7B3EF}"/>
    <cellStyle name="Comma 2 12 2 7" xfId="16133" xr:uid="{DAE6471C-85BF-405B-8DDF-654307A71A0B}"/>
    <cellStyle name="Comma 2 12 2 8" xfId="7387" xr:uid="{F56C456F-E56E-4698-82A4-D8864A6F2095}"/>
    <cellStyle name="Comma 2 12 3" xfId="7680" xr:uid="{125670C7-C2AF-4BF7-A08E-1D4801DE0BA5}"/>
    <cellStyle name="Comma 2 12 3 2" xfId="12319" xr:uid="{1BA7224F-8C17-4BDB-8E22-0A68A02121C9}"/>
    <cellStyle name="Comma 2 12 3 2 2" xfId="17103" xr:uid="{20357388-7302-48B5-8290-A4F6398AD976}"/>
    <cellStyle name="Comma 2 12 3 3" xfId="10917" xr:uid="{7987A774-A1B9-448C-97BE-91EF703D234D}"/>
    <cellStyle name="Comma 2 12 3 4" xfId="9573" xr:uid="{4123135D-281E-43C1-9F3D-5B27A71535E4}"/>
    <cellStyle name="Comma 2 12 3 5" xfId="16226" xr:uid="{49760F35-4A50-45A9-876C-8DE2675468DA}"/>
    <cellStyle name="Comma 2 12 4" xfId="7499" xr:uid="{342020EE-612E-4310-B964-6528232C4EED}"/>
    <cellStyle name="Comma 2 12 4 2" xfId="12831" xr:uid="{2368D910-487E-4F67-9BF0-8E4426C100E6}"/>
    <cellStyle name="Comma 2 12 4 2 2" xfId="17540" xr:uid="{B6B0C596-E235-4CF1-BA88-C18BBB7C9406}"/>
    <cellStyle name="Comma 2 12 4 3" xfId="11557" xr:uid="{4B45B47D-856E-4F48-9CCB-1DB97204BFC5}"/>
    <cellStyle name="Comma 2 12 4 4" xfId="9393" xr:uid="{02E656FC-E67B-4D59-85AF-6796F079E51C}"/>
    <cellStyle name="Comma 2 12 4 5" xfId="16455" xr:uid="{0352B69F-03C6-496B-9F3D-C0AD07D7C83E}"/>
    <cellStyle name="Comma 2 12 5" xfId="7994" xr:uid="{8B97B1CA-804F-41FB-B21F-FC17EC68581D}"/>
    <cellStyle name="Comma 2 12 5 2" xfId="11749" xr:uid="{4898B88F-B120-42FE-8E02-DB70AFFF8E62}"/>
    <cellStyle name="Comma 2 12 5 3" xfId="9887" xr:uid="{8C054474-6F96-427D-8C86-5B0E9F8CA342}"/>
    <cellStyle name="Comma 2 12 5 4" xfId="16609" xr:uid="{2E3523AE-B91A-40D0-A3A7-6C315FB48F9C}"/>
    <cellStyle name="Comma 2 12 6" xfId="10322" xr:uid="{DDF1BDBA-8905-43EC-A956-7A941AADC5C8}"/>
    <cellStyle name="Comma 2 12 7" xfId="8859" xr:uid="{C0E71FAC-2B80-4B96-9020-6A3E3C112AD8}"/>
    <cellStyle name="Comma 2 12 8" xfId="16031" xr:uid="{9769DC7E-A67A-498D-9397-E950A1791968}"/>
    <cellStyle name="Comma 2 12 9" xfId="7120" xr:uid="{026D8CE8-2B17-4208-B58E-380D2FC0E5EA}"/>
    <cellStyle name="Comma 2 128" xfId="6056" xr:uid="{EDED2632-91A3-4F03-91C1-83AEEA3105A5}"/>
    <cellStyle name="Comma 2 13" xfId="4755" xr:uid="{1B81398E-DD64-4BBE-85FE-A265B5EEFC39}"/>
    <cellStyle name="Comma 2 13 2" xfId="5786" xr:uid="{7504FF52-6A07-48EA-B941-5296A5716878}"/>
    <cellStyle name="Comma 2 13 2 2" xfId="7770" xr:uid="{B9C1039B-0AE9-4894-9AE4-CA3932DCC981}"/>
    <cellStyle name="Comma 2 13 2 2 2" xfId="12573" xr:uid="{29B236FA-6329-4851-B94A-793167A2311C}"/>
    <cellStyle name="Comma 2 13 2 2 2 2" xfId="17348" xr:uid="{63E0C162-77CD-4C19-99C5-A6455B157DB9}"/>
    <cellStyle name="Comma 2 13 2 2 3" xfId="11164" xr:uid="{E0851597-DC8B-42B4-83DC-EFA5AB5BBAD5}"/>
    <cellStyle name="Comma 2 13 2 2 4" xfId="9663" xr:uid="{80B10D68-1814-4796-AA05-F0ABBFA9CB4F}"/>
    <cellStyle name="Comma 2 13 2 2 5" xfId="16315" xr:uid="{C2EE8119-773E-4285-9A6C-3D23B962A480}"/>
    <cellStyle name="Comma 2 13 2 3" xfId="7589" xr:uid="{BB1D7F3E-5541-46C9-9942-9F97B2E7370E}"/>
    <cellStyle name="Comma 2 13 2 3 2" xfId="11956" xr:uid="{4F113B2D-3935-4CF7-9F9E-841D1B693EE3}"/>
    <cellStyle name="Comma 2 13 2 3 3" xfId="9483" xr:uid="{28F3C96A-44C7-4D68-A8A8-ACD319392CEA}"/>
    <cellStyle name="Comma 2 13 2 3 4" xfId="16806" xr:uid="{A530FA75-D2EA-48BA-8EBE-DDDC3B854E58}"/>
    <cellStyle name="Comma 2 13 2 4" xfId="8264" xr:uid="{AB3AFC18-E896-420E-AC63-C0CE858BE34E}"/>
    <cellStyle name="Comma 2 13 2 4 2" xfId="10156" xr:uid="{F1B17F23-9805-4CAD-BE14-00A3371C5200}"/>
    <cellStyle name="Comma 2 13 2 5" xfId="10593" xr:uid="{4B156545-F6E1-4A14-B570-D7782E26758A}"/>
    <cellStyle name="Comma 2 13 2 6" xfId="9287" xr:uid="{990D56BC-862A-412D-827D-D8C6E7D38667}"/>
    <cellStyle name="Comma 2 13 2 7" xfId="16134" xr:uid="{488EBCC3-4845-46C2-BF87-DE5C5DF8CB17}"/>
    <cellStyle name="Comma 2 13 2 8" xfId="7388" xr:uid="{C55A9715-1DDA-4AB8-9C60-37E1C126BC5F}"/>
    <cellStyle name="Comma 2 13 3" xfId="7681" xr:uid="{3E6F59AC-DCF2-4121-A81B-4A876E44F6E2}"/>
    <cellStyle name="Comma 2 13 3 2" xfId="12320" xr:uid="{81088A1F-E5F7-4000-AC7C-83FD1F62C7F3}"/>
    <cellStyle name="Comma 2 13 3 2 2" xfId="17104" xr:uid="{7DB71960-09E4-4998-97C8-C2BF03621F01}"/>
    <cellStyle name="Comma 2 13 3 3" xfId="10918" xr:uid="{9B1B8F71-55FA-49A3-8A05-7831F22A09B6}"/>
    <cellStyle name="Comma 2 13 3 4" xfId="9574" xr:uid="{3B9C488C-6E79-450B-BBC2-806A4CC6B34C}"/>
    <cellStyle name="Comma 2 13 3 5" xfId="16227" xr:uid="{3ACC6C04-6A42-4B81-80B3-1C9190448EFD}"/>
    <cellStyle name="Comma 2 13 4" xfId="7500" xr:uid="{8080DF49-9389-4DC2-9BF1-71E061C4C4F0}"/>
    <cellStyle name="Comma 2 13 4 2" xfId="12832" xr:uid="{61394DFE-6A21-40C4-A121-AB0082AB712E}"/>
    <cellStyle name="Comma 2 13 4 2 2" xfId="17541" xr:uid="{D79BEFB6-BAB1-4FF0-AB8B-3817ABCCB749}"/>
    <cellStyle name="Comma 2 13 4 3" xfId="11558" xr:uid="{DB89CF53-83F8-4ECA-9238-178B0B456337}"/>
    <cellStyle name="Comma 2 13 4 4" xfId="9394" xr:uid="{107DE088-4757-467F-B1E3-60267488CD73}"/>
    <cellStyle name="Comma 2 13 4 5" xfId="16456" xr:uid="{1E3F95A9-7EED-4D77-B2D1-A98725189FC2}"/>
    <cellStyle name="Comma 2 13 5" xfId="7995" xr:uid="{2CB5FB77-A05B-41E9-9F23-E366C6556C2C}"/>
    <cellStyle name="Comma 2 13 5 2" xfId="11750" xr:uid="{B4E7D4DB-22B4-4381-B2BE-478104E6D422}"/>
    <cellStyle name="Comma 2 13 5 3" xfId="9888" xr:uid="{FB690132-7ECD-42F1-BE2F-6B4AFA239C88}"/>
    <cellStyle name="Comma 2 13 5 4" xfId="16610" xr:uid="{C90EDD9F-B6E9-4460-931A-3E73616BDBC9}"/>
    <cellStyle name="Comma 2 13 6" xfId="10323" xr:uid="{1A0C2A50-FBD6-4DF4-8CA7-9E5D91C0D66B}"/>
    <cellStyle name="Comma 2 13 7" xfId="8860" xr:uid="{4D30A36C-527B-477C-82E4-1E9B2813520D}"/>
    <cellStyle name="Comma 2 13 8" xfId="16032" xr:uid="{30EAD9A3-6C56-43BF-8FB4-6E8297692D9A}"/>
    <cellStyle name="Comma 2 13 9" xfId="7121" xr:uid="{685E6F82-57BF-4CC9-A6BA-4AC638F461C9}"/>
    <cellStyle name="Comma 2 14" xfId="4756" xr:uid="{5ED87CF1-9D6F-4DBF-83B6-45773EF96665}"/>
    <cellStyle name="Comma 2 14 2" xfId="5787" xr:uid="{854F07F2-87A5-4C32-9E75-C8FE0AC83EE2}"/>
    <cellStyle name="Comma 2 14 2 2" xfId="7771" xr:uid="{665F6E64-9F50-47C3-A5BF-5EE1368E0791}"/>
    <cellStyle name="Comma 2 14 2 2 2" xfId="12574" xr:uid="{A717E038-385E-4CE3-A89D-3E083C4655E5}"/>
    <cellStyle name="Comma 2 14 2 2 2 2" xfId="17349" xr:uid="{E58A5BAC-D3BE-4C60-8D6B-A0B8F2892CF8}"/>
    <cellStyle name="Comma 2 14 2 2 3" xfId="11165" xr:uid="{0EA518B0-D5ED-42AF-82A9-5D855EE6C3A3}"/>
    <cellStyle name="Comma 2 14 2 2 4" xfId="9664" xr:uid="{66803087-E250-4DEE-9707-830C8311BBAF}"/>
    <cellStyle name="Comma 2 14 2 2 5" xfId="16316" xr:uid="{9EC2B9B5-95FF-4D4B-B32C-FFB01D240A86}"/>
    <cellStyle name="Comma 2 14 2 3" xfId="7590" xr:uid="{1D95D45E-09F2-4E2A-899D-F556E1E1F115}"/>
    <cellStyle name="Comma 2 14 2 3 2" xfId="11957" xr:uid="{EE0EB97F-2659-4B4F-AF98-41743D621684}"/>
    <cellStyle name="Comma 2 14 2 3 3" xfId="9484" xr:uid="{6F6C8684-9CC8-4A58-858F-0F85024800E6}"/>
    <cellStyle name="Comma 2 14 2 3 4" xfId="16807" xr:uid="{7F96D039-7DCA-4ABC-A60C-DD4FFD033B47}"/>
    <cellStyle name="Comma 2 14 2 4" xfId="8265" xr:uid="{2404B358-5AF2-4D64-AD7D-4704A95DF71C}"/>
    <cellStyle name="Comma 2 14 2 4 2" xfId="10157" xr:uid="{1FAD0F6B-59C8-4AB3-835E-28B231829863}"/>
    <cellStyle name="Comma 2 14 2 5" xfId="10594" xr:uid="{C9B44900-E401-49FF-8444-0D376326B009}"/>
    <cellStyle name="Comma 2 14 2 6" xfId="9288" xr:uid="{57A0A93A-F987-4F62-8D4A-948B19A06A53}"/>
    <cellStyle name="Comma 2 14 2 7" xfId="16135" xr:uid="{DB86523D-5B9B-48A0-B212-234105F23067}"/>
    <cellStyle name="Comma 2 14 2 8" xfId="7389" xr:uid="{5471516F-2FBA-4481-A3B0-FDFBE84DFA49}"/>
    <cellStyle name="Comma 2 14 3" xfId="7682" xr:uid="{9BC15750-4D7A-4767-BBB9-4064CC81C414}"/>
    <cellStyle name="Comma 2 14 3 2" xfId="12321" xr:uid="{0EAF5C30-C32A-4306-999E-0B71E15DD484}"/>
    <cellStyle name="Comma 2 14 3 2 2" xfId="17105" xr:uid="{09F1AB39-0A7E-480D-8BA4-4486543F9BA1}"/>
    <cellStyle name="Comma 2 14 3 3" xfId="10919" xr:uid="{99E3E2F5-C89F-4B1C-8AEF-E4D78C3B68E4}"/>
    <cellStyle name="Comma 2 14 3 4" xfId="9575" xr:uid="{933561B7-FB0C-4095-8533-E01A16D33A0F}"/>
    <cellStyle name="Comma 2 14 3 5" xfId="16228" xr:uid="{D3643565-BC0D-4C73-A358-1FA6D5FA7E5D}"/>
    <cellStyle name="Comma 2 14 4" xfId="7501" xr:uid="{BCEA023B-D5CC-422F-B36A-922B0514E1E2}"/>
    <cellStyle name="Comma 2 14 4 2" xfId="12833" xr:uid="{5CDF07FC-AF54-456E-A72B-8F5B11D04FB7}"/>
    <cellStyle name="Comma 2 14 4 2 2" xfId="17542" xr:uid="{D547F48E-3C61-4608-A63F-1FA91BDFCDD5}"/>
    <cellStyle name="Comma 2 14 4 3" xfId="11559" xr:uid="{AB6ECBE4-3AF3-4A25-A1BE-23B96B4DC0FF}"/>
    <cellStyle name="Comma 2 14 4 4" xfId="9395" xr:uid="{20C574ED-9B6F-4DBF-A365-33D8A69648B2}"/>
    <cellStyle name="Comma 2 14 4 5" xfId="16457" xr:uid="{926EA0F2-0B66-430E-81A2-7ADF33733B91}"/>
    <cellStyle name="Comma 2 14 5" xfId="7996" xr:uid="{8A283AE8-13FC-44AC-A61C-E6FB088B6B13}"/>
    <cellStyle name="Comma 2 14 5 2" xfId="11751" xr:uid="{54C4A912-B315-4F24-B1BB-893DB8542C0C}"/>
    <cellStyle name="Comma 2 14 5 3" xfId="9889" xr:uid="{F757A78D-8912-4FA9-B77D-AE4AC9E8B9AC}"/>
    <cellStyle name="Comma 2 14 5 4" xfId="16611" xr:uid="{33850B81-1421-40EA-A4EA-CC059D4E5C84}"/>
    <cellStyle name="Comma 2 14 6" xfId="10324" xr:uid="{80734E16-2989-47DF-8B5E-8E0967529E2B}"/>
    <cellStyle name="Comma 2 14 7" xfId="8861" xr:uid="{92BB78DF-E4CA-40FF-BA56-60535A7C4469}"/>
    <cellStyle name="Comma 2 14 8" xfId="16033" xr:uid="{FAE48D31-5940-4D35-A580-613FFF24E97F}"/>
    <cellStyle name="Comma 2 14 9" xfId="7122" xr:uid="{93A6E36D-F7D7-4C6B-938D-C9CFD50F9674}"/>
    <cellStyle name="Comma 2 15" xfId="4757" xr:uid="{D823786E-6969-4437-902F-2935DDC67689}"/>
    <cellStyle name="Comma 2 15 2" xfId="5788" xr:uid="{6AFE7C66-A813-48B0-B924-99EAF31F6767}"/>
    <cellStyle name="Comma 2 15 2 2" xfId="7772" xr:uid="{08F2E3F7-1C29-4031-B393-039A0837A761}"/>
    <cellStyle name="Comma 2 15 2 2 2" xfId="12575" xr:uid="{E61FB8D1-51DD-48F5-87FF-B0F6F22C9EB6}"/>
    <cellStyle name="Comma 2 15 2 2 2 2" xfId="17350" xr:uid="{2D6EBEAF-1D63-4954-A8E9-F33CB22BF096}"/>
    <cellStyle name="Comma 2 15 2 2 3" xfId="11166" xr:uid="{FA1F70E7-015A-4F80-BC6D-8C6B563452F2}"/>
    <cellStyle name="Comma 2 15 2 2 4" xfId="9665" xr:uid="{77591504-CDCF-4B9C-A8CD-F769B75E5A81}"/>
    <cellStyle name="Comma 2 15 2 2 5" xfId="16317" xr:uid="{41A3AE42-BFC2-4625-91F3-65D4BE0F7EC2}"/>
    <cellStyle name="Comma 2 15 2 3" xfId="7591" xr:uid="{784E1E2A-AA7A-4529-9BDE-ED44DB6501CA}"/>
    <cellStyle name="Comma 2 15 2 3 2" xfId="11958" xr:uid="{994B6CB4-D9EE-4086-99EA-425624133434}"/>
    <cellStyle name="Comma 2 15 2 3 3" xfId="9485" xr:uid="{C7F41653-70F8-4381-85C1-8ECA2E073CAA}"/>
    <cellStyle name="Comma 2 15 2 3 4" xfId="16808" xr:uid="{48B54941-8290-42E0-802D-72A009F5FC68}"/>
    <cellStyle name="Comma 2 15 2 4" xfId="8266" xr:uid="{2A8CF717-9A9A-4D32-BC4D-E4CC14A5DBAE}"/>
    <cellStyle name="Comma 2 15 2 4 2" xfId="10158" xr:uid="{91E62467-BD04-46DC-AFE0-2BAC126BDF1F}"/>
    <cellStyle name="Comma 2 15 2 5" xfId="10595" xr:uid="{D7C8261F-CEF8-40D6-BE5E-4DECB2A57D62}"/>
    <cellStyle name="Comma 2 15 2 6" xfId="9289" xr:uid="{E22AAB84-6C24-449E-8273-E9F87C6EC20B}"/>
    <cellStyle name="Comma 2 15 2 7" xfId="16136" xr:uid="{2037C50F-AE87-4D7E-8D92-C7222BD3A7A3}"/>
    <cellStyle name="Comma 2 15 2 8" xfId="7390" xr:uid="{F06366C8-CB15-485C-8B7A-C51D9ADC1B75}"/>
    <cellStyle name="Comma 2 15 3" xfId="7683" xr:uid="{5EF73639-5879-46E0-B306-E1F5B3B5CE16}"/>
    <cellStyle name="Comma 2 15 3 2" xfId="12322" xr:uid="{3EB457D9-D29E-42AC-A3C8-291E1B35CC58}"/>
    <cellStyle name="Comma 2 15 3 2 2" xfId="17106" xr:uid="{473DDD46-FA9A-40FC-ACE2-757703DCB2C2}"/>
    <cellStyle name="Comma 2 15 3 3" xfId="10920" xr:uid="{536F019B-C411-420E-BF7F-C585A8601E4D}"/>
    <cellStyle name="Comma 2 15 3 4" xfId="9576" xr:uid="{888FD7C8-733C-46DE-8EE9-72CA82588054}"/>
    <cellStyle name="Comma 2 15 3 5" xfId="16229" xr:uid="{E58689C3-5115-4042-A4FF-F42B6AF044EE}"/>
    <cellStyle name="Comma 2 15 4" xfId="7502" xr:uid="{21BD030F-A151-4597-B17D-F33ED6330020}"/>
    <cellStyle name="Comma 2 15 4 2" xfId="12834" xr:uid="{5502D18D-82CA-44FB-BF0A-8E8ACE522F02}"/>
    <cellStyle name="Comma 2 15 4 2 2" xfId="17543" xr:uid="{8AEB1EF1-D2E4-41A8-AC6D-7D11CA311201}"/>
    <cellStyle name="Comma 2 15 4 3" xfId="11560" xr:uid="{4D21480E-CE2A-4530-B53C-451F2E7A1017}"/>
    <cellStyle name="Comma 2 15 4 4" xfId="9396" xr:uid="{9BB18ED4-D8BA-4E79-893C-AEF7D3B5F711}"/>
    <cellStyle name="Comma 2 15 4 5" xfId="16458" xr:uid="{BA7E3AB9-6942-445F-8772-618160F9C663}"/>
    <cellStyle name="Comma 2 15 5" xfId="7997" xr:uid="{17744DD3-43D8-46A5-BA68-D690EBF004BA}"/>
    <cellStyle name="Comma 2 15 5 2" xfId="11752" xr:uid="{1B8BC348-6EFF-4266-AC5F-D0EA10B953E3}"/>
    <cellStyle name="Comma 2 15 5 3" xfId="9890" xr:uid="{36EB2AF2-D180-4867-BAE2-BBE55BC238E8}"/>
    <cellStyle name="Comma 2 15 5 4" xfId="16612" xr:uid="{98660F09-DCF6-4DE6-B6A2-17312356055D}"/>
    <cellStyle name="Comma 2 15 6" xfId="10325" xr:uid="{2083E5AB-BA14-4992-BC73-CFDD815A7177}"/>
    <cellStyle name="Comma 2 15 7" xfId="8862" xr:uid="{51BC1F91-A6E7-4FA3-B0E4-C1E6C0A980EA}"/>
    <cellStyle name="Comma 2 15 8" xfId="16034" xr:uid="{79C146FF-CC56-4000-86DC-CCB4D7080BF5}"/>
    <cellStyle name="Comma 2 15 9" xfId="7123" xr:uid="{AB53505B-8793-4F54-B1E6-BFB2E8967901}"/>
    <cellStyle name="Comma 2 16" xfId="4758" xr:uid="{BC4E27D8-E838-4C4F-A373-19D39F2FC602}"/>
    <cellStyle name="Comma 2 16 2" xfId="5789" xr:uid="{2C7E6731-340E-47E7-9AFF-EA4393B5E510}"/>
    <cellStyle name="Comma 2 16 2 2" xfId="7773" xr:uid="{0E380DFB-902F-4201-B495-AABF45CDC6BE}"/>
    <cellStyle name="Comma 2 16 2 2 2" xfId="12576" xr:uid="{6864D0FE-FB68-4FDB-9C19-C4B126DE1966}"/>
    <cellStyle name="Comma 2 16 2 2 2 2" xfId="17351" xr:uid="{8960BE5A-DE4D-438A-98CB-894CD07B3DAE}"/>
    <cellStyle name="Comma 2 16 2 2 3" xfId="11167" xr:uid="{46BA8C29-6AC5-4D00-838D-6817F15444FD}"/>
    <cellStyle name="Comma 2 16 2 2 4" xfId="9666" xr:uid="{7DC48D56-B5DD-46AF-A0BB-525F0338BD47}"/>
    <cellStyle name="Comma 2 16 2 2 5" xfId="16318" xr:uid="{CB74AD4B-9062-454B-A9BF-3B476629E5DC}"/>
    <cellStyle name="Comma 2 16 2 3" xfId="7592" xr:uid="{6525E477-DC66-4CF6-9E9E-F66CD30525CA}"/>
    <cellStyle name="Comma 2 16 2 3 2" xfId="11959" xr:uid="{2D85DAC1-913F-41CC-961A-BE2F79348DAD}"/>
    <cellStyle name="Comma 2 16 2 3 3" xfId="9486" xr:uid="{D4966E47-24D5-4C1E-AFBA-DA14A8DA32C7}"/>
    <cellStyle name="Comma 2 16 2 3 4" xfId="16809" xr:uid="{900081C9-8866-44AF-95FE-2E83F7ED7D63}"/>
    <cellStyle name="Comma 2 16 2 4" xfId="8267" xr:uid="{661AD607-2A03-46BB-B244-DC38A2D21888}"/>
    <cellStyle name="Comma 2 16 2 4 2" xfId="10159" xr:uid="{D189AE17-991F-412D-B81F-B06B8AE0488F}"/>
    <cellStyle name="Comma 2 16 2 5" xfId="10596" xr:uid="{99087B1D-9001-4874-889A-04EF2A220B16}"/>
    <cellStyle name="Comma 2 16 2 6" xfId="9290" xr:uid="{F3B6C181-714D-43F1-B233-965C9D642E20}"/>
    <cellStyle name="Comma 2 16 2 7" xfId="16137" xr:uid="{91CBD695-A93F-4C24-9252-E811E9AB57B1}"/>
    <cellStyle name="Comma 2 16 2 8" xfId="7391" xr:uid="{F066F0E5-F8AE-47A4-9314-F953A6871879}"/>
    <cellStyle name="Comma 2 16 3" xfId="7684" xr:uid="{458BDDF0-1C54-4DF8-AD85-C68019065A36}"/>
    <cellStyle name="Comma 2 16 3 2" xfId="12323" xr:uid="{1C61289B-82B6-470E-870A-4BC4A2B3D67E}"/>
    <cellStyle name="Comma 2 16 3 2 2" xfId="17107" xr:uid="{8F576A6B-D67C-48EF-8764-4E780BDF7F99}"/>
    <cellStyle name="Comma 2 16 3 3" xfId="10921" xr:uid="{834A1C51-7ECA-401A-83A6-3168030052C4}"/>
    <cellStyle name="Comma 2 16 3 4" xfId="9577" xr:uid="{A2FFAC09-1C97-4CFA-8423-7AABD3BEE973}"/>
    <cellStyle name="Comma 2 16 3 5" xfId="16230" xr:uid="{7FC5812F-BC0D-4264-BB35-61CF77E9537C}"/>
    <cellStyle name="Comma 2 16 4" xfId="7503" xr:uid="{F54F7224-CF1B-4018-8772-1663957C764A}"/>
    <cellStyle name="Comma 2 16 4 2" xfId="12835" xr:uid="{62EA03A7-E030-4B5B-9483-FB69A90BDEAE}"/>
    <cellStyle name="Comma 2 16 4 2 2" xfId="17544" xr:uid="{C188FEBC-5BBB-48FD-AD47-8705E13F3B3F}"/>
    <cellStyle name="Comma 2 16 4 3" xfId="11561" xr:uid="{65CBC6F1-59A3-42FE-9359-CCA506966BC9}"/>
    <cellStyle name="Comma 2 16 4 4" xfId="9397" xr:uid="{4D0E7276-EDC2-4401-9766-21A0AF63F03E}"/>
    <cellStyle name="Comma 2 16 4 5" xfId="16459" xr:uid="{ADDE4599-6BE8-4AB5-BCAE-65F54719FE24}"/>
    <cellStyle name="Comma 2 16 5" xfId="7998" xr:uid="{6F89B013-A2C8-4ABA-A2FE-C6BF464AD323}"/>
    <cellStyle name="Comma 2 16 5 2" xfId="11753" xr:uid="{B01B11FB-57E7-405A-A508-2B005D52A80C}"/>
    <cellStyle name="Comma 2 16 5 3" xfId="9891" xr:uid="{497BD448-ACDC-4A60-AB9F-EAA52381F924}"/>
    <cellStyle name="Comma 2 16 5 4" xfId="16613" xr:uid="{888F1771-3E7D-4C89-A28D-63846EA7C17D}"/>
    <cellStyle name="Comma 2 16 6" xfId="10326" xr:uid="{5A6ED8D7-EEDF-4FC4-BD9C-2BA26CB29DB3}"/>
    <cellStyle name="Comma 2 16 7" xfId="8863" xr:uid="{5C41E75E-FFA1-47F3-A2C4-A4EA2019FD55}"/>
    <cellStyle name="Comma 2 16 8" xfId="16035" xr:uid="{D46EBA8C-A454-43EF-B9E9-8327AD8CCA68}"/>
    <cellStyle name="Comma 2 16 9" xfId="7124" xr:uid="{BCC2325C-94E4-4872-8691-2DD7A5F49978}"/>
    <cellStyle name="Comma 2 17" xfId="4759" xr:uid="{D6240722-D318-410F-AD66-672D4C86BB48}"/>
    <cellStyle name="Comma 2 17 2" xfId="5790" xr:uid="{275B617C-40A8-427E-A5E1-B53E5075C7F5}"/>
    <cellStyle name="Comma 2 17 2 2" xfId="7774" xr:uid="{59225177-BD9F-45CD-B577-A96CBE29BF55}"/>
    <cellStyle name="Comma 2 17 2 2 2" xfId="12577" xr:uid="{B5CF89FC-5216-45D7-B6EE-0F8BE643742C}"/>
    <cellStyle name="Comma 2 17 2 2 2 2" xfId="17352" xr:uid="{14043F9E-0985-4E2A-AC58-E5222A371815}"/>
    <cellStyle name="Comma 2 17 2 2 3" xfId="11168" xr:uid="{7C96CC18-F5A1-4A73-884A-00AF4682A3D5}"/>
    <cellStyle name="Comma 2 17 2 2 4" xfId="9667" xr:uid="{1BF95A0D-8E26-4AF0-956B-F4F41C69C407}"/>
    <cellStyle name="Comma 2 17 2 2 5" xfId="16319" xr:uid="{6392906A-6893-4E12-92E6-D21843D20B4E}"/>
    <cellStyle name="Comma 2 17 2 3" xfId="7593" xr:uid="{5892EC92-BAC8-4E88-8CE1-4878B69FD150}"/>
    <cellStyle name="Comma 2 17 2 3 2" xfId="11960" xr:uid="{0FEFB5A1-2070-41B2-B168-315E5677EE98}"/>
    <cellStyle name="Comma 2 17 2 3 3" xfId="9487" xr:uid="{37668C06-5FDC-4FC9-98D7-D174C67FF21C}"/>
    <cellStyle name="Comma 2 17 2 3 4" xfId="16810" xr:uid="{F168635C-039A-43EA-9B82-4871D3E10987}"/>
    <cellStyle name="Comma 2 17 2 4" xfId="8268" xr:uid="{61327827-EB7F-44A1-ABD1-0FF82FB0D3E3}"/>
    <cellStyle name="Comma 2 17 2 4 2" xfId="10160" xr:uid="{4B4EA7AF-6C17-4532-97E3-7C9D4A1D807D}"/>
    <cellStyle name="Comma 2 17 2 5" xfId="10597" xr:uid="{6976AF56-465C-4466-AC70-FAF6E003AFCA}"/>
    <cellStyle name="Comma 2 17 2 6" xfId="9291" xr:uid="{D3AAC740-1D0C-4B52-B78E-64B16B6EE901}"/>
    <cellStyle name="Comma 2 17 2 7" xfId="16138" xr:uid="{4564F80F-3B05-4598-BE20-364676199E07}"/>
    <cellStyle name="Comma 2 17 2 8" xfId="7392" xr:uid="{9FC2EBBC-8E0F-455C-BBE3-338A0E7F7ABB}"/>
    <cellStyle name="Comma 2 17 3" xfId="7685" xr:uid="{7480CD4A-8291-4DC2-A98A-181B118EE5DD}"/>
    <cellStyle name="Comma 2 17 3 2" xfId="12324" xr:uid="{3F46A103-C0C2-4D52-AAC3-08CC7353B0D7}"/>
    <cellStyle name="Comma 2 17 3 2 2" xfId="17108" xr:uid="{489DA47B-9F68-48DE-A4DA-931855659A50}"/>
    <cellStyle name="Comma 2 17 3 3" xfId="10922" xr:uid="{66CDD7FB-F9BF-4733-B952-716D3B5ABD90}"/>
    <cellStyle name="Comma 2 17 3 4" xfId="9578" xr:uid="{E2689532-C054-4FEE-A4C6-61C881B0D728}"/>
    <cellStyle name="Comma 2 17 3 5" xfId="16231" xr:uid="{C78DA2C4-C778-4C60-A1E1-0E0090DEA087}"/>
    <cellStyle name="Comma 2 17 4" xfId="7504" xr:uid="{79782ACB-BEEF-479D-AC12-8D92E1E27A36}"/>
    <cellStyle name="Comma 2 17 4 2" xfId="12836" xr:uid="{352950EC-727A-4BAE-92D4-CFE7F8247532}"/>
    <cellStyle name="Comma 2 17 4 2 2" xfId="17545" xr:uid="{C5E7E8CC-099E-4245-94EB-B7FBCB977A39}"/>
    <cellStyle name="Comma 2 17 4 3" xfId="11562" xr:uid="{4BEA8011-BB98-4075-AE93-122660BE91DD}"/>
    <cellStyle name="Comma 2 17 4 4" xfId="9398" xr:uid="{56A3DC48-19F1-4D5D-A0C2-D432FF2CFD76}"/>
    <cellStyle name="Comma 2 17 4 5" xfId="16460" xr:uid="{10B8ECD2-F410-45F3-9E14-606AA36F3534}"/>
    <cellStyle name="Comma 2 17 5" xfId="7999" xr:uid="{1FB5BFE1-3591-459B-9457-DE4AB5330BEB}"/>
    <cellStyle name="Comma 2 17 5 2" xfId="11754" xr:uid="{D44696BF-8BC9-4135-8676-27B3D6D6C0A3}"/>
    <cellStyle name="Comma 2 17 5 3" xfId="9892" xr:uid="{EFE9F08F-006D-4E74-B8FD-AE0BEB340AA5}"/>
    <cellStyle name="Comma 2 17 5 4" xfId="16614" xr:uid="{789B3F74-93DD-4C0F-843F-0B5D70B69C7D}"/>
    <cellStyle name="Comma 2 17 6" xfId="10327" xr:uid="{FA554212-FBC8-499A-97FE-C2BEE3B29CA9}"/>
    <cellStyle name="Comma 2 17 7" xfId="8864" xr:uid="{1E6D0514-79C3-44E0-9DB3-C4F45F3A96AC}"/>
    <cellStyle name="Comma 2 17 8" xfId="16036" xr:uid="{A12BA10A-D715-457A-B31F-D3B34745D66A}"/>
    <cellStyle name="Comma 2 17 9" xfId="7125" xr:uid="{E3AE0E7C-3D41-4E28-8AFD-C6CCB70C2593}"/>
    <cellStyle name="Comma 2 18" xfId="4760" xr:uid="{B5C6DE68-8591-4CCD-890B-5D2C787397FA}"/>
    <cellStyle name="Comma 2 18 2" xfId="5791" xr:uid="{1EEE712D-B934-43AC-8280-6881A6130F57}"/>
    <cellStyle name="Comma 2 18 2 2" xfId="7775" xr:uid="{50A4671E-61BE-41AC-8C25-7DAEDE7B20D4}"/>
    <cellStyle name="Comma 2 18 2 2 2" xfId="12578" xr:uid="{F78CD5CA-D2FF-4548-B9E2-BB32D7B53B96}"/>
    <cellStyle name="Comma 2 18 2 2 2 2" xfId="17353" xr:uid="{820D5FDC-601D-4490-9523-55965811F55B}"/>
    <cellStyle name="Comma 2 18 2 2 3" xfId="11169" xr:uid="{9EED038D-B5B8-495A-9B8B-73A62B02E1DE}"/>
    <cellStyle name="Comma 2 18 2 2 4" xfId="9668" xr:uid="{08D30609-74E5-4471-9368-E0C47B1DED63}"/>
    <cellStyle name="Comma 2 18 2 2 5" xfId="16320" xr:uid="{571E34CB-DCEB-4153-AC3B-FE2001501E11}"/>
    <cellStyle name="Comma 2 18 2 3" xfId="7594" xr:uid="{946189BA-92DD-4836-83BE-C5945353D88D}"/>
    <cellStyle name="Comma 2 18 2 3 2" xfId="11961" xr:uid="{E674E026-47F8-4429-A569-C5A8B4A234E2}"/>
    <cellStyle name="Comma 2 18 2 3 3" xfId="9488" xr:uid="{1A4068E0-061B-4140-81DB-CA75652EF1FB}"/>
    <cellStyle name="Comma 2 18 2 3 4" xfId="16811" xr:uid="{EC9FF60D-7845-4F3D-8A42-2D8FF7DA77BB}"/>
    <cellStyle name="Comma 2 18 2 4" xfId="8269" xr:uid="{2E8C6115-5CE1-43E6-AB62-92A6BA6DC24D}"/>
    <cellStyle name="Comma 2 18 2 4 2" xfId="10161" xr:uid="{6CE27630-8B59-4696-B7E7-F12D16840742}"/>
    <cellStyle name="Comma 2 18 2 5" xfId="10598" xr:uid="{0C53038B-4B55-4FEC-92DC-F090D68269EF}"/>
    <cellStyle name="Comma 2 18 2 6" xfId="9292" xr:uid="{7D63E330-2168-4DAC-A91B-AE16D7F16440}"/>
    <cellStyle name="Comma 2 18 2 7" xfId="16139" xr:uid="{7EDFAD77-1E77-407D-A57E-4C60C579ED8D}"/>
    <cellStyle name="Comma 2 18 2 8" xfId="7393" xr:uid="{982E1353-9234-4621-BEC4-35AD9752B4B3}"/>
    <cellStyle name="Comma 2 18 3" xfId="7686" xr:uid="{5FE25568-49B4-40BC-A3B4-71A8737CFFF1}"/>
    <cellStyle name="Comma 2 18 3 2" xfId="12325" xr:uid="{D9B1A952-B0FB-44DD-AF0A-A7DA0C834937}"/>
    <cellStyle name="Comma 2 18 3 2 2" xfId="17109" xr:uid="{91C3CA63-D8E6-4BBA-AD68-BF73DDF583CA}"/>
    <cellStyle name="Comma 2 18 3 3" xfId="10923" xr:uid="{50D82943-3582-4B71-A8F8-8ACB283F7529}"/>
    <cellStyle name="Comma 2 18 3 4" xfId="9579" xr:uid="{8ABF3BE5-DAD3-4759-8550-430BA247129D}"/>
    <cellStyle name="Comma 2 18 3 5" xfId="16232" xr:uid="{576991E2-57FC-49A4-9335-0D13D057D580}"/>
    <cellStyle name="Comma 2 18 4" xfId="7505" xr:uid="{700FBB96-3DE5-450F-A006-7BB1D58134A4}"/>
    <cellStyle name="Comma 2 18 4 2" xfId="12837" xr:uid="{37D2BB0A-DCCB-4AD1-8828-313265B1DDA5}"/>
    <cellStyle name="Comma 2 18 4 2 2" xfId="17546" xr:uid="{95E85E2A-9510-4D8C-84C1-679C9737256E}"/>
    <cellStyle name="Comma 2 18 4 3" xfId="11563" xr:uid="{6DADA45E-1A4C-4F8F-950E-58056F40627B}"/>
    <cellStyle name="Comma 2 18 4 4" xfId="9399" xr:uid="{06BF5201-043F-4FA8-88B3-7E298F0BBE32}"/>
    <cellStyle name="Comma 2 18 4 5" xfId="16461" xr:uid="{727EE261-1C5C-4D51-82FC-28C1B54E94F0}"/>
    <cellStyle name="Comma 2 18 5" xfId="8000" xr:uid="{DFFCAA58-8692-4394-8215-68083BAF8BF3}"/>
    <cellStyle name="Comma 2 18 5 2" xfId="11755" xr:uid="{45D8C6EB-8920-4CC4-8FE3-888627ECCD39}"/>
    <cellStyle name="Comma 2 18 5 3" xfId="9893" xr:uid="{44D296E2-6C9C-47FF-9462-CD13A49511CC}"/>
    <cellStyle name="Comma 2 18 5 4" xfId="16615" xr:uid="{EB09AD63-8CD2-4D40-8139-CDAEC7EACF88}"/>
    <cellStyle name="Comma 2 18 6" xfId="10328" xr:uid="{EECD50AB-F98B-4A8A-B714-EE1D19B928D3}"/>
    <cellStyle name="Comma 2 18 7" xfId="8865" xr:uid="{87A8F590-3E40-4654-B350-EB878D3F154F}"/>
    <cellStyle name="Comma 2 18 8" xfId="16037" xr:uid="{3D18EA53-48C0-4CE0-9FDA-5D5A798D4F0A}"/>
    <cellStyle name="Comma 2 18 9" xfId="7126" xr:uid="{4A4D1DE1-E3E5-4E83-B682-2195573D8796}"/>
    <cellStyle name="Comma 2 19" xfId="4761" xr:uid="{36F26312-A149-483F-A7DC-BB589524D58D}"/>
    <cellStyle name="Comma 2 19 2" xfId="5792" xr:uid="{137B8136-D84B-4348-B2D8-74E8E5EDD8EB}"/>
    <cellStyle name="Comma 2 19 2 2" xfId="7776" xr:uid="{8EF1425D-4AB3-4135-A134-871D5AB635F9}"/>
    <cellStyle name="Comma 2 19 2 2 2" xfId="12579" xr:uid="{E79B25B2-1E29-40FF-A01B-2D236CDABFED}"/>
    <cellStyle name="Comma 2 19 2 2 2 2" xfId="17354" xr:uid="{D3C90C9E-B82F-4359-82CB-F7B86BAEA990}"/>
    <cellStyle name="Comma 2 19 2 2 3" xfId="11170" xr:uid="{3641B0F2-756C-4EEE-B610-5A4784611088}"/>
    <cellStyle name="Comma 2 19 2 2 4" xfId="9669" xr:uid="{52CB4FAB-5188-4160-9EAF-09C35A24C22E}"/>
    <cellStyle name="Comma 2 19 2 2 5" xfId="16321" xr:uid="{E39E8907-940B-41D6-AE00-27181B6C1183}"/>
    <cellStyle name="Comma 2 19 2 3" xfId="7595" xr:uid="{A0F2F188-B143-4F70-806D-C217C932942D}"/>
    <cellStyle name="Comma 2 19 2 3 2" xfId="11962" xr:uid="{3C4DD287-9F83-46B3-9379-23EC6BEEAC09}"/>
    <cellStyle name="Comma 2 19 2 3 3" xfId="9489" xr:uid="{31B92C6C-FEAB-4E79-A196-E642F9C1A68B}"/>
    <cellStyle name="Comma 2 19 2 3 4" xfId="16812" xr:uid="{1D974F10-48FF-47F9-9A0D-6D23638BBB87}"/>
    <cellStyle name="Comma 2 19 2 4" xfId="8270" xr:uid="{0E087249-2836-4E7F-A711-3862DF7BF668}"/>
    <cellStyle name="Comma 2 19 2 4 2" xfId="10162" xr:uid="{2EA903D8-EF63-41DE-BE24-7AAE91DBCC31}"/>
    <cellStyle name="Comma 2 19 2 5" xfId="10599" xr:uid="{3679909B-DC14-457E-8096-8BE41E1270BF}"/>
    <cellStyle name="Comma 2 19 2 6" xfId="9293" xr:uid="{A9D4CB1A-664B-4A29-A19E-78B0AB7CCEF9}"/>
    <cellStyle name="Comma 2 19 2 7" xfId="16140" xr:uid="{537259AE-6736-4C9B-8438-62EB73C4DE3B}"/>
    <cellStyle name="Comma 2 19 2 8" xfId="7394" xr:uid="{A81A81EC-4A14-42FD-8F56-BB9C9ABC769B}"/>
    <cellStyle name="Comma 2 19 3" xfId="7687" xr:uid="{482ED7DA-BDA3-457F-A974-5F4EE6CD8E02}"/>
    <cellStyle name="Comma 2 19 3 2" xfId="12326" xr:uid="{7A5C8156-FFB8-4DC5-9198-6FADD2831AAC}"/>
    <cellStyle name="Comma 2 19 3 2 2" xfId="17110" xr:uid="{D56AA904-512C-4379-8AB8-33433F209DAB}"/>
    <cellStyle name="Comma 2 19 3 3" xfId="10924" xr:uid="{7B08ED92-1535-421B-A001-9C8580028C52}"/>
    <cellStyle name="Comma 2 19 3 4" xfId="9580" xr:uid="{7C7FEEAD-50CA-43B1-8DA3-48829CBD9EAF}"/>
    <cellStyle name="Comma 2 19 3 5" xfId="16233" xr:uid="{51D0D8B2-4284-42D1-8AB5-DB749BC62678}"/>
    <cellStyle name="Comma 2 19 4" xfId="7506" xr:uid="{F6325741-3AFE-43E8-9035-D13FC04E6E19}"/>
    <cellStyle name="Comma 2 19 4 2" xfId="12838" xr:uid="{B25A535A-DEBB-4AEB-BFFC-17A0CF751758}"/>
    <cellStyle name="Comma 2 19 4 2 2" xfId="17547" xr:uid="{E0F9B9EC-1FFD-4C1D-8914-A789B86B5E04}"/>
    <cellStyle name="Comma 2 19 4 3" xfId="11564" xr:uid="{62AE3F8C-7155-4018-A1DA-06F7FFA83404}"/>
    <cellStyle name="Comma 2 19 4 4" xfId="9400" xr:uid="{E0F99E0F-36D3-473A-A03A-F659139F98CC}"/>
    <cellStyle name="Comma 2 19 4 5" xfId="16462" xr:uid="{8FD71296-91FB-4D02-8362-C3A25A576F06}"/>
    <cellStyle name="Comma 2 19 5" xfId="8001" xr:uid="{03E5E850-16A5-42ED-A8A8-101090169968}"/>
    <cellStyle name="Comma 2 19 5 2" xfId="11756" xr:uid="{AB7EB6B6-ECB0-4F04-9EA0-7DB3D8767BB4}"/>
    <cellStyle name="Comma 2 19 5 3" xfId="9894" xr:uid="{AEEE0B33-BC9F-4AD6-BCD7-3BEB5BFBCAAD}"/>
    <cellStyle name="Comma 2 19 5 4" xfId="16616" xr:uid="{DB31F3DC-2122-4336-A4A1-09650BFCEC98}"/>
    <cellStyle name="Comma 2 19 6" xfId="10329" xr:uid="{417D4349-159F-43A6-837D-535C333BA588}"/>
    <cellStyle name="Comma 2 19 7" xfId="8866" xr:uid="{4344080F-3915-447F-A4C4-FCFB23602C6B}"/>
    <cellStyle name="Comma 2 19 8" xfId="16038" xr:uid="{5AE181E1-DD7F-46B2-85F7-0259642AAECF}"/>
    <cellStyle name="Comma 2 19 9" xfId="7127" xr:uid="{E95D1D3F-5AFC-48B3-91AE-975D076A1FD1}"/>
    <cellStyle name="Comma 2 2" xfId="94" xr:uid="{5F4B94E9-761B-48BA-8728-8BD7287D7AE3}"/>
    <cellStyle name="Comma 2 2 10" xfId="4763" xr:uid="{202202C3-68D6-4EB7-82B1-CA09C3B3CE70}"/>
    <cellStyle name="Comma 2 2 10 2" xfId="5794" xr:uid="{58886E3C-0B01-4106-9F9A-3F9F1AA48EF3}"/>
    <cellStyle name="Comma 2 2 10 2 2" xfId="7778" xr:uid="{47BE4B48-68AD-4AFB-AC54-BC57ED843FC5}"/>
    <cellStyle name="Comma 2 2 10 2 2 2" xfId="12581" xr:uid="{7E7C929E-776C-46D7-B856-7A0F169E393A}"/>
    <cellStyle name="Comma 2 2 10 2 2 2 2" xfId="17356" xr:uid="{53DDC0BF-FB07-4D04-BF74-000DBF6BCECB}"/>
    <cellStyle name="Comma 2 2 10 2 2 3" xfId="11172" xr:uid="{EA61AAB9-A1F9-4247-BC76-76981F9F8562}"/>
    <cellStyle name="Comma 2 2 10 2 2 4" xfId="9671" xr:uid="{ABE778C6-BDE7-4216-A409-DC57FEC232D5}"/>
    <cellStyle name="Comma 2 2 10 2 2 5" xfId="16323" xr:uid="{CBE68213-1272-4E8C-BCC8-DD3737B46ADA}"/>
    <cellStyle name="Comma 2 2 10 2 3" xfId="7597" xr:uid="{36DB77B1-8915-426C-BD8E-626B4E3AEAFB}"/>
    <cellStyle name="Comma 2 2 10 2 3 2" xfId="11964" xr:uid="{796DC704-5FDE-4FDF-8E31-AB3ABA2373AE}"/>
    <cellStyle name="Comma 2 2 10 2 3 3" xfId="9491" xr:uid="{19A862CC-A3FA-4A8A-9931-7ED221D6E957}"/>
    <cellStyle name="Comma 2 2 10 2 3 4" xfId="16814" xr:uid="{0FD6CF1F-3460-448B-9241-A27F665F7943}"/>
    <cellStyle name="Comma 2 2 10 2 4" xfId="8272" xr:uid="{A8524321-9CF5-4B43-B741-C17D82E4ACBC}"/>
    <cellStyle name="Comma 2 2 10 2 4 2" xfId="10164" xr:uid="{67F0B85D-9C02-4E7E-AA37-10BF224FB897}"/>
    <cellStyle name="Comma 2 2 10 2 5" xfId="10601" xr:uid="{8AE196EC-8772-4D46-BC30-0AAA9BE1BE29}"/>
    <cellStyle name="Comma 2 2 10 2 6" xfId="9295" xr:uid="{4F360240-BC8D-4048-A71E-B99444C48D88}"/>
    <cellStyle name="Comma 2 2 10 2 7" xfId="16142" xr:uid="{E380B428-1B1F-470C-8316-929F05F9884F}"/>
    <cellStyle name="Comma 2 2 10 2 8" xfId="7396" xr:uid="{F8DCF7BC-FDA1-4DF0-867F-9DB9A0D8E516}"/>
    <cellStyle name="Comma 2 2 10 3" xfId="7689" xr:uid="{7E926D93-B243-4B8C-B950-7E37FA769930}"/>
    <cellStyle name="Comma 2 2 10 3 2" xfId="12328" xr:uid="{49A8D7D2-09E7-4D8E-9B7D-9D02CCCDFB1C}"/>
    <cellStyle name="Comma 2 2 10 3 2 2" xfId="17112" xr:uid="{58CC6BD8-6312-4308-BBD0-6D89A7A50FB8}"/>
    <cellStyle name="Comma 2 2 10 3 3" xfId="10926" xr:uid="{E1706059-A69C-4098-A2E7-A94B6C70424C}"/>
    <cellStyle name="Comma 2 2 10 3 4" xfId="9582" xr:uid="{A0B16031-FD1A-4E11-B8DD-25C5F91E6FB7}"/>
    <cellStyle name="Comma 2 2 10 3 5" xfId="16235" xr:uid="{B3679D08-ABB0-4D8B-AE9E-2F28030A53C4}"/>
    <cellStyle name="Comma 2 2 10 4" xfId="7508" xr:uid="{53155D1E-7CB6-4453-9027-252DDABE2E16}"/>
    <cellStyle name="Comma 2 2 10 4 2" xfId="12839" xr:uid="{464DF195-B3F0-4487-8277-13935B59EF57}"/>
    <cellStyle name="Comma 2 2 10 4 2 2" xfId="17548" xr:uid="{195E3487-AF6A-4838-B943-0E9626F0128E}"/>
    <cellStyle name="Comma 2 2 10 4 3" xfId="11565" xr:uid="{EE8C8B3B-EFA1-4E1B-9210-4188796E98C9}"/>
    <cellStyle name="Comma 2 2 10 4 4" xfId="9402" xr:uid="{4FA7B1A3-4F77-4E4B-BEB1-B27EFF01A6AE}"/>
    <cellStyle name="Comma 2 2 10 4 5" xfId="16463" xr:uid="{B5C47281-3E2A-43B1-821F-43C668778144}"/>
    <cellStyle name="Comma 2 2 10 5" xfId="8003" xr:uid="{9C737756-07FE-45E9-A12A-1C7188036418}"/>
    <cellStyle name="Comma 2 2 10 5 2" xfId="11758" xr:uid="{D8BB2AF3-35AB-42F0-9937-6CFD4E9E015F}"/>
    <cellStyle name="Comma 2 2 10 5 3" xfId="9896" xr:uid="{C6E3F16E-DE6E-4804-9753-94581CA6A0B1}"/>
    <cellStyle name="Comma 2 2 10 5 4" xfId="16618" xr:uid="{29888539-9B9F-4077-83D7-0EE12F822EE7}"/>
    <cellStyle name="Comma 2 2 10 6" xfId="10331" xr:uid="{74FEEEFC-A460-49E8-A7A7-E1BEC7E0BEAB}"/>
    <cellStyle name="Comma 2 2 10 7" xfId="8868" xr:uid="{939FEE96-B4E0-4260-BF73-BBAFA18D1D84}"/>
    <cellStyle name="Comma 2 2 10 8" xfId="16040" xr:uid="{6F6300B5-6C53-408D-9F7A-EF600ADDF058}"/>
    <cellStyle name="Comma 2 2 10 9" xfId="7129" xr:uid="{4ED3B2B6-4496-415F-AAB3-BE858EB1674F}"/>
    <cellStyle name="Comma 2 2 11" xfId="4764" xr:uid="{D1F99197-BE49-451F-BE4A-808932FDB034}"/>
    <cellStyle name="Comma 2 2 11 2" xfId="5795" xr:uid="{A5949036-B405-4CAF-A134-16601F7C770B}"/>
    <cellStyle name="Comma 2 2 11 2 2" xfId="7779" xr:uid="{76CA398F-0A97-4DD3-8342-AA9A4493DA57}"/>
    <cellStyle name="Comma 2 2 11 2 2 2" xfId="12582" xr:uid="{5F6431E0-DB9A-41FD-98F3-4C3DC81C51B0}"/>
    <cellStyle name="Comma 2 2 11 2 2 2 2" xfId="17357" xr:uid="{59FCBAF1-BEFF-459C-AC17-7D5204105C6B}"/>
    <cellStyle name="Comma 2 2 11 2 2 3" xfId="11173" xr:uid="{CD27AF5F-0882-49BD-BB5A-7BDEB2BB3290}"/>
    <cellStyle name="Comma 2 2 11 2 2 4" xfId="9672" xr:uid="{629CE848-3F65-4A65-ABB5-4A407A1B8D02}"/>
    <cellStyle name="Comma 2 2 11 2 2 5" xfId="16324" xr:uid="{B1265F1D-159A-4EB1-8F82-A9F600AD74AB}"/>
    <cellStyle name="Comma 2 2 11 2 3" xfId="7598" xr:uid="{93DC1CE1-7FAD-46EE-A98C-939CF51AF482}"/>
    <cellStyle name="Comma 2 2 11 2 3 2" xfId="11965" xr:uid="{76405638-9509-48CD-BCE1-36D537A65357}"/>
    <cellStyle name="Comma 2 2 11 2 3 3" xfId="9492" xr:uid="{5573BD58-52CC-4792-B97D-B5882F193935}"/>
    <cellStyle name="Comma 2 2 11 2 3 4" xfId="16815" xr:uid="{ECB55582-BE6E-4D46-80E4-C3F53386BE88}"/>
    <cellStyle name="Comma 2 2 11 2 4" xfId="8273" xr:uid="{CA6C8414-0A9C-4BE3-B73E-5A87039CC495}"/>
    <cellStyle name="Comma 2 2 11 2 4 2" xfId="10165" xr:uid="{78D6C81F-047C-4834-9A36-95FDF2937000}"/>
    <cellStyle name="Comma 2 2 11 2 5" xfId="10602" xr:uid="{9009B175-0E52-4166-9C63-B1C8E98BA1A3}"/>
    <cellStyle name="Comma 2 2 11 2 6" xfId="9296" xr:uid="{4F812137-BAD3-4FB5-89C9-9EE420103BA9}"/>
    <cellStyle name="Comma 2 2 11 2 7" xfId="16143" xr:uid="{2B30D127-1FC5-4692-9164-CC63E4977FE5}"/>
    <cellStyle name="Comma 2 2 11 2 8" xfId="7397" xr:uid="{83D62094-6A69-4684-BA78-D0ED7DBFD172}"/>
    <cellStyle name="Comma 2 2 11 3" xfId="7690" xr:uid="{EF16EF80-6284-43FB-8A2B-0834C376ACCD}"/>
    <cellStyle name="Comma 2 2 11 3 2" xfId="12329" xr:uid="{59E4FBD7-41DE-4956-9EB5-6BE909048A2B}"/>
    <cellStyle name="Comma 2 2 11 3 2 2" xfId="17113" xr:uid="{F4055CE3-AD7D-4C40-94E8-C9DAF826C252}"/>
    <cellStyle name="Comma 2 2 11 3 3" xfId="10927" xr:uid="{32B7BAA9-7186-406C-B616-D267375747EF}"/>
    <cellStyle name="Comma 2 2 11 3 4" xfId="9583" xr:uid="{8C6C6664-7C71-4F34-A34C-D052FB0C80A2}"/>
    <cellStyle name="Comma 2 2 11 3 5" xfId="16236" xr:uid="{5F95EE2B-1DE9-4857-81D7-79E666DBADEE}"/>
    <cellStyle name="Comma 2 2 11 4" xfId="7509" xr:uid="{8BAF46D9-08EB-4F6B-B6EB-65EFF276974B}"/>
    <cellStyle name="Comma 2 2 11 4 2" xfId="12840" xr:uid="{AB8EAC19-8C53-45F5-95C7-F3E38813F7B3}"/>
    <cellStyle name="Comma 2 2 11 4 2 2" xfId="17549" xr:uid="{B2A5E564-E18A-4B61-A70C-80BFFC324039}"/>
    <cellStyle name="Comma 2 2 11 4 3" xfId="11566" xr:uid="{283F0EBB-7D3A-497E-8BA8-652DF79777E3}"/>
    <cellStyle name="Comma 2 2 11 4 4" xfId="9403" xr:uid="{392FEE95-2565-496C-B7D1-1685BBBE9BC8}"/>
    <cellStyle name="Comma 2 2 11 4 5" xfId="16464" xr:uid="{830085F7-756C-4DDD-9E3E-2DEBC81D2582}"/>
    <cellStyle name="Comma 2 2 11 5" xfId="8004" xr:uid="{14FA1B9F-CE2E-4AAD-B93A-CA4096905AB4}"/>
    <cellStyle name="Comma 2 2 11 5 2" xfId="11759" xr:uid="{A951D6C8-9322-48CC-A7C6-5B21C863F41F}"/>
    <cellStyle name="Comma 2 2 11 5 3" xfId="9897" xr:uid="{30E2A763-D7B7-47E6-91E3-55A656D4B83D}"/>
    <cellStyle name="Comma 2 2 11 5 4" xfId="16619" xr:uid="{466B2BE2-84D8-40AD-9CA4-FCB36DFA6DAF}"/>
    <cellStyle name="Comma 2 2 11 6" xfId="10332" xr:uid="{C2B09BF3-18AC-4288-B942-733AA9786DB1}"/>
    <cellStyle name="Comma 2 2 11 7" xfId="8869" xr:uid="{7A997D93-F7E7-43B6-81EC-EE1AB751C8DF}"/>
    <cellStyle name="Comma 2 2 11 8" xfId="16041" xr:uid="{F46ACC71-93F4-44BD-A374-28730D88AC22}"/>
    <cellStyle name="Comma 2 2 11 9" xfId="7130" xr:uid="{FB13420A-0520-46C0-B685-40179E88633F}"/>
    <cellStyle name="Comma 2 2 12" xfId="4765" xr:uid="{F7EEFA22-7113-4B2E-B8E0-BC204A445F2E}"/>
    <cellStyle name="Comma 2 2 12 2" xfId="5796" xr:uid="{A276D344-6D0F-4CC9-92BB-B02AC4E60A54}"/>
    <cellStyle name="Comma 2 2 12 2 2" xfId="7780" xr:uid="{B6CE5D53-B745-4965-8986-107A3851CAA8}"/>
    <cellStyle name="Comma 2 2 12 2 2 2" xfId="12583" xr:uid="{6238C843-463D-423C-96BB-988F23443569}"/>
    <cellStyle name="Comma 2 2 12 2 2 2 2" xfId="17358" xr:uid="{7440DD77-6079-47B9-9E64-D232F42D580C}"/>
    <cellStyle name="Comma 2 2 12 2 2 3" xfId="11174" xr:uid="{68BBFBB9-F4F0-4BA0-9B8F-61CE41E12CCA}"/>
    <cellStyle name="Comma 2 2 12 2 2 4" xfId="9673" xr:uid="{E09F82BD-40E3-4681-B301-7B72F9FA67A1}"/>
    <cellStyle name="Comma 2 2 12 2 2 5" xfId="16325" xr:uid="{1AC90905-80A9-4D00-B335-3CCA0CCE5BEB}"/>
    <cellStyle name="Comma 2 2 12 2 3" xfId="7599" xr:uid="{BD006645-CC81-4CEB-B04D-C4F4AD8C4F69}"/>
    <cellStyle name="Comma 2 2 12 2 3 2" xfId="11966" xr:uid="{6C08B190-F6B2-4945-BEC6-828E2859429F}"/>
    <cellStyle name="Comma 2 2 12 2 3 3" xfId="9493" xr:uid="{154B0407-0B48-4F46-95F1-89E14726795E}"/>
    <cellStyle name="Comma 2 2 12 2 3 4" xfId="16816" xr:uid="{6607429F-0904-47E8-B407-D6B0CA784E1C}"/>
    <cellStyle name="Comma 2 2 12 2 4" xfId="8274" xr:uid="{5D1D65C1-0329-444C-8C00-6117ADAEEC27}"/>
    <cellStyle name="Comma 2 2 12 2 4 2" xfId="10166" xr:uid="{E1F3BFA6-955C-43A1-9A97-C28634387A7E}"/>
    <cellStyle name="Comma 2 2 12 2 5" xfId="10603" xr:uid="{BDE235A4-88B3-458A-ADF9-E72440DBAC1C}"/>
    <cellStyle name="Comma 2 2 12 2 6" xfId="9297" xr:uid="{B2A03767-7217-42F7-8D18-138B7ACDBE89}"/>
    <cellStyle name="Comma 2 2 12 2 7" xfId="16144" xr:uid="{987803AA-6DAE-4FB9-90C9-FD4C0F941AE2}"/>
    <cellStyle name="Comma 2 2 12 2 8" xfId="7398" xr:uid="{53400862-9B4B-47BB-B639-D58D613480AE}"/>
    <cellStyle name="Comma 2 2 12 3" xfId="7691" xr:uid="{BB1EAC20-343B-45F8-A113-D77C7A9E1E3B}"/>
    <cellStyle name="Comma 2 2 12 3 2" xfId="12330" xr:uid="{55D30BA4-FE56-4B3C-9234-28055865E54C}"/>
    <cellStyle name="Comma 2 2 12 3 2 2" xfId="17114" xr:uid="{57B2DBD1-8882-46CF-8F34-810EA0193CC9}"/>
    <cellStyle name="Comma 2 2 12 3 3" xfId="10928" xr:uid="{7F121D5B-E981-42CF-BCDF-D2B28FE20BA2}"/>
    <cellStyle name="Comma 2 2 12 3 4" xfId="9584" xr:uid="{01FC448A-DB68-4786-BFF1-4DA0AF015112}"/>
    <cellStyle name="Comma 2 2 12 3 5" xfId="16237" xr:uid="{E62BA6C6-3600-41AB-9BD9-CAE62759F22C}"/>
    <cellStyle name="Comma 2 2 12 4" xfId="7510" xr:uid="{2B908F5E-C4E5-4544-9DED-8CAB8483CEB4}"/>
    <cellStyle name="Comma 2 2 12 4 2" xfId="12841" xr:uid="{32D9C748-B6F9-4C5A-8725-80CFFA30DAC5}"/>
    <cellStyle name="Comma 2 2 12 4 2 2" xfId="17550" xr:uid="{56D9FABA-3A9C-4C8D-A4E3-434967216B79}"/>
    <cellStyle name="Comma 2 2 12 4 3" xfId="11567" xr:uid="{89A3CF29-183B-4384-99DF-64ACEB84DD5B}"/>
    <cellStyle name="Comma 2 2 12 4 4" xfId="9404" xr:uid="{E66904B5-38B6-4748-AF1C-C2DD3005236E}"/>
    <cellStyle name="Comma 2 2 12 4 5" xfId="16465" xr:uid="{E30BA4FA-B741-4191-95D4-D3860ADEE800}"/>
    <cellStyle name="Comma 2 2 12 5" xfId="8005" xr:uid="{967A4CC1-25D8-4DA6-9386-8A279B3A5F84}"/>
    <cellStyle name="Comma 2 2 12 5 2" xfId="11760" xr:uid="{16E4ED63-DECE-4BA7-9069-0073F9FB77E4}"/>
    <cellStyle name="Comma 2 2 12 5 3" xfId="9898" xr:uid="{7A909D9A-6150-49A0-8B36-ACB89D9E450B}"/>
    <cellStyle name="Comma 2 2 12 5 4" xfId="16620" xr:uid="{4FF82C7D-B6AD-49F0-AC8C-A9CD7C3357EA}"/>
    <cellStyle name="Comma 2 2 12 6" xfId="10333" xr:uid="{0325F028-172D-4937-B691-ADEB69764B2F}"/>
    <cellStyle name="Comma 2 2 12 7" xfId="8870" xr:uid="{C4C087FB-8EB4-471F-8A0A-916879DF06D3}"/>
    <cellStyle name="Comma 2 2 12 8" xfId="16042" xr:uid="{DA2E8321-6249-4EF7-A78B-7398E452C0DC}"/>
    <cellStyle name="Comma 2 2 12 9" xfId="7131" xr:uid="{F7D2E3F2-CF46-43E1-A924-A8D0C80BA17F}"/>
    <cellStyle name="Comma 2 2 13" xfId="4766" xr:uid="{D5D26FF6-CFC3-4C0B-B8E7-1A26061C7A51}"/>
    <cellStyle name="Comma 2 2 13 2" xfId="5797" xr:uid="{B8130115-20E0-4EF2-A44B-96464FCAD0BC}"/>
    <cellStyle name="Comma 2 2 13 2 2" xfId="7781" xr:uid="{AA9BDAA3-7FE0-4D70-8F33-DE61C87EB35D}"/>
    <cellStyle name="Comma 2 2 13 2 2 2" xfId="12584" xr:uid="{5E86A82B-C7BD-477F-8EB8-621BFD04DB18}"/>
    <cellStyle name="Comma 2 2 13 2 2 2 2" xfId="17359" xr:uid="{06E6CE9A-5CF3-427B-884D-9C1FE805B7CE}"/>
    <cellStyle name="Comma 2 2 13 2 2 3" xfId="11175" xr:uid="{16F219E4-98AB-4073-8B68-A965B66FD5A4}"/>
    <cellStyle name="Comma 2 2 13 2 2 4" xfId="9674" xr:uid="{F91562AD-FE34-49CE-9518-88774DA7CBF8}"/>
    <cellStyle name="Comma 2 2 13 2 2 5" xfId="16326" xr:uid="{42FE0E71-C151-4A2C-8B9D-2371A6C8A1A4}"/>
    <cellStyle name="Comma 2 2 13 2 3" xfId="7600" xr:uid="{8C5C205F-6538-41C9-B0E5-8C5092A514F1}"/>
    <cellStyle name="Comma 2 2 13 2 3 2" xfId="11967" xr:uid="{EA1A6EE2-8F24-45C0-B8DC-31D63D6E3902}"/>
    <cellStyle name="Comma 2 2 13 2 3 3" xfId="9494" xr:uid="{A9ED8A67-A24F-48C4-82EA-63B1672303E2}"/>
    <cellStyle name="Comma 2 2 13 2 3 4" xfId="16817" xr:uid="{46A17036-45F6-4CB8-BCFA-D8D2BC3D17A1}"/>
    <cellStyle name="Comma 2 2 13 2 4" xfId="8275" xr:uid="{09B62673-4D15-4C4D-A68C-7E7158FDB8DD}"/>
    <cellStyle name="Comma 2 2 13 2 4 2" xfId="10167" xr:uid="{0198BAF9-C224-478F-9021-13CB8A35A8A4}"/>
    <cellStyle name="Comma 2 2 13 2 5" xfId="10604" xr:uid="{DA5D69BA-2BF4-4C63-84FE-03AAE665DB43}"/>
    <cellStyle name="Comma 2 2 13 2 6" xfId="9298" xr:uid="{9DE815AD-4265-4821-BB63-CD9E78F91A55}"/>
    <cellStyle name="Comma 2 2 13 2 7" xfId="16145" xr:uid="{CBCF9322-B232-411B-BA6D-6158158A1C78}"/>
    <cellStyle name="Comma 2 2 13 2 8" xfId="7399" xr:uid="{8B97D987-73E4-468E-8C50-36B7DFA37B5A}"/>
    <cellStyle name="Comma 2 2 13 3" xfId="7692" xr:uid="{7B254C02-74E4-4E79-BC49-8C09121B34B7}"/>
    <cellStyle name="Comma 2 2 13 3 2" xfId="12331" xr:uid="{0297A407-A634-4363-B1CC-8B8B772B7B5F}"/>
    <cellStyle name="Comma 2 2 13 3 2 2" xfId="17115" xr:uid="{2647D8DD-D2AF-452F-8522-3E2336C07657}"/>
    <cellStyle name="Comma 2 2 13 3 3" xfId="10929" xr:uid="{17220654-E6B9-4E07-9F3F-897C31BCBE7C}"/>
    <cellStyle name="Comma 2 2 13 3 4" xfId="9585" xr:uid="{EE1DDFF1-05E5-4FD4-97E1-7098F6175374}"/>
    <cellStyle name="Comma 2 2 13 3 5" xfId="16238" xr:uid="{B52B77C1-ECCE-4F21-AEB5-DBC8B329DB24}"/>
    <cellStyle name="Comma 2 2 13 4" xfId="7511" xr:uid="{B0EA7EFC-0287-4F46-98EF-4CBA3AA2A327}"/>
    <cellStyle name="Comma 2 2 13 4 2" xfId="12842" xr:uid="{B87962DA-0536-47AF-A97D-8E30644B5CC5}"/>
    <cellStyle name="Comma 2 2 13 4 2 2" xfId="17551" xr:uid="{4E2EF64C-6FD3-4C03-AEDF-20D6A815C63E}"/>
    <cellStyle name="Comma 2 2 13 4 3" xfId="11568" xr:uid="{705F6792-1327-4614-9FE4-3271C55BF442}"/>
    <cellStyle name="Comma 2 2 13 4 4" xfId="9405" xr:uid="{73F21A7D-EC24-492F-9FED-D9E70CA45832}"/>
    <cellStyle name="Comma 2 2 13 4 5" xfId="16466" xr:uid="{998A533B-2D5B-425B-8479-3B0CC2764D64}"/>
    <cellStyle name="Comma 2 2 13 5" xfId="8006" xr:uid="{A507D889-0B59-402F-A2FA-568B35151872}"/>
    <cellStyle name="Comma 2 2 13 5 2" xfId="11761" xr:uid="{C9494322-1041-4368-85E5-03B998572C37}"/>
    <cellStyle name="Comma 2 2 13 5 3" xfId="9899" xr:uid="{D8F46742-ECD9-40B3-938A-768158F8099B}"/>
    <cellStyle name="Comma 2 2 13 5 4" xfId="16621" xr:uid="{2AC1ADC8-5144-484E-AE50-DD2921DD14BA}"/>
    <cellStyle name="Comma 2 2 13 6" xfId="10334" xr:uid="{D5F1CB18-8DD7-4E5A-A800-6207FC572ADC}"/>
    <cellStyle name="Comma 2 2 13 7" xfId="8871" xr:uid="{D157EE2A-4A66-4442-B1E1-3C8BBF63DD69}"/>
    <cellStyle name="Comma 2 2 13 8" xfId="16043" xr:uid="{DD75A822-5447-4440-B426-B0E8D6DC712F}"/>
    <cellStyle name="Comma 2 2 13 9" xfId="7132" xr:uid="{71375E98-9166-455F-8183-68A4669B5805}"/>
    <cellStyle name="Comma 2 2 14" xfId="4767" xr:uid="{500ACB09-8400-405F-88AD-E474EC93A38A}"/>
    <cellStyle name="Comma 2 2 14 2" xfId="5798" xr:uid="{B543EA01-66C9-4E68-8CDC-443AA136D4F7}"/>
    <cellStyle name="Comma 2 2 14 2 2" xfId="7782" xr:uid="{1EF6747F-AD98-4FC0-96DA-1025CD90DE8A}"/>
    <cellStyle name="Comma 2 2 14 2 2 2" xfId="12585" xr:uid="{E5C70A29-6C6E-447A-A7EA-E16A5ECF2C86}"/>
    <cellStyle name="Comma 2 2 14 2 2 2 2" xfId="17360" xr:uid="{55FFF359-0989-427B-941F-918E6669614C}"/>
    <cellStyle name="Comma 2 2 14 2 2 3" xfId="11176" xr:uid="{930F62E7-B519-43B7-B5EE-B3E5CB2C470C}"/>
    <cellStyle name="Comma 2 2 14 2 2 4" xfId="9675" xr:uid="{127DE016-A456-4F23-A45F-79C83919FD9F}"/>
    <cellStyle name="Comma 2 2 14 2 2 5" xfId="16327" xr:uid="{BF579B52-3884-4C11-A205-CCC497EC5225}"/>
    <cellStyle name="Comma 2 2 14 2 3" xfId="7601" xr:uid="{3A4F1BD2-00A0-4B20-B924-D4BBCBE636A8}"/>
    <cellStyle name="Comma 2 2 14 2 3 2" xfId="11968" xr:uid="{9AD62463-CF7C-427D-BF42-E4D8E3F4DA3E}"/>
    <cellStyle name="Comma 2 2 14 2 3 3" xfId="9495" xr:uid="{CC98A786-FC46-4321-B67F-B1894AD17D56}"/>
    <cellStyle name="Comma 2 2 14 2 3 4" xfId="16818" xr:uid="{1D8A0ED8-CB8E-4754-9CE6-B9E656648FB3}"/>
    <cellStyle name="Comma 2 2 14 2 4" xfId="8276" xr:uid="{2FCBFB7C-8C56-49A5-BB3A-D88204FC5CBD}"/>
    <cellStyle name="Comma 2 2 14 2 4 2" xfId="10168" xr:uid="{34617444-CF0E-41A3-9E32-74FFFB117099}"/>
    <cellStyle name="Comma 2 2 14 2 5" xfId="10605" xr:uid="{56E26FF4-FD2D-47F2-AA75-92B6347C317C}"/>
    <cellStyle name="Comma 2 2 14 2 6" xfId="9299" xr:uid="{EB651DBF-0279-48EA-A51B-E1F9A458D96F}"/>
    <cellStyle name="Comma 2 2 14 2 7" xfId="16146" xr:uid="{E7483C15-BAB8-4D23-9DFF-4BC9543F692E}"/>
    <cellStyle name="Comma 2 2 14 2 8" xfId="7400" xr:uid="{A43FBDB1-4B44-4ED0-A5C6-A3DF6B6EB3BD}"/>
    <cellStyle name="Comma 2 2 14 3" xfId="7693" xr:uid="{97BE33F2-A636-4B72-9011-362DED2643D5}"/>
    <cellStyle name="Comma 2 2 14 3 2" xfId="12332" xr:uid="{BECF094E-762D-48E4-9A61-2A348C51A0E9}"/>
    <cellStyle name="Comma 2 2 14 3 2 2" xfId="17116" xr:uid="{F991A0F5-2551-4EB3-AD9E-3577F57795BB}"/>
    <cellStyle name="Comma 2 2 14 3 3" xfId="10930" xr:uid="{50D4BD0A-ADED-4E81-9684-1207D7F473BA}"/>
    <cellStyle name="Comma 2 2 14 3 4" xfId="9586" xr:uid="{58163A5E-C493-418A-BF13-5D540C0379B9}"/>
    <cellStyle name="Comma 2 2 14 3 5" xfId="16239" xr:uid="{0A780068-DA9C-493E-BB1F-3B6534FAD9C5}"/>
    <cellStyle name="Comma 2 2 14 4" xfId="7512" xr:uid="{8D60509F-C1A7-4D76-BB2C-FAE7A4D859D3}"/>
    <cellStyle name="Comma 2 2 14 4 2" xfId="12843" xr:uid="{C0E9E103-C6BE-4BB0-8AD6-0AB6843C3466}"/>
    <cellStyle name="Comma 2 2 14 4 2 2" xfId="17552" xr:uid="{B7C95B5B-EA2F-4D0F-8A28-F82C688A0944}"/>
    <cellStyle name="Comma 2 2 14 4 3" xfId="11569" xr:uid="{85AC5413-45BB-4875-ACBD-C3DD171A2D18}"/>
    <cellStyle name="Comma 2 2 14 4 4" xfId="9406" xr:uid="{AFEAA97A-BA94-4261-AFF1-A41A0AB6E451}"/>
    <cellStyle name="Comma 2 2 14 4 5" xfId="16467" xr:uid="{ABC224B0-01DC-405A-8BC5-40144457F60C}"/>
    <cellStyle name="Comma 2 2 14 5" xfId="8007" xr:uid="{316F1F60-8461-4A3D-A0B9-CDA30FDBE66F}"/>
    <cellStyle name="Comma 2 2 14 5 2" xfId="11762" xr:uid="{B041B089-DBFA-4B8A-863C-E61E91A7784E}"/>
    <cellStyle name="Comma 2 2 14 5 3" xfId="9900" xr:uid="{DEBE93D8-245F-4EAE-9AFC-F29C00BBEE95}"/>
    <cellStyle name="Comma 2 2 14 5 4" xfId="16622" xr:uid="{4E0A9F88-F9C1-49AF-9701-035A7C322F6E}"/>
    <cellStyle name="Comma 2 2 14 6" xfId="10335" xr:uid="{671F8746-92FF-4E16-B5AA-0D6D2C0C7293}"/>
    <cellStyle name="Comma 2 2 14 7" xfId="8872" xr:uid="{A36985A4-E83A-43B1-9623-50152C01D379}"/>
    <cellStyle name="Comma 2 2 14 8" xfId="16044" xr:uid="{FD4408D2-D4B3-416D-A517-92316D181C9B}"/>
    <cellStyle name="Comma 2 2 14 9" xfId="7133" xr:uid="{35E03972-FA12-415C-BC7B-137DC10E9CCA}"/>
    <cellStyle name="Comma 2 2 15" xfId="4768" xr:uid="{7F59A7B6-6FCD-4DBC-8BBC-3C9A37382DA5}"/>
    <cellStyle name="Comma 2 2 15 2" xfId="5799" xr:uid="{AF8DD87F-FFE4-4BC0-B03C-60C0AF9E8284}"/>
    <cellStyle name="Comma 2 2 15 2 2" xfId="7783" xr:uid="{F5128A1C-96E7-4D4A-9127-284A190B5C2D}"/>
    <cellStyle name="Comma 2 2 15 2 2 2" xfId="12586" xr:uid="{29DC5441-40FD-45A0-B491-0E6702D9586D}"/>
    <cellStyle name="Comma 2 2 15 2 2 2 2" xfId="17361" xr:uid="{878E6A8A-C2B3-41B4-8757-30A5BD992928}"/>
    <cellStyle name="Comma 2 2 15 2 2 3" xfId="11177" xr:uid="{7FEDAE05-02ED-46A2-B37D-721821B5E1CE}"/>
    <cellStyle name="Comma 2 2 15 2 2 4" xfId="9676" xr:uid="{2B0911F8-478E-47F4-93F9-5E3CDC2988CA}"/>
    <cellStyle name="Comma 2 2 15 2 2 5" xfId="16328" xr:uid="{A2E2F6C8-ACC1-4E90-B92D-A2E8B0BFE08C}"/>
    <cellStyle name="Comma 2 2 15 2 3" xfId="7602" xr:uid="{177CFCFB-DAAB-4782-A646-921C6BEBAFCF}"/>
    <cellStyle name="Comma 2 2 15 2 3 2" xfId="11969" xr:uid="{B92218B3-3390-40A3-8986-A29DE7E206D4}"/>
    <cellStyle name="Comma 2 2 15 2 3 3" xfId="9496" xr:uid="{2DCFCF7A-3A4B-4D23-9D6F-408D831D3F39}"/>
    <cellStyle name="Comma 2 2 15 2 3 4" xfId="16819" xr:uid="{6DD2D7DF-817C-4659-8C68-6A91486BD597}"/>
    <cellStyle name="Comma 2 2 15 2 4" xfId="8277" xr:uid="{734D5CA2-241C-4325-B39E-F89ACF63907C}"/>
    <cellStyle name="Comma 2 2 15 2 4 2" xfId="10169" xr:uid="{FCF81A10-EF78-4214-BEC7-7D7EDF3BB51D}"/>
    <cellStyle name="Comma 2 2 15 2 5" xfId="10606" xr:uid="{E3C30B33-8E77-482F-9B9B-AEFF85891ADA}"/>
    <cellStyle name="Comma 2 2 15 2 6" xfId="9300" xr:uid="{9CCD30EE-5117-4DE1-B11B-19745F7ED401}"/>
    <cellStyle name="Comma 2 2 15 2 7" xfId="16147" xr:uid="{E9B2F203-AC8F-4ED5-9499-CE8DE13431E0}"/>
    <cellStyle name="Comma 2 2 15 2 8" xfId="7401" xr:uid="{2BF8767A-9E78-49F1-A997-22EB5A2E6EBE}"/>
    <cellStyle name="Comma 2 2 15 3" xfId="7694" xr:uid="{85A09B55-33BA-4202-973B-83E4A0537B9D}"/>
    <cellStyle name="Comma 2 2 15 3 2" xfId="12333" xr:uid="{E10F2BF2-0BF8-4DE7-B004-39FE053CA0BC}"/>
    <cellStyle name="Comma 2 2 15 3 2 2" xfId="17117" xr:uid="{417EAE3A-AB8E-479B-821D-837D9B6F682E}"/>
    <cellStyle name="Comma 2 2 15 3 3" xfId="10931" xr:uid="{9CD11E24-882B-4EC7-A9BB-43F9FE3B4A93}"/>
    <cellStyle name="Comma 2 2 15 3 4" xfId="9587" xr:uid="{EC7FA4AC-8684-4899-AAAA-DA7FB752D107}"/>
    <cellStyle name="Comma 2 2 15 3 5" xfId="16240" xr:uid="{7D58367F-4EF1-4733-9502-DA2F09B5CB2D}"/>
    <cellStyle name="Comma 2 2 15 4" xfId="7513" xr:uid="{C0E11D86-39E1-4EE4-95D8-2C47DD44636E}"/>
    <cellStyle name="Comma 2 2 15 4 2" xfId="12844" xr:uid="{ED256AEC-3034-4172-951E-2B3D973285D4}"/>
    <cellStyle name="Comma 2 2 15 4 2 2" xfId="17553" xr:uid="{9C9F4E57-8951-4ACA-9B42-61FCABB4399A}"/>
    <cellStyle name="Comma 2 2 15 4 3" xfId="11570" xr:uid="{7DB2F0A0-BB51-4F02-A6D0-D0758EB86ED5}"/>
    <cellStyle name="Comma 2 2 15 4 4" xfId="9407" xr:uid="{20F88E28-3C43-44D2-A69E-53094F2B7F38}"/>
    <cellStyle name="Comma 2 2 15 4 5" xfId="16468" xr:uid="{8AC9CC95-90FC-4C2E-9B1C-FBA94A04B097}"/>
    <cellStyle name="Comma 2 2 15 5" xfId="8008" xr:uid="{1835E06A-7D87-48C1-A367-8459442BE873}"/>
    <cellStyle name="Comma 2 2 15 5 2" xfId="11763" xr:uid="{7703DD7A-305E-4AEF-AC71-7A031E2D66EB}"/>
    <cellStyle name="Comma 2 2 15 5 3" xfId="9901" xr:uid="{0EFEACC0-85AA-4537-9920-FA7C9AF9E9EF}"/>
    <cellStyle name="Comma 2 2 15 5 4" xfId="16623" xr:uid="{DD83020F-8ADD-4872-AD55-A6DD2F9F6783}"/>
    <cellStyle name="Comma 2 2 15 6" xfId="10336" xr:uid="{FAC2A9AC-96BB-4BFF-B8B2-01E1308622F3}"/>
    <cellStyle name="Comma 2 2 15 7" xfId="8873" xr:uid="{BF58BB6B-24ED-4A40-BC58-51FE29E2DE72}"/>
    <cellStyle name="Comma 2 2 15 8" xfId="16045" xr:uid="{83BDECAF-B57A-4084-B66C-1E70C4921F48}"/>
    <cellStyle name="Comma 2 2 15 9" xfId="7134" xr:uid="{28E8609B-898F-475C-9A45-50A7ED97C974}"/>
    <cellStyle name="Comma 2 2 16" xfId="4769" xr:uid="{E6F25BD0-6DB4-4986-9A4B-FE1B625A4222}"/>
    <cellStyle name="Comma 2 2 16 2" xfId="5800" xr:uid="{98E67E67-C9A5-4608-B96E-B5D64A596590}"/>
    <cellStyle name="Comma 2 2 16 2 2" xfId="7784" xr:uid="{5A15E0A4-BA68-4B72-9452-D6900BA5CF96}"/>
    <cellStyle name="Comma 2 2 16 2 2 2" xfId="12587" xr:uid="{35A1D10A-CDF2-4442-A403-1E6D39E4455C}"/>
    <cellStyle name="Comma 2 2 16 2 2 2 2" xfId="17362" xr:uid="{09B7A0C7-5E12-4EAD-9B03-8BF5CEDD10A2}"/>
    <cellStyle name="Comma 2 2 16 2 2 3" xfId="11178" xr:uid="{5843FD01-A6C3-439A-AAD3-FB493EB84993}"/>
    <cellStyle name="Comma 2 2 16 2 2 4" xfId="9677" xr:uid="{5FD19834-4FAF-4958-AC92-06EDA9568ECE}"/>
    <cellStyle name="Comma 2 2 16 2 2 5" xfId="16329" xr:uid="{1B9DFF2B-F3F0-405B-88B5-40B3944872B2}"/>
    <cellStyle name="Comma 2 2 16 2 3" xfId="7603" xr:uid="{88A13512-3D28-4C92-8A2B-09C4FB306069}"/>
    <cellStyle name="Comma 2 2 16 2 3 2" xfId="11970" xr:uid="{E48EF50B-C628-47C8-9DD3-EBCD7E61B8C3}"/>
    <cellStyle name="Comma 2 2 16 2 3 3" xfId="9497" xr:uid="{560C232B-AAE5-4736-BAC0-E39EA481014A}"/>
    <cellStyle name="Comma 2 2 16 2 3 4" xfId="16820" xr:uid="{DCD8241D-215A-4BBA-93F1-EB2009853B01}"/>
    <cellStyle name="Comma 2 2 16 2 4" xfId="8278" xr:uid="{AFDB905E-AD34-4F6A-9A75-F40F480D69CD}"/>
    <cellStyle name="Comma 2 2 16 2 4 2" xfId="10170" xr:uid="{F164FFA8-9833-47A7-9270-1ED593BEBAAB}"/>
    <cellStyle name="Comma 2 2 16 2 5" xfId="10607" xr:uid="{8B31ED43-4C30-4BED-95BB-62C17ABCE2D7}"/>
    <cellStyle name="Comma 2 2 16 2 6" xfId="9301" xr:uid="{2C3D084F-9B7E-4F83-B44A-029B35F8FD9E}"/>
    <cellStyle name="Comma 2 2 16 2 7" xfId="16148" xr:uid="{D82D439C-6B46-4A7F-A3D1-72BAC30D4BEF}"/>
    <cellStyle name="Comma 2 2 16 2 8" xfId="7402" xr:uid="{471614D8-3F34-408C-913D-0CE65383A764}"/>
    <cellStyle name="Comma 2 2 16 3" xfId="7695" xr:uid="{2040EAFE-4A63-4AC9-BF7A-4C9F3795A703}"/>
    <cellStyle name="Comma 2 2 16 3 2" xfId="12334" xr:uid="{9947713F-AF00-4ACE-8653-2257A351B9C2}"/>
    <cellStyle name="Comma 2 2 16 3 2 2" xfId="17118" xr:uid="{66E07D4F-6A87-4045-899A-3087A6D591E2}"/>
    <cellStyle name="Comma 2 2 16 3 3" xfId="10932" xr:uid="{4E57F135-6783-421D-A0FA-F651DFDBC0FB}"/>
    <cellStyle name="Comma 2 2 16 3 4" xfId="9588" xr:uid="{C841BD88-574C-4595-B739-4949EA5B6AFD}"/>
    <cellStyle name="Comma 2 2 16 3 5" xfId="16241" xr:uid="{83FB627B-DD1C-4E64-B7F5-FB25FA075745}"/>
    <cellStyle name="Comma 2 2 16 4" xfId="7514" xr:uid="{E0672825-A807-4AD5-A5F0-B98B2B759EC7}"/>
    <cellStyle name="Comma 2 2 16 4 2" xfId="12845" xr:uid="{DBB3C8BB-CF95-4775-AE83-5467BC54C511}"/>
    <cellStyle name="Comma 2 2 16 4 2 2" xfId="17554" xr:uid="{E1F3E87D-081C-43D4-9A46-2D72DF40D2DD}"/>
    <cellStyle name="Comma 2 2 16 4 3" xfId="11571" xr:uid="{BA85D5D2-9D72-4F59-8E8D-67F189B0909E}"/>
    <cellStyle name="Comma 2 2 16 4 4" xfId="9408" xr:uid="{E44A883E-2DAD-4360-96B7-A5A5430C0436}"/>
    <cellStyle name="Comma 2 2 16 4 5" xfId="16469" xr:uid="{7351BC82-090A-4664-B1A2-0DADF07230FC}"/>
    <cellStyle name="Comma 2 2 16 5" xfId="8009" xr:uid="{5B9864E4-CC31-4FCA-A6CE-0662BF1D228D}"/>
    <cellStyle name="Comma 2 2 16 5 2" xfId="11764" xr:uid="{33340F9A-44AB-4176-8AF3-3BC3DC1A844E}"/>
    <cellStyle name="Comma 2 2 16 5 3" xfId="9902" xr:uid="{01E9A2FE-17AB-423C-B498-2691F3EEAD82}"/>
    <cellStyle name="Comma 2 2 16 5 4" xfId="16624" xr:uid="{69F3C0F4-2BF6-4CF7-8F93-F7D75FBAF98E}"/>
    <cellStyle name="Comma 2 2 16 6" xfId="10337" xr:uid="{329D1B3B-8C44-413A-8F52-E75F4868B102}"/>
    <cellStyle name="Comma 2 2 16 7" xfId="8874" xr:uid="{2F163D53-60DC-48BF-940D-00D14CDA7349}"/>
    <cellStyle name="Comma 2 2 16 8" xfId="16046" xr:uid="{42402B78-858C-48C3-9B10-88A22A8AC72F}"/>
    <cellStyle name="Comma 2 2 16 9" xfId="7135" xr:uid="{682F8587-EFB9-42F9-99D8-5BF4F0DE9FA9}"/>
    <cellStyle name="Comma 2 2 17" xfId="4770" xr:uid="{CE2774B3-D087-4AB3-A74A-50CDE7740416}"/>
    <cellStyle name="Comma 2 2 17 2" xfId="5801" xr:uid="{A5B0600E-474A-45E5-A4B9-F9CAD01EC812}"/>
    <cellStyle name="Comma 2 2 17 2 2" xfId="7785" xr:uid="{996CB482-5A23-4917-88D9-0F0C03A13AF4}"/>
    <cellStyle name="Comma 2 2 17 2 2 2" xfId="12588" xr:uid="{387B44AE-D435-42A1-9DA5-E61AEFB434BA}"/>
    <cellStyle name="Comma 2 2 17 2 2 2 2" xfId="17363" xr:uid="{080C5501-E72F-498E-9444-72915F60DC92}"/>
    <cellStyle name="Comma 2 2 17 2 2 3" xfId="11179" xr:uid="{AF14FD8E-DDEC-47EA-8CAF-CE2C5F118EB7}"/>
    <cellStyle name="Comma 2 2 17 2 2 4" xfId="9678" xr:uid="{B1FC88D5-0BAC-4C40-AD5E-06E4E0E5BA09}"/>
    <cellStyle name="Comma 2 2 17 2 2 5" xfId="16330" xr:uid="{803ADB92-CA46-4793-96ED-403519CCF306}"/>
    <cellStyle name="Comma 2 2 17 2 3" xfId="7604" xr:uid="{C61A069C-D79C-4EA4-BD59-214666463A42}"/>
    <cellStyle name="Comma 2 2 17 2 3 2" xfId="11971" xr:uid="{2C722DF3-AA0B-4E57-A3BF-5F71B5C5FC77}"/>
    <cellStyle name="Comma 2 2 17 2 3 3" xfId="9498" xr:uid="{FD74F11C-35B3-418A-8029-3CE6BEA4E0BC}"/>
    <cellStyle name="Comma 2 2 17 2 3 4" xfId="16821" xr:uid="{F3310BAB-AB15-4127-BCA3-FEBFE6328E29}"/>
    <cellStyle name="Comma 2 2 17 2 4" xfId="8279" xr:uid="{9972690B-619F-436D-9C3C-7397FF6DFA80}"/>
    <cellStyle name="Comma 2 2 17 2 4 2" xfId="10171" xr:uid="{3D950C65-5E3E-42D0-84FD-74EB19C0A72B}"/>
    <cellStyle name="Comma 2 2 17 2 5" xfId="10608" xr:uid="{F7ACAFD6-EE9E-426C-BC16-53FCE11C57B3}"/>
    <cellStyle name="Comma 2 2 17 2 6" xfId="9302" xr:uid="{A4A7C444-F21A-4D5A-BF8D-A5ED4943931C}"/>
    <cellStyle name="Comma 2 2 17 2 7" xfId="16149" xr:uid="{5074F7D7-D764-4EC2-99B6-1813B9C22A7E}"/>
    <cellStyle name="Comma 2 2 17 2 8" xfId="7403" xr:uid="{80B0039A-54F2-405F-9D0A-0937E0EF1CE8}"/>
    <cellStyle name="Comma 2 2 17 3" xfId="7696" xr:uid="{C1F73BEE-C02A-459F-B06D-21AFD81ACE7A}"/>
    <cellStyle name="Comma 2 2 17 3 2" xfId="12335" xr:uid="{D892A6F1-3D60-48B8-99F6-351AC45B78DF}"/>
    <cellStyle name="Comma 2 2 17 3 2 2" xfId="17119" xr:uid="{2A5A92B6-47B6-462C-A69E-6943EAEADF2E}"/>
    <cellStyle name="Comma 2 2 17 3 3" xfId="10933" xr:uid="{F80BF08A-0019-4F23-8F02-02EE3602B19F}"/>
    <cellStyle name="Comma 2 2 17 3 4" xfId="9589" xr:uid="{A0FFE11D-1653-4C99-8C33-90E0A88C733E}"/>
    <cellStyle name="Comma 2 2 17 3 5" xfId="16242" xr:uid="{9CCE87EC-DE12-47F5-9E63-E44BFD9024AF}"/>
    <cellStyle name="Comma 2 2 17 4" xfId="7515" xr:uid="{DE6D27C8-72AD-49C0-B152-2ED1D9F60260}"/>
    <cellStyle name="Comma 2 2 17 4 2" xfId="12846" xr:uid="{D433C7F9-015A-4BE1-BC56-B62635832F72}"/>
    <cellStyle name="Comma 2 2 17 4 2 2" xfId="17555" xr:uid="{9412C0F3-691F-46DF-BC84-E0539A7F905B}"/>
    <cellStyle name="Comma 2 2 17 4 3" xfId="11572" xr:uid="{45F25E16-A31F-4191-A5EF-6A8C21E99CEA}"/>
    <cellStyle name="Comma 2 2 17 4 4" xfId="9409" xr:uid="{A25E477F-9890-4A0C-873C-03803E711727}"/>
    <cellStyle name="Comma 2 2 17 4 5" xfId="16470" xr:uid="{A544F9FD-2BA3-4CC8-A51C-E6282735DBBF}"/>
    <cellStyle name="Comma 2 2 17 5" xfId="8010" xr:uid="{51567D83-C6B9-47AD-AE0A-784B55BCCCF8}"/>
    <cellStyle name="Comma 2 2 17 5 2" xfId="11765" xr:uid="{B352C1BD-1529-4467-9338-C5C861CA06B5}"/>
    <cellStyle name="Comma 2 2 17 5 3" xfId="9903" xr:uid="{AA1F94EC-43E5-4440-913C-DE27D4D0ACC6}"/>
    <cellStyle name="Comma 2 2 17 5 4" xfId="16625" xr:uid="{1AD3CD34-D072-48DB-AA06-FE1C834ED94A}"/>
    <cellStyle name="Comma 2 2 17 6" xfId="10338" xr:uid="{860B4E6B-0531-423F-A6ED-B55B338276E8}"/>
    <cellStyle name="Comma 2 2 17 7" xfId="8875" xr:uid="{AD6C817F-9470-4CED-BF49-E286814C6315}"/>
    <cellStyle name="Comma 2 2 17 8" xfId="16047" xr:uid="{250921C5-6CAB-4D00-95A3-AC46427B247C}"/>
    <cellStyle name="Comma 2 2 17 9" xfId="7136" xr:uid="{90DC55BE-1733-4A20-ACCA-B18505554A70}"/>
    <cellStyle name="Comma 2 2 18" xfId="4771" xr:uid="{338E5531-973F-4DA5-8D88-114930257BA2}"/>
    <cellStyle name="Comma 2 2 18 2" xfId="5802" xr:uid="{A72193F1-275B-46D1-8F61-4770700D6B18}"/>
    <cellStyle name="Comma 2 2 18 2 2" xfId="7786" xr:uid="{CB7E19B5-3C5A-4764-B78A-17CDF1191E97}"/>
    <cellStyle name="Comma 2 2 18 2 2 2" xfId="12589" xr:uid="{72BD0842-23AE-41D6-9E2F-01C642FB0823}"/>
    <cellStyle name="Comma 2 2 18 2 2 2 2" xfId="17364" xr:uid="{86EB41A1-BA5A-4E95-9A45-1E14395ABD09}"/>
    <cellStyle name="Comma 2 2 18 2 2 3" xfId="11180" xr:uid="{0E33D63F-9439-49AA-A5C7-1808CE35BD80}"/>
    <cellStyle name="Comma 2 2 18 2 2 4" xfId="9679" xr:uid="{62A4E92A-5943-44D4-BFBD-05FE4B8EAAC2}"/>
    <cellStyle name="Comma 2 2 18 2 2 5" xfId="16331" xr:uid="{75730696-4DDB-4202-A6AB-EF5643EE72C9}"/>
    <cellStyle name="Comma 2 2 18 2 3" xfId="7605" xr:uid="{8BBA3B76-A407-407F-BC39-81EDFCC2CF0D}"/>
    <cellStyle name="Comma 2 2 18 2 3 2" xfId="11972" xr:uid="{A75A12A5-149A-42D6-BAC1-67D67C15EF78}"/>
    <cellStyle name="Comma 2 2 18 2 3 3" xfId="9499" xr:uid="{E22193EA-6196-4073-9D05-093BA0F00729}"/>
    <cellStyle name="Comma 2 2 18 2 3 4" xfId="16822" xr:uid="{AA92900E-56F4-4938-9EB9-19CDCF132465}"/>
    <cellStyle name="Comma 2 2 18 2 4" xfId="8280" xr:uid="{BCA06901-E943-4E2C-BDA4-8ACCDCE2C72D}"/>
    <cellStyle name="Comma 2 2 18 2 4 2" xfId="10172" xr:uid="{883E28C8-59A8-4F98-8861-69970235659B}"/>
    <cellStyle name="Comma 2 2 18 2 5" xfId="10609" xr:uid="{2CBDBDCA-E41E-425A-93FC-94C47E3DA5D2}"/>
    <cellStyle name="Comma 2 2 18 2 6" xfId="9303" xr:uid="{23FAA7A8-6F26-451E-BB08-E5EEFB647158}"/>
    <cellStyle name="Comma 2 2 18 2 7" xfId="16150" xr:uid="{CFE9D9B3-B5E6-457E-862E-D8DF7C1A302E}"/>
    <cellStyle name="Comma 2 2 18 2 8" xfId="7404" xr:uid="{19B9FA1C-5991-44CB-9BF8-9C01C6B0BD3A}"/>
    <cellStyle name="Comma 2 2 18 3" xfId="7697" xr:uid="{F2E599FB-8983-4A77-AC3C-15BF31C02C10}"/>
    <cellStyle name="Comma 2 2 18 3 2" xfId="12336" xr:uid="{069C8474-5CBA-4929-93AB-B471FA3614AB}"/>
    <cellStyle name="Comma 2 2 18 3 2 2" xfId="17120" xr:uid="{5015B3F1-4679-440D-B1D9-146A9B6C787D}"/>
    <cellStyle name="Comma 2 2 18 3 3" xfId="10934" xr:uid="{94A11713-8077-40E9-BA0A-AED7A5207AB6}"/>
    <cellStyle name="Comma 2 2 18 3 4" xfId="9590" xr:uid="{53B32AAF-4D6D-4617-A695-774BE096D9D7}"/>
    <cellStyle name="Comma 2 2 18 3 5" xfId="16243" xr:uid="{27901A4E-D599-4462-97F9-9F46D3B0C33D}"/>
    <cellStyle name="Comma 2 2 18 4" xfId="7516" xr:uid="{6E57F0F1-B5AE-41DB-8604-008BC4EF0E75}"/>
    <cellStyle name="Comma 2 2 18 4 2" xfId="12847" xr:uid="{FA68D812-CD73-4586-9306-8E9581025698}"/>
    <cellStyle name="Comma 2 2 18 4 2 2" xfId="17556" xr:uid="{4D17D6E6-D379-4527-AB7C-84B70CD1D3FC}"/>
    <cellStyle name="Comma 2 2 18 4 3" xfId="11573" xr:uid="{F50A825B-AF8F-4172-8832-D5AB85619E5B}"/>
    <cellStyle name="Comma 2 2 18 4 4" xfId="9410" xr:uid="{2BC421D0-257B-4077-A1A6-CC8BBBB4991C}"/>
    <cellStyle name="Comma 2 2 18 4 5" xfId="16471" xr:uid="{B2544B11-4C9A-41D3-8567-2E164BE069A6}"/>
    <cellStyle name="Comma 2 2 18 5" xfId="8011" xr:uid="{B398E3C0-2E9D-4B64-B45E-666E45F5E58D}"/>
    <cellStyle name="Comma 2 2 18 5 2" xfId="11766" xr:uid="{FC964E32-9583-41B0-9A1F-C495E39FB94F}"/>
    <cellStyle name="Comma 2 2 18 5 3" xfId="9904" xr:uid="{E5B7B522-C336-444C-B2B6-6C6DF6776FB4}"/>
    <cellStyle name="Comma 2 2 18 5 4" xfId="16626" xr:uid="{7C4A8FFB-3A7A-4995-B4EB-C41FA68C6D3F}"/>
    <cellStyle name="Comma 2 2 18 6" xfId="10339" xr:uid="{686CE241-AF03-410F-8AF6-C72E07860224}"/>
    <cellStyle name="Comma 2 2 18 7" xfId="8876" xr:uid="{B243A3E8-55EE-41BB-BC95-6C8672A9FF22}"/>
    <cellStyle name="Comma 2 2 18 8" xfId="16048" xr:uid="{9A57E796-4B2D-468B-A1A1-453E7DD2CFED}"/>
    <cellStyle name="Comma 2 2 18 9" xfId="7137" xr:uid="{9C799C35-4E7A-4BA3-8627-856622AB5C63}"/>
    <cellStyle name="Comma 2 2 19" xfId="4772" xr:uid="{B141FD7A-2E7B-4791-996D-46641E8E3C3F}"/>
    <cellStyle name="Comma 2 2 19 2" xfId="5803" xr:uid="{314A301D-5E42-4156-A870-330E8B400B39}"/>
    <cellStyle name="Comma 2 2 19 2 2" xfId="7787" xr:uid="{3BD9FE87-2D75-4136-8634-7BCF98B0BADD}"/>
    <cellStyle name="Comma 2 2 19 2 2 2" xfId="12590" xr:uid="{21ED3564-7A1C-4F63-A19E-9D55868D8764}"/>
    <cellStyle name="Comma 2 2 19 2 2 2 2" xfId="17365" xr:uid="{DD6B4EFB-65C1-473F-B5EF-54973BD7B312}"/>
    <cellStyle name="Comma 2 2 19 2 2 3" xfId="11181" xr:uid="{A0C542DD-AB94-4907-BE95-E0D7D5A8598A}"/>
    <cellStyle name="Comma 2 2 19 2 2 4" xfId="9680" xr:uid="{7CA89F57-F274-400A-9666-E8049A2F7806}"/>
    <cellStyle name="Comma 2 2 19 2 2 5" xfId="16332" xr:uid="{060C7229-4E54-4F88-9550-1A24CEAC91B8}"/>
    <cellStyle name="Comma 2 2 19 2 3" xfId="7606" xr:uid="{290DE5AC-03FE-4F57-97A4-19581463DBE9}"/>
    <cellStyle name="Comma 2 2 19 2 3 2" xfId="11973" xr:uid="{FC5CC11E-F9AD-426B-9CD4-84A7918EDE0F}"/>
    <cellStyle name="Comma 2 2 19 2 3 3" xfId="9500" xr:uid="{D54B53CC-7C67-41DD-A288-6AACC33A3CA6}"/>
    <cellStyle name="Comma 2 2 19 2 3 4" xfId="16823" xr:uid="{31D9A11E-875D-496B-B7D0-FB990D9A88D3}"/>
    <cellStyle name="Comma 2 2 19 2 4" xfId="8281" xr:uid="{5EC99E37-7D6B-4E61-851D-B921C50B8A3C}"/>
    <cellStyle name="Comma 2 2 19 2 4 2" xfId="10173" xr:uid="{89DA147B-DACF-43F2-9CF6-413315943210}"/>
    <cellStyle name="Comma 2 2 19 2 5" xfId="10610" xr:uid="{E320D3C8-D41C-4B2A-9EBA-0CDA95654D84}"/>
    <cellStyle name="Comma 2 2 19 2 6" xfId="9304" xr:uid="{E19BE9C3-D091-45C4-9409-EF39BEDA017C}"/>
    <cellStyle name="Comma 2 2 19 2 7" xfId="16151" xr:uid="{DD66B24C-C6A4-421E-888A-3DB829E80888}"/>
    <cellStyle name="Comma 2 2 19 2 8" xfId="7405" xr:uid="{0A29629B-7342-4A7A-B3A7-02861415AB1E}"/>
    <cellStyle name="Comma 2 2 19 3" xfId="7698" xr:uid="{B20CC070-15DC-4795-98CA-6E9A6DDA2009}"/>
    <cellStyle name="Comma 2 2 19 3 2" xfId="12337" xr:uid="{25E3F675-3D2C-4E02-AE93-2AC8963A914E}"/>
    <cellStyle name="Comma 2 2 19 3 2 2" xfId="17121" xr:uid="{75E3FF20-1DC0-496E-83A1-E170A9F468BB}"/>
    <cellStyle name="Comma 2 2 19 3 3" xfId="10935" xr:uid="{B4585B2D-3C65-490A-89F3-33D64288A936}"/>
    <cellStyle name="Comma 2 2 19 3 4" xfId="9591" xr:uid="{7E8D6F97-C3E1-4D93-94E0-B5CAC5B90C4D}"/>
    <cellStyle name="Comma 2 2 19 3 5" xfId="16244" xr:uid="{0CC8E326-EB77-416C-B52D-CC7994EEA185}"/>
    <cellStyle name="Comma 2 2 19 4" xfId="7517" xr:uid="{515E6D16-941E-4DFB-A4E2-8A05DA047853}"/>
    <cellStyle name="Comma 2 2 19 4 2" xfId="12848" xr:uid="{BE978CDB-AAD9-4D16-9E4B-5197EBCB2560}"/>
    <cellStyle name="Comma 2 2 19 4 2 2" xfId="17557" xr:uid="{155D5ED9-44B8-4834-BF46-AFCF63EB0411}"/>
    <cellStyle name="Comma 2 2 19 4 3" xfId="11574" xr:uid="{64216B34-37FB-4E8D-B58E-A4B0CCE72F9C}"/>
    <cellStyle name="Comma 2 2 19 4 4" xfId="9411" xr:uid="{A9961499-CBB4-4A4C-B849-E9693F8EBDCA}"/>
    <cellStyle name="Comma 2 2 19 4 5" xfId="16472" xr:uid="{73368E94-6DCF-41CB-B8E7-136A376D2337}"/>
    <cellStyle name="Comma 2 2 19 5" xfId="8012" xr:uid="{9C6EF31C-DEE4-43EF-9EA2-B14253BB0661}"/>
    <cellStyle name="Comma 2 2 19 5 2" xfId="11767" xr:uid="{1D971193-5A35-40F3-B012-6CCF52D8A5EB}"/>
    <cellStyle name="Comma 2 2 19 5 3" xfId="9905" xr:uid="{E3922788-CB66-4A57-9E41-D007A0655911}"/>
    <cellStyle name="Comma 2 2 19 5 4" xfId="16627" xr:uid="{FD16EABC-B565-4DE3-AD10-2E391D7F6A87}"/>
    <cellStyle name="Comma 2 2 19 6" xfId="10340" xr:uid="{C33B0EC1-A69F-4864-9FA9-32610B382FF0}"/>
    <cellStyle name="Comma 2 2 19 7" xfId="8877" xr:uid="{804D3344-6CE8-4B12-960A-1B6A6BFA3940}"/>
    <cellStyle name="Comma 2 2 19 8" xfId="16049" xr:uid="{169FBE48-9CB1-429D-8287-1EFB001B95DD}"/>
    <cellStyle name="Comma 2 2 19 9" xfId="7138" xr:uid="{94FF7ACF-4BB8-4204-983F-2FCAA21F5966}"/>
    <cellStyle name="Comma 2 2 2" xfId="571" xr:uid="{0CD488F3-89BC-4D9B-843F-CC624FD09D2C}"/>
    <cellStyle name="Comma 2 2 2 10" xfId="4774" xr:uid="{94CFC1B0-4E70-41CD-9372-E5561E363B9A}"/>
    <cellStyle name="Comma 2 2 2 11" xfId="4775" xr:uid="{4CFB8C5D-A1AD-400E-8F4D-923AB6663C16}"/>
    <cellStyle name="Comma 2 2 2 12" xfId="4776" xr:uid="{3A908EE0-ACCA-45F6-BB2C-CDD1FEC6662D}"/>
    <cellStyle name="Comma 2 2 2 13" xfId="4777" xr:uid="{919BE381-0B0C-42B7-837B-517C3B33164D}"/>
    <cellStyle name="Comma 2 2 2 14" xfId="4778" xr:uid="{19C58900-FC8F-405C-A975-AB27964B8AF2}"/>
    <cellStyle name="Comma 2 2 2 15" xfId="4779" xr:uid="{1DBD16BF-84FF-4E55-9468-0A5F8D52B229}"/>
    <cellStyle name="Comma 2 2 2 16" xfId="4780" xr:uid="{12154EBE-2B79-4150-85A6-FD6D59EA87C2}"/>
    <cellStyle name="Comma 2 2 2 17" xfId="4781" xr:uid="{D3C98AA7-D2FF-46D7-8CF7-78B0B463872D}"/>
    <cellStyle name="Comma 2 2 2 18" xfId="4782" xr:uid="{6E1BC4CF-BE83-4B25-AD7F-8971A8BDFE5D}"/>
    <cellStyle name="Comma 2 2 2 19" xfId="5804" xr:uid="{0412DE98-8773-4D31-AC95-AE02BF528F39}"/>
    <cellStyle name="Comma 2 2 2 19 2" xfId="7788" xr:uid="{DF514045-42D8-4908-BED2-D99B8F82F6E0}"/>
    <cellStyle name="Comma 2 2 2 19 2 2" xfId="12591" xr:uid="{13BF4C8C-3BE9-4696-8E71-8FA4FDCEC9A4}"/>
    <cellStyle name="Comma 2 2 2 19 2 2 2" xfId="17366" xr:uid="{47CF95A0-72A9-4133-B53E-F4BDD72407AD}"/>
    <cellStyle name="Comma 2 2 2 19 2 3" xfId="11182" xr:uid="{D4DDF293-1DE8-4B8A-B1D0-041E79A7ADD0}"/>
    <cellStyle name="Comma 2 2 2 19 2 4" xfId="9681" xr:uid="{CFB9EC2E-3ECF-4A6D-97C5-1CA6F4261FFD}"/>
    <cellStyle name="Comma 2 2 2 19 2 5" xfId="16333" xr:uid="{D069D43D-6521-48B4-B037-16CCC53CF1E3}"/>
    <cellStyle name="Comma 2 2 2 19 3" xfId="7607" xr:uid="{60930DD0-DA8D-4D67-86D2-DC293991489C}"/>
    <cellStyle name="Comma 2 2 2 19 3 2" xfId="11974" xr:uid="{905D6EC1-3ACB-488E-94B8-AA5F75C1C6C5}"/>
    <cellStyle name="Comma 2 2 2 19 3 3" xfId="9501" xr:uid="{8F3C5593-F23D-4310-8141-C34BAAF66051}"/>
    <cellStyle name="Comma 2 2 2 19 3 4" xfId="16824" xr:uid="{9CE544EA-8BC0-4BC9-98F5-4DA88DED34B2}"/>
    <cellStyle name="Comma 2 2 2 19 4" xfId="8282" xr:uid="{96867B7F-760E-4D77-B7F4-6AE0212A5D27}"/>
    <cellStyle name="Comma 2 2 2 19 4 2" xfId="10174" xr:uid="{94D15B3A-0C06-4C4B-9B52-A6AAD740975E}"/>
    <cellStyle name="Comma 2 2 2 19 5" xfId="10611" xr:uid="{DFAB7E7E-7E21-4E88-A1F5-D6E6C222835C}"/>
    <cellStyle name="Comma 2 2 2 19 6" xfId="9305" xr:uid="{3D231296-B619-442B-B122-7FBC686AEAB3}"/>
    <cellStyle name="Comma 2 2 2 19 7" xfId="16152" xr:uid="{C4EDD8CD-9899-49CF-A335-E39737527F1C}"/>
    <cellStyle name="Comma 2 2 2 19 8" xfId="7406" xr:uid="{30703E3D-32B5-430A-A1A3-1DF503C0D5E4}"/>
    <cellStyle name="Comma 2 2 2 2" xfId="4783" xr:uid="{1A1F2D2C-B971-4DC8-8CB4-5583837C0DA9}"/>
    <cellStyle name="Comma 2 2 2 2 10" xfId="7083" xr:uid="{ED58558E-8AA4-4ADA-9E50-4234F16FE736}"/>
    <cellStyle name="Comma 2 2 2 2 11" xfId="8809" xr:uid="{999C864D-3DD4-4F55-A4ED-F67566FF2F47}"/>
    <cellStyle name="Comma 2 2 2 2 12" xfId="6731" xr:uid="{C5A50181-49D1-4561-96E4-FF36664D33B4}"/>
    <cellStyle name="Comma 2 2 2 2 2" xfId="4784" xr:uid="{4417B2DE-420B-4946-ABAD-713CE0A8408B}"/>
    <cellStyle name="Comma 2 2 2 2 2 10" xfId="7519" xr:uid="{FF71FB9F-9886-48D1-8408-605017016C3C}"/>
    <cellStyle name="Comma 2 2 2 2 2 10 2" xfId="12850" xr:uid="{61AADBE0-A659-425B-BB91-3D9294BA2410}"/>
    <cellStyle name="Comma 2 2 2 2 2 10 2 2" xfId="17559" xr:uid="{16E74E3F-3BC0-42EA-A86B-7873CDAE07B4}"/>
    <cellStyle name="Comma 2 2 2 2 2 10 3" xfId="11576" xr:uid="{D2D1FAD0-ED93-482E-A5CA-F3E490F79E9D}"/>
    <cellStyle name="Comma 2 2 2 2 2 10 4" xfId="9413" xr:uid="{D8258586-6263-4CE2-AA32-A17658A91BEF}"/>
    <cellStyle name="Comma 2 2 2 2 2 10 5" xfId="16474" xr:uid="{87BC134B-06A7-4B8A-B568-EFCC13A495F8}"/>
    <cellStyle name="Comma 2 2 2 2 2 11" xfId="8022" xr:uid="{8797BD59-0D61-4C50-B4E0-2AC07B117B36}"/>
    <cellStyle name="Comma 2 2 2 2 2 11 2" xfId="11769" xr:uid="{CCAFD621-3AC2-482D-A4CF-559F67275C50}"/>
    <cellStyle name="Comma 2 2 2 2 2 11 3" xfId="9915" xr:uid="{8152F4CA-E925-46B9-97DD-DD89F00DB0CF}"/>
    <cellStyle name="Comma 2 2 2 2 2 11 4" xfId="16629" xr:uid="{B8CE7F58-4883-4B8E-8131-0C71CB346B16}"/>
    <cellStyle name="Comma 2 2 2 2 2 12" xfId="10342" xr:uid="{1F83E9A2-C3DD-4B93-B268-B394B977838D}"/>
    <cellStyle name="Comma 2 2 2 2 2 13" xfId="8880" xr:uid="{2398318E-46C6-4C04-B371-0F129FB21168}"/>
    <cellStyle name="Comma 2 2 2 2 2 14" xfId="16051" xr:uid="{45960F85-4F3C-4F8A-9451-E64AA1EAE8A8}"/>
    <cellStyle name="Comma 2 2 2 2 2 15" xfId="7141" xr:uid="{CDA69EB6-0327-439B-9DCF-1E0F9376F543}"/>
    <cellStyle name="Comma 2 2 2 2 2 2" xfId="4785" xr:uid="{DCCAB6DF-61FB-44AD-9F3B-ADC8ADB44590}"/>
    <cellStyle name="Comma 2 2 2 2 2 3" xfId="4786" xr:uid="{1882553F-DE44-4B53-A123-52EEC3DAE0AC}"/>
    <cellStyle name="Comma 2 2 2 2 2 4" xfId="4787" xr:uid="{1E5A31D6-0755-4F4F-A669-0F75E5A54109}"/>
    <cellStyle name="Comma 2 2 2 2 2 5" xfId="4788" xr:uid="{F03BF1B7-1B42-4285-9510-37BDBB864EC7}"/>
    <cellStyle name="Comma 2 2 2 2 2 6" xfId="4789" xr:uid="{49C86F38-50FF-4D1B-8FCA-E9A851A65403}"/>
    <cellStyle name="Comma 2 2 2 2 2 7" xfId="4790" xr:uid="{B3EE8ECA-39B0-4DCC-90C6-4329C847D13F}"/>
    <cellStyle name="Comma 2 2 2 2 2 8" xfId="5805" xr:uid="{249D46BC-9C14-44B7-BC97-AFAD21DD39DE}"/>
    <cellStyle name="Comma 2 2 2 2 2 8 2" xfId="7789" xr:uid="{BF633CAD-D339-473E-925B-FE827C68E89E}"/>
    <cellStyle name="Comma 2 2 2 2 2 8 2 2" xfId="12592" xr:uid="{1A8B871E-1226-4047-95EB-D7E34750D7BC}"/>
    <cellStyle name="Comma 2 2 2 2 2 8 2 2 2" xfId="17367" xr:uid="{E60C024C-ACBF-40CB-9F7C-D20448E13AFF}"/>
    <cellStyle name="Comma 2 2 2 2 2 8 2 3" xfId="11183" xr:uid="{4DA8A562-F2E7-4AA9-B169-AA1FBD58A91A}"/>
    <cellStyle name="Comma 2 2 2 2 2 8 2 4" xfId="9682" xr:uid="{56C28C45-CF40-4D37-9EA5-C6A34408BB3B}"/>
    <cellStyle name="Comma 2 2 2 2 2 8 2 5" xfId="16334" xr:uid="{194EF992-7811-4CAE-89F6-924E3F3494FF}"/>
    <cellStyle name="Comma 2 2 2 2 2 8 3" xfId="7608" xr:uid="{299A0D15-26D5-4BC4-9940-67291D123B0E}"/>
    <cellStyle name="Comma 2 2 2 2 2 8 3 2" xfId="11975" xr:uid="{E6263085-D2F4-4A18-9846-C6ADF217EEAE}"/>
    <cellStyle name="Comma 2 2 2 2 2 8 3 3" xfId="9502" xr:uid="{167F03CA-C0C7-4294-9B99-0CCEA23BA82B}"/>
    <cellStyle name="Comma 2 2 2 2 2 8 3 4" xfId="16825" xr:uid="{7BA45C49-2158-4012-9D89-EC6C6951CA60}"/>
    <cellStyle name="Comma 2 2 2 2 2 8 4" xfId="8283" xr:uid="{47DE8CFD-1F42-41C9-A890-8636BF9F3A8C}"/>
    <cellStyle name="Comma 2 2 2 2 2 8 4 2" xfId="10175" xr:uid="{5270C7F8-C562-4830-85AC-2A816372810A}"/>
    <cellStyle name="Comma 2 2 2 2 2 8 5" xfId="10612" xr:uid="{A366308C-A6D1-4084-BC4C-DB5F05CFACE5}"/>
    <cellStyle name="Comma 2 2 2 2 2 8 6" xfId="9306" xr:uid="{271203C0-3E4A-47CC-92F3-3897F8B41B8B}"/>
    <cellStyle name="Comma 2 2 2 2 2 8 7" xfId="16153" xr:uid="{36A6BDE0-DA72-4298-AE33-F13BB106F0C0}"/>
    <cellStyle name="Comma 2 2 2 2 2 8 8" xfId="7407" xr:uid="{B37A7816-BA0E-4D03-823C-696AC429FF88}"/>
    <cellStyle name="Comma 2 2 2 2 2 9" xfId="7700" xr:uid="{4F99CD7F-2F69-4DAF-BA38-C679575C606C}"/>
    <cellStyle name="Comma 2 2 2 2 2 9 2" xfId="12339" xr:uid="{73B2F7F1-9D28-4C39-A3BE-7A28C96F7DD6}"/>
    <cellStyle name="Comma 2 2 2 2 2 9 2 2" xfId="17123" xr:uid="{47039830-24CF-4244-95FC-C761A51BB181}"/>
    <cellStyle name="Comma 2 2 2 2 2 9 3" xfId="10937" xr:uid="{98420725-8DBE-453F-A5A4-374C806210D2}"/>
    <cellStyle name="Comma 2 2 2 2 2 9 4" xfId="9593" xr:uid="{332C764B-7E0D-4FDC-B0FB-24321C5070E1}"/>
    <cellStyle name="Comma 2 2 2 2 2 9 5" xfId="16246" xr:uid="{687266FE-1866-4EDF-BAC6-45C1563C673C}"/>
    <cellStyle name="Comma 2 2 2 2 3" xfId="4791" xr:uid="{F88D8DB2-7E6A-4893-83AE-E34FFEBEF608}"/>
    <cellStyle name="Comma 2 2 2 2 4" xfId="4792" xr:uid="{6D814743-41AA-4072-A18B-A7E5FDB3613E}"/>
    <cellStyle name="Comma 2 2 2 2 4 2" xfId="5806" xr:uid="{0565E70D-0B46-465D-BD59-D8C713E6CB5A}"/>
    <cellStyle name="Comma 2 2 2 2 4 2 2" xfId="7790" xr:uid="{00513154-3FB2-4190-BD71-E853AA02E826}"/>
    <cellStyle name="Comma 2 2 2 2 4 2 2 2" xfId="12593" xr:uid="{65FFAB61-E08D-460E-B0E8-3D72062A38DB}"/>
    <cellStyle name="Comma 2 2 2 2 4 2 2 2 2" xfId="17368" xr:uid="{265B3F6A-7871-4DA4-8ECC-5BE2E609F85D}"/>
    <cellStyle name="Comma 2 2 2 2 4 2 2 3" xfId="11184" xr:uid="{91263934-DD3F-435B-B57C-B8A27ADAF02E}"/>
    <cellStyle name="Comma 2 2 2 2 4 2 2 4" xfId="9683" xr:uid="{5D6671C5-DE09-45B4-9AC4-0F24A86D69EB}"/>
    <cellStyle name="Comma 2 2 2 2 4 2 2 5" xfId="16335" xr:uid="{72BB0800-CEDA-4B3E-8504-2169037AF7F9}"/>
    <cellStyle name="Comma 2 2 2 2 4 2 3" xfId="7609" xr:uid="{4F395D92-6090-4598-94AE-B8ABEA20A23F}"/>
    <cellStyle name="Comma 2 2 2 2 4 2 3 2" xfId="11976" xr:uid="{565FED29-3A59-47C4-B897-CEDE02DC508C}"/>
    <cellStyle name="Comma 2 2 2 2 4 2 3 3" xfId="9503" xr:uid="{F6883808-5354-488E-AE19-F05A63C41F6D}"/>
    <cellStyle name="Comma 2 2 2 2 4 2 3 4" xfId="16826" xr:uid="{091EC0B1-4F77-4BEB-8C77-490BD7900447}"/>
    <cellStyle name="Comma 2 2 2 2 4 2 4" xfId="8284" xr:uid="{98E6466F-70D2-460D-8211-7B46751E31E8}"/>
    <cellStyle name="Comma 2 2 2 2 4 2 4 2" xfId="10176" xr:uid="{8F8C5CDD-7323-4A3F-8275-EA65D598C394}"/>
    <cellStyle name="Comma 2 2 2 2 4 2 5" xfId="10613" xr:uid="{FC4083DC-5118-4D96-90A5-7E340942FA8D}"/>
    <cellStyle name="Comma 2 2 2 2 4 2 6" xfId="9307" xr:uid="{371F9157-4720-4C6C-ADE1-E3C6A5E27DCF}"/>
    <cellStyle name="Comma 2 2 2 2 4 2 7" xfId="16154" xr:uid="{99F2B469-6E93-4FEB-885F-B9865D744948}"/>
    <cellStyle name="Comma 2 2 2 2 4 2 8" xfId="7408" xr:uid="{5877FE44-72FE-4C9F-92FD-642AB0235811}"/>
    <cellStyle name="Comma 2 2 2 2 4 3" xfId="7701" xr:uid="{7BC48345-AA59-4C3D-85F0-AF638A0B7942}"/>
    <cellStyle name="Comma 2 2 2 2 4 3 2" xfId="12340" xr:uid="{20A4A198-70BE-4F53-90E4-BA492E17211F}"/>
    <cellStyle name="Comma 2 2 2 2 4 3 2 2" xfId="17124" xr:uid="{54045B8D-68A6-4D07-A0F2-0A2317A852E6}"/>
    <cellStyle name="Comma 2 2 2 2 4 3 3" xfId="10938" xr:uid="{0AEF0653-6EC6-4520-9949-0A780EA7EC3E}"/>
    <cellStyle name="Comma 2 2 2 2 4 3 4" xfId="9594" xr:uid="{FFE6068F-57BA-4AF5-A616-366ADB267C8A}"/>
    <cellStyle name="Comma 2 2 2 2 4 3 5" xfId="16247" xr:uid="{C5741D67-F2E1-4670-86FA-2E5D25011B19}"/>
    <cellStyle name="Comma 2 2 2 2 4 4" xfId="7520" xr:uid="{F97D8A77-EE33-457E-854D-01810E79069F}"/>
    <cellStyle name="Comma 2 2 2 2 4 4 2" xfId="12851" xr:uid="{42514FFE-19C6-4023-8B46-DF85E149B7E6}"/>
    <cellStyle name="Comma 2 2 2 2 4 4 2 2" xfId="17560" xr:uid="{443A72B7-48BF-4F39-91B5-F84470E525F7}"/>
    <cellStyle name="Comma 2 2 2 2 4 4 3" xfId="11577" xr:uid="{986A7753-F8DB-4269-A0EA-54B880748021}"/>
    <cellStyle name="Comma 2 2 2 2 4 4 4" xfId="9414" xr:uid="{67DB0442-5D65-4EA5-A2DC-AC5304C4FA63}"/>
    <cellStyle name="Comma 2 2 2 2 4 4 5" xfId="16475" xr:uid="{8E7C2DB0-9BBF-480D-A9E2-64B07856A9D2}"/>
    <cellStyle name="Comma 2 2 2 2 4 5" xfId="8023" xr:uid="{15DAB2BB-A53D-42AE-8300-B781827898AB}"/>
    <cellStyle name="Comma 2 2 2 2 4 5 2" xfId="11770" xr:uid="{D9B10BDE-1B3E-4A6B-9663-1A685CC187F1}"/>
    <cellStyle name="Comma 2 2 2 2 4 5 3" xfId="9916" xr:uid="{F5241C4A-511A-4D9D-B682-AA1584E426FC}"/>
    <cellStyle name="Comma 2 2 2 2 4 5 4" xfId="16630" xr:uid="{A0888955-8B09-449A-9E04-94ADB7419A05}"/>
    <cellStyle name="Comma 2 2 2 2 4 6" xfId="10343" xr:uid="{F4EBA4E6-4F23-4DEE-83C9-E26EDA333A34}"/>
    <cellStyle name="Comma 2 2 2 2 4 7" xfId="8881" xr:uid="{0A924165-7A88-4CC6-BE98-6F0FEF68A6E3}"/>
    <cellStyle name="Comma 2 2 2 2 4 8" xfId="16052" xr:uid="{FB47EBED-5B1D-48D9-B8FF-0789042FB590}"/>
    <cellStyle name="Comma 2 2 2 2 4 9" xfId="7142" xr:uid="{D7A5921C-8838-41D0-A5C5-F0B18F795655}"/>
    <cellStyle name="Comma 2 2 2 2 5" xfId="4793" xr:uid="{6919F4EA-B309-4AC5-A137-F608A77FDD64}"/>
    <cellStyle name="Comma 2 2 2 2 5 2" xfId="5807" xr:uid="{63C9D004-6098-464F-A222-04CEEFF8C0AA}"/>
    <cellStyle name="Comma 2 2 2 2 5 2 2" xfId="7791" xr:uid="{2A1122AC-3CF7-43D3-B2D0-6047462ED3D6}"/>
    <cellStyle name="Comma 2 2 2 2 5 2 2 2" xfId="12594" xr:uid="{D8EAFFB7-853E-479C-BA39-E510804D220E}"/>
    <cellStyle name="Comma 2 2 2 2 5 2 2 2 2" xfId="17369" xr:uid="{B9062DDE-B77C-4075-AF59-F0A52CD85C23}"/>
    <cellStyle name="Comma 2 2 2 2 5 2 2 3" xfId="11185" xr:uid="{40D71D28-F4EE-4E99-B75D-1C666E8B43CC}"/>
    <cellStyle name="Comma 2 2 2 2 5 2 2 4" xfId="9684" xr:uid="{9EE5E21C-CC58-4CC8-890F-B6A74CC486E3}"/>
    <cellStyle name="Comma 2 2 2 2 5 2 2 5" xfId="16336" xr:uid="{3C8E2FE7-EAED-4E15-881C-4C968F82B408}"/>
    <cellStyle name="Comma 2 2 2 2 5 2 3" xfId="7610" xr:uid="{6C63F4BA-933F-4013-A009-E6494D5BE5A1}"/>
    <cellStyle name="Comma 2 2 2 2 5 2 3 2" xfId="11977" xr:uid="{5FB02B55-9BA4-4397-8FA0-218BC9645E01}"/>
    <cellStyle name="Comma 2 2 2 2 5 2 3 3" xfId="9504" xr:uid="{E6A6D489-7034-4C0C-BDDC-1B4633D9FFC3}"/>
    <cellStyle name="Comma 2 2 2 2 5 2 3 4" xfId="16827" xr:uid="{DE023750-8504-4247-99B2-625E5FF5F515}"/>
    <cellStyle name="Comma 2 2 2 2 5 2 4" xfId="8285" xr:uid="{610D154B-0F8E-4158-A233-11389C0DDBAA}"/>
    <cellStyle name="Comma 2 2 2 2 5 2 4 2" xfId="10177" xr:uid="{D62C2B67-6634-4765-AA3B-4C0B84B6DBD1}"/>
    <cellStyle name="Comma 2 2 2 2 5 2 5" xfId="10614" xr:uid="{5ADCC03C-D75C-4D9A-BE0E-3328B11C62AC}"/>
    <cellStyle name="Comma 2 2 2 2 5 2 6" xfId="9308" xr:uid="{B39BD29D-5B8A-4246-A57D-E2C48075FA42}"/>
    <cellStyle name="Comma 2 2 2 2 5 2 7" xfId="16155" xr:uid="{928CFC45-7FAF-4197-A3E2-20CD170F8050}"/>
    <cellStyle name="Comma 2 2 2 2 5 2 8" xfId="7409" xr:uid="{A5367682-725A-416A-8F5F-3BB9C226C87B}"/>
    <cellStyle name="Comma 2 2 2 2 5 3" xfId="7702" xr:uid="{4B842626-32B9-4003-B56A-A3EE55A19EC0}"/>
    <cellStyle name="Comma 2 2 2 2 5 3 2" xfId="12341" xr:uid="{B3CD9CFF-81CC-4C47-AAB4-365017438A96}"/>
    <cellStyle name="Comma 2 2 2 2 5 3 2 2" xfId="17125" xr:uid="{14ECF33A-A39E-45A3-BF3E-DC84BECF3B08}"/>
    <cellStyle name="Comma 2 2 2 2 5 3 3" xfId="10939" xr:uid="{2657B9E2-0C3A-460A-9C02-F17E0E08D527}"/>
    <cellStyle name="Comma 2 2 2 2 5 3 4" xfId="9595" xr:uid="{1B2AFBCC-D7D8-46CC-B82E-B88FE726340E}"/>
    <cellStyle name="Comma 2 2 2 2 5 3 5" xfId="16248" xr:uid="{6334DCAC-DFDE-4E79-85B8-421EE2D7985D}"/>
    <cellStyle name="Comma 2 2 2 2 5 4" xfId="7521" xr:uid="{669C3479-4CFC-4EF5-8D33-0C381566A2FD}"/>
    <cellStyle name="Comma 2 2 2 2 5 4 2" xfId="12852" xr:uid="{A7BC2D13-18B0-49FF-A07C-0EF5D9F21704}"/>
    <cellStyle name="Comma 2 2 2 2 5 4 2 2" xfId="17561" xr:uid="{3E95E165-ECF4-4D98-8E2A-D180B4CA5E9E}"/>
    <cellStyle name="Comma 2 2 2 2 5 4 3" xfId="11578" xr:uid="{01ABD908-D89C-4642-99A0-B6D8898D5B3B}"/>
    <cellStyle name="Comma 2 2 2 2 5 4 4" xfId="9415" xr:uid="{EEB57A9B-21C6-40B2-883B-28DE033694E3}"/>
    <cellStyle name="Comma 2 2 2 2 5 4 5" xfId="16476" xr:uid="{8617C710-CDF2-464E-910F-1AEF3B210EA7}"/>
    <cellStyle name="Comma 2 2 2 2 5 5" xfId="8024" xr:uid="{6A0A0337-4712-488A-8FEC-AED6A08E231B}"/>
    <cellStyle name="Comma 2 2 2 2 5 5 2" xfId="11771" xr:uid="{1E61D2F0-3C7F-4734-9EB7-DAA8A19CEE9A}"/>
    <cellStyle name="Comma 2 2 2 2 5 5 3" xfId="9917" xr:uid="{1EED7B90-30E2-4D44-ACA9-E123D4A9D312}"/>
    <cellStyle name="Comma 2 2 2 2 5 5 4" xfId="16631" xr:uid="{6445EC0E-43C0-4327-B1A3-5C42B63C10AD}"/>
    <cellStyle name="Comma 2 2 2 2 5 6" xfId="10344" xr:uid="{AA413A5D-61AC-4AB7-B760-B9AB15720FC0}"/>
    <cellStyle name="Comma 2 2 2 2 5 7" xfId="8882" xr:uid="{5EDA3A79-A33D-43FF-901F-F6C493CD2295}"/>
    <cellStyle name="Comma 2 2 2 2 5 8" xfId="16053" xr:uid="{1AF851B8-315E-4771-8A98-2FC38E4876D3}"/>
    <cellStyle name="Comma 2 2 2 2 5 9" xfId="7143" xr:uid="{847C01F8-66B2-4C44-902D-B220E7BD35A9}"/>
    <cellStyle name="Comma 2 2 2 2 6" xfId="4794" xr:uid="{5CCC46E7-15B2-423C-8DD8-D328ED687D2E}"/>
    <cellStyle name="Comma 2 2 2 2 6 2" xfId="5808" xr:uid="{94A440EB-BE79-4B76-A9AC-BC6DA7A97AC3}"/>
    <cellStyle name="Comma 2 2 2 2 6 2 2" xfId="7792" xr:uid="{457D7987-B523-49B5-A8DE-1A6E71DFB481}"/>
    <cellStyle name="Comma 2 2 2 2 6 2 2 2" xfId="12595" xr:uid="{BCC3ECF6-FF7E-4CF1-9EE3-2E91344533A5}"/>
    <cellStyle name="Comma 2 2 2 2 6 2 2 2 2" xfId="17370" xr:uid="{BA3CAD09-C642-4631-9FFE-3E07F33929E7}"/>
    <cellStyle name="Comma 2 2 2 2 6 2 2 3" xfId="11186" xr:uid="{4E3F1D40-DA90-4B0A-B3FB-FFB400281D6A}"/>
    <cellStyle name="Comma 2 2 2 2 6 2 2 4" xfId="9685" xr:uid="{2AFE5198-036E-4741-BDBA-812CC4314354}"/>
    <cellStyle name="Comma 2 2 2 2 6 2 2 5" xfId="16337" xr:uid="{F7DBC53A-2730-4A64-BD0D-8697F8634DB8}"/>
    <cellStyle name="Comma 2 2 2 2 6 2 3" xfId="7611" xr:uid="{DBFD5B51-EA86-4781-B62F-BA895D605534}"/>
    <cellStyle name="Comma 2 2 2 2 6 2 3 2" xfId="11978" xr:uid="{096540C0-0825-4F4F-85EB-E1718A7869EB}"/>
    <cellStyle name="Comma 2 2 2 2 6 2 3 3" xfId="9505" xr:uid="{83394B0E-1B16-4083-97C0-79414EDCCCCB}"/>
    <cellStyle name="Comma 2 2 2 2 6 2 3 4" xfId="16828" xr:uid="{BC895F86-E1CB-4A34-90BD-1746D7444B94}"/>
    <cellStyle name="Comma 2 2 2 2 6 2 4" xfId="8286" xr:uid="{90068AA9-F850-499B-B6E6-ABE7476B5676}"/>
    <cellStyle name="Comma 2 2 2 2 6 2 4 2" xfId="10178" xr:uid="{0CDF14FC-7AE0-4EE9-BD07-CBDB851977CD}"/>
    <cellStyle name="Comma 2 2 2 2 6 2 5" xfId="10615" xr:uid="{2CEDA953-5BC9-492D-A2FB-521EEC7EDA4F}"/>
    <cellStyle name="Comma 2 2 2 2 6 2 6" xfId="9309" xr:uid="{729C619C-6761-44B3-8693-CFD148E3565E}"/>
    <cellStyle name="Comma 2 2 2 2 6 2 7" xfId="16156" xr:uid="{3C7F1B15-E214-4960-8091-AD7889BBAA49}"/>
    <cellStyle name="Comma 2 2 2 2 6 2 8" xfId="7410" xr:uid="{9AA20B0C-599B-4B84-99DC-BF2DA7AC85A9}"/>
    <cellStyle name="Comma 2 2 2 2 6 3" xfId="7703" xr:uid="{BAE3B9CA-E084-49F0-B0BE-F89CC0DCA66E}"/>
    <cellStyle name="Comma 2 2 2 2 6 3 2" xfId="12342" xr:uid="{FFA02C12-D848-4B4F-83BA-7E9BC5632617}"/>
    <cellStyle name="Comma 2 2 2 2 6 3 2 2" xfId="17126" xr:uid="{1C1FEFD7-AAAA-49E2-A8FD-40101C9FFDA0}"/>
    <cellStyle name="Comma 2 2 2 2 6 3 3" xfId="10940" xr:uid="{F331702E-5A78-4FDD-B7A9-9CE537A8B4CA}"/>
    <cellStyle name="Comma 2 2 2 2 6 3 4" xfId="9596" xr:uid="{5A941B19-9C43-4A0B-94AD-BCA2D4FE1BB7}"/>
    <cellStyle name="Comma 2 2 2 2 6 3 5" xfId="16249" xr:uid="{A6EFD23E-3D78-40B1-9697-0F306FFCD828}"/>
    <cellStyle name="Comma 2 2 2 2 6 4" xfId="7522" xr:uid="{2A1EC1F9-87FB-4559-B9F0-01850432F73F}"/>
    <cellStyle name="Comma 2 2 2 2 6 4 2" xfId="12853" xr:uid="{FCB40849-8B09-46F1-A373-9AAC52A9A36A}"/>
    <cellStyle name="Comma 2 2 2 2 6 4 2 2" xfId="17562" xr:uid="{21873B38-E8A4-4264-8DDB-DCD8E6E5F71E}"/>
    <cellStyle name="Comma 2 2 2 2 6 4 3" xfId="11579" xr:uid="{D4D4F8D6-322E-473F-BF15-3CBA626703B8}"/>
    <cellStyle name="Comma 2 2 2 2 6 4 4" xfId="9416" xr:uid="{8167847B-1A2C-401A-B222-640DE9FC6189}"/>
    <cellStyle name="Comma 2 2 2 2 6 4 5" xfId="16477" xr:uid="{C40E571F-3746-48E6-AAB0-C57EEBCB7709}"/>
    <cellStyle name="Comma 2 2 2 2 6 5" xfId="8025" xr:uid="{BA3B56D7-4721-4D49-A34B-843028F59F78}"/>
    <cellStyle name="Comma 2 2 2 2 6 5 2" xfId="11772" xr:uid="{86FC4243-B93D-42D3-99E5-6EBFA0EAD186}"/>
    <cellStyle name="Comma 2 2 2 2 6 5 3" xfId="9918" xr:uid="{750327EC-CB34-47EB-B213-5620A65EA303}"/>
    <cellStyle name="Comma 2 2 2 2 6 5 4" xfId="16632" xr:uid="{C522910D-1AC4-45A8-8E1A-CCF99316C53A}"/>
    <cellStyle name="Comma 2 2 2 2 6 6" xfId="10345" xr:uid="{473D098E-D9F3-48BC-A653-69EE712258D5}"/>
    <cellStyle name="Comma 2 2 2 2 6 7" xfId="8883" xr:uid="{EF2D0307-D0A1-4BC2-B9C7-608D2F5D163C}"/>
    <cellStyle name="Comma 2 2 2 2 6 8" xfId="16054" xr:uid="{99D6CE8E-9DFD-4DF3-91DE-6EE801EF0670}"/>
    <cellStyle name="Comma 2 2 2 2 6 9" xfId="7144" xr:uid="{C8E2BD6A-D840-49AE-9C36-E53C76E7EB1C}"/>
    <cellStyle name="Comma 2 2 2 2 7" xfId="4795" xr:uid="{33A3E6C9-DD91-4246-B9DB-3ACBDC813CCB}"/>
    <cellStyle name="Comma 2 2 2 2 7 2" xfId="5809" xr:uid="{8C1491BB-F6B6-4E9A-AD9A-56F4BB6E80A3}"/>
    <cellStyle name="Comma 2 2 2 2 7 2 2" xfId="7793" xr:uid="{8F4872C9-CED6-415B-A842-448511A2082E}"/>
    <cellStyle name="Comma 2 2 2 2 7 2 2 2" xfId="12596" xr:uid="{22C089CA-FE71-446A-B3F3-0FBA06ED0DC6}"/>
    <cellStyle name="Comma 2 2 2 2 7 2 2 2 2" xfId="17371" xr:uid="{704F38E6-1C53-4BED-949F-A697AC15DD59}"/>
    <cellStyle name="Comma 2 2 2 2 7 2 2 3" xfId="11187" xr:uid="{2F76F499-0D15-4B89-9341-F12652185424}"/>
    <cellStyle name="Comma 2 2 2 2 7 2 2 4" xfId="9686" xr:uid="{30956BD1-0810-4289-81CC-AD3988D898E3}"/>
    <cellStyle name="Comma 2 2 2 2 7 2 2 5" xfId="16338" xr:uid="{12965508-FA29-49EF-AD82-5E0DE205DC0E}"/>
    <cellStyle name="Comma 2 2 2 2 7 2 3" xfId="7612" xr:uid="{06F217D9-F37F-4DFD-BF9E-8C6D2DB4986E}"/>
    <cellStyle name="Comma 2 2 2 2 7 2 3 2" xfId="11979" xr:uid="{0343221F-8A9B-43C5-868C-B6A399732F64}"/>
    <cellStyle name="Comma 2 2 2 2 7 2 3 3" xfId="9506" xr:uid="{1595D3E3-E02B-4174-8F5A-203506A99B9C}"/>
    <cellStyle name="Comma 2 2 2 2 7 2 3 4" xfId="16829" xr:uid="{7F3ED0E3-B3A7-46AE-89E5-FB530626ED68}"/>
    <cellStyle name="Comma 2 2 2 2 7 2 4" xfId="8287" xr:uid="{F32080D2-0BA5-4EF7-9C1F-4E5C1BFDF05B}"/>
    <cellStyle name="Comma 2 2 2 2 7 2 4 2" xfId="10179" xr:uid="{58A1963D-FE8D-4084-9CC7-36B40712003C}"/>
    <cellStyle name="Comma 2 2 2 2 7 2 5" xfId="10616" xr:uid="{93EAB0B9-42F1-40FF-A061-9C520D87AC4C}"/>
    <cellStyle name="Comma 2 2 2 2 7 2 6" xfId="9310" xr:uid="{F479411A-CDC0-4236-ABD4-12A2251B51B4}"/>
    <cellStyle name="Comma 2 2 2 2 7 2 7" xfId="16157" xr:uid="{60BDEECA-C175-4B32-9ADE-F74878AD0757}"/>
    <cellStyle name="Comma 2 2 2 2 7 2 8" xfId="7411" xr:uid="{B6AD2755-FE1F-4F1E-9C0B-F2B81CA87523}"/>
    <cellStyle name="Comma 2 2 2 2 7 3" xfId="7704" xr:uid="{5AA73F2E-56D1-46AE-93C0-36BCF97FEECF}"/>
    <cellStyle name="Comma 2 2 2 2 7 3 2" xfId="12343" xr:uid="{1BAFEE7C-8E5F-4D9C-8BCE-67698FFB48D3}"/>
    <cellStyle name="Comma 2 2 2 2 7 3 2 2" xfId="17127" xr:uid="{41684DDF-AE32-46AA-9FF2-E49762C68BBA}"/>
    <cellStyle name="Comma 2 2 2 2 7 3 3" xfId="10941" xr:uid="{344D477B-2DE3-4BE8-A35B-F8C50A88FBAB}"/>
    <cellStyle name="Comma 2 2 2 2 7 3 4" xfId="9597" xr:uid="{C4615E37-0D15-4A1F-BEA4-A18B1ED81920}"/>
    <cellStyle name="Comma 2 2 2 2 7 3 5" xfId="16250" xr:uid="{A98F4510-6FDB-4478-9212-894EA902B484}"/>
    <cellStyle name="Comma 2 2 2 2 7 4" xfId="7523" xr:uid="{B956CBF4-8BB8-41B4-9475-149A38EFCB19}"/>
    <cellStyle name="Comma 2 2 2 2 7 4 2" xfId="12854" xr:uid="{04348F85-2D42-41B1-BCA7-B0663E06B4B1}"/>
    <cellStyle name="Comma 2 2 2 2 7 4 2 2" xfId="17563" xr:uid="{DFB5F5B6-E111-4601-B7C5-41B895FD8A49}"/>
    <cellStyle name="Comma 2 2 2 2 7 4 3" xfId="11580" xr:uid="{BFF61090-80CC-4C61-9156-0BDBE8EB64A9}"/>
    <cellStyle name="Comma 2 2 2 2 7 4 4" xfId="9417" xr:uid="{F5684F74-3DBE-4C1D-99DA-6D3E4B7020B4}"/>
    <cellStyle name="Comma 2 2 2 2 7 4 5" xfId="16478" xr:uid="{E351CAE7-A2E5-43F2-BEC2-F22AE84DC474}"/>
    <cellStyle name="Comma 2 2 2 2 7 5" xfId="8026" xr:uid="{EA9F74B8-AAD4-45B5-8F45-10DBC5FB9B9B}"/>
    <cellStyle name="Comma 2 2 2 2 7 5 2" xfId="11773" xr:uid="{ACCB54FF-F17B-44A1-A3A3-58C854182C72}"/>
    <cellStyle name="Comma 2 2 2 2 7 5 3" xfId="9919" xr:uid="{199C2CB7-0B2F-4430-B2FB-377011C761AF}"/>
    <cellStyle name="Comma 2 2 2 2 7 5 4" xfId="16633" xr:uid="{819EE37D-54FE-4D0C-AAA3-3C912C01A8D4}"/>
    <cellStyle name="Comma 2 2 2 2 7 6" xfId="10346" xr:uid="{C561C427-96F1-4282-801B-CE2421ED1296}"/>
    <cellStyle name="Comma 2 2 2 2 7 7" xfId="8884" xr:uid="{055F4544-B061-4EE5-A389-83B64B3B0664}"/>
    <cellStyle name="Comma 2 2 2 2 7 8" xfId="16055" xr:uid="{C2E4AABC-A148-414A-A087-66E5DDB90614}"/>
    <cellStyle name="Comma 2 2 2 2 7 9" xfId="7145" xr:uid="{EDA67678-4A00-419E-9469-4B35ADECB940}"/>
    <cellStyle name="Comma 2 2 2 2 8" xfId="4796" xr:uid="{CFC94B32-DBFE-4E6B-BE3D-D9FF8D51ED0B}"/>
    <cellStyle name="Comma 2 2 2 2 8 2" xfId="5810" xr:uid="{266E4027-46F2-47F1-B9EC-07983FCE67C5}"/>
    <cellStyle name="Comma 2 2 2 2 8 2 2" xfId="7794" xr:uid="{11811B28-5D19-40CC-B8DF-CBB819BE8E9C}"/>
    <cellStyle name="Comma 2 2 2 2 8 2 2 2" xfId="12597" xr:uid="{F61BE2A4-F73B-40EC-94E2-F35E40D5826C}"/>
    <cellStyle name="Comma 2 2 2 2 8 2 2 2 2" xfId="17372" xr:uid="{3EB1ED68-41D2-40F1-A123-0F25B77154D8}"/>
    <cellStyle name="Comma 2 2 2 2 8 2 2 3" xfId="11188" xr:uid="{3F938084-D6EE-4F5E-BB47-F40118F2596C}"/>
    <cellStyle name="Comma 2 2 2 2 8 2 2 4" xfId="9687" xr:uid="{98E01367-9D5A-47BB-9BCA-2DEA46255107}"/>
    <cellStyle name="Comma 2 2 2 2 8 2 2 5" xfId="16339" xr:uid="{CB7F8814-4597-459F-9701-D263174ED82C}"/>
    <cellStyle name="Comma 2 2 2 2 8 2 3" xfId="7613" xr:uid="{06A4B406-FAC7-4A92-AD33-8B4048727431}"/>
    <cellStyle name="Comma 2 2 2 2 8 2 3 2" xfId="11980" xr:uid="{4C5CDBD6-F0E0-433D-A488-BA3B6F631DA6}"/>
    <cellStyle name="Comma 2 2 2 2 8 2 3 3" xfId="9507" xr:uid="{26C9F82B-5E8E-4481-A6D1-381D8E04DB95}"/>
    <cellStyle name="Comma 2 2 2 2 8 2 3 4" xfId="16830" xr:uid="{07D7E096-09C1-4AFB-B740-7D0D19A4067E}"/>
    <cellStyle name="Comma 2 2 2 2 8 2 4" xfId="8288" xr:uid="{E38C48FF-9797-4616-95E2-30254D0E271A}"/>
    <cellStyle name="Comma 2 2 2 2 8 2 4 2" xfId="10180" xr:uid="{836CDDB3-BF04-4109-BA04-797B9F8D4039}"/>
    <cellStyle name="Comma 2 2 2 2 8 2 5" xfId="10617" xr:uid="{115B5207-539D-4BEE-8CE2-3399D235E497}"/>
    <cellStyle name="Comma 2 2 2 2 8 2 6" xfId="9311" xr:uid="{8EBAFCC5-3BCE-4FDB-8CFC-073165BCC566}"/>
    <cellStyle name="Comma 2 2 2 2 8 2 7" xfId="16158" xr:uid="{790D6EDD-3400-41EE-8AF0-18119A84C8C1}"/>
    <cellStyle name="Comma 2 2 2 2 8 2 8" xfId="7412" xr:uid="{A134B79F-DC54-4171-9635-83D12F533772}"/>
    <cellStyle name="Comma 2 2 2 2 8 3" xfId="7705" xr:uid="{4750C5EF-E385-43A3-BCF7-FE9AEC3C64DA}"/>
    <cellStyle name="Comma 2 2 2 2 8 3 2" xfId="12344" xr:uid="{BD4662D5-7F33-4E28-9A73-F3C0144465ED}"/>
    <cellStyle name="Comma 2 2 2 2 8 3 2 2" xfId="17128" xr:uid="{FFC20AEA-5487-4679-A7C0-20A418211712}"/>
    <cellStyle name="Comma 2 2 2 2 8 3 3" xfId="10942" xr:uid="{0B0AAF0F-B7DB-49F5-9C37-81341A921366}"/>
    <cellStyle name="Comma 2 2 2 2 8 3 4" xfId="9598" xr:uid="{C45E224F-789E-4C5B-BB7F-A68EC424FB25}"/>
    <cellStyle name="Comma 2 2 2 2 8 3 5" xfId="16251" xr:uid="{F724CE6E-05AC-4C6D-AA9C-CF4F1C7312C6}"/>
    <cellStyle name="Comma 2 2 2 2 8 4" xfId="7524" xr:uid="{5CD24FEA-7B83-409C-8355-D502A51AF1E6}"/>
    <cellStyle name="Comma 2 2 2 2 8 4 2" xfId="12855" xr:uid="{65A604A6-9907-4E32-BB7A-871D4E0C41A8}"/>
    <cellStyle name="Comma 2 2 2 2 8 4 2 2" xfId="17564" xr:uid="{1ADED456-5547-42AE-ADE7-1DFEA5D78CC9}"/>
    <cellStyle name="Comma 2 2 2 2 8 4 3" xfId="11581" xr:uid="{A5546D00-9D6E-49BE-A3BA-C84471804F86}"/>
    <cellStyle name="Comma 2 2 2 2 8 4 4" xfId="9418" xr:uid="{811BCD73-C996-41BB-87AE-C00A260202CD}"/>
    <cellStyle name="Comma 2 2 2 2 8 4 5" xfId="16479" xr:uid="{BDA889B0-BD10-4AC5-98C6-A8DA3CD73A81}"/>
    <cellStyle name="Comma 2 2 2 2 8 5" xfId="8027" xr:uid="{47594601-6B06-4758-8E8D-010F21A0AB09}"/>
    <cellStyle name="Comma 2 2 2 2 8 5 2" xfId="11774" xr:uid="{0748BED8-FEE7-48F7-8D36-36D423DDCBB8}"/>
    <cellStyle name="Comma 2 2 2 2 8 5 3" xfId="9920" xr:uid="{C1B4EEAA-2E98-4400-A92A-B52F74C6E993}"/>
    <cellStyle name="Comma 2 2 2 2 8 5 4" xfId="16634" xr:uid="{FB86E8C4-57E6-4772-931C-77121FC50B81}"/>
    <cellStyle name="Comma 2 2 2 2 8 6" xfId="10347" xr:uid="{84030260-D68B-4F7F-B05A-73C70EADFEDB}"/>
    <cellStyle name="Comma 2 2 2 2 8 7" xfId="8885" xr:uid="{E159F8DD-33C4-4A09-A1AC-A9978B9A6F8C}"/>
    <cellStyle name="Comma 2 2 2 2 8 8" xfId="16056" xr:uid="{860304B5-8359-4497-8547-D5DCC79FA229}"/>
    <cellStyle name="Comma 2 2 2 2 8 9" xfId="7146" xr:uid="{2B152020-7595-42ED-9979-B4BB45C1960B}"/>
    <cellStyle name="Comma 2 2 2 2 9" xfId="7140" xr:uid="{ADBECD08-1691-4C22-AED5-CB58E8CCD881}"/>
    <cellStyle name="Comma 2 2 2 20" xfId="4773" xr:uid="{40B3BF6E-5FA3-457F-987D-CAF970CFDC41}"/>
    <cellStyle name="Comma 2 2 2 20 2" xfId="12338" xr:uid="{A84D3B10-6300-463A-B257-DD2F998C2EBC}"/>
    <cellStyle name="Comma 2 2 2 20 2 2" xfId="17122" xr:uid="{59206F55-676C-4092-90AA-2F31D3F92D11}"/>
    <cellStyle name="Comma 2 2 2 20 3" xfId="10936" xr:uid="{6491310D-BA65-411A-8F61-568D8B1DBD98}"/>
    <cellStyle name="Comma 2 2 2 20 4" xfId="9592" xr:uid="{7031A92A-CD69-437C-A7BC-B7E0CF316F46}"/>
    <cellStyle name="Comma 2 2 2 20 5" xfId="16245" xr:uid="{39DAC898-2530-47A7-9777-F84927F30CF7}"/>
    <cellStyle name="Comma 2 2 2 20 6" xfId="7699" xr:uid="{F134DBF3-074F-4ED8-9020-E1A14A27CC12}"/>
    <cellStyle name="Comma 2 2 2 21" xfId="7518" xr:uid="{99193D45-7EA0-4427-BEB2-B6014CAD63A9}"/>
    <cellStyle name="Comma 2 2 2 21 2" xfId="12849" xr:uid="{7C5BD903-66C8-4035-87B9-81485B45F5B0}"/>
    <cellStyle name="Comma 2 2 2 21 2 2" xfId="17558" xr:uid="{0CDA9FFD-60C1-43E5-923E-31982257186A}"/>
    <cellStyle name="Comma 2 2 2 21 3" xfId="11575" xr:uid="{C24AC60C-A938-4B3B-9071-D8EC56E59F15}"/>
    <cellStyle name="Comma 2 2 2 21 4" xfId="9412" xr:uid="{C7BDE36A-931B-4198-9E53-A750DBA36B80}"/>
    <cellStyle name="Comma 2 2 2 21 5" xfId="16473" xr:uid="{CC5AF772-D5FF-4173-9363-286A71F46791}"/>
    <cellStyle name="Comma 2 2 2 22" xfId="8013" xr:uid="{DBF0D0FF-BA02-4111-BE91-72AB00EECF78}"/>
    <cellStyle name="Comma 2 2 2 22 2" xfId="11768" xr:uid="{87D21D24-EECF-4724-BF1D-F18C63F53887}"/>
    <cellStyle name="Comma 2 2 2 22 3" xfId="9906" xr:uid="{9D35DF89-C4FC-4FCC-B8BE-997BB5EF95FD}"/>
    <cellStyle name="Comma 2 2 2 22 4" xfId="16628" xr:uid="{59DB2BBF-472C-4087-BAA8-3451AC8EAADA}"/>
    <cellStyle name="Comma 2 2 2 23" xfId="7139" xr:uid="{6496A118-68F1-4EBA-9C6B-74D2F1E62C97}"/>
    <cellStyle name="Comma 2 2 2 23 2" xfId="10341" xr:uid="{4890FECC-FECB-4F54-B4D6-ADDD5396CD12}"/>
    <cellStyle name="Comma 2 2 2 24" xfId="6933" xr:uid="{96016DB1-B3E0-4CA2-A1B4-5C08D715E35F}"/>
    <cellStyle name="Comma 2 2 2 25" xfId="8599" xr:uid="{4A2C61C2-9F35-42BF-B252-AA0E29A714E3}"/>
    <cellStyle name="Comma 2 2 2 26" xfId="8878" xr:uid="{E388A5D6-DA9E-4C18-8593-71C5541B7AE1}"/>
    <cellStyle name="Comma 2 2 2 27" xfId="16050" xr:uid="{0999C507-6C94-4EE0-A116-C40B97ABE795}"/>
    <cellStyle name="Comma 2 2 2 28" xfId="6302" xr:uid="{4811D2C0-E31A-4E4F-9A6B-F430E1A526F3}"/>
    <cellStyle name="Comma 2 2 2 3" xfId="4797" xr:uid="{DF024380-8E27-412C-B464-8012FEFEDF55}"/>
    <cellStyle name="Comma 2 2 2 3 2" xfId="7147" xr:uid="{E4088C9A-D7E2-4CDE-93A9-07EFFA45750E}"/>
    <cellStyle name="Comma 2 2 2 3 3" xfId="6516" xr:uid="{EA1A3C71-4AA6-4AC1-8973-84361C7904D4}"/>
    <cellStyle name="Comma 2 2 2 4" xfId="4798" xr:uid="{C7679DF2-8B4F-47E7-8E5D-021E894FC10A}"/>
    <cellStyle name="Comma 2 2 2 5" xfId="4799" xr:uid="{34011C8F-53FD-4E49-9374-DB181A406A59}"/>
    <cellStyle name="Comma 2 2 2 5 2" xfId="4800" xr:uid="{514CE440-D18D-4411-B286-C5631BD338C8}"/>
    <cellStyle name="Comma 2 2 2 5 2 2" xfId="5811" xr:uid="{388EAF5E-082E-49BC-8FCB-8A030E146809}"/>
    <cellStyle name="Comma 2 2 2 5 2 2 2" xfId="7795" xr:uid="{66E2AD02-D554-4202-AA5A-C006C55B2089}"/>
    <cellStyle name="Comma 2 2 2 5 2 2 2 2" xfId="12598" xr:uid="{AB1E8110-1C3B-4809-8D29-7F5CCC23C8B2}"/>
    <cellStyle name="Comma 2 2 2 5 2 2 2 2 2" xfId="17373" xr:uid="{8BDA88E8-A1A2-4C8B-AD80-DAA3A4B18EB2}"/>
    <cellStyle name="Comma 2 2 2 5 2 2 2 3" xfId="11189" xr:uid="{6FCD6114-CFE3-4D0F-9A5A-CCF7017FEAC3}"/>
    <cellStyle name="Comma 2 2 2 5 2 2 2 4" xfId="9688" xr:uid="{EC61892A-A29F-413D-98C6-39B9CB4B8BC1}"/>
    <cellStyle name="Comma 2 2 2 5 2 2 2 5" xfId="16340" xr:uid="{F0A52505-9EE1-4F73-9408-EE1C802CB7B3}"/>
    <cellStyle name="Comma 2 2 2 5 2 2 3" xfId="7614" xr:uid="{881A77E7-7DAA-4199-B64A-300B29129516}"/>
    <cellStyle name="Comma 2 2 2 5 2 2 3 2" xfId="11981" xr:uid="{653DE7F3-87D4-4F6A-8698-6D5C08EB249C}"/>
    <cellStyle name="Comma 2 2 2 5 2 2 3 3" xfId="9508" xr:uid="{53BA912E-47A5-4A1A-9600-37212070D77A}"/>
    <cellStyle name="Comma 2 2 2 5 2 2 3 4" xfId="16831" xr:uid="{201CC5EF-4722-408B-AFB4-82D2E2677C02}"/>
    <cellStyle name="Comma 2 2 2 5 2 2 4" xfId="8289" xr:uid="{064C0A8C-1C1A-4343-BA13-BC0A7463EFDB}"/>
    <cellStyle name="Comma 2 2 2 5 2 2 4 2" xfId="10181" xr:uid="{2DCAC74A-8049-4A72-884B-0EFECD6939D4}"/>
    <cellStyle name="Comma 2 2 2 5 2 2 5" xfId="10618" xr:uid="{59D30E6A-CF11-4876-A6E8-256100345731}"/>
    <cellStyle name="Comma 2 2 2 5 2 2 6" xfId="9312" xr:uid="{85F0983A-4E8E-4CBE-82BA-8B00666063B1}"/>
    <cellStyle name="Comma 2 2 2 5 2 2 7" xfId="16159" xr:uid="{9992BF13-BD69-4ACF-A83D-F6BBA6A3B374}"/>
    <cellStyle name="Comma 2 2 2 5 2 2 8" xfId="7413" xr:uid="{351EB053-6067-4891-88B4-1AAB395ABDF7}"/>
    <cellStyle name="Comma 2 2 2 5 2 3" xfId="7706" xr:uid="{EBBC5A4F-5FF5-4921-ABC6-B0FAF513EB74}"/>
    <cellStyle name="Comma 2 2 2 5 2 3 2" xfId="12345" xr:uid="{09073D52-2BD9-48BF-9D05-4081431DBE99}"/>
    <cellStyle name="Comma 2 2 2 5 2 3 2 2" xfId="17129" xr:uid="{B4440330-D1FE-4DCD-A835-BC442529DDB7}"/>
    <cellStyle name="Comma 2 2 2 5 2 3 3" xfId="10943" xr:uid="{A402D31D-ADC7-4B54-BF20-73123FF0D33B}"/>
    <cellStyle name="Comma 2 2 2 5 2 3 4" xfId="9599" xr:uid="{957B85C2-ADAA-4CD1-BFF2-856705F69456}"/>
    <cellStyle name="Comma 2 2 2 5 2 3 5" xfId="16252" xr:uid="{0E674225-2687-43EB-B2E6-47BFD8668CD2}"/>
    <cellStyle name="Comma 2 2 2 5 2 4" xfId="7525" xr:uid="{6BD9C0A2-F021-41E7-B5BE-546B433EF8E4}"/>
    <cellStyle name="Comma 2 2 2 5 2 4 2" xfId="12856" xr:uid="{BF903FD8-C304-4DDC-9125-29ED6034F6AB}"/>
    <cellStyle name="Comma 2 2 2 5 2 4 2 2" xfId="17565" xr:uid="{231E6025-5663-4521-99F0-18749999F39D}"/>
    <cellStyle name="Comma 2 2 2 5 2 4 3" xfId="11582" xr:uid="{61472AB7-E8EC-4D94-974A-8FB9D141D67D}"/>
    <cellStyle name="Comma 2 2 2 5 2 4 4" xfId="9419" xr:uid="{0BC60616-33FE-4977-8572-29D5C4B4F0B2}"/>
    <cellStyle name="Comma 2 2 2 5 2 4 5" xfId="16480" xr:uid="{6EEA2C12-E90F-489D-B775-BAF481B43656}"/>
    <cellStyle name="Comma 2 2 2 5 2 5" xfId="8028" xr:uid="{53C2DCE4-4FA0-4268-8B49-6A8B60F0632F}"/>
    <cellStyle name="Comma 2 2 2 5 2 5 2" xfId="11775" xr:uid="{55A89B79-3200-4635-AFC3-9C3283CF5D68}"/>
    <cellStyle name="Comma 2 2 2 5 2 5 3" xfId="9921" xr:uid="{BBCFBBF5-A8AA-4E16-A88D-71A80E3DF0F9}"/>
    <cellStyle name="Comma 2 2 2 5 2 5 4" xfId="16635" xr:uid="{B0988361-5E61-421C-8459-9F4904F924C7}"/>
    <cellStyle name="Comma 2 2 2 5 2 6" xfId="10348" xr:uid="{DA7CD609-6B55-4B92-9EA7-7F8F75050F58}"/>
    <cellStyle name="Comma 2 2 2 5 2 7" xfId="8886" xr:uid="{42604A7F-7408-4B0F-9012-147FE239FA53}"/>
    <cellStyle name="Comma 2 2 2 5 2 8" xfId="16057" xr:uid="{C29B92C5-D245-4CB0-B2B0-22EAED2248C6}"/>
    <cellStyle name="Comma 2 2 2 5 2 9" xfId="7148" xr:uid="{BD9ABC19-4732-4F36-82DB-20BDE3B3C51C}"/>
    <cellStyle name="Comma 2 2 2 5 3" xfId="4801" xr:uid="{A84A691D-8248-419F-8F03-41CEEC40AA6F}"/>
    <cellStyle name="Comma 2 2 2 5 3 2" xfId="5812" xr:uid="{D4E59ABF-002B-409E-BAFC-6E8451FCA96F}"/>
    <cellStyle name="Comma 2 2 2 5 3 2 2" xfId="7796" xr:uid="{CE44A380-2047-4FDA-8D95-E3E461C87A22}"/>
    <cellStyle name="Comma 2 2 2 5 3 2 2 2" xfId="12599" xr:uid="{56DDE671-0405-4FEA-8D17-7025EDCC09AF}"/>
    <cellStyle name="Comma 2 2 2 5 3 2 2 2 2" xfId="17374" xr:uid="{DA186BA4-B5DD-4E1E-A86E-FD69201D9D23}"/>
    <cellStyle name="Comma 2 2 2 5 3 2 2 3" xfId="11190" xr:uid="{B66CD743-0527-428C-AA6B-D3213CE3E710}"/>
    <cellStyle name="Comma 2 2 2 5 3 2 2 4" xfId="9689" xr:uid="{25DFC985-A97E-4D6E-A97C-AC75CB1454F9}"/>
    <cellStyle name="Comma 2 2 2 5 3 2 2 5" xfId="16341" xr:uid="{1E0B9C26-A707-461A-8A5B-60115C01ED03}"/>
    <cellStyle name="Comma 2 2 2 5 3 2 3" xfId="7615" xr:uid="{F91DED05-B911-4267-A783-A454C123DE8C}"/>
    <cellStyle name="Comma 2 2 2 5 3 2 3 2" xfId="11982" xr:uid="{3E5EE0C8-5DA9-485D-AC08-468CAF55881C}"/>
    <cellStyle name="Comma 2 2 2 5 3 2 3 3" xfId="9509" xr:uid="{1477888F-A2B0-49C1-8600-1DDA5B158BF4}"/>
    <cellStyle name="Comma 2 2 2 5 3 2 3 4" xfId="16832" xr:uid="{2C19C836-A2DE-4DC4-8F10-B3BEC4C98E79}"/>
    <cellStyle name="Comma 2 2 2 5 3 2 4" xfId="8290" xr:uid="{525BB17F-4BBE-47F7-B44C-16683C4A2C91}"/>
    <cellStyle name="Comma 2 2 2 5 3 2 4 2" xfId="10182" xr:uid="{61AEE7FD-77D3-45EB-AFF8-207D0E56D65E}"/>
    <cellStyle name="Comma 2 2 2 5 3 2 5" xfId="10619" xr:uid="{9BA5DF6C-896C-4BC1-955A-78CF8E080648}"/>
    <cellStyle name="Comma 2 2 2 5 3 2 6" xfId="9313" xr:uid="{B42B45B2-8BAC-4001-BA3E-4CE112DA4D82}"/>
    <cellStyle name="Comma 2 2 2 5 3 2 7" xfId="16160" xr:uid="{CD822136-C776-42AC-9567-0A241B987D85}"/>
    <cellStyle name="Comma 2 2 2 5 3 2 8" xfId="7414" xr:uid="{4C8E9259-FE85-4D10-871A-3DFACDCCCEEC}"/>
    <cellStyle name="Comma 2 2 2 5 3 3" xfId="7707" xr:uid="{6DF5BFE5-C152-40BC-B5FA-5715AF202F05}"/>
    <cellStyle name="Comma 2 2 2 5 3 3 2" xfId="12346" xr:uid="{261C1138-25B7-4921-87FA-B43F7A76EFB7}"/>
    <cellStyle name="Comma 2 2 2 5 3 3 2 2" xfId="17130" xr:uid="{E8C3E046-0373-4B7A-892F-6217418E5504}"/>
    <cellStyle name="Comma 2 2 2 5 3 3 3" xfId="10944" xr:uid="{ED4C9DAC-E00A-4E24-8378-E61D95B28E73}"/>
    <cellStyle name="Comma 2 2 2 5 3 3 4" xfId="9600" xr:uid="{B85CEBC6-A55D-4BBF-8618-1E7A279226DE}"/>
    <cellStyle name="Comma 2 2 2 5 3 3 5" xfId="16253" xr:uid="{8FDDC944-34A1-4F20-9728-4EC6D3196985}"/>
    <cellStyle name="Comma 2 2 2 5 3 4" xfId="7526" xr:uid="{CB189024-CF01-4B44-BC81-816DA98FDB5B}"/>
    <cellStyle name="Comma 2 2 2 5 3 4 2" xfId="12857" xr:uid="{B1C6A2B5-30F2-4828-B2BA-9438198C0535}"/>
    <cellStyle name="Comma 2 2 2 5 3 4 2 2" xfId="17566" xr:uid="{FC067764-14CF-4C4C-8C88-2DD3CD9D0D80}"/>
    <cellStyle name="Comma 2 2 2 5 3 4 3" xfId="11583" xr:uid="{676BA86C-1ED0-41C8-BE6D-F4C8F8C74D5E}"/>
    <cellStyle name="Comma 2 2 2 5 3 4 4" xfId="9420" xr:uid="{49979DBF-407B-4AA6-918A-725C0269F06B}"/>
    <cellStyle name="Comma 2 2 2 5 3 4 5" xfId="16481" xr:uid="{F18CED72-71B3-44A6-97DD-AD6209F80979}"/>
    <cellStyle name="Comma 2 2 2 5 3 5" xfId="8029" xr:uid="{B1487694-5DF6-4463-8643-AB08F831B4CE}"/>
    <cellStyle name="Comma 2 2 2 5 3 5 2" xfId="11776" xr:uid="{5205A3F8-FA84-4EF8-8CC3-A5526FEFB979}"/>
    <cellStyle name="Comma 2 2 2 5 3 5 3" xfId="9922" xr:uid="{A7768C63-D134-4729-92ED-C88654F93E35}"/>
    <cellStyle name="Comma 2 2 2 5 3 5 4" xfId="16636" xr:uid="{B150179F-34A5-40D5-8E5B-A938F50C490C}"/>
    <cellStyle name="Comma 2 2 2 5 3 6" xfId="10349" xr:uid="{7AC99D8C-9ABC-4BA2-951D-2E1B2553C204}"/>
    <cellStyle name="Comma 2 2 2 5 3 7" xfId="8887" xr:uid="{E9C9AB52-79A6-484E-8DCE-BAD5CBF1EB2F}"/>
    <cellStyle name="Comma 2 2 2 5 3 8" xfId="16058" xr:uid="{66A4BAEF-19E4-42A0-9CA9-4D83FE8786E4}"/>
    <cellStyle name="Comma 2 2 2 5 3 9" xfId="7149" xr:uid="{B3EEA0B1-952B-40D2-98FE-9BF3D3F26208}"/>
    <cellStyle name="Comma 2 2 2 5 4" xfId="4802" xr:uid="{2EF60F75-61D9-438D-88BC-5617D4BF6DE7}"/>
    <cellStyle name="Comma 2 2 2 5 4 2" xfId="5813" xr:uid="{515B808A-08CC-4F43-A7AB-C7A21411D8D2}"/>
    <cellStyle name="Comma 2 2 2 5 4 2 2" xfId="7797" xr:uid="{5339BA8D-847C-4323-8C9D-C54086288A5C}"/>
    <cellStyle name="Comma 2 2 2 5 4 2 2 2" xfId="12600" xr:uid="{E162DDC1-A1A3-4C18-9368-F490FD16E352}"/>
    <cellStyle name="Comma 2 2 2 5 4 2 2 2 2" xfId="17375" xr:uid="{05E921A1-D425-4387-95CC-1D02E0830A4D}"/>
    <cellStyle name="Comma 2 2 2 5 4 2 2 3" xfId="11191" xr:uid="{4CE39940-8823-4297-99CE-237DA3EA12AA}"/>
    <cellStyle name="Comma 2 2 2 5 4 2 2 4" xfId="9690" xr:uid="{153424C8-1F0E-4908-A763-B242B8418462}"/>
    <cellStyle name="Comma 2 2 2 5 4 2 2 5" xfId="16342" xr:uid="{D520CC0C-9774-4D14-972F-2AFD4EF45AAD}"/>
    <cellStyle name="Comma 2 2 2 5 4 2 3" xfId="7616" xr:uid="{FE6BE32A-29E1-4B24-900A-A345684DFAFC}"/>
    <cellStyle name="Comma 2 2 2 5 4 2 3 2" xfId="11983" xr:uid="{2F2BA544-0550-4015-85BB-E24E53557B0A}"/>
    <cellStyle name="Comma 2 2 2 5 4 2 3 3" xfId="9510" xr:uid="{6177CE5C-A7C3-468D-9441-DC2BCD4240BA}"/>
    <cellStyle name="Comma 2 2 2 5 4 2 3 4" xfId="16833" xr:uid="{E7E923F6-C735-4C4D-BB5D-B93E768E206A}"/>
    <cellStyle name="Comma 2 2 2 5 4 2 4" xfId="8291" xr:uid="{C1CC5203-E600-42F3-A2B7-E922C7840786}"/>
    <cellStyle name="Comma 2 2 2 5 4 2 4 2" xfId="10183" xr:uid="{CA699432-D5BB-45F4-BB30-F2C7E82FFA4D}"/>
    <cellStyle name="Comma 2 2 2 5 4 2 5" xfId="10620" xr:uid="{F59815F5-BAF5-4847-9079-4611A64A39B0}"/>
    <cellStyle name="Comma 2 2 2 5 4 2 6" xfId="9314" xr:uid="{39C8DF36-FB7C-44B0-A719-00DD4AAFA67A}"/>
    <cellStyle name="Comma 2 2 2 5 4 2 7" xfId="16161" xr:uid="{9E6C3876-CB85-4C66-94F8-9BA6E76F0DC3}"/>
    <cellStyle name="Comma 2 2 2 5 4 2 8" xfId="7415" xr:uid="{F73ED8DE-36CE-4159-A53F-E1197024279B}"/>
    <cellStyle name="Comma 2 2 2 5 4 3" xfId="7708" xr:uid="{CC025BC1-8DEF-44F7-ADEA-27BF3155D9DF}"/>
    <cellStyle name="Comma 2 2 2 5 4 3 2" xfId="12347" xr:uid="{CF08C422-C70E-40AD-A4B2-EB13474C3FBC}"/>
    <cellStyle name="Comma 2 2 2 5 4 3 2 2" xfId="17131" xr:uid="{CA27E634-E00B-43E9-900A-E247C65ED781}"/>
    <cellStyle name="Comma 2 2 2 5 4 3 3" xfId="10945" xr:uid="{04691187-1CAA-4D7C-99A8-407D61BAD6DC}"/>
    <cellStyle name="Comma 2 2 2 5 4 3 4" xfId="9601" xr:uid="{211BEA92-0F03-4837-8A8D-8723EDD57311}"/>
    <cellStyle name="Comma 2 2 2 5 4 3 5" xfId="16254" xr:uid="{B83B7A81-B223-4336-B930-AAE3EEED1EA8}"/>
    <cellStyle name="Comma 2 2 2 5 4 4" xfId="7527" xr:uid="{83959173-DB8E-4E32-8046-D856B47CC99B}"/>
    <cellStyle name="Comma 2 2 2 5 4 4 2" xfId="12858" xr:uid="{8248F257-050B-4D15-8174-556340F92594}"/>
    <cellStyle name="Comma 2 2 2 5 4 4 2 2" xfId="17567" xr:uid="{6BF3680B-CEE1-40A2-B714-7F8A5FF8973C}"/>
    <cellStyle name="Comma 2 2 2 5 4 4 3" xfId="11584" xr:uid="{E1F70218-9027-4181-8025-B0FAC38CB775}"/>
    <cellStyle name="Comma 2 2 2 5 4 4 4" xfId="9421" xr:uid="{E35AE98E-5BDF-4C14-9941-6FC6E1F3A57B}"/>
    <cellStyle name="Comma 2 2 2 5 4 4 5" xfId="16482" xr:uid="{B7B8734C-11B7-46DB-B0D3-F0C07033684B}"/>
    <cellStyle name="Comma 2 2 2 5 4 5" xfId="8030" xr:uid="{346F5121-945E-4F5F-A12D-F27AAF96E973}"/>
    <cellStyle name="Comma 2 2 2 5 4 5 2" xfId="11777" xr:uid="{5E6939DB-B73F-48FE-8BD5-4E2FDD7AB519}"/>
    <cellStyle name="Comma 2 2 2 5 4 5 3" xfId="9923" xr:uid="{87F7CAFD-2763-402D-A300-CE4672C7AA57}"/>
    <cellStyle name="Comma 2 2 2 5 4 5 4" xfId="16637" xr:uid="{84911880-936E-41BB-A675-00DE326FE4B3}"/>
    <cellStyle name="Comma 2 2 2 5 4 6" xfId="10350" xr:uid="{55A5E9D7-21CF-4E40-9C11-C06D2E263D34}"/>
    <cellStyle name="Comma 2 2 2 5 4 7" xfId="8888" xr:uid="{9FFDABB4-15BD-420A-9DDD-EAEB0B338105}"/>
    <cellStyle name="Comma 2 2 2 5 4 8" xfId="16059" xr:uid="{2F6CFAED-8E6D-4E2D-ADE6-0ADDC84E9024}"/>
    <cellStyle name="Comma 2 2 2 5 4 9" xfId="7150" xr:uid="{DDEFEC69-E745-4616-BE9B-1B207BB5697D}"/>
    <cellStyle name="Comma 2 2 2 5 5" xfId="4803" xr:uid="{E5173714-18B1-4DAD-871C-926AF6DC412E}"/>
    <cellStyle name="Comma 2 2 2 5 5 2" xfId="5814" xr:uid="{D1C49B9A-6DF7-4BA3-B833-F1660A217BCA}"/>
    <cellStyle name="Comma 2 2 2 5 5 2 2" xfId="7798" xr:uid="{4C23EA18-A449-42EA-A392-88DBB5A95A4C}"/>
    <cellStyle name="Comma 2 2 2 5 5 2 2 2" xfId="12601" xr:uid="{F77DBDF1-AD4D-4716-ADED-A1ACFC8E8611}"/>
    <cellStyle name="Comma 2 2 2 5 5 2 2 2 2" xfId="17376" xr:uid="{9BB97AD6-22D0-4589-810C-FC8CA4FDE0A0}"/>
    <cellStyle name="Comma 2 2 2 5 5 2 2 3" xfId="11192" xr:uid="{2061114A-CD67-4B66-B76C-362F2A1327C1}"/>
    <cellStyle name="Comma 2 2 2 5 5 2 2 4" xfId="9691" xr:uid="{6A8D9C8A-FA94-41FE-A6E3-D4389CAF0288}"/>
    <cellStyle name="Comma 2 2 2 5 5 2 2 5" xfId="16343" xr:uid="{DC28D02E-F2AC-4DBF-B44C-4E32E409B2E9}"/>
    <cellStyle name="Comma 2 2 2 5 5 2 3" xfId="7617" xr:uid="{6C5D5DBD-6B0D-466C-B4D9-E6D5CA256F96}"/>
    <cellStyle name="Comma 2 2 2 5 5 2 3 2" xfId="11984" xr:uid="{B9A677B5-8BF4-4337-B380-3BE596D36EE0}"/>
    <cellStyle name="Comma 2 2 2 5 5 2 3 3" xfId="9511" xr:uid="{17CF7AB1-55FC-45DC-8857-6E4706454E17}"/>
    <cellStyle name="Comma 2 2 2 5 5 2 3 4" xfId="16834" xr:uid="{66482708-BC78-443A-B96E-08F3BEDA534B}"/>
    <cellStyle name="Comma 2 2 2 5 5 2 4" xfId="8292" xr:uid="{2E280BE0-06CA-430C-96CE-DD4586B3EDA4}"/>
    <cellStyle name="Comma 2 2 2 5 5 2 4 2" xfId="10184" xr:uid="{313B5DD5-FCC5-4B70-916E-56EEA218A656}"/>
    <cellStyle name="Comma 2 2 2 5 5 2 5" xfId="10621" xr:uid="{4FDD7161-7E82-4EC1-9A9D-83B820F7EFEF}"/>
    <cellStyle name="Comma 2 2 2 5 5 2 6" xfId="9315" xr:uid="{48483A36-B497-438B-AACA-11D59A0DA579}"/>
    <cellStyle name="Comma 2 2 2 5 5 2 7" xfId="16162" xr:uid="{EE66587D-A2F9-434D-9576-CDBF9E5960DB}"/>
    <cellStyle name="Comma 2 2 2 5 5 2 8" xfId="7416" xr:uid="{E28398AE-14E9-4300-BF66-23D5DFA77C89}"/>
    <cellStyle name="Comma 2 2 2 5 5 3" xfId="7709" xr:uid="{627354C8-4786-4D46-B061-9FB570367947}"/>
    <cellStyle name="Comma 2 2 2 5 5 3 2" xfId="12348" xr:uid="{CFB7D971-BF7D-401E-B9BE-7262BDD896AB}"/>
    <cellStyle name="Comma 2 2 2 5 5 3 2 2" xfId="17132" xr:uid="{3A025C0C-903C-4FB0-82C0-E0EB417265D5}"/>
    <cellStyle name="Comma 2 2 2 5 5 3 3" xfId="10946" xr:uid="{BB6F1A08-A619-49CB-9020-E4AF51B3BA70}"/>
    <cellStyle name="Comma 2 2 2 5 5 3 4" xfId="9602" xr:uid="{CF316ED6-06A0-434D-91DB-A112BA80093D}"/>
    <cellStyle name="Comma 2 2 2 5 5 3 5" xfId="16255" xr:uid="{BB0E986E-F1A8-4BB0-AD5C-88E6B21148A5}"/>
    <cellStyle name="Comma 2 2 2 5 5 4" xfId="7528" xr:uid="{AC44D0A5-34B2-4C48-8F96-67BD6EB7C7F3}"/>
    <cellStyle name="Comma 2 2 2 5 5 4 2" xfId="12859" xr:uid="{63EA1B9D-621A-4501-9F9F-625BAA1E5C0A}"/>
    <cellStyle name="Comma 2 2 2 5 5 4 2 2" xfId="17568" xr:uid="{488F5435-2862-4993-AF2F-B56F7D1667BC}"/>
    <cellStyle name="Comma 2 2 2 5 5 4 3" xfId="11585" xr:uid="{29851C66-2FA1-4A7D-9C65-165D08931BCC}"/>
    <cellStyle name="Comma 2 2 2 5 5 4 4" xfId="9422" xr:uid="{FAC7DDE4-826D-4925-B64A-912D0238AE8E}"/>
    <cellStyle name="Comma 2 2 2 5 5 4 5" xfId="16483" xr:uid="{8115A280-19CE-41B3-A250-3AE0860ADEFE}"/>
    <cellStyle name="Comma 2 2 2 5 5 5" xfId="8031" xr:uid="{8D6F84EC-17E7-4DA5-84EA-ACA6556A348F}"/>
    <cellStyle name="Comma 2 2 2 5 5 5 2" xfId="11778" xr:uid="{1CDBAD0A-BA02-4D66-AF9D-F2F62D222AB2}"/>
    <cellStyle name="Comma 2 2 2 5 5 5 3" xfId="9924" xr:uid="{59C6F555-054D-4666-8D02-991A6C47DA31}"/>
    <cellStyle name="Comma 2 2 2 5 5 5 4" xfId="16638" xr:uid="{D1139975-28BF-49D8-8CFB-549271E60D5B}"/>
    <cellStyle name="Comma 2 2 2 5 5 6" xfId="10351" xr:uid="{9E11951E-0053-419A-972D-79E27C2FD5F5}"/>
    <cellStyle name="Comma 2 2 2 5 5 7" xfId="8889" xr:uid="{682D5A73-BADD-4532-A8CF-B9935624FAE1}"/>
    <cellStyle name="Comma 2 2 2 5 5 8" xfId="16060" xr:uid="{5969BDEF-1309-4D30-BAAE-429CF08AE91B}"/>
    <cellStyle name="Comma 2 2 2 5 5 9" xfId="7151" xr:uid="{F210321F-A309-4BFE-BCE0-3B266B3BACED}"/>
    <cellStyle name="Comma 2 2 2 5 6" xfId="4804" xr:uid="{5E1620EB-ED48-470D-B333-96EB5DEACA8E}"/>
    <cellStyle name="Comma 2 2 2 5 6 2" xfId="5815" xr:uid="{6C8650A4-F731-4327-835D-FEE200A5F734}"/>
    <cellStyle name="Comma 2 2 2 5 6 2 2" xfId="7799" xr:uid="{F6AF2C8A-F431-478C-B821-57A4170DD5AC}"/>
    <cellStyle name="Comma 2 2 2 5 6 2 2 2" xfId="12602" xr:uid="{C711AC2B-089F-481C-96DB-F55D8D2D1C3F}"/>
    <cellStyle name="Comma 2 2 2 5 6 2 2 2 2" xfId="17377" xr:uid="{3A6631DB-4B08-4CEA-8D79-0A80D757FE54}"/>
    <cellStyle name="Comma 2 2 2 5 6 2 2 3" xfId="11193" xr:uid="{9C0D415F-6A44-447E-97D9-4C51674CEC1B}"/>
    <cellStyle name="Comma 2 2 2 5 6 2 2 4" xfId="9692" xr:uid="{4C656F22-2998-4B2E-8DBF-0045E343044C}"/>
    <cellStyle name="Comma 2 2 2 5 6 2 2 5" xfId="16344" xr:uid="{09FD617C-C33A-4B22-89AA-08C87BD1C4A4}"/>
    <cellStyle name="Comma 2 2 2 5 6 2 3" xfId="7618" xr:uid="{1F7C4960-9321-49B9-BF10-8CA5F2067239}"/>
    <cellStyle name="Comma 2 2 2 5 6 2 3 2" xfId="11985" xr:uid="{946453E2-490F-464C-B234-B2CEEDFD1161}"/>
    <cellStyle name="Comma 2 2 2 5 6 2 3 3" xfId="9512" xr:uid="{80BCD061-1F17-4C71-8CD9-219BE0DC3B75}"/>
    <cellStyle name="Comma 2 2 2 5 6 2 3 4" xfId="16835" xr:uid="{1E096761-022E-4D91-A8B1-B43C91B0F7E4}"/>
    <cellStyle name="Comma 2 2 2 5 6 2 4" xfId="8293" xr:uid="{972B26A1-9347-4F62-8EF8-838294C91A04}"/>
    <cellStyle name="Comma 2 2 2 5 6 2 4 2" xfId="10185" xr:uid="{A76067F2-7097-4DF7-AD8D-5978D143A9FB}"/>
    <cellStyle name="Comma 2 2 2 5 6 2 5" xfId="10622" xr:uid="{819F9F59-E4AC-430A-91E1-FDFFE16E70C3}"/>
    <cellStyle name="Comma 2 2 2 5 6 2 6" xfId="9316" xr:uid="{B070708E-F928-44C9-B099-C252C2927016}"/>
    <cellStyle name="Comma 2 2 2 5 6 2 7" xfId="16163" xr:uid="{B51433D9-6B13-4EC7-94BE-AEAA19E3CCE2}"/>
    <cellStyle name="Comma 2 2 2 5 6 2 8" xfId="7417" xr:uid="{31CEC905-0FA1-4A85-966E-3624A26EC31E}"/>
    <cellStyle name="Comma 2 2 2 5 6 3" xfId="7710" xr:uid="{B1384941-0736-46AF-B65C-B0F42EBFE129}"/>
    <cellStyle name="Comma 2 2 2 5 6 3 2" xfId="12349" xr:uid="{402FFB36-B6E0-4091-82C3-5F053DC27D99}"/>
    <cellStyle name="Comma 2 2 2 5 6 3 2 2" xfId="17133" xr:uid="{70AD132D-DC55-41E5-9489-4D0E382B0EE9}"/>
    <cellStyle name="Comma 2 2 2 5 6 3 3" xfId="10947" xr:uid="{7EEC7790-FD0A-4EAB-B4BC-E3CAF4662E08}"/>
    <cellStyle name="Comma 2 2 2 5 6 3 4" xfId="9603" xr:uid="{72B90DDA-C5FF-4278-919C-86EE2DB94F2A}"/>
    <cellStyle name="Comma 2 2 2 5 6 3 5" xfId="16256" xr:uid="{609A550D-B761-4A12-93C5-FDDE2F88CF03}"/>
    <cellStyle name="Comma 2 2 2 5 6 4" xfId="7529" xr:uid="{FD9B5604-F870-4019-9524-070740CB4BC3}"/>
    <cellStyle name="Comma 2 2 2 5 6 4 2" xfId="12860" xr:uid="{BDC771A2-67CE-4A11-AAF6-33BFCE75A4F7}"/>
    <cellStyle name="Comma 2 2 2 5 6 4 2 2" xfId="17569" xr:uid="{74F76237-B74D-457B-BAF4-89D996928EBD}"/>
    <cellStyle name="Comma 2 2 2 5 6 4 3" xfId="11586" xr:uid="{5FD5C4C1-2B50-49EF-9905-D5E9E2033B38}"/>
    <cellStyle name="Comma 2 2 2 5 6 4 4" xfId="9423" xr:uid="{2366CA2C-8881-4C4E-BEEC-BC81E36E8856}"/>
    <cellStyle name="Comma 2 2 2 5 6 4 5" xfId="16484" xr:uid="{BE9BD9C0-65D3-4947-9B39-014A5732B627}"/>
    <cellStyle name="Comma 2 2 2 5 6 5" xfId="8032" xr:uid="{10B9C8F3-FB52-4C40-9313-139CC4E7154B}"/>
    <cellStyle name="Comma 2 2 2 5 6 5 2" xfId="11779" xr:uid="{BBBEBBFE-1AF2-4004-9C2D-0ECED84F1ED3}"/>
    <cellStyle name="Comma 2 2 2 5 6 5 3" xfId="9925" xr:uid="{91F29CC6-1A4B-4502-80EE-FF84180B1F61}"/>
    <cellStyle name="Comma 2 2 2 5 6 5 4" xfId="16639" xr:uid="{4C080791-5F1D-4B10-AC96-4888F0DA2E47}"/>
    <cellStyle name="Comma 2 2 2 5 6 6" xfId="10352" xr:uid="{95E26C5E-3BFC-4F76-9086-77CEDF3DF491}"/>
    <cellStyle name="Comma 2 2 2 5 6 7" xfId="8890" xr:uid="{50AEE788-3668-4028-A30D-5847D7AAE0C6}"/>
    <cellStyle name="Comma 2 2 2 5 6 8" xfId="16061" xr:uid="{B95BAF03-E14E-44B6-9AF9-674F29733E3E}"/>
    <cellStyle name="Comma 2 2 2 5 6 9" xfId="7152" xr:uid="{DACB4E19-7FD8-49A5-88F3-B054327852AD}"/>
    <cellStyle name="Comma 2 2 2 5 7" xfId="4805" xr:uid="{67C9A468-EA29-4F45-9134-477B439E1351}"/>
    <cellStyle name="Comma 2 2 2 5 7 2" xfId="5816" xr:uid="{B6BBCBDD-C8FE-4387-AB69-6658AF02A071}"/>
    <cellStyle name="Comma 2 2 2 5 7 2 2" xfId="7800" xr:uid="{0A8821A1-5248-49E7-AB77-BFBDCC0E3D20}"/>
    <cellStyle name="Comma 2 2 2 5 7 2 2 2" xfId="12603" xr:uid="{FAF59B49-8311-45F5-8C23-ACD07DDA4ACF}"/>
    <cellStyle name="Comma 2 2 2 5 7 2 2 2 2" xfId="17378" xr:uid="{07137673-BF4F-425B-8406-F7F6ACFB7A1E}"/>
    <cellStyle name="Comma 2 2 2 5 7 2 2 3" xfId="11194" xr:uid="{119BFB77-96FC-4B8D-A77A-725AA4601901}"/>
    <cellStyle name="Comma 2 2 2 5 7 2 2 4" xfId="9693" xr:uid="{B2EF4C35-37DF-4A9A-861D-F3310865E807}"/>
    <cellStyle name="Comma 2 2 2 5 7 2 2 5" xfId="16345" xr:uid="{1C8D76A4-12FC-4E11-91D7-3C99AB624FBE}"/>
    <cellStyle name="Comma 2 2 2 5 7 2 3" xfId="7619" xr:uid="{0F63BD5F-FF5A-409E-AEBF-B079C1942625}"/>
    <cellStyle name="Comma 2 2 2 5 7 2 3 2" xfId="11986" xr:uid="{BA6B73DC-3C87-4276-85AB-B29D087736B1}"/>
    <cellStyle name="Comma 2 2 2 5 7 2 3 3" xfId="9513" xr:uid="{3DA77937-BD71-4CA0-AAE7-5B516F289AC7}"/>
    <cellStyle name="Comma 2 2 2 5 7 2 3 4" xfId="16836" xr:uid="{1E3A2388-992D-41B7-AE35-7853B572CC01}"/>
    <cellStyle name="Comma 2 2 2 5 7 2 4" xfId="8294" xr:uid="{7E8D1571-3F57-4434-9BAA-0771377AA766}"/>
    <cellStyle name="Comma 2 2 2 5 7 2 4 2" xfId="10186" xr:uid="{4DA514F8-881E-44B9-89E7-8799B08245A4}"/>
    <cellStyle name="Comma 2 2 2 5 7 2 5" xfId="10623" xr:uid="{C0B648B6-DD71-4FC4-8FA5-BC89654E296C}"/>
    <cellStyle name="Comma 2 2 2 5 7 2 6" xfId="9317" xr:uid="{3121E2AC-0294-4C42-A779-B981DCC4E5D4}"/>
    <cellStyle name="Comma 2 2 2 5 7 2 7" xfId="16164" xr:uid="{E6662B2B-BB64-49F9-8C21-2A1CD180C30C}"/>
    <cellStyle name="Comma 2 2 2 5 7 2 8" xfId="7418" xr:uid="{BD206A1D-3286-4458-8BD6-5FEF1D19B5FD}"/>
    <cellStyle name="Comma 2 2 2 5 7 3" xfId="7711" xr:uid="{13B333F3-69EE-4EBE-A9AA-BD8E4B892022}"/>
    <cellStyle name="Comma 2 2 2 5 7 3 2" xfId="12350" xr:uid="{CBBFAB01-6F24-4EE8-8B3C-18C23151AF48}"/>
    <cellStyle name="Comma 2 2 2 5 7 3 2 2" xfId="17134" xr:uid="{CFBA6120-5FBB-49DF-8222-3B8F0A6B12E6}"/>
    <cellStyle name="Comma 2 2 2 5 7 3 3" xfId="10948" xr:uid="{49A9C553-81B1-4F31-A288-6D9B26773BA3}"/>
    <cellStyle name="Comma 2 2 2 5 7 3 4" xfId="9604" xr:uid="{0F29BF5C-D682-47B1-A2F5-94F9E61185E7}"/>
    <cellStyle name="Comma 2 2 2 5 7 3 5" xfId="16257" xr:uid="{A3A74C76-46BB-4E1E-A958-D99EEDD3BF1B}"/>
    <cellStyle name="Comma 2 2 2 5 7 4" xfId="7530" xr:uid="{906E8A30-D487-4898-950C-E61E91DF1AD7}"/>
    <cellStyle name="Comma 2 2 2 5 7 4 2" xfId="12861" xr:uid="{B5AA3AB0-0BE0-4074-8D99-C374BFDE7B1A}"/>
    <cellStyle name="Comma 2 2 2 5 7 4 2 2" xfId="17570" xr:uid="{DC870A60-7FE3-4443-A115-0CF409568F0A}"/>
    <cellStyle name="Comma 2 2 2 5 7 4 3" xfId="11587" xr:uid="{6F6EC426-00BE-4DE3-B0D4-AB939C21D31E}"/>
    <cellStyle name="Comma 2 2 2 5 7 4 4" xfId="9424" xr:uid="{A7097A8C-51BE-44B6-9CD1-3F76C4FF7EDC}"/>
    <cellStyle name="Comma 2 2 2 5 7 4 5" xfId="16485" xr:uid="{B24B43CC-B9E3-4FAA-BB16-2C8D200CD643}"/>
    <cellStyle name="Comma 2 2 2 5 7 5" xfId="8033" xr:uid="{5CDA7E85-F19F-48F7-9F9C-FA925F09D1C4}"/>
    <cellStyle name="Comma 2 2 2 5 7 5 2" xfId="11780" xr:uid="{A83DA638-4096-41EF-BB93-29F53F1F3769}"/>
    <cellStyle name="Comma 2 2 2 5 7 5 3" xfId="9926" xr:uid="{9EFC86F8-F8A1-4E91-BD65-0574B93397F2}"/>
    <cellStyle name="Comma 2 2 2 5 7 5 4" xfId="16640" xr:uid="{B64C048E-FCA6-4A7D-A237-7F9D81AA75B2}"/>
    <cellStyle name="Comma 2 2 2 5 7 6" xfId="10353" xr:uid="{67392C09-FC30-4666-AF26-A4374886396E}"/>
    <cellStyle name="Comma 2 2 2 5 7 7" xfId="8891" xr:uid="{7443568C-8D71-47C1-B7C2-42BB58164F21}"/>
    <cellStyle name="Comma 2 2 2 5 7 8" xfId="16062" xr:uid="{BB396927-BBB5-4048-9AD3-22A5E8A3E255}"/>
    <cellStyle name="Comma 2 2 2 5 7 9" xfId="7153" xr:uid="{0C3200C7-72CF-4E82-8004-3B5967355E1C}"/>
    <cellStyle name="Comma 2 2 2 6" xfId="4806" xr:uid="{67FB9093-6DFC-474B-9513-AEC3DAAD53A8}"/>
    <cellStyle name="Comma 2 2 2 7" xfId="4807" xr:uid="{71BB2264-F8DA-4C77-B848-8E710CBAC80C}"/>
    <cellStyle name="Comma 2 2 2 8" xfId="4808" xr:uid="{77A37965-9A49-4493-BA11-46A1C122033C}"/>
    <cellStyle name="Comma 2 2 2 9" xfId="4809" xr:uid="{922276E3-D273-42E9-8B6D-D53510112EB0}"/>
    <cellStyle name="Comma 2 2 20" xfId="5793" xr:uid="{B14B6F5B-9794-4BC0-B858-CAF01556F617}"/>
    <cellStyle name="Comma 2 2 20 2" xfId="7777" xr:uid="{A7A5FFE9-E413-45A7-BE42-54720923DCC2}"/>
    <cellStyle name="Comma 2 2 20 2 2" xfId="12580" xr:uid="{D62775CB-C62A-428B-BA49-4060DD92E517}"/>
    <cellStyle name="Comma 2 2 20 2 2 2" xfId="17355" xr:uid="{BE2F0EBB-BA43-4782-A261-854A23230FA2}"/>
    <cellStyle name="Comma 2 2 20 2 3" xfId="11171" xr:uid="{2D059C50-EC50-414A-A763-109F8E16DCC6}"/>
    <cellStyle name="Comma 2 2 20 2 4" xfId="9670" xr:uid="{E1FF80AD-206E-497A-ABC4-47BA1F51C09D}"/>
    <cellStyle name="Comma 2 2 20 2 5" xfId="16322" xr:uid="{F5B77DDA-3559-4EF0-928D-5428D3F28C0F}"/>
    <cellStyle name="Comma 2 2 20 3" xfId="7596" xr:uid="{FEE527E6-C5D8-40D2-AB97-263FC88D60E3}"/>
    <cellStyle name="Comma 2 2 20 3 2" xfId="11963" xr:uid="{EB7E2D10-FB0A-4F1B-90C0-F37224ABBFD9}"/>
    <cellStyle name="Comma 2 2 20 3 3" xfId="9490" xr:uid="{B5669085-8032-4BDE-8856-89A6311D3272}"/>
    <cellStyle name="Comma 2 2 20 3 4" xfId="16813" xr:uid="{0F06F4C5-3BE7-45BF-BA86-AD285A54C96A}"/>
    <cellStyle name="Comma 2 2 20 4" xfId="8271" xr:uid="{C6BA8723-12FA-406D-A0D4-F360025C6DCC}"/>
    <cellStyle name="Comma 2 2 20 4 2" xfId="10163" xr:uid="{1D8D4F17-D7A7-43EF-886A-F6AC80DF63DF}"/>
    <cellStyle name="Comma 2 2 20 5" xfId="10600" xr:uid="{6552113B-3062-4EB0-9851-2D52A2DE0579}"/>
    <cellStyle name="Comma 2 2 20 6" xfId="9294" xr:uid="{055D4BBA-6721-4963-80F6-7520FE85113B}"/>
    <cellStyle name="Comma 2 2 20 7" xfId="16141" xr:uid="{9D8CCEEF-A06B-4E9F-9097-6859D592EDD1}"/>
    <cellStyle name="Comma 2 2 20 8" xfId="7395" xr:uid="{A2325CE4-2D04-4E51-8591-3379FEEFC1B0}"/>
    <cellStyle name="Comma 2 2 21" xfId="4762" xr:uid="{2673AD6F-6C39-4A3A-A2BD-7637638F8F07}"/>
    <cellStyle name="Comma 2 2 21 2" xfId="12327" xr:uid="{35C135EB-6839-416A-9A96-B92C8DFA2621}"/>
    <cellStyle name="Comma 2 2 21 2 2" xfId="17111" xr:uid="{6C9D4BCB-363F-435E-9F56-648E2BE4FAF3}"/>
    <cellStyle name="Comma 2 2 21 3" xfId="10925" xr:uid="{BE55280B-B7B8-4EAE-98A8-63880F4F0BE5}"/>
    <cellStyle name="Comma 2 2 21 4" xfId="9581" xr:uid="{07460336-57BE-442A-A20B-F9D86056FB48}"/>
    <cellStyle name="Comma 2 2 21 5" xfId="16234" xr:uid="{B93423BE-199B-4FCB-8A07-5D698B1604FC}"/>
    <cellStyle name="Comma 2 2 21 6" xfId="7688" xr:uid="{6FDFEAD2-5BD9-494B-9154-D8AAC6045466}"/>
    <cellStyle name="Comma 2 2 22" xfId="7507" xr:uid="{E627C4A2-4EF1-4A03-9845-79A120745E89}"/>
    <cellStyle name="Comma 2 2 22 2" xfId="11757" xr:uid="{3ADC6C56-7328-4D0A-BAE7-596BF9B9ED98}"/>
    <cellStyle name="Comma 2 2 22 3" xfId="9401" xr:uid="{F5B91CEB-AFA2-427F-852D-DAC45E9C38A8}"/>
    <cellStyle name="Comma 2 2 22 4" xfId="16617" xr:uid="{26DC0B01-6D8F-42FE-A886-12DF2C91015D}"/>
    <cellStyle name="Comma 2 2 23" xfId="8002" xr:uid="{78226CDA-DB16-4333-9DE6-29A30F2BC93C}"/>
    <cellStyle name="Comma 2 2 23 2" xfId="9895" xr:uid="{94F3F467-FA9C-48AC-B6D4-F9F161E5C373}"/>
    <cellStyle name="Comma 2 2 24" xfId="7128" xr:uid="{1703ACF2-152E-4A09-80F5-C30DB94E0056}"/>
    <cellStyle name="Comma 2 2 24 2" xfId="10330" xr:uid="{96969CA3-0810-4BD9-91E7-5930E4418A66}"/>
    <cellStyle name="Comma 2 2 25" xfId="6814" xr:uid="{2C20ED41-06C0-4D5F-83F4-167526F124BB}"/>
    <cellStyle name="Comma 2 2 26" xfId="8474" xr:uid="{5B83292D-F888-4CAE-814C-FBA3CA867846}"/>
    <cellStyle name="Comma 2 2 27" xfId="8867" xr:uid="{73257902-09F5-405A-B843-4F246A7D5C68}"/>
    <cellStyle name="Comma 2 2 28" xfId="16039" xr:uid="{827F7CE4-2276-46CF-970B-BE875A27C5AA}"/>
    <cellStyle name="Comma 2 2 29" xfId="6175" xr:uid="{D8F6C777-5DBD-45F8-8E3D-829C589DB98E}"/>
    <cellStyle name="Comma 2 2 3" xfId="4810" xr:uid="{9525831C-515D-4101-BA13-68583B4EAAA7}"/>
    <cellStyle name="Comma 2 2 3 2" xfId="7154" xr:uid="{EA960147-9429-434C-9935-CD25746B3812}"/>
    <cellStyle name="Comma 2 2 3 3" xfId="7077" xr:uid="{E29E85A9-0561-420E-9ADE-D3AC62D53DF3}"/>
    <cellStyle name="Comma 2 2 3 4" xfId="8684" xr:uid="{BC4B7ABF-FE25-435D-9B29-DFFCBEE5AE61}"/>
    <cellStyle name="Comma 2 2 3 5" xfId="6606" xr:uid="{4B5C2937-8745-41AD-9C6F-9716F616B9F8}"/>
    <cellStyle name="Comma 2 2 4" xfId="4811" xr:uid="{543D73F4-70D2-451A-AE2D-BFBC6EE8A64B}"/>
    <cellStyle name="Comma 2 2 4 10" xfId="7712" xr:uid="{D68CEEBF-1BE7-464C-A7C9-D896FB67AA24}"/>
    <cellStyle name="Comma 2 2 4 10 2" xfId="12351" xr:uid="{21900AC9-5225-40D3-A68B-F1E3B24881CF}"/>
    <cellStyle name="Comma 2 2 4 10 2 2" xfId="17135" xr:uid="{CD927A91-AC97-46BA-83CD-64A96445FB2C}"/>
    <cellStyle name="Comma 2 2 4 10 3" xfId="10949" xr:uid="{E5D0B984-1C46-47A1-B2F0-B7B2AD861805}"/>
    <cellStyle name="Comma 2 2 4 10 4" xfId="9605" xr:uid="{1394652F-D500-4270-96D5-10A548A60073}"/>
    <cellStyle name="Comma 2 2 4 10 5" xfId="16258" xr:uid="{7F6210DC-D783-4023-85BF-D373E511D992}"/>
    <cellStyle name="Comma 2 2 4 11" xfId="7531" xr:uid="{BFE16604-4170-4083-A2F5-96578E647235}"/>
    <cellStyle name="Comma 2 2 4 11 2" xfId="12862" xr:uid="{7235E4C2-433A-4281-92ED-572F017B0F73}"/>
    <cellStyle name="Comma 2 2 4 11 2 2" xfId="17571" xr:uid="{D829B386-F205-4008-874D-0C25519A6279}"/>
    <cellStyle name="Comma 2 2 4 11 3" xfId="11588" xr:uid="{D230AAB2-DCC8-4FF7-BBFC-645565CEA1E9}"/>
    <cellStyle name="Comma 2 2 4 11 4" xfId="9425" xr:uid="{2FBB1F45-407D-4B28-A90A-8154C39C566D}"/>
    <cellStyle name="Comma 2 2 4 11 5" xfId="16486" xr:uid="{95F98AE8-074D-4094-9D2E-CB99165B76E8}"/>
    <cellStyle name="Comma 2 2 4 12" xfId="8034" xr:uid="{1D6213EB-CA1F-4945-B159-8504C384530A}"/>
    <cellStyle name="Comma 2 2 4 12 2" xfId="11781" xr:uid="{A580C8E7-B564-45EE-BC00-1EF24B73B817}"/>
    <cellStyle name="Comma 2 2 4 12 3" xfId="9927" xr:uid="{E5C57678-12AF-41DB-8E38-2FEBD3EBFA05}"/>
    <cellStyle name="Comma 2 2 4 12 4" xfId="16641" xr:uid="{5B56B6B4-CC19-4173-9ACB-D965632CE50C}"/>
    <cellStyle name="Comma 2 2 4 13" xfId="7155" xr:uid="{1DF1155A-34FB-4067-AF47-0B490B7530F3}"/>
    <cellStyle name="Comma 2 2 4 13 2" xfId="10354" xr:uid="{E0FCC37A-C01E-4432-877E-FA88671C76FA}"/>
    <cellStyle name="Comma 2 2 4 14" xfId="8892" xr:uid="{44AEA963-4490-4A84-B44E-7BEDF97CEDDB}"/>
    <cellStyle name="Comma 2 2 4 15" xfId="16063" xr:uid="{490252F1-62FE-463E-8668-AF257D343B04}"/>
    <cellStyle name="Comma 2 2 4 16" xfId="6391" xr:uid="{E545D378-E6E2-45D5-A1EB-DF4C3CD94F17}"/>
    <cellStyle name="Comma 2 2 4 2" xfId="4812" xr:uid="{1088DC2D-F436-46FB-A6BA-DA960ECBB891}"/>
    <cellStyle name="Comma 2 2 4 2 10" xfId="7532" xr:uid="{490D0A15-0C5D-47A9-8C3C-650ADC9A51D5}"/>
    <cellStyle name="Comma 2 2 4 2 10 2" xfId="12863" xr:uid="{EC6336C2-8ACC-475E-BAB7-5A469BD9E686}"/>
    <cellStyle name="Comma 2 2 4 2 10 2 2" xfId="17572" xr:uid="{26A25F23-D626-45EE-A0D7-8D50694C505D}"/>
    <cellStyle name="Comma 2 2 4 2 10 3" xfId="11589" xr:uid="{84A248AE-5E3B-4B63-8BC7-839F542D5974}"/>
    <cellStyle name="Comma 2 2 4 2 10 4" xfId="9426" xr:uid="{A7958359-8DDC-4F07-8257-144E7FDAED8C}"/>
    <cellStyle name="Comma 2 2 4 2 10 5" xfId="16487" xr:uid="{702C3763-5A2F-4073-A386-7F69CCDC4449}"/>
    <cellStyle name="Comma 2 2 4 2 11" xfId="8035" xr:uid="{81834E16-EA61-44F0-81DF-703FF37BA159}"/>
    <cellStyle name="Comma 2 2 4 2 11 2" xfId="11782" xr:uid="{4DDE9A24-DEEB-4129-B5FA-DAAEE3C32FBC}"/>
    <cellStyle name="Comma 2 2 4 2 11 3" xfId="9928" xr:uid="{CB124C49-31EC-42B5-8054-688C48760785}"/>
    <cellStyle name="Comma 2 2 4 2 11 4" xfId="16642" xr:uid="{C40ECDEE-0A5E-4FEA-A571-FBBBCD9DA8AD}"/>
    <cellStyle name="Comma 2 2 4 2 12" xfId="10355" xr:uid="{D41BF3EB-FF05-4980-9C31-5B3119918AA0}"/>
    <cellStyle name="Comma 2 2 4 2 13" xfId="8893" xr:uid="{C7B1AEBD-8258-40AF-847B-C06CA80BCD82}"/>
    <cellStyle name="Comma 2 2 4 2 14" xfId="16064" xr:uid="{C464793C-7565-4B0B-AAD2-AF65030E86EE}"/>
    <cellStyle name="Comma 2 2 4 2 15" xfId="7156" xr:uid="{6813A44D-9740-4323-9F7F-AB51697E5909}"/>
    <cellStyle name="Comma 2 2 4 2 2" xfId="4813" xr:uid="{5E4F5313-BA17-4104-89FC-731AFC98BA47}"/>
    <cellStyle name="Comma 2 2 4 2 2 2" xfId="5819" xr:uid="{637B443D-3742-4911-8319-D9DBEC7B28F4}"/>
    <cellStyle name="Comma 2 2 4 2 2 2 2" xfId="7803" xr:uid="{2AA0805D-DEBE-4D3B-BDE7-5D4F747C2D43}"/>
    <cellStyle name="Comma 2 2 4 2 2 2 2 2" xfId="12606" xr:uid="{220D50CA-8A37-4C21-8F15-08227E41F2AD}"/>
    <cellStyle name="Comma 2 2 4 2 2 2 2 2 2" xfId="17381" xr:uid="{EA627E1C-613A-4733-8526-59426F4B3CF7}"/>
    <cellStyle name="Comma 2 2 4 2 2 2 2 3" xfId="11197" xr:uid="{8333D567-EB5B-431E-B876-A03F064938A9}"/>
    <cellStyle name="Comma 2 2 4 2 2 2 2 4" xfId="9696" xr:uid="{17BB64D6-41BD-4E5D-B6E5-618748A73969}"/>
    <cellStyle name="Comma 2 2 4 2 2 2 2 5" xfId="16348" xr:uid="{3BA69A6E-8C8E-40A9-B23F-09B7B5C812D8}"/>
    <cellStyle name="Comma 2 2 4 2 2 2 3" xfId="7622" xr:uid="{DDD9E2AD-1A0D-448C-A4DC-E24DB1190204}"/>
    <cellStyle name="Comma 2 2 4 2 2 2 3 2" xfId="11989" xr:uid="{DD8E5FDC-9D72-4796-B5FE-BBE8C578D5AA}"/>
    <cellStyle name="Comma 2 2 4 2 2 2 3 3" xfId="9516" xr:uid="{8A0AF4D5-7BEC-4610-A4F5-385B82BF2E37}"/>
    <cellStyle name="Comma 2 2 4 2 2 2 3 4" xfId="16839" xr:uid="{296414BF-7CE5-4B84-B9F0-74C3562E40C3}"/>
    <cellStyle name="Comma 2 2 4 2 2 2 4" xfId="8297" xr:uid="{7BD637C8-3B6D-4A49-8EF0-510DC5F30EC0}"/>
    <cellStyle name="Comma 2 2 4 2 2 2 4 2" xfId="10189" xr:uid="{F1979562-E935-41C4-A2FF-206CEE2EED39}"/>
    <cellStyle name="Comma 2 2 4 2 2 2 5" xfId="10626" xr:uid="{137072CC-11BE-48A7-B2A8-C7C69BB29A98}"/>
    <cellStyle name="Comma 2 2 4 2 2 2 6" xfId="9320" xr:uid="{3081268F-8A6D-4A7D-BF21-BBF56A6C774B}"/>
    <cellStyle name="Comma 2 2 4 2 2 2 7" xfId="16167" xr:uid="{A8B9D326-98AB-4433-9E71-E57AA16B2E5E}"/>
    <cellStyle name="Comma 2 2 4 2 2 2 8" xfId="7421" xr:uid="{6C4898AC-67FA-4644-B279-8BF1D22FBD7F}"/>
    <cellStyle name="Comma 2 2 4 2 2 3" xfId="7714" xr:uid="{B20EE062-18E5-469A-98F5-A5A2786D2C98}"/>
    <cellStyle name="Comma 2 2 4 2 2 3 2" xfId="12353" xr:uid="{9520D57F-BC79-4257-9B55-0622CFC88E14}"/>
    <cellStyle name="Comma 2 2 4 2 2 3 2 2" xfId="17137" xr:uid="{DA7BD767-43B5-4538-AA28-AC34D84BF836}"/>
    <cellStyle name="Comma 2 2 4 2 2 3 3" xfId="10951" xr:uid="{E6E3F1FF-CEFB-4DA3-A3DE-DE9F927DB0E9}"/>
    <cellStyle name="Comma 2 2 4 2 2 3 4" xfId="9607" xr:uid="{61192E09-6880-40F3-9A91-DCF9252612C1}"/>
    <cellStyle name="Comma 2 2 4 2 2 3 5" xfId="16260" xr:uid="{F4444865-98DF-4018-929F-6EBA0DA3C186}"/>
    <cellStyle name="Comma 2 2 4 2 2 4" xfId="7533" xr:uid="{CE945E52-33C4-4625-877A-AC239B18757E}"/>
    <cellStyle name="Comma 2 2 4 2 2 4 2" xfId="12864" xr:uid="{86B83D22-9EDD-44AA-8530-D7C504927739}"/>
    <cellStyle name="Comma 2 2 4 2 2 4 2 2" xfId="17573" xr:uid="{EC191151-0D9D-4BFB-AA96-0D7879E7E315}"/>
    <cellStyle name="Comma 2 2 4 2 2 4 3" xfId="11590" xr:uid="{60D57CCB-815C-4285-B684-F27E39A920FF}"/>
    <cellStyle name="Comma 2 2 4 2 2 4 4" xfId="9427" xr:uid="{1479D0CB-4260-4F0D-B6E6-96FC9BBCDE23}"/>
    <cellStyle name="Comma 2 2 4 2 2 4 5" xfId="16488" xr:uid="{CEBA36F7-F0E9-44C5-B63C-047BE08FE819}"/>
    <cellStyle name="Comma 2 2 4 2 2 5" xfId="8036" xr:uid="{C620F936-E33C-4987-BE2D-8FC818CD95B8}"/>
    <cellStyle name="Comma 2 2 4 2 2 5 2" xfId="11783" xr:uid="{80B00C3E-1870-490D-BECF-26CA07905C9C}"/>
    <cellStyle name="Comma 2 2 4 2 2 5 3" xfId="9929" xr:uid="{BD6C0712-D926-46E4-A0B7-B384A194C921}"/>
    <cellStyle name="Comma 2 2 4 2 2 5 4" xfId="16643" xr:uid="{2CF8BA5B-7BE0-4E12-895F-E19437AA015F}"/>
    <cellStyle name="Comma 2 2 4 2 2 6" xfId="10356" xr:uid="{0901079A-6F0B-4EB6-9761-2FDF4D1CE73C}"/>
    <cellStyle name="Comma 2 2 4 2 2 7" xfId="8894" xr:uid="{0B068C93-D14C-446C-BC09-BA43B0704EF9}"/>
    <cellStyle name="Comma 2 2 4 2 2 8" xfId="16065" xr:uid="{D5804150-044D-43A4-B266-E08881CA8868}"/>
    <cellStyle name="Comma 2 2 4 2 2 9" xfId="7157" xr:uid="{6F14CCE1-3597-46C6-AFCC-42852523251B}"/>
    <cellStyle name="Comma 2 2 4 2 3" xfId="4814" xr:uid="{9E4730BE-7FE0-42F2-8FBB-BC524D2BDB4C}"/>
    <cellStyle name="Comma 2 2 4 2 3 2" xfId="5820" xr:uid="{F52D9868-68E3-4D74-BD56-8C35FD4942B2}"/>
    <cellStyle name="Comma 2 2 4 2 3 2 2" xfId="7804" xr:uid="{4329E8DD-1DD0-45F6-AD00-D9C21BD6A5F7}"/>
    <cellStyle name="Comma 2 2 4 2 3 2 2 2" xfId="12607" xr:uid="{C983E739-F5F4-408C-B4CD-81B0A86FCB1C}"/>
    <cellStyle name="Comma 2 2 4 2 3 2 2 2 2" xfId="17382" xr:uid="{D290A9EF-FD4E-4602-A469-916E236831D7}"/>
    <cellStyle name="Comma 2 2 4 2 3 2 2 3" xfId="11198" xr:uid="{A4764A25-546F-4557-A171-C9C9E6567914}"/>
    <cellStyle name="Comma 2 2 4 2 3 2 2 4" xfId="9697" xr:uid="{C0D8D332-920E-40A5-820C-A0D9332B2267}"/>
    <cellStyle name="Comma 2 2 4 2 3 2 2 5" xfId="16349" xr:uid="{89D8EB14-3E46-416D-89C9-D3A3A19842BD}"/>
    <cellStyle name="Comma 2 2 4 2 3 2 3" xfId="7623" xr:uid="{12376577-A494-40A0-AE2E-B74F4340C545}"/>
    <cellStyle name="Comma 2 2 4 2 3 2 3 2" xfId="11990" xr:uid="{0F7BBEB9-4F5F-44C1-A74B-432C4D1D5B3B}"/>
    <cellStyle name="Comma 2 2 4 2 3 2 3 3" xfId="9517" xr:uid="{2C50F1B5-20B0-438C-9EDA-C2BCEF02752C}"/>
    <cellStyle name="Comma 2 2 4 2 3 2 3 4" xfId="16840" xr:uid="{DF988B0A-22D5-4606-A0A2-71FA87F8ED19}"/>
    <cellStyle name="Comma 2 2 4 2 3 2 4" xfId="8298" xr:uid="{EC3C52E7-95F3-4718-98DC-9C61FA28A356}"/>
    <cellStyle name="Comma 2 2 4 2 3 2 4 2" xfId="10190" xr:uid="{28952D60-7087-48EE-BA93-4BDFF067A5B6}"/>
    <cellStyle name="Comma 2 2 4 2 3 2 5" xfId="10627" xr:uid="{F3ACDC30-73D9-4687-B12C-731B21942C98}"/>
    <cellStyle name="Comma 2 2 4 2 3 2 6" xfId="9321" xr:uid="{28F76684-37E2-44C0-A3AC-1405981C7238}"/>
    <cellStyle name="Comma 2 2 4 2 3 2 7" xfId="16168" xr:uid="{BD663777-78A8-49AB-BE8E-3B3386EEE319}"/>
    <cellStyle name="Comma 2 2 4 2 3 2 8" xfId="7422" xr:uid="{1CF2A687-4E9F-4F9C-AE35-A6299DDF5667}"/>
    <cellStyle name="Comma 2 2 4 2 3 3" xfId="7715" xr:uid="{A9BA02EB-F21E-4878-A46C-BA8B3CBB6743}"/>
    <cellStyle name="Comma 2 2 4 2 3 3 2" xfId="12354" xr:uid="{75A9ACF2-062B-4967-B91B-89096490C353}"/>
    <cellStyle name="Comma 2 2 4 2 3 3 2 2" xfId="17138" xr:uid="{1D00645C-5C90-4D25-BFFE-2A72C334A2E6}"/>
    <cellStyle name="Comma 2 2 4 2 3 3 3" xfId="10952" xr:uid="{1554C3EB-0CB4-4891-AEC9-77587C2AE9E1}"/>
    <cellStyle name="Comma 2 2 4 2 3 3 4" xfId="9608" xr:uid="{EB9A757A-9C76-41FA-86DA-FE1B963FD064}"/>
    <cellStyle name="Comma 2 2 4 2 3 3 5" xfId="16261" xr:uid="{000FC314-EF34-4D0D-9A84-1EEA011987DF}"/>
    <cellStyle name="Comma 2 2 4 2 3 4" xfId="7534" xr:uid="{A7A4C277-D01C-476F-B0D3-8F71F78A2742}"/>
    <cellStyle name="Comma 2 2 4 2 3 4 2" xfId="12865" xr:uid="{C8929007-B0E3-461E-BCD8-EA1BE0FB8322}"/>
    <cellStyle name="Comma 2 2 4 2 3 4 2 2" xfId="17574" xr:uid="{19DF306A-FC3F-4EBB-86E2-4D6283DBB65B}"/>
    <cellStyle name="Comma 2 2 4 2 3 4 3" xfId="11591" xr:uid="{FDAD09F6-AC78-4174-9EF9-A9FE355F27ED}"/>
    <cellStyle name="Comma 2 2 4 2 3 4 4" xfId="9428" xr:uid="{B18F97C2-BE06-48C7-85C3-4D4082DFC233}"/>
    <cellStyle name="Comma 2 2 4 2 3 4 5" xfId="16489" xr:uid="{23E08E9C-2395-4662-A119-2E8176D38063}"/>
    <cellStyle name="Comma 2 2 4 2 3 5" xfId="8037" xr:uid="{2D2ABC04-79CD-42DA-9299-82E82F5D9CE5}"/>
    <cellStyle name="Comma 2 2 4 2 3 5 2" xfId="11784" xr:uid="{F0310B91-BE91-401D-B444-D631744B6479}"/>
    <cellStyle name="Comma 2 2 4 2 3 5 3" xfId="9930" xr:uid="{54DF3AC5-D17F-4C3D-8805-A845F7D6D3A0}"/>
    <cellStyle name="Comma 2 2 4 2 3 5 4" xfId="16644" xr:uid="{BEC02115-8B98-4B8B-AF34-E774B78EB151}"/>
    <cellStyle name="Comma 2 2 4 2 3 6" xfId="10357" xr:uid="{89FFBC16-E089-406D-8FC0-5AE55A62BD5A}"/>
    <cellStyle name="Comma 2 2 4 2 3 7" xfId="8895" xr:uid="{5E8B0E48-3242-4FCD-BC95-33AF9385D7BE}"/>
    <cellStyle name="Comma 2 2 4 2 3 8" xfId="16066" xr:uid="{4F5E0764-E69C-43C5-B7C2-FC91F13F29B2}"/>
    <cellStyle name="Comma 2 2 4 2 3 9" xfId="7158" xr:uid="{A4CEFEE2-F976-487C-B0C7-BDE90C5BFDB3}"/>
    <cellStyle name="Comma 2 2 4 2 4" xfId="4815" xr:uid="{EC39CEA0-CBBE-4FBF-A76F-059F4D306F4F}"/>
    <cellStyle name="Comma 2 2 4 2 4 2" xfId="5821" xr:uid="{1949196E-D0B8-4BF0-BC98-BBF6FF551D66}"/>
    <cellStyle name="Comma 2 2 4 2 4 2 2" xfId="7805" xr:uid="{CB9C22EB-1E32-4142-8D31-0BBDA8F8F064}"/>
    <cellStyle name="Comma 2 2 4 2 4 2 2 2" xfId="12608" xr:uid="{C97E3B42-5FAF-46F8-8BE3-47509D3D8B15}"/>
    <cellStyle name="Comma 2 2 4 2 4 2 2 2 2" xfId="17383" xr:uid="{2E1246C5-5C7D-41FC-ACC9-788839BD8C9E}"/>
    <cellStyle name="Comma 2 2 4 2 4 2 2 3" xfId="11199" xr:uid="{7877BD25-9557-4A09-AEE9-EB2A87BADC08}"/>
    <cellStyle name="Comma 2 2 4 2 4 2 2 4" xfId="9698" xr:uid="{D5C343A4-B636-4806-902E-BF4EED7DCA0A}"/>
    <cellStyle name="Comma 2 2 4 2 4 2 2 5" xfId="16350" xr:uid="{AE6ECEE0-AA43-489D-B57A-45CD8F04F563}"/>
    <cellStyle name="Comma 2 2 4 2 4 2 3" xfId="7624" xr:uid="{F18D4E81-49CD-48A4-9D4D-6946E21B1881}"/>
    <cellStyle name="Comma 2 2 4 2 4 2 3 2" xfId="11991" xr:uid="{4FDD168A-3BB0-4E49-92A5-F691DC68C680}"/>
    <cellStyle name="Comma 2 2 4 2 4 2 3 3" xfId="9518" xr:uid="{37E179FE-9F5B-45F6-8146-46B5D0DCB836}"/>
    <cellStyle name="Comma 2 2 4 2 4 2 3 4" xfId="16841" xr:uid="{7E7A2A5D-8095-418A-A13F-27C087C6F552}"/>
    <cellStyle name="Comma 2 2 4 2 4 2 4" xfId="8299" xr:uid="{A089BDCA-8CC2-46DD-9633-98E33B4CAC49}"/>
    <cellStyle name="Comma 2 2 4 2 4 2 4 2" xfId="10191" xr:uid="{F4C1E87C-A4DD-4A81-BF18-9F2579312CA0}"/>
    <cellStyle name="Comma 2 2 4 2 4 2 5" xfId="10628" xr:uid="{D09BA3A1-741D-4095-A522-6CBE34BB7823}"/>
    <cellStyle name="Comma 2 2 4 2 4 2 6" xfId="9322" xr:uid="{DE8BF9E9-BADE-4400-854C-86B3D9505081}"/>
    <cellStyle name="Comma 2 2 4 2 4 2 7" xfId="16169" xr:uid="{82C9A3D9-3538-4152-9BEC-EB7876122FA3}"/>
    <cellStyle name="Comma 2 2 4 2 4 2 8" xfId="7423" xr:uid="{EDD65225-97EC-4743-8FF2-4D71B47BFFAC}"/>
    <cellStyle name="Comma 2 2 4 2 4 3" xfId="7716" xr:uid="{4F3C7233-93E7-4B6F-83E1-2931B8AAF7B6}"/>
    <cellStyle name="Comma 2 2 4 2 4 3 2" xfId="12355" xr:uid="{8A5EEB00-8929-44AF-A8E4-F34965C5CE88}"/>
    <cellStyle name="Comma 2 2 4 2 4 3 2 2" xfId="17139" xr:uid="{72A0F374-6D6C-44CC-AB38-3EE079426743}"/>
    <cellStyle name="Comma 2 2 4 2 4 3 3" xfId="10953" xr:uid="{51C7B89B-3721-4164-919A-406E94FD3F25}"/>
    <cellStyle name="Comma 2 2 4 2 4 3 4" xfId="9609" xr:uid="{52FD7B92-3AD8-44CA-8F7C-993E807E7108}"/>
    <cellStyle name="Comma 2 2 4 2 4 3 5" xfId="16262" xr:uid="{6CEAF718-BE06-4C8B-BAC4-14E228B91A10}"/>
    <cellStyle name="Comma 2 2 4 2 4 4" xfId="7535" xr:uid="{02CB57D8-EDC3-467E-8B70-A8C341030246}"/>
    <cellStyle name="Comma 2 2 4 2 4 4 2" xfId="12866" xr:uid="{BF5FDAD5-C7A4-44BB-8CA4-611F6962C6CC}"/>
    <cellStyle name="Comma 2 2 4 2 4 4 2 2" xfId="17575" xr:uid="{74B84DC2-595F-443B-9172-8A3CA070D865}"/>
    <cellStyle name="Comma 2 2 4 2 4 4 3" xfId="11592" xr:uid="{5A340526-FE9B-40F4-9704-EA3916C5BD61}"/>
    <cellStyle name="Comma 2 2 4 2 4 4 4" xfId="9429" xr:uid="{A2C3C0AD-22BD-46CC-BBCE-02E44B8A0E74}"/>
    <cellStyle name="Comma 2 2 4 2 4 4 5" xfId="16490" xr:uid="{9E3AC5CC-7262-4F7A-B3C7-4BCAA730F330}"/>
    <cellStyle name="Comma 2 2 4 2 4 5" xfId="8038" xr:uid="{A2E8516C-9082-453A-9B75-8A4FF5FC6B81}"/>
    <cellStyle name="Comma 2 2 4 2 4 5 2" xfId="11785" xr:uid="{75E358D3-083A-4B91-968C-6208A99D77E7}"/>
    <cellStyle name="Comma 2 2 4 2 4 5 3" xfId="9931" xr:uid="{9B731AB1-05B4-4A65-B75B-0B053CBFC9E1}"/>
    <cellStyle name="Comma 2 2 4 2 4 5 4" xfId="16645" xr:uid="{C42B0E37-05F6-41E4-9B16-9A71C2860640}"/>
    <cellStyle name="Comma 2 2 4 2 4 6" xfId="10358" xr:uid="{4345E977-E5B1-42C2-A49E-B3801F9F58B2}"/>
    <cellStyle name="Comma 2 2 4 2 4 7" xfId="8896" xr:uid="{2144E87B-5387-423D-8645-76D54D03F15F}"/>
    <cellStyle name="Comma 2 2 4 2 4 8" xfId="16067" xr:uid="{4220E95D-4A51-4E7C-BC89-B357520E9C77}"/>
    <cellStyle name="Comma 2 2 4 2 4 9" xfId="7159" xr:uid="{8BDB569F-5B05-4A13-AAAB-36AD61073986}"/>
    <cellStyle name="Comma 2 2 4 2 5" xfId="4816" xr:uid="{DF03E538-75AC-4C9F-8A6A-6489A6845F38}"/>
    <cellStyle name="Comma 2 2 4 2 5 2" xfId="5822" xr:uid="{59CE5C59-68B2-40E6-8018-D4F08E87C436}"/>
    <cellStyle name="Comma 2 2 4 2 5 2 2" xfId="7806" xr:uid="{7A17F0C3-AA48-42FA-8E5F-23E8DFEC3603}"/>
    <cellStyle name="Comma 2 2 4 2 5 2 2 2" xfId="12609" xr:uid="{DCE3A965-A2BD-4758-89CE-F7C34276ED11}"/>
    <cellStyle name="Comma 2 2 4 2 5 2 2 2 2" xfId="17384" xr:uid="{D2928CC4-A652-4E82-85BE-74CF749766D6}"/>
    <cellStyle name="Comma 2 2 4 2 5 2 2 3" xfId="11200" xr:uid="{18D6B8E4-956B-400E-A37E-B0106CD772AB}"/>
    <cellStyle name="Comma 2 2 4 2 5 2 2 4" xfId="9699" xr:uid="{A8A29C64-6BCE-4165-8FB5-94BC65ADCC5E}"/>
    <cellStyle name="Comma 2 2 4 2 5 2 2 5" xfId="16351" xr:uid="{3602BED1-037D-4B19-987E-530BC6CCDF05}"/>
    <cellStyle name="Comma 2 2 4 2 5 2 3" xfId="7625" xr:uid="{04074828-AD17-4C15-8EC7-835E8B935673}"/>
    <cellStyle name="Comma 2 2 4 2 5 2 3 2" xfId="11992" xr:uid="{89895F61-4185-4672-8A0C-DB71F831B52A}"/>
    <cellStyle name="Comma 2 2 4 2 5 2 3 3" xfId="9519" xr:uid="{D63F8615-2166-4B4E-9026-C9080C4F3779}"/>
    <cellStyle name="Comma 2 2 4 2 5 2 3 4" xfId="16842" xr:uid="{0AB9603D-7DA9-492A-AC6C-4E3A91532D14}"/>
    <cellStyle name="Comma 2 2 4 2 5 2 4" xfId="8300" xr:uid="{F4F8D47C-79BD-46DE-AEBD-0465761CB463}"/>
    <cellStyle name="Comma 2 2 4 2 5 2 4 2" xfId="10192" xr:uid="{906D04E0-844B-4A35-AD98-31B6B30ABED2}"/>
    <cellStyle name="Comma 2 2 4 2 5 2 5" xfId="10629" xr:uid="{016F341A-C565-4DCC-B6F6-880A76751347}"/>
    <cellStyle name="Comma 2 2 4 2 5 2 6" xfId="9323" xr:uid="{D0A9C73F-7C75-4055-AA66-BFD23D29C287}"/>
    <cellStyle name="Comma 2 2 4 2 5 2 7" xfId="16170" xr:uid="{D53686A9-A4AD-460F-B948-01AE3C7D2E2E}"/>
    <cellStyle name="Comma 2 2 4 2 5 2 8" xfId="7424" xr:uid="{A8CA0070-9DAB-4216-A4E7-37C47B28CA64}"/>
    <cellStyle name="Comma 2 2 4 2 5 3" xfId="7717" xr:uid="{D3BF5488-7401-489F-B728-85EAE1000C30}"/>
    <cellStyle name="Comma 2 2 4 2 5 3 2" xfId="12356" xr:uid="{37A1CF49-B3BD-4F25-B818-57E8CCAC8F6D}"/>
    <cellStyle name="Comma 2 2 4 2 5 3 2 2" xfId="17140" xr:uid="{D0277EF2-9A00-44EB-9B32-76CDD82210F6}"/>
    <cellStyle name="Comma 2 2 4 2 5 3 3" xfId="10954" xr:uid="{EF80AC98-FE02-480D-BD0C-E0C178D14019}"/>
    <cellStyle name="Comma 2 2 4 2 5 3 4" xfId="9610" xr:uid="{8329CAC9-FDF0-45EB-B06D-2424E687296C}"/>
    <cellStyle name="Comma 2 2 4 2 5 3 5" xfId="16263" xr:uid="{777EF163-7682-40A6-8564-125B8745BC9C}"/>
    <cellStyle name="Comma 2 2 4 2 5 4" xfId="7536" xr:uid="{6A561703-5D7C-4056-8A3C-9D4AF3CD1374}"/>
    <cellStyle name="Comma 2 2 4 2 5 4 2" xfId="12867" xr:uid="{522D4A6B-FEFD-4657-B96D-A1CBBFC6A56E}"/>
    <cellStyle name="Comma 2 2 4 2 5 4 2 2" xfId="17576" xr:uid="{9BB3B88C-5E56-46CD-89BB-8CC3A39B840F}"/>
    <cellStyle name="Comma 2 2 4 2 5 4 3" xfId="11593" xr:uid="{51D7603E-07B2-492F-BB71-4C4249A95683}"/>
    <cellStyle name="Comma 2 2 4 2 5 4 4" xfId="9430" xr:uid="{793D128B-F072-402F-AFFF-B5B7060EEA73}"/>
    <cellStyle name="Comma 2 2 4 2 5 4 5" xfId="16491" xr:uid="{2E159940-3B9B-4C9D-8AAC-2ACF9FD9C2F4}"/>
    <cellStyle name="Comma 2 2 4 2 5 5" xfId="8039" xr:uid="{3E810292-AB5C-48E9-AC44-C2A4EF5A447A}"/>
    <cellStyle name="Comma 2 2 4 2 5 5 2" xfId="11786" xr:uid="{B26A6ADA-3919-4EF6-8BC5-00BF5FB0CDEB}"/>
    <cellStyle name="Comma 2 2 4 2 5 5 3" xfId="9932" xr:uid="{BE9488ED-D728-4954-9823-98A55D9762E1}"/>
    <cellStyle name="Comma 2 2 4 2 5 5 4" xfId="16646" xr:uid="{27BBE458-3F8C-4D3E-9918-894CF71F2C82}"/>
    <cellStyle name="Comma 2 2 4 2 5 6" xfId="10359" xr:uid="{6BE88777-5E12-44B4-8499-6B80A15226E4}"/>
    <cellStyle name="Comma 2 2 4 2 5 7" xfId="8897" xr:uid="{72F7F733-0C6D-47DC-B751-F5157E7480B7}"/>
    <cellStyle name="Comma 2 2 4 2 5 8" xfId="16068" xr:uid="{369AAF79-9896-42B7-8B87-95BAD16FE41D}"/>
    <cellStyle name="Comma 2 2 4 2 5 9" xfId="7160" xr:uid="{5B08E886-FC92-4EB5-8238-A7061A3B8511}"/>
    <cellStyle name="Comma 2 2 4 2 6" xfId="4817" xr:uid="{47BB7440-351A-4C0E-9487-FD073BB5138C}"/>
    <cellStyle name="Comma 2 2 4 2 6 2" xfId="5823" xr:uid="{2FEBE350-616C-4C1D-989C-35CBB07374A0}"/>
    <cellStyle name="Comma 2 2 4 2 6 2 2" xfId="7807" xr:uid="{42F164C4-78AF-4BFF-94AC-B1F8BE51601D}"/>
    <cellStyle name="Comma 2 2 4 2 6 2 2 2" xfId="12610" xr:uid="{97D1521A-89F4-4BB8-809C-59BCA9EFF7AB}"/>
    <cellStyle name="Comma 2 2 4 2 6 2 2 2 2" xfId="17385" xr:uid="{39B80D7E-85A7-4270-9B33-CCA97CFB7C1F}"/>
    <cellStyle name="Comma 2 2 4 2 6 2 2 3" xfId="11201" xr:uid="{E8ABD5F5-2091-4731-B30F-AC7EE660BE1F}"/>
    <cellStyle name="Comma 2 2 4 2 6 2 2 4" xfId="9700" xr:uid="{E75F9D3F-1B62-4867-91A1-FF9A3678E067}"/>
    <cellStyle name="Comma 2 2 4 2 6 2 2 5" xfId="16352" xr:uid="{29CAF104-4F89-4D42-A874-C6BF98B90792}"/>
    <cellStyle name="Comma 2 2 4 2 6 2 3" xfId="7626" xr:uid="{223899ED-6159-482C-B7E7-324B6DFFB4F9}"/>
    <cellStyle name="Comma 2 2 4 2 6 2 3 2" xfId="11993" xr:uid="{13F5F675-B8FA-4A64-8D90-E5C39CB241BA}"/>
    <cellStyle name="Comma 2 2 4 2 6 2 3 3" xfId="9520" xr:uid="{92F98D32-8F14-49FD-B861-9DEB294BAEE3}"/>
    <cellStyle name="Comma 2 2 4 2 6 2 3 4" xfId="16843" xr:uid="{880357BC-1A91-4EEE-8667-E2FB45FC9559}"/>
    <cellStyle name="Comma 2 2 4 2 6 2 4" xfId="8301" xr:uid="{8D6BD7BF-57CD-48FA-B33B-325065611E62}"/>
    <cellStyle name="Comma 2 2 4 2 6 2 4 2" xfId="10193" xr:uid="{B9C9D7C9-2BE2-486B-8C20-B21CFBB8E7A7}"/>
    <cellStyle name="Comma 2 2 4 2 6 2 5" xfId="10630" xr:uid="{53A67083-A638-4092-90CA-C5106F362741}"/>
    <cellStyle name="Comma 2 2 4 2 6 2 6" xfId="9324" xr:uid="{37C0D0DC-6339-4405-8028-2EBB696BFDB8}"/>
    <cellStyle name="Comma 2 2 4 2 6 2 7" xfId="16171" xr:uid="{75E4DE57-5377-4792-B573-751ADC96BDEF}"/>
    <cellStyle name="Comma 2 2 4 2 6 2 8" xfId="7425" xr:uid="{8982E9C3-806F-4E7A-9230-1CF9AD2FDFD7}"/>
    <cellStyle name="Comma 2 2 4 2 6 3" xfId="7718" xr:uid="{624C55D2-13B4-4F94-B678-67F9B70CE6D9}"/>
    <cellStyle name="Comma 2 2 4 2 6 3 2" xfId="12357" xr:uid="{2B7B23A2-42BE-445B-ABF8-2670C14941F7}"/>
    <cellStyle name="Comma 2 2 4 2 6 3 2 2" xfId="17141" xr:uid="{33447D0A-386A-4728-9000-E4E9183C633A}"/>
    <cellStyle name="Comma 2 2 4 2 6 3 3" xfId="10955" xr:uid="{A93E62F2-2C09-4872-9A62-A8C0A14FE8E1}"/>
    <cellStyle name="Comma 2 2 4 2 6 3 4" xfId="9611" xr:uid="{9E4988E2-5F8E-45FE-B475-E18055B4C389}"/>
    <cellStyle name="Comma 2 2 4 2 6 3 5" xfId="16264" xr:uid="{C1F68991-D3F7-4A80-9683-40BCF435C63E}"/>
    <cellStyle name="Comma 2 2 4 2 6 4" xfId="7537" xr:uid="{D38CFE9C-A8E6-4762-B02E-0F34C32C5954}"/>
    <cellStyle name="Comma 2 2 4 2 6 4 2" xfId="12868" xr:uid="{C189F80C-B41D-4DBD-B475-C02182959A7D}"/>
    <cellStyle name="Comma 2 2 4 2 6 4 2 2" xfId="17577" xr:uid="{6A881A8A-92AF-4ADE-A3D4-C7676384EDF3}"/>
    <cellStyle name="Comma 2 2 4 2 6 4 3" xfId="11594" xr:uid="{27B6C99B-6509-416E-A814-27556299B82A}"/>
    <cellStyle name="Comma 2 2 4 2 6 4 4" xfId="9431" xr:uid="{F21C8A5D-5398-4EB1-88FA-9F79DADBEC07}"/>
    <cellStyle name="Comma 2 2 4 2 6 4 5" xfId="16492" xr:uid="{34872DAC-C568-40AB-A4D3-D93BC3F480A5}"/>
    <cellStyle name="Comma 2 2 4 2 6 5" xfId="8040" xr:uid="{0C605236-4177-43EE-928A-7D7F481B006E}"/>
    <cellStyle name="Comma 2 2 4 2 6 5 2" xfId="11787" xr:uid="{AEC7DFC2-EA7A-46F3-8A0E-C5739AF973B8}"/>
    <cellStyle name="Comma 2 2 4 2 6 5 3" xfId="9933" xr:uid="{273ECA70-F871-4C8F-92CE-B4535739AA9B}"/>
    <cellStyle name="Comma 2 2 4 2 6 5 4" xfId="16647" xr:uid="{75E0E4DC-B6D0-48DD-A860-4983F0C3F099}"/>
    <cellStyle name="Comma 2 2 4 2 6 6" xfId="10360" xr:uid="{2975B4A8-39BA-44C0-91D5-05FE1FE6EBE0}"/>
    <cellStyle name="Comma 2 2 4 2 6 7" xfId="8898" xr:uid="{D85E15B5-5B66-4360-A3BB-B7A298848A3A}"/>
    <cellStyle name="Comma 2 2 4 2 6 8" xfId="16069" xr:uid="{39A4C941-5ECF-40AB-A505-88C11CCC6C18}"/>
    <cellStyle name="Comma 2 2 4 2 6 9" xfId="7161" xr:uid="{C37DC3A1-F312-48F1-ABC8-CCE1DD870B26}"/>
    <cellStyle name="Comma 2 2 4 2 7" xfId="4818" xr:uid="{3925B0C5-12BC-4AE4-9EDD-1FD99DD894B8}"/>
    <cellStyle name="Comma 2 2 4 2 7 2" xfId="5824" xr:uid="{AA0ADAFB-A719-4138-9777-D129932C8F94}"/>
    <cellStyle name="Comma 2 2 4 2 7 2 2" xfId="7808" xr:uid="{A788227F-9DB4-48E9-AC46-8E9B4163E5EA}"/>
    <cellStyle name="Comma 2 2 4 2 7 2 2 2" xfId="12611" xr:uid="{01C9B0B0-207D-4CB7-BDE9-B43FB8EC27D1}"/>
    <cellStyle name="Comma 2 2 4 2 7 2 2 2 2" xfId="17386" xr:uid="{34FA5092-092A-4B52-8518-7CCFD0D1A8A2}"/>
    <cellStyle name="Comma 2 2 4 2 7 2 2 3" xfId="11202" xr:uid="{C886B599-4918-44BE-AC94-680CF06E8260}"/>
    <cellStyle name="Comma 2 2 4 2 7 2 2 4" xfId="9701" xr:uid="{9C7998BF-89D2-4E62-B7B8-B4743E50BD15}"/>
    <cellStyle name="Comma 2 2 4 2 7 2 2 5" xfId="16353" xr:uid="{0E2A7D8C-862F-4FA4-8C22-3520133EBB00}"/>
    <cellStyle name="Comma 2 2 4 2 7 2 3" xfId="7627" xr:uid="{D0DF4EC1-B174-4AE1-851B-AE5E64264A0B}"/>
    <cellStyle name="Comma 2 2 4 2 7 2 3 2" xfId="11994" xr:uid="{4DE49EBD-B49D-4904-A68F-4EA738F409DE}"/>
    <cellStyle name="Comma 2 2 4 2 7 2 3 3" xfId="9521" xr:uid="{CA19A6BB-4061-4994-ADA1-B1CF2DAEADBF}"/>
    <cellStyle name="Comma 2 2 4 2 7 2 3 4" xfId="16844" xr:uid="{BA4B675A-6AC9-4499-8143-F00F2A8A9AB7}"/>
    <cellStyle name="Comma 2 2 4 2 7 2 4" xfId="8302" xr:uid="{2BD501CF-4377-4EA3-A3DF-0A98CE5A2625}"/>
    <cellStyle name="Comma 2 2 4 2 7 2 4 2" xfId="10194" xr:uid="{E8500750-455E-4182-9A8B-C3588DBB205D}"/>
    <cellStyle name="Comma 2 2 4 2 7 2 5" xfId="10631" xr:uid="{E5ABAE91-AF73-45E3-9F6E-30C25AC7726B}"/>
    <cellStyle name="Comma 2 2 4 2 7 2 6" xfId="9325" xr:uid="{66B65284-3844-41DC-A015-C1702187BD86}"/>
    <cellStyle name="Comma 2 2 4 2 7 2 7" xfId="16172" xr:uid="{3E51F7B7-22BB-4BF2-8FCA-05D561BF9F9E}"/>
    <cellStyle name="Comma 2 2 4 2 7 2 8" xfId="7426" xr:uid="{032AD2E2-4D91-43E4-9C4F-DC24C67D8D00}"/>
    <cellStyle name="Comma 2 2 4 2 7 3" xfId="7719" xr:uid="{D961FDEC-341D-446B-90CA-CC8F2778CAB5}"/>
    <cellStyle name="Comma 2 2 4 2 7 3 2" xfId="12358" xr:uid="{7D3F26A9-EB09-4849-90F7-B39A666C014B}"/>
    <cellStyle name="Comma 2 2 4 2 7 3 2 2" xfId="17142" xr:uid="{5A981A45-259B-4FEB-B0F6-9A6515B07082}"/>
    <cellStyle name="Comma 2 2 4 2 7 3 3" xfId="10956" xr:uid="{FAD4E6D7-3BA8-4131-8F13-677595628D68}"/>
    <cellStyle name="Comma 2 2 4 2 7 3 4" xfId="9612" xr:uid="{DA78834B-2EAE-469A-A000-3082A025CCD7}"/>
    <cellStyle name="Comma 2 2 4 2 7 3 5" xfId="16265" xr:uid="{F3FB8E0B-4F37-4F7A-BC6C-B65ED365C8AA}"/>
    <cellStyle name="Comma 2 2 4 2 7 4" xfId="7538" xr:uid="{88B89247-CB96-4F21-8D51-F5DF781880AE}"/>
    <cellStyle name="Comma 2 2 4 2 7 4 2" xfId="12869" xr:uid="{0F854720-7DB9-491B-836C-956BA09D697B}"/>
    <cellStyle name="Comma 2 2 4 2 7 4 2 2" xfId="17578" xr:uid="{08CD9E7D-D621-4C29-B9CD-E671E3A7284E}"/>
    <cellStyle name="Comma 2 2 4 2 7 4 3" xfId="11595" xr:uid="{AF828C33-AD3D-4513-94DF-D8E27F1CA903}"/>
    <cellStyle name="Comma 2 2 4 2 7 4 4" xfId="9432" xr:uid="{6063C87F-6D42-46CE-9FDE-B299D6D949B1}"/>
    <cellStyle name="Comma 2 2 4 2 7 4 5" xfId="16493" xr:uid="{3D58E3EB-5E18-4B80-8138-83E94CE1BD5C}"/>
    <cellStyle name="Comma 2 2 4 2 7 5" xfId="8041" xr:uid="{30705FA2-C505-451E-B8E0-2C347A70ABB8}"/>
    <cellStyle name="Comma 2 2 4 2 7 5 2" xfId="11788" xr:uid="{83D167BB-36AD-428E-A411-68F08464B2D4}"/>
    <cellStyle name="Comma 2 2 4 2 7 5 3" xfId="9934" xr:uid="{03C67324-150F-4AFE-9309-510C84E1CD6D}"/>
    <cellStyle name="Comma 2 2 4 2 7 5 4" xfId="16648" xr:uid="{2B490F44-FC21-4047-AE92-69B32F8180B1}"/>
    <cellStyle name="Comma 2 2 4 2 7 6" xfId="10361" xr:uid="{364F4DAD-C0D1-480F-AA7F-D76C60248DF7}"/>
    <cellStyle name="Comma 2 2 4 2 7 7" xfId="8899" xr:uid="{8F738A93-C9BD-4A80-8002-12F43DEF891B}"/>
    <cellStyle name="Comma 2 2 4 2 7 8" xfId="16070" xr:uid="{8DBE75EB-DA51-424D-9165-68D609D22C9B}"/>
    <cellStyle name="Comma 2 2 4 2 7 9" xfId="7162" xr:uid="{97177916-047B-4B13-AD36-4CFD93BAADE8}"/>
    <cellStyle name="Comma 2 2 4 2 8" xfId="5818" xr:uid="{C121A509-06FF-4736-B69A-3FA61D8DBA38}"/>
    <cellStyle name="Comma 2 2 4 2 8 2" xfId="7802" xr:uid="{370B6034-5B3F-4772-8E84-F5E028607D53}"/>
    <cellStyle name="Comma 2 2 4 2 8 2 2" xfId="12605" xr:uid="{39E28C3E-C25A-43A9-9E29-9A2720E1143F}"/>
    <cellStyle name="Comma 2 2 4 2 8 2 2 2" xfId="17380" xr:uid="{F22CF09B-3030-4911-8884-1A61789B2540}"/>
    <cellStyle name="Comma 2 2 4 2 8 2 3" xfId="11196" xr:uid="{CC65F768-51E6-4BEC-BEDA-8690A8202C15}"/>
    <cellStyle name="Comma 2 2 4 2 8 2 4" xfId="9695" xr:uid="{0B758F2A-B8CE-4641-9A10-967CCA22B61F}"/>
    <cellStyle name="Comma 2 2 4 2 8 2 5" xfId="16347" xr:uid="{8E619451-986F-472C-858D-7A8285F5A55D}"/>
    <cellStyle name="Comma 2 2 4 2 8 3" xfId="7621" xr:uid="{D79590DD-8740-4397-8C08-A7D2A48FCFEF}"/>
    <cellStyle name="Comma 2 2 4 2 8 3 2" xfId="11988" xr:uid="{60F3CF6A-569B-40C5-A1E9-981A6E38705B}"/>
    <cellStyle name="Comma 2 2 4 2 8 3 3" xfId="9515" xr:uid="{BF1F0034-FB14-42EE-BCD0-409134368E39}"/>
    <cellStyle name="Comma 2 2 4 2 8 3 4" xfId="16838" xr:uid="{4ECAD5F2-4FC7-4E63-843B-7D345401107D}"/>
    <cellStyle name="Comma 2 2 4 2 8 4" xfId="8296" xr:uid="{514DC7E2-1022-4553-8F97-A69B8062E5B2}"/>
    <cellStyle name="Comma 2 2 4 2 8 4 2" xfId="10188" xr:uid="{F9338D25-E081-4ECA-A032-2ED81C871F60}"/>
    <cellStyle name="Comma 2 2 4 2 8 5" xfId="10625" xr:uid="{792C3CEE-563E-4F65-91D2-9AC9A59F4152}"/>
    <cellStyle name="Comma 2 2 4 2 8 6" xfId="9319" xr:uid="{1E180E29-D84A-4283-90B0-D4A77E9192E6}"/>
    <cellStyle name="Comma 2 2 4 2 8 7" xfId="16166" xr:uid="{CFC7C65B-FDF4-44DA-AD84-6F7C0252D2E7}"/>
    <cellStyle name="Comma 2 2 4 2 8 8" xfId="7420" xr:uid="{A6954201-465D-4159-B315-265F9098C4B9}"/>
    <cellStyle name="Comma 2 2 4 2 9" xfId="7713" xr:uid="{5068F12E-F057-4ABD-A48C-202C4C03013F}"/>
    <cellStyle name="Comma 2 2 4 2 9 2" xfId="12352" xr:uid="{E083D282-CAE3-45DD-9B50-3B7AC8840C2B}"/>
    <cellStyle name="Comma 2 2 4 2 9 2 2" xfId="17136" xr:uid="{C2DF1004-8799-4D35-8D09-34FAE630FAC9}"/>
    <cellStyle name="Comma 2 2 4 2 9 3" xfId="10950" xr:uid="{E2A1F227-8CCF-4089-AF4C-009FC1C056C5}"/>
    <cellStyle name="Comma 2 2 4 2 9 4" xfId="9606" xr:uid="{940F3235-7A1C-4BE0-889E-F44471C9D8E6}"/>
    <cellStyle name="Comma 2 2 4 2 9 5" xfId="16259" xr:uid="{688F86D2-92BA-4EBC-AB2E-7D01565F3C39}"/>
    <cellStyle name="Comma 2 2 4 3" xfId="4819" xr:uid="{52B4507F-498C-47D1-A87A-AD71B04D920D}"/>
    <cellStyle name="Comma 2 2 4 3 2" xfId="5825" xr:uid="{84E67EA1-15F7-4B60-96A3-0F96AF22FC0E}"/>
    <cellStyle name="Comma 2 2 4 3 2 2" xfId="7809" xr:uid="{F9C3491D-38FD-4935-8EB8-2EC0816E7096}"/>
    <cellStyle name="Comma 2 2 4 3 2 2 2" xfId="12612" xr:uid="{1F4F0983-B5E5-41A4-9359-840DA723065D}"/>
    <cellStyle name="Comma 2 2 4 3 2 2 2 2" xfId="17387" xr:uid="{998C95E4-B7C5-41F1-BA92-C98BA8D7D377}"/>
    <cellStyle name="Comma 2 2 4 3 2 2 3" xfId="11203" xr:uid="{DC629286-4D45-4C22-9B4E-0B11E7F82677}"/>
    <cellStyle name="Comma 2 2 4 3 2 2 4" xfId="9702" xr:uid="{E5F52EFF-B76B-4ECE-89FD-2A47BD93176C}"/>
    <cellStyle name="Comma 2 2 4 3 2 2 5" xfId="16354" xr:uid="{CF63A552-5C86-44DF-A5BA-ADF6AABAF2C3}"/>
    <cellStyle name="Comma 2 2 4 3 2 3" xfId="7628" xr:uid="{12058F4F-FE6F-4E31-A0C0-20F158572D90}"/>
    <cellStyle name="Comma 2 2 4 3 2 3 2" xfId="11995" xr:uid="{8F979644-F3F5-4DEA-A634-39CFCAD071FD}"/>
    <cellStyle name="Comma 2 2 4 3 2 3 3" xfId="9522" xr:uid="{09E41732-C1D3-4EC5-97EF-F0AF3A52DF60}"/>
    <cellStyle name="Comma 2 2 4 3 2 3 4" xfId="16845" xr:uid="{10655221-1659-43F4-9B55-DE097EE79B3D}"/>
    <cellStyle name="Comma 2 2 4 3 2 4" xfId="8303" xr:uid="{A95052E0-7205-466A-B7D8-C48D0E076C6B}"/>
    <cellStyle name="Comma 2 2 4 3 2 4 2" xfId="10195" xr:uid="{D55C905C-D7FD-4119-A519-B3135FEDD1D6}"/>
    <cellStyle name="Comma 2 2 4 3 2 5" xfId="10632" xr:uid="{B8A6CFA4-F4F6-4ECC-AB82-2C30251A64AC}"/>
    <cellStyle name="Comma 2 2 4 3 2 6" xfId="9326" xr:uid="{AB86765E-FDC2-414E-8B86-B565C4D74DFA}"/>
    <cellStyle name="Comma 2 2 4 3 2 7" xfId="16173" xr:uid="{1C6D92E3-CCC6-4D11-B839-7F35D2A7E1B1}"/>
    <cellStyle name="Comma 2 2 4 3 2 8" xfId="7427" xr:uid="{A9688EB7-8177-40D1-B005-F75F9DDCF3C8}"/>
    <cellStyle name="Comma 2 2 4 3 3" xfId="7720" xr:uid="{4B45C61E-B5B4-460B-A32C-1D01F07D24C7}"/>
    <cellStyle name="Comma 2 2 4 3 3 2" xfId="12359" xr:uid="{0EE4E9B7-614C-4546-A8B1-0A2648EA8DD4}"/>
    <cellStyle name="Comma 2 2 4 3 3 2 2" xfId="17143" xr:uid="{5C159E26-2D20-4C2D-8166-3DFC0900E752}"/>
    <cellStyle name="Comma 2 2 4 3 3 3" xfId="10957" xr:uid="{8742B68A-4819-4BD7-8A38-3CE082E5D008}"/>
    <cellStyle name="Comma 2 2 4 3 3 4" xfId="9613" xr:uid="{739E2B14-3357-41F9-A318-8CD34E9B51C8}"/>
    <cellStyle name="Comma 2 2 4 3 3 5" xfId="16266" xr:uid="{2E587534-ED5C-4D38-8EF3-EFF2DAD0AE3B}"/>
    <cellStyle name="Comma 2 2 4 3 4" xfId="7539" xr:uid="{0CE92014-2804-464A-B5B5-92E22292C141}"/>
    <cellStyle name="Comma 2 2 4 3 4 2" xfId="12870" xr:uid="{E42F38BA-647A-4C94-94EE-6F4E5EBD8992}"/>
    <cellStyle name="Comma 2 2 4 3 4 2 2" xfId="17579" xr:uid="{1E4E399F-DE1F-4C12-94AC-775B7A58D117}"/>
    <cellStyle name="Comma 2 2 4 3 4 3" xfId="11596" xr:uid="{8C16C917-468E-4DD7-988D-8664A6C35B44}"/>
    <cellStyle name="Comma 2 2 4 3 4 4" xfId="9433" xr:uid="{A4B55D4E-098B-4ACF-9866-EBF8A6C1342E}"/>
    <cellStyle name="Comma 2 2 4 3 4 5" xfId="16494" xr:uid="{850A2391-71AB-46E9-B350-2A9586C280B3}"/>
    <cellStyle name="Comma 2 2 4 3 5" xfId="8042" xr:uid="{536B7088-1450-472F-80FD-302039D67A4D}"/>
    <cellStyle name="Comma 2 2 4 3 5 2" xfId="11789" xr:uid="{C69B4F5D-2882-4002-AA5D-A6086797F97B}"/>
    <cellStyle name="Comma 2 2 4 3 5 3" xfId="9935" xr:uid="{2E2D6EB4-1CAE-40A6-8C37-A015CD9ED967}"/>
    <cellStyle name="Comma 2 2 4 3 5 4" xfId="16649" xr:uid="{4824F4D2-3BE7-4066-B44C-D74376E88A0E}"/>
    <cellStyle name="Comma 2 2 4 3 6" xfId="10362" xr:uid="{7B0C535A-4184-48A4-9F15-57868CE4351D}"/>
    <cellStyle name="Comma 2 2 4 3 7" xfId="8900" xr:uid="{BEC4D755-9701-44BC-88E9-78EDA9A01F0C}"/>
    <cellStyle name="Comma 2 2 4 3 8" xfId="16071" xr:uid="{05A1850F-9047-4832-BA5B-1091092E1E10}"/>
    <cellStyle name="Comma 2 2 4 3 9" xfId="7163" xr:uid="{8EA24BDD-7A79-4521-966D-F27BB787EF6C}"/>
    <cellStyle name="Comma 2 2 4 4" xfId="4820" xr:uid="{1C1ECE0F-88A5-4756-A1D0-9EC35C524FF4}"/>
    <cellStyle name="Comma 2 2 4 4 2" xfId="5826" xr:uid="{BC4709E4-F48C-4B5A-94FF-F04B9126927B}"/>
    <cellStyle name="Comma 2 2 4 4 2 2" xfId="7810" xr:uid="{AC0A8EE6-82EF-4EE1-A1EB-75747F5CE53C}"/>
    <cellStyle name="Comma 2 2 4 4 2 2 2" xfId="12613" xr:uid="{D2B8E34F-E523-4524-8792-F6CA8E173753}"/>
    <cellStyle name="Comma 2 2 4 4 2 2 2 2" xfId="17388" xr:uid="{8C80B78A-6747-4AD2-AD6B-FBA5350FDCFC}"/>
    <cellStyle name="Comma 2 2 4 4 2 2 3" xfId="11204" xr:uid="{CDF39531-8594-45A5-BF34-494AE4BE12EF}"/>
    <cellStyle name="Comma 2 2 4 4 2 2 4" xfId="9703" xr:uid="{BEC70613-7E12-4382-844A-E62CA878A3D1}"/>
    <cellStyle name="Comma 2 2 4 4 2 2 5" xfId="16355" xr:uid="{FB68A480-2952-40DC-A567-0812B1BA0E23}"/>
    <cellStyle name="Comma 2 2 4 4 2 3" xfId="7629" xr:uid="{D959E9DE-277E-4744-A078-DFE4E97FDA1B}"/>
    <cellStyle name="Comma 2 2 4 4 2 3 2" xfId="11996" xr:uid="{331A0B76-4631-4B1A-9958-FD2A6D15FDB3}"/>
    <cellStyle name="Comma 2 2 4 4 2 3 3" xfId="9523" xr:uid="{374FC134-565A-496B-BA36-68CD9BCEEC51}"/>
    <cellStyle name="Comma 2 2 4 4 2 3 4" xfId="16846" xr:uid="{368AFABB-85DA-420F-B766-333FFB08B495}"/>
    <cellStyle name="Comma 2 2 4 4 2 4" xfId="8304" xr:uid="{BEE0AB78-4A39-49DE-969A-2ECF1C58181E}"/>
    <cellStyle name="Comma 2 2 4 4 2 4 2" xfId="10196" xr:uid="{7270F74B-9E74-4BB5-AA10-CB24F53A80E2}"/>
    <cellStyle name="Comma 2 2 4 4 2 5" xfId="10633" xr:uid="{0E0FCD0C-0705-4A71-B7EE-FA5DD3F767ED}"/>
    <cellStyle name="Comma 2 2 4 4 2 6" xfId="9327" xr:uid="{D8D274CC-4F55-42BD-BB23-04C307ECD4B4}"/>
    <cellStyle name="Comma 2 2 4 4 2 7" xfId="16174" xr:uid="{544FA4D1-63E8-4A0B-9336-75ECCD94FBF4}"/>
    <cellStyle name="Comma 2 2 4 4 2 8" xfId="7428" xr:uid="{C9637322-D0F9-454B-AA9F-9094B6229C7C}"/>
    <cellStyle name="Comma 2 2 4 4 3" xfId="7721" xr:uid="{D36FB9D8-7ABC-412B-9A3C-86A226936C0D}"/>
    <cellStyle name="Comma 2 2 4 4 3 2" xfId="12360" xr:uid="{EC73B9A6-9715-4A20-A43E-ECD039B765B9}"/>
    <cellStyle name="Comma 2 2 4 4 3 2 2" xfId="17144" xr:uid="{CF10F5CE-4F4E-4F21-8AC8-892F3F540DCD}"/>
    <cellStyle name="Comma 2 2 4 4 3 3" xfId="10958" xr:uid="{9BDBCDB3-3108-4430-905B-74647E206E48}"/>
    <cellStyle name="Comma 2 2 4 4 3 4" xfId="9614" xr:uid="{04469DD7-DA23-43A1-92E3-4071B2A37A2F}"/>
    <cellStyle name="Comma 2 2 4 4 3 5" xfId="16267" xr:uid="{C5B8E964-27DD-45E5-AA36-706A5B053AA9}"/>
    <cellStyle name="Comma 2 2 4 4 4" xfId="7540" xr:uid="{0F98C9E7-EB4F-478D-916B-DA77BC4B7415}"/>
    <cellStyle name="Comma 2 2 4 4 4 2" xfId="12871" xr:uid="{409DBBFD-C135-484A-9D68-C3E9A3CB3036}"/>
    <cellStyle name="Comma 2 2 4 4 4 2 2" xfId="17580" xr:uid="{3BD5C945-6DEF-4315-8326-C8A4BA851417}"/>
    <cellStyle name="Comma 2 2 4 4 4 3" xfId="11597" xr:uid="{3C38D01C-1F87-429E-B759-D041E5485BC0}"/>
    <cellStyle name="Comma 2 2 4 4 4 4" xfId="9434" xr:uid="{123805BD-A487-4CF6-85D0-B9DCCD25B724}"/>
    <cellStyle name="Comma 2 2 4 4 4 5" xfId="16495" xr:uid="{7883CD89-D430-4194-8009-30622E683BA3}"/>
    <cellStyle name="Comma 2 2 4 4 5" xfId="8043" xr:uid="{4C67188C-E4A7-402E-91C6-740B15ADB5A3}"/>
    <cellStyle name="Comma 2 2 4 4 5 2" xfId="11790" xr:uid="{73092DB8-5C97-41C0-9A92-E05FB996F4F0}"/>
    <cellStyle name="Comma 2 2 4 4 5 3" xfId="9936" xr:uid="{EDBFB80F-22FA-4095-BE10-1C83094850F9}"/>
    <cellStyle name="Comma 2 2 4 4 5 4" xfId="16650" xr:uid="{DF0B190C-328E-4A9D-8755-1FDF5B38DF26}"/>
    <cellStyle name="Comma 2 2 4 4 6" xfId="10363" xr:uid="{D06EB8C5-6BDC-4767-AA13-9BFF3E58E355}"/>
    <cellStyle name="Comma 2 2 4 4 7" xfId="8901" xr:uid="{FBF90F97-5686-4955-A7E5-45FEB9C1CCD9}"/>
    <cellStyle name="Comma 2 2 4 4 8" xfId="16072" xr:uid="{23A5D69F-7E0E-467B-BECF-2D1CD853037E}"/>
    <cellStyle name="Comma 2 2 4 4 9" xfId="7164" xr:uid="{17C8CF95-980E-4A01-A1CD-1677E9CF7A9C}"/>
    <cellStyle name="Comma 2 2 4 5" xfId="4821" xr:uid="{AAD3251F-6086-4751-A00C-E598A94DBC75}"/>
    <cellStyle name="Comma 2 2 4 5 2" xfId="5827" xr:uid="{3744C6D2-7565-4FC5-A0E3-C301334C587E}"/>
    <cellStyle name="Comma 2 2 4 5 2 2" xfId="7811" xr:uid="{11233FBF-9DF0-4C45-8F14-6874071FD9DA}"/>
    <cellStyle name="Comma 2 2 4 5 2 2 2" xfId="12614" xr:uid="{17411741-F425-4E15-A39C-F15C7C0F4B90}"/>
    <cellStyle name="Comma 2 2 4 5 2 2 2 2" xfId="17389" xr:uid="{9D9C9B4A-7C14-46E0-85D2-602803C965B5}"/>
    <cellStyle name="Comma 2 2 4 5 2 2 3" xfId="11205" xr:uid="{E932A4D3-B902-4962-9586-936D530FBC64}"/>
    <cellStyle name="Comma 2 2 4 5 2 2 4" xfId="9704" xr:uid="{A9EBDF56-596A-4F91-893A-2833223D7E49}"/>
    <cellStyle name="Comma 2 2 4 5 2 2 5" xfId="16356" xr:uid="{11F6C7D7-6D18-4F71-9D94-5C16108D1533}"/>
    <cellStyle name="Comma 2 2 4 5 2 3" xfId="7630" xr:uid="{89E1B29F-B43F-4FA9-A053-18ADD7146FF3}"/>
    <cellStyle name="Comma 2 2 4 5 2 3 2" xfId="11997" xr:uid="{74ABFB4C-77DE-427C-9817-09C731BB60BB}"/>
    <cellStyle name="Comma 2 2 4 5 2 3 3" xfId="9524" xr:uid="{011B9647-8440-4D50-BB88-4A48D9DA0ACA}"/>
    <cellStyle name="Comma 2 2 4 5 2 3 4" xfId="16847" xr:uid="{2AFD39C8-5142-4094-B353-09DB13AD3096}"/>
    <cellStyle name="Comma 2 2 4 5 2 4" xfId="8305" xr:uid="{AF9B537F-42FC-49BE-B8D6-71776E23DFA5}"/>
    <cellStyle name="Comma 2 2 4 5 2 4 2" xfId="10197" xr:uid="{A1C93FBB-E8B8-4A28-A2D8-095F4FCAA5B3}"/>
    <cellStyle name="Comma 2 2 4 5 2 5" xfId="10634" xr:uid="{313123DA-51EE-451D-BDF4-69E9B489E867}"/>
    <cellStyle name="Comma 2 2 4 5 2 6" xfId="9328" xr:uid="{A457DC79-2179-4857-BB8C-59EF789DA5BF}"/>
    <cellStyle name="Comma 2 2 4 5 2 7" xfId="16175" xr:uid="{E65946DC-3E56-4AE7-ADC2-CAA60FA13060}"/>
    <cellStyle name="Comma 2 2 4 5 2 8" xfId="7429" xr:uid="{53D8B971-C52E-48D6-B8E7-B24A6901D996}"/>
    <cellStyle name="Comma 2 2 4 5 3" xfId="7722" xr:uid="{E6C98CB0-B7D4-4090-8084-E9CB23E1B5E6}"/>
    <cellStyle name="Comma 2 2 4 5 3 2" xfId="12361" xr:uid="{6A7EF183-A17D-431A-86D3-EB4DEA252A3A}"/>
    <cellStyle name="Comma 2 2 4 5 3 2 2" xfId="17145" xr:uid="{5966C054-2658-4454-BC2E-C031A86CADD3}"/>
    <cellStyle name="Comma 2 2 4 5 3 3" xfId="10959" xr:uid="{B88BF3FD-0ECC-4832-B3DD-CFF24011850D}"/>
    <cellStyle name="Comma 2 2 4 5 3 4" xfId="9615" xr:uid="{C6B42998-E184-4F3D-93DF-A10FFA27134E}"/>
    <cellStyle name="Comma 2 2 4 5 3 5" xfId="16268" xr:uid="{ACB6FE9D-648C-4B39-9B8F-45AF6B037C4D}"/>
    <cellStyle name="Comma 2 2 4 5 4" xfId="7541" xr:uid="{7FE1D9B9-DFEB-42DD-8A1F-D606B3BEBDF2}"/>
    <cellStyle name="Comma 2 2 4 5 4 2" xfId="12872" xr:uid="{41270DD1-EA4F-4BA4-8F87-D96EF36FA77A}"/>
    <cellStyle name="Comma 2 2 4 5 4 2 2" xfId="17581" xr:uid="{B14881A1-6D90-4BF1-8CD0-FE591031F8BC}"/>
    <cellStyle name="Comma 2 2 4 5 4 3" xfId="11598" xr:uid="{16DC7DD2-0118-4DDE-AD5D-0E43BB0308DA}"/>
    <cellStyle name="Comma 2 2 4 5 4 4" xfId="9435" xr:uid="{581468D5-3143-41AA-89B8-ACEB148F0D98}"/>
    <cellStyle name="Comma 2 2 4 5 4 5" xfId="16496" xr:uid="{00F05CFA-979A-4211-9BA3-797AEBAEC813}"/>
    <cellStyle name="Comma 2 2 4 5 5" xfId="8044" xr:uid="{5936A6B2-69EB-404B-A378-CB4BF83FA102}"/>
    <cellStyle name="Comma 2 2 4 5 5 2" xfId="11791" xr:uid="{987AC3DA-EF96-432A-8A6F-D301C1E99CAE}"/>
    <cellStyle name="Comma 2 2 4 5 5 3" xfId="9937" xr:uid="{8E526F80-8BE3-4939-A0BA-FFC2D76B65DA}"/>
    <cellStyle name="Comma 2 2 4 5 5 4" xfId="16651" xr:uid="{EC1E76AC-FBF7-415A-9FC9-F013E9AC3F6F}"/>
    <cellStyle name="Comma 2 2 4 5 6" xfId="10364" xr:uid="{F063BECF-7236-4262-8520-4DF5027103F6}"/>
    <cellStyle name="Comma 2 2 4 5 7" xfId="8902" xr:uid="{D730C5DD-DB90-4CDB-8E50-FE86B53FE5B5}"/>
    <cellStyle name="Comma 2 2 4 5 8" xfId="16073" xr:uid="{B8E87955-50C4-4DCA-9B8B-3951B4B2FDF4}"/>
    <cellStyle name="Comma 2 2 4 5 9" xfId="7165" xr:uid="{B3527846-97EE-488E-8B8B-A1A3C248D9D3}"/>
    <cellStyle name="Comma 2 2 4 6" xfId="4822" xr:uid="{39122B2E-D66E-44D3-935A-9655838D8044}"/>
    <cellStyle name="Comma 2 2 4 6 2" xfId="5828" xr:uid="{376CA19B-4821-4F03-81BC-A9B1A47B55BC}"/>
    <cellStyle name="Comma 2 2 4 6 2 2" xfId="7812" xr:uid="{6155F93A-613B-42A8-8FBB-1F0C11F8BB18}"/>
    <cellStyle name="Comma 2 2 4 6 2 2 2" xfId="12615" xr:uid="{E5644CF7-2439-49DE-9E2C-55870A63A734}"/>
    <cellStyle name="Comma 2 2 4 6 2 2 2 2" xfId="17390" xr:uid="{8900493C-783C-4FA6-92F1-4B55F4EE5DCA}"/>
    <cellStyle name="Comma 2 2 4 6 2 2 3" xfId="11206" xr:uid="{84A75029-88B0-400A-85CC-79BA1B3F9D32}"/>
    <cellStyle name="Comma 2 2 4 6 2 2 4" xfId="9705" xr:uid="{A6BAB54E-F682-4697-98C4-BE227CEECC3B}"/>
    <cellStyle name="Comma 2 2 4 6 2 2 5" xfId="16357" xr:uid="{39024E02-D72C-45A0-B9FF-6E43BD0DB0E5}"/>
    <cellStyle name="Comma 2 2 4 6 2 3" xfId="7631" xr:uid="{C02AF9CD-5B5B-4DA9-91A3-0650CB90BD40}"/>
    <cellStyle name="Comma 2 2 4 6 2 3 2" xfId="11998" xr:uid="{2326D26D-FD09-4119-837E-6CC94C470BFC}"/>
    <cellStyle name="Comma 2 2 4 6 2 3 3" xfId="9525" xr:uid="{69531E83-1261-47A9-B71A-4494707E90F4}"/>
    <cellStyle name="Comma 2 2 4 6 2 3 4" xfId="16848" xr:uid="{17B8A6F0-7A17-4A5F-98FE-820404FFA509}"/>
    <cellStyle name="Comma 2 2 4 6 2 4" xfId="8306" xr:uid="{EBBD11BB-18EE-4595-913D-F4E3E2544DE4}"/>
    <cellStyle name="Comma 2 2 4 6 2 4 2" xfId="10198" xr:uid="{DEA04483-6D2B-4406-9C13-178C168DB85F}"/>
    <cellStyle name="Comma 2 2 4 6 2 5" xfId="10635" xr:uid="{8B65FA34-D2B1-4BD6-933B-A2652796C5EE}"/>
    <cellStyle name="Comma 2 2 4 6 2 6" xfId="9329" xr:uid="{BBF10D8F-2746-4466-B325-F1C77B20CA50}"/>
    <cellStyle name="Comma 2 2 4 6 2 7" xfId="16176" xr:uid="{8EC7A549-5CC0-424D-AC27-A95C3A0D7CB7}"/>
    <cellStyle name="Comma 2 2 4 6 2 8" xfId="7430" xr:uid="{963C4593-E02D-4C52-823C-1BEA66ECF674}"/>
    <cellStyle name="Comma 2 2 4 6 3" xfId="7723" xr:uid="{E4D1DF34-39D1-4EAC-A584-0FE0AE6F5433}"/>
    <cellStyle name="Comma 2 2 4 6 3 2" xfId="12362" xr:uid="{C4476E71-C919-4F44-BCFC-30F9241D9072}"/>
    <cellStyle name="Comma 2 2 4 6 3 2 2" xfId="17146" xr:uid="{3266E555-9E6E-427B-B035-EC0B286F1DBB}"/>
    <cellStyle name="Comma 2 2 4 6 3 3" xfId="10960" xr:uid="{9EFAE761-1341-43F9-8DCD-6ABB4CBAFDF5}"/>
    <cellStyle name="Comma 2 2 4 6 3 4" xfId="9616" xr:uid="{E17470D4-2D21-40AE-B147-D90E12F6C864}"/>
    <cellStyle name="Comma 2 2 4 6 3 5" xfId="16269" xr:uid="{9453E6C0-501E-459D-804D-066D94DD57F2}"/>
    <cellStyle name="Comma 2 2 4 6 4" xfId="7542" xr:uid="{80219A32-B5B8-48BB-82FB-C66B68452DB3}"/>
    <cellStyle name="Comma 2 2 4 6 4 2" xfId="12873" xr:uid="{48173E4D-593D-4328-8AC8-E349065764C6}"/>
    <cellStyle name="Comma 2 2 4 6 4 2 2" xfId="17582" xr:uid="{19AFECB8-F041-4CC2-8B18-185B054CD81D}"/>
    <cellStyle name="Comma 2 2 4 6 4 3" xfId="11599" xr:uid="{E2E183D9-324C-4D75-A7AA-89597E5D04DB}"/>
    <cellStyle name="Comma 2 2 4 6 4 4" xfId="9436" xr:uid="{5288E84C-CE42-4B35-85C0-36AF8A803D0A}"/>
    <cellStyle name="Comma 2 2 4 6 4 5" xfId="16497" xr:uid="{6D40C5BA-67E7-48C9-93D4-E3678E01AF40}"/>
    <cellStyle name="Comma 2 2 4 6 5" xfId="8045" xr:uid="{38C7DFF3-8849-480D-AAA5-FBD830C6A010}"/>
    <cellStyle name="Comma 2 2 4 6 5 2" xfId="11792" xr:uid="{2EE8F327-2768-422A-BF26-AA9147B9E5FD}"/>
    <cellStyle name="Comma 2 2 4 6 5 3" xfId="9938" xr:uid="{5E7C3A12-A756-42BA-9201-C5C3D3C2A60A}"/>
    <cellStyle name="Comma 2 2 4 6 5 4" xfId="16652" xr:uid="{FE495AE7-5DFD-4C41-9A69-8193F0258FD7}"/>
    <cellStyle name="Comma 2 2 4 6 6" xfId="10365" xr:uid="{5C5AF5BF-4B50-4414-B356-1587A5A15FBD}"/>
    <cellStyle name="Comma 2 2 4 6 7" xfId="8903" xr:uid="{E5B465C7-C763-4069-B827-C8C13761A7BB}"/>
    <cellStyle name="Comma 2 2 4 6 8" xfId="16074" xr:uid="{46E95F69-A036-4B4F-87F4-C1FAAB8B0001}"/>
    <cellStyle name="Comma 2 2 4 6 9" xfId="7166" xr:uid="{A21DB39C-3CCE-4FEB-A857-C3F90B89F685}"/>
    <cellStyle name="Comma 2 2 4 7" xfId="4823" xr:uid="{48B436C9-D9DE-4444-A9CC-8402602FE7EE}"/>
    <cellStyle name="Comma 2 2 4 7 2" xfId="5829" xr:uid="{BF5F8A2F-EC77-44BF-9CDF-60B6B8995F19}"/>
    <cellStyle name="Comma 2 2 4 7 2 2" xfId="7813" xr:uid="{4AD145E7-8F49-419A-82CA-F525E96DBAE8}"/>
    <cellStyle name="Comma 2 2 4 7 2 2 2" xfId="12616" xr:uid="{77FFFC6B-8CD9-4CE4-B493-137808D101B3}"/>
    <cellStyle name="Comma 2 2 4 7 2 2 2 2" xfId="17391" xr:uid="{84B77C5D-6EE5-4174-823E-0A2455ECF5F9}"/>
    <cellStyle name="Comma 2 2 4 7 2 2 3" xfId="11207" xr:uid="{948465A3-B8F5-4301-AF63-5B0FCD066474}"/>
    <cellStyle name="Comma 2 2 4 7 2 2 4" xfId="9706" xr:uid="{01CA7D6E-C3EE-4306-9DF0-2D8A78BA44F7}"/>
    <cellStyle name="Comma 2 2 4 7 2 2 5" xfId="16358" xr:uid="{E566D37C-7618-4933-BB70-9EE0EADFE913}"/>
    <cellStyle name="Comma 2 2 4 7 2 3" xfId="7632" xr:uid="{6581184A-2C85-4635-AE47-214626F6E75F}"/>
    <cellStyle name="Comma 2 2 4 7 2 3 2" xfId="11999" xr:uid="{E6F12C4A-C0ED-4460-B482-BC8D0A8A49FD}"/>
    <cellStyle name="Comma 2 2 4 7 2 3 3" xfId="9526" xr:uid="{9B4FDEC6-01BE-49AF-8232-6C1E457A5436}"/>
    <cellStyle name="Comma 2 2 4 7 2 3 4" xfId="16849" xr:uid="{71A560DA-15BD-4A00-B6BC-6A6251B3A484}"/>
    <cellStyle name="Comma 2 2 4 7 2 4" xfId="8307" xr:uid="{1F5C522C-C5EE-4F67-8C9C-CD149D19CC4A}"/>
    <cellStyle name="Comma 2 2 4 7 2 4 2" xfId="10199" xr:uid="{9A5EC832-361B-4E30-BF82-8B3F7C7BCE92}"/>
    <cellStyle name="Comma 2 2 4 7 2 5" xfId="10636" xr:uid="{C0FEBCDA-56DD-4070-B57D-40BC148D7C24}"/>
    <cellStyle name="Comma 2 2 4 7 2 6" xfId="9330" xr:uid="{EDB998D5-5500-4D54-B74A-A1FC80941C34}"/>
    <cellStyle name="Comma 2 2 4 7 2 7" xfId="16177" xr:uid="{1A60CB64-F9BE-42DE-9008-2AC04845858F}"/>
    <cellStyle name="Comma 2 2 4 7 2 8" xfId="7431" xr:uid="{E04B3F90-9D48-4B47-9BD2-3EB49497D54C}"/>
    <cellStyle name="Comma 2 2 4 7 3" xfId="7724" xr:uid="{EBBD76BA-FA00-4861-B30F-AC390D39C8B5}"/>
    <cellStyle name="Comma 2 2 4 7 3 2" xfId="12363" xr:uid="{A85FE78A-2CC6-45EE-9DDA-BA4D1AD83B65}"/>
    <cellStyle name="Comma 2 2 4 7 3 2 2" xfId="17147" xr:uid="{F2196B51-4795-45AE-910E-F733670AFB39}"/>
    <cellStyle name="Comma 2 2 4 7 3 3" xfId="10961" xr:uid="{8C9B1B69-1F12-4124-A322-B398D8F88428}"/>
    <cellStyle name="Comma 2 2 4 7 3 4" xfId="9617" xr:uid="{A2FBAA6C-636B-4062-A2C0-D3FEAC005EEE}"/>
    <cellStyle name="Comma 2 2 4 7 3 5" xfId="16270" xr:uid="{DA323F18-9B31-4DB2-87A1-BAF817F7853B}"/>
    <cellStyle name="Comma 2 2 4 7 4" xfId="7543" xr:uid="{309C1F9E-B260-429E-A040-A53162D8E4A1}"/>
    <cellStyle name="Comma 2 2 4 7 4 2" xfId="12874" xr:uid="{888E9A9F-C348-4630-9A6E-55E605FACC33}"/>
    <cellStyle name="Comma 2 2 4 7 4 2 2" xfId="17583" xr:uid="{5356E1F6-2CCC-40D2-9E70-07EBEDFA2BC9}"/>
    <cellStyle name="Comma 2 2 4 7 4 3" xfId="11600" xr:uid="{1D0E4393-E14F-4150-98F5-5E89265ED3DC}"/>
    <cellStyle name="Comma 2 2 4 7 4 4" xfId="9437" xr:uid="{AB1AA5E2-FA38-4A04-BF12-B598F7E9DC4E}"/>
    <cellStyle name="Comma 2 2 4 7 4 5" xfId="16498" xr:uid="{9130D160-0D0E-4B42-88E0-5860E36E2B58}"/>
    <cellStyle name="Comma 2 2 4 7 5" xfId="8046" xr:uid="{4A5C9591-B634-413D-9715-8DFF8E83F1A5}"/>
    <cellStyle name="Comma 2 2 4 7 5 2" xfId="11793" xr:uid="{E5BFE901-2CD4-4F46-BFE1-A2ACDD5712CF}"/>
    <cellStyle name="Comma 2 2 4 7 5 3" xfId="9939" xr:uid="{B767477F-497F-4318-A0D3-3175EC39ECA7}"/>
    <cellStyle name="Comma 2 2 4 7 5 4" xfId="16653" xr:uid="{8186914A-A9D5-4EA8-B00D-E6F2BBF6AB4F}"/>
    <cellStyle name="Comma 2 2 4 7 6" xfId="10366" xr:uid="{05954B3F-C2B8-4E10-BE58-92C37944D52D}"/>
    <cellStyle name="Comma 2 2 4 7 7" xfId="8904" xr:uid="{FAC91D04-1FA7-4587-9247-3A6CA2D85C98}"/>
    <cellStyle name="Comma 2 2 4 7 8" xfId="16075" xr:uid="{AEFD08B4-EAB7-4191-8566-A5EACDEA3176}"/>
    <cellStyle name="Comma 2 2 4 7 9" xfId="7167" xr:uid="{0D6FD5EF-15E6-463E-B10A-3C5E706D63C8}"/>
    <cellStyle name="Comma 2 2 4 8" xfId="4824" xr:uid="{AFA01351-4DA0-4D6C-BF50-5C95AB4312ED}"/>
    <cellStyle name="Comma 2 2 4 8 2" xfId="5830" xr:uid="{229AACB2-7CF7-40F7-80DE-8288D3AFAB65}"/>
    <cellStyle name="Comma 2 2 4 8 2 2" xfId="7814" xr:uid="{8A24673E-101A-4882-ACD9-768B5B0D316F}"/>
    <cellStyle name="Comma 2 2 4 8 2 2 2" xfId="12617" xr:uid="{E8933BE8-483D-41DF-8F64-2B415752CC81}"/>
    <cellStyle name="Comma 2 2 4 8 2 2 2 2" xfId="17392" xr:uid="{60422AE7-8CFC-4A6C-82F9-7547712AF548}"/>
    <cellStyle name="Comma 2 2 4 8 2 2 3" xfId="11208" xr:uid="{3A05BDCE-6365-41C8-91DF-1407C3410DDA}"/>
    <cellStyle name="Comma 2 2 4 8 2 2 4" xfId="9707" xr:uid="{A74160C7-4AFD-441A-AE46-0EC7F749EA9F}"/>
    <cellStyle name="Comma 2 2 4 8 2 2 5" xfId="16359" xr:uid="{4F56C0AD-CA8F-4EA9-A4A9-AFBB009EB65E}"/>
    <cellStyle name="Comma 2 2 4 8 2 3" xfId="7633" xr:uid="{02256CF2-FB0F-4300-A149-E54A6EABB0AA}"/>
    <cellStyle name="Comma 2 2 4 8 2 3 2" xfId="12000" xr:uid="{BA3F2C20-B6A6-4142-9D0E-23641FDC695D}"/>
    <cellStyle name="Comma 2 2 4 8 2 3 3" xfId="9527" xr:uid="{1C7859EE-EAA9-4559-8BA9-11A609BCE2BE}"/>
    <cellStyle name="Comma 2 2 4 8 2 3 4" xfId="16850" xr:uid="{200A4E51-0D23-46B1-B5D6-2B7082F4E84B}"/>
    <cellStyle name="Comma 2 2 4 8 2 4" xfId="8308" xr:uid="{60E1A7F0-4EB8-46F4-A424-11CB8B69722F}"/>
    <cellStyle name="Comma 2 2 4 8 2 4 2" xfId="10200" xr:uid="{BF28C50C-AB22-4B6D-B15B-BDBF89019F0A}"/>
    <cellStyle name="Comma 2 2 4 8 2 5" xfId="10637" xr:uid="{4A09EF79-4B69-4596-8734-678B60A73494}"/>
    <cellStyle name="Comma 2 2 4 8 2 6" xfId="9331" xr:uid="{C9E495E6-40F3-4319-9A40-DDC709F35DF8}"/>
    <cellStyle name="Comma 2 2 4 8 2 7" xfId="16178" xr:uid="{1882C067-B730-4494-A14D-D100BE7D1B4F}"/>
    <cellStyle name="Comma 2 2 4 8 2 8" xfId="7432" xr:uid="{72C70F1E-9479-4BAE-B3B2-1402DED92097}"/>
    <cellStyle name="Comma 2 2 4 8 3" xfId="7725" xr:uid="{0EFE4798-F197-4FF5-884A-D7AAB3EB7744}"/>
    <cellStyle name="Comma 2 2 4 8 3 2" xfId="12364" xr:uid="{E3E8E297-FDC2-4151-84E4-05D31967E489}"/>
    <cellStyle name="Comma 2 2 4 8 3 2 2" xfId="17148" xr:uid="{AE09DB23-62AE-4615-8CCC-F7965AE84587}"/>
    <cellStyle name="Comma 2 2 4 8 3 3" xfId="10962" xr:uid="{213609D0-52E9-4A2F-9E30-76FCE3D20104}"/>
    <cellStyle name="Comma 2 2 4 8 3 4" xfId="9618" xr:uid="{341D924B-D942-423C-AD0D-A1471903BDE7}"/>
    <cellStyle name="Comma 2 2 4 8 3 5" xfId="16271" xr:uid="{46F4EF99-726C-4D85-A0FE-9C1003890CA6}"/>
    <cellStyle name="Comma 2 2 4 8 4" xfId="7544" xr:uid="{95F8B4F7-BFC2-4876-A5BD-4E6C454DA945}"/>
    <cellStyle name="Comma 2 2 4 8 4 2" xfId="12875" xr:uid="{9BAD9977-8D6F-4F16-9072-175CA1BCD481}"/>
    <cellStyle name="Comma 2 2 4 8 4 2 2" xfId="17584" xr:uid="{161E8057-391F-4388-86E0-FC5CA341F778}"/>
    <cellStyle name="Comma 2 2 4 8 4 3" xfId="11601" xr:uid="{5BBD52A9-191F-4A6A-AAEA-7C9856D8FE2C}"/>
    <cellStyle name="Comma 2 2 4 8 4 4" xfId="9438" xr:uid="{3F5F9B88-E972-4FED-AC7E-43876F3B189A}"/>
    <cellStyle name="Comma 2 2 4 8 4 5" xfId="16499" xr:uid="{2CB66F1B-1A78-4476-9C9D-F1C00C2ABC67}"/>
    <cellStyle name="Comma 2 2 4 8 5" xfId="8047" xr:uid="{C6581C9E-B096-4111-A028-CC72422A3AE8}"/>
    <cellStyle name="Comma 2 2 4 8 5 2" xfId="11794" xr:uid="{E651958C-582B-47A3-9D4F-902423ABE048}"/>
    <cellStyle name="Comma 2 2 4 8 5 3" xfId="9940" xr:uid="{88967695-763E-4694-9F53-E7FF155C5C1C}"/>
    <cellStyle name="Comma 2 2 4 8 5 4" xfId="16654" xr:uid="{8E8429BC-B7C6-4477-9F33-64EF42DA4CDD}"/>
    <cellStyle name="Comma 2 2 4 8 6" xfId="10367" xr:uid="{5CE8981C-4B4B-4B64-A287-9698FC835DE4}"/>
    <cellStyle name="Comma 2 2 4 8 7" xfId="8905" xr:uid="{7D16BAFC-71D3-4854-84F8-CB685174B7BF}"/>
    <cellStyle name="Comma 2 2 4 8 8" xfId="16076" xr:uid="{BA72EA86-9F0C-4AD7-9D60-560A107C74F3}"/>
    <cellStyle name="Comma 2 2 4 8 9" xfId="7168" xr:uid="{8CFC76F7-F870-43B4-B0D5-3EEF181C798E}"/>
    <cellStyle name="Comma 2 2 4 9" xfId="5817" xr:uid="{43E1C2DD-F533-43DF-9631-196516E3E19D}"/>
    <cellStyle name="Comma 2 2 4 9 2" xfId="7801" xr:uid="{2555FF62-73D1-490D-AA88-244AE2786245}"/>
    <cellStyle name="Comma 2 2 4 9 2 2" xfId="12604" xr:uid="{758203BF-3CE4-47E6-9663-9BB6CC82E6C1}"/>
    <cellStyle name="Comma 2 2 4 9 2 2 2" xfId="17379" xr:uid="{A64BD53A-D163-4583-B61F-6DC624686CA2}"/>
    <cellStyle name="Comma 2 2 4 9 2 3" xfId="11195" xr:uid="{38E52C44-04C0-4653-8DC7-8470B5E88B8E}"/>
    <cellStyle name="Comma 2 2 4 9 2 4" xfId="9694" xr:uid="{15EFDBD6-6A7D-4D20-8317-28ADB183D19A}"/>
    <cellStyle name="Comma 2 2 4 9 2 5" xfId="16346" xr:uid="{FD055064-336A-4D1C-937B-B97352002AF7}"/>
    <cellStyle name="Comma 2 2 4 9 3" xfId="7620" xr:uid="{F9DB0F62-CAF9-4069-916A-3A7DC95D12CE}"/>
    <cellStyle name="Comma 2 2 4 9 3 2" xfId="11987" xr:uid="{335D4665-401F-4053-92F2-98EDE69D8DA7}"/>
    <cellStyle name="Comma 2 2 4 9 3 3" xfId="9514" xr:uid="{A9C1DB68-B082-4B57-9E1C-A7650FB4802C}"/>
    <cellStyle name="Comma 2 2 4 9 3 4" xfId="16837" xr:uid="{E82445A7-E061-416F-953F-C50E4DEDE588}"/>
    <cellStyle name="Comma 2 2 4 9 4" xfId="8295" xr:uid="{A0185DB4-BCBC-462C-9D99-BF46B74FAB64}"/>
    <cellStyle name="Comma 2 2 4 9 4 2" xfId="10187" xr:uid="{81061F9F-9A4E-4ADE-9C28-BFDBF1BA4644}"/>
    <cellStyle name="Comma 2 2 4 9 5" xfId="10624" xr:uid="{1DD39DC2-D2A3-4F3E-A0E1-05F90A2121D4}"/>
    <cellStyle name="Comma 2 2 4 9 6" xfId="9318" xr:uid="{C71CE29C-33A2-45E9-A6D0-31C744D3BCFF}"/>
    <cellStyle name="Comma 2 2 4 9 7" xfId="16165" xr:uid="{56F47FA2-CFC9-4AAA-B60F-98614A21081C}"/>
    <cellStyle name="Comma 2 2 4 9 8" xfId="7419" xr:uid="{93E32549-A8CF-4C8B-A1B8-B0917C4CF605}"/>
    <cellStyle name="Comma 2 2 5" xfId="4825" xr:uid="{EF76B9DC-BB18-4956-A8F9-0B00A62B306C}"/>
    <cellStyle name="Comma 2 2 5 2" xfId="5831" xr:uid="{86907541-0381-4D55-8165-CF20BD503337}"/>
    <cellStyle name="Comma 2 2 5 2 2" xfId="7815" xr:uid="{BDAFF52F-2B8E-461C-ACAB-4CF02AEF0D05}"/>
    <cellStyle name="Comma 2 2 5 2 2 2" xfId="12618" xr:uid="{898DB380-B663-4071-97A1-D8F2E7656ADB}"/>
    <cellStyle name="Comma 2 2 5 2 2 2 2" xfId="17393" xr:uid="{6C812A7E-0F78-4544-A291-C1B5CFE2406E}"/>
    <cellStyle name="Comma 2 2 5 2 2 3" xfId="11209" xr:uid="{21490B3C-C636-4C24-8D8E-FE3FC1603C22}"/>
    <cellStyle name="Comma 2 2 5 2 2 4" xfId="9708" xr:uid="{BDAD2750-64E9-4200-91FF-EA6127D1B07C}"/>
    <cellStyle name="Comma 2 2 5 2 2 5" xfId="16360" xr:uid="{AC0AA47F-BE6C-44EA-99E8-F694CE0B5912}"/>
    <cellStyle name="Comma 2 2 5 2 3" xfId="7634" xr:uid="{E5F1D4D3-D195-42E8-8523-353FD751E6D5}"/>
    <cellStyle name="Comma 2 2 5 2 3 2" xfId="12001" xr:uid="{516AF3D9-C76D-4452-811E-DBD8E77FBC3C}"/>
    <cellStyle name="Comma 2 2 5 2 3 3" xfId="9528" xr:uid="{B0EBE56F-0ED9-439A-9EC4-FBE9A3C08BF6}"/>
    <cellStyle name="Comma 2 2 5 2 3 4" xfId="16851" xr:uid="{069AC77D-17DC-404E-9F15-F3D4EA98EECF}"/>
    <cellStyle name="Comma 2 2 5 2 4" xfId="8309" xr:uid="{E0ECFBF2-46C5-437B-BA0F-2D0596F0AFE0}"/>
    <cellStyle name="Comma 2 2 5 2 4 2" xfId="10201" xr:uid="{1FF238F9-5262-4B8D-A90E-CB2EC699CA4E}"/>
    <cellStyle name="Comma 2 2 5 2 5" xfId="10638" xr:uid="{B701F921-3676-4A33-8E33-00B2EACC019C}"/>
    <cellStyle name="Comma 2 2 5 2 6" xfId="9332" xr:uid="{0A389672-1428-42FE-A0F3-86484F33DF9D}"/>
    <cellStyle name="Comma 2 2 5 2 7" xfId="16179" xr:uid="{79AE7E19-F2F1-49FD-8032-3E94DDC5D2C9}"/>
    <cellStyle name="Comma 2 2 5 2 8" xfId="7433" xr:uid="{FCFBDCE0-D337-4D39-81E0-93998F384BC1}"/>
    <cellStyle name="Comma 2 2 5 3" xfId="7726" xr:uid="{911DBEE4-A1E6-4153-91DC-F9A1DB262C3D}"/>
    <cellStyle name="Comma 2 2 5 3 2" xfId="12365" xr:uid="{AF80B792-CA4F-41FA-BFB3-B7ECBFFDE939}"/>
    <cellStyle name="Comma 2 2 5 3 2 2" xfId="17149" xr:uid="{A70A3B51-4AE4-4018-9A77-CF7B32D7A26A}"/>
    <cellStyle name="Comma 2 2 5 3 3" xfId="10963" xr:uid="{E1CB3B5A-E578-4C78-B3D8-5FB9C79FEC3F}"/>
    <cellStyle name="Comma 2 2 5 3 4" xfId="9619" xr:uid="{6C4170B0-1E72-4AAE-89BA-9312517D3241}"/>
    <cellStyle name="Comma 2 2 5 3 5" xfId="16272" xr:uid="{02DD8AB8-30CC-487A-9173-B9AAD634BEA3}"/>
    <cellStyle name="Comma 2 2 5 4" xfId="7545" xr:uid="{A50194E1-8216-49DE-B83A-D39ACC451BED}"/>
    <cellStyle name="Comma 2 2 5 4 2" xfId="12876" xr:uid="{0046487C-0FAC-4970-BC7C-E47A6582A445}"/>
    <cellStyle name="Comma 2 2 5 4 2 2" xfId="17585" xr:uid="{34FDFF3E-F2D4-44AD-9CB7-217A469F62C1}"/>
    <cellStyle name="Comma 2 2 5 4 3" xfId="11602" xr:uid="{5DABDCC8-BAB6-498E-8BD1-2D85AEE67A1B}"/>
    <cellStyle name="Comma 2 2 5 4 4" xfId="9439" xr:uid="{C2733166-BD3C-4B1A-ADF4-2B60AFF50574}"/>
    <cellStyle name="Comma 2 2 5 4 5" xfId="16500" xr:uid="{5C85AC9C-D273-4414-A7F1-F35437FAC7C2}"/>
    <cellStyle name="Comma 2 2 5 5" xfId="8048" xr:uid="{EE2A4B72-D1A9-40D9-ACAA-AFA4142A0AA0}"/>
    <cellStyle name="Comma 2 2 5 5 2" xfId="11795" xr:uid="{9F75F36A-968F-4FDE-A92E-A3D926EF5CBD}"/>
    <cellStyle name="Comma 2 2 5 5 3" xfId="9941" xr:uid="{FD887277-932D-431D-BF15-854EA2FC518E}"/>
    <cellStyle name="Comma 2 2 5 5 4" xfId="16655" xr:uid="{141D6B0F-E572-4143-8741-68836079B789}"/>
    <cellStyle name="Comma 2 2 5 6" xfId="10368" xr:uid="{87E37780-4397-4AC6-AF3B-3501599A1529}"/>
    <cellStyle name="Comma 2 2 5 7" xfId="8906" xr:uid="{EFC694CA-74C0-4573-82AE-151933DB79B1}"/>
    <cellStyle name="Comma 2 2 5 8" xfId="16077" xr:uid="{AA150282-3285-46E0-9744-591D3C1A1478}"/>
    <cellStyle name="Comma 2 2 5 9" xfId="7169" xr:uid="{DEECD730-06C1-4E16-89E2-6CEB4814F426}"/>
    <cellStyle name="Comma 2 2 6" xfId="4826" xr:uid="{226212B5-3C2A-4F7F-8DA7-09BDA104193A}"/>
    <cellStyle name="Comma 2 2 6 10" xfId="7546" xr:uid="{F37D5B2F-6A9B-4F8B-8802-CA886B25A6DC}"/>
    <cellStyle name="Comma 2 2 6 10 2" xfId="12877" xr:uid="{88B3A949-8256-4DDF-8BD0-ED0E7710AD05}"/>
    <cellStyle name="Comma 2 2 6 10 2 2" xfId="17586" xr:uid="{1800EEE2-F513-425D-B4D0-BF9712001D4E}"/>
    <cellStyle name="Comma 2 2 6 10 3" xfId="11603" xr:uid="{E86C06CA-78B7-4206-AF29-424C1CD9335C}"/>
    <cellStyle name="Comma 2 2 6 10 4" xfId="9440" xr:uid="{AAEDCB1D-268A-4900-9EBE-29CB9B09D93E}"/>
    <cellStyle name="Comma 2 2 6 10 5" xfId="16501" xr:uid="{C3F3C048-5881-4EBC-B5E5-3326D5677009}"/>
    <cellStyle name="Comma 2 2 6 11" xfId="8049" xr:uid="{BB7A2C28-D189-4751-B3CD-E11FDD7CB75E}"/>
    <cellStyle name="Comma 2 2 6 11 2" xfId="11796" xr:uid="{0BC6B6EC-5391-4F6B-91D0-7B9C12A52575}"/>
    <cellStyle name="Comma 2 2 6 11 3" xfId="9942" xr:uid="{98ECB69B-9B17-48F7-B978-FC537FF40C70}"/>
    <cellStyle name="Comma 2 2 6 11 4" xfId="16656" xr:uid="{4412C9C8-245B-4173-9CCA-4F753EA70E2B}"/>
    <cellStyle name="Comma 2 2 6 12" xfId="10369" xr:uid="{54A8C9B8-7846-48BB-B565-9F1BE980DF04}"/>
    <cellStyle name="Comma 2 2 6 13" xfId="8907" xr:uid="{75203540-3BA6-4ED4-AA2D-7283FC9B93A0}"/>
    <cellStyle name="Comma 2 2 6 14" xfId="16078" xr:uid="{F45C7998-ADFE-456A-8FB1-A7FC7E61E771}"/>
    <cellStyle name="Comma 2 2 6 15" xfId="7170" xr:uid="{3E8EDC65-2AB9-47EC-B090-1454B3B55C82}"/>
    <cellStyle name="Comma 2 2 6 2" xfId="4827" xr:uid="{96A1C23F-7B7E-44E5-896F-3A8750EC849D}"/>
    <cellStyle name="Comma 2 2 6 2 2" xfId="5833" xr:uid="{D70B8584-6040-41AC-88AA-04CB8CFFACD3}"/>
    <cellStyle name="Comma 2 2 6 2 2 2" xfId="7817" xr:uid="{08466CB2-025B-46DE-B0A2-DFCAD2B90176}"/>
    <cellStyle name="Comma 2 2 6 2 2 2 2" xfId="12620" xr:uid="{8A0D8A9F-7157-4156-BD08-9A13EE648222}"/>
    <cellStyle name="Comma 2 2 6 2 2 2 2 2" xfId="17395" xr:uid="{D6D3C08C-F5D4-48CF-A789-85409C26521E}"/>
    <cellStyle name="Comma 2 2 6 2 2 2 3" xfId="11211" xr:uid="{FBFDC771-C84C-4DEE-9946-59A5EB9386EF}"/>
    <cellStyle name="Comma 2 2 6 2 2 2 4" xfId="9710" xr:uid="{425B002C-CC88-4C20-8E90-0FCCEEA28E63}"/>
    <cellStyle name="Comma 2 2 6 2 2 2 5" xfId="16362" xr:uid="{904C835D-F2F8-410F-850A-9FCF9836A950}"/>
    <cellStyle name="Comma 2 2 6 2 2 3" xfId="7636" xr:uid="{9B86756A-E714-4963-9162-6FDBF843F69A}"/>
    <cellStyle name="Comma 2 2 6 2 2 3 2" xfId="12003" xr:uid="{C1DAD4D5-B0DC-4666-9C72-4D3D8CB34C7D}"/>
    <cellStyle name="Comma 2 2 6 2 2 3 3" xfId="9530" xr:uid="{5A371B45-ABCC-4EAA-88B3-09C41D0A71CA}"/>
    <cellStyle name="Comma 2 2 6 2 2 3 4" xfId="16853" xr:uid="{C829C892-7BF7-431F-A519-810257F7A8F4}"/>
    <cellStyle name="Comma 2 2 6 2 2 4" xfId="8311" xr:uid="{38CC3295-B803-4861-BEA0-2AF470E62768}"/>
    <cellStyle name="Comma 2 2 6 2 2 4 2" xfId="10203" xr:uid="{1E08E29B-5C35-41FC-B01D-9F1B391649ED}"/>
    <cellStyle name="Comma 2 2 6 2 2 5" xfId="10640" xr:uid="{15B504D7-641E-4278-80DE-E3D9179E9582}"/>
    <cellStyle name="Comma 2 2 6 2 2 6" xfId="9334" xr:uid="{78700D4F-3F66-4679-BA83-EBBE9DB61E43}"/>
    <cellStyle name="Comma 2 2 6 2 2 7" xfId="16181" xr:uid="{B4FC66A0-7531-4A25-A095-28D3BD3F88B4}"/>
    <cellStyle name="Comma 2 2 6 2 2 8" xfId="7435" xr:uid="{706BC4FB-6B1D-4B86-B050-8CAD57B96B6C}"/>
    <cellStyle name="Comma 2 2 6 2 3" xfId="7728" xr:uid="{DD5B4422-E84C-476C-955D-46FE477C5A2D}"/>
    <cellStyle name="Comma 2 2 6 2 3 2" xfId="12367" xr:uid="{B9068B4C-8A63-4636-8283-2AFC0BE75CF9}"/>
    <cellStyle name="Comma 2 2 6 2 3 2 2" xfId="17151" xr:uid="{34314502-FE9D-42F7-8961-49B8375BEFB6}"/>
    <cellStyle name="Comma 2 2 6 2 3 3" xfId="10965" xr:uid="{96794925-A51C-44F9-B9EA-106A50E439DE}"/>
    <cellStyle name="Comma 2 2 6 2 3 4" xfId="9621" xr:uid="{45F62E7C-091A-4FD5-83A8-3F95CFA523E7}"/>
    <cellStyle name="Comma 2 2 6 2 3 5" xfId="16274" xr:uid="{A73F71A2-8E3B-4CE1-A4F7-5FE8067209B0}"/>
    <cellStyle name="Comma 2 2 6 2 4" xfId="7547" xr:uid="{567D8CA0-4333-4054-8607-68F65587DFCF}"/>
    <cellStyle name="Comma 2 2 6 2 4 2" xfId="12878" xr:uid="{4CE8322D-B7DB-4C78-A16D-2D43A9BF17C1}"/>
    <cellStyle name="Comma 2 2 6 2 4 2 2" xfId="17587" xr:uid="{21197F3C-F55B-4EC1-8435-07A652020D22}"/>
    <cellStyle name="Comma 2 2 6 2 4 3" xfId="11604" xr:uid="{B4A7C6DB-4A00-4B6A-8CD0-03545A467DFA}"/>
    <cellStyle name="Comma 2 2 6 2 4 4" xfId="9441" xr:uid="{8BACBA75-5554-4DD5-811B-263DFC255D7B}"/>
    <cellStyle name="Comma 2 2 6 2 4 5" xfId="16502" xr:uid="{79BB0EB1-982A-4919-9FE3-51327885B3EA}"/>
    <cellStyle name="Comma 2 2 6 2 5" xfId="8050" xr:uid="{2E52A390-FE6C-4FD6-971B-565D2C478BF4}"/>
    <cellStyle name="Comma 2 2 6 2 5 2" xfId="11797" xr:uid="{EE1339B3-FF2C-4C12-93FE-37397747F62B}"/>
    <cellStyle name="Comma 2 2 6 2 5 3" xfId="9943" xr:uid="{3CD960F3-AB73-4C9E-8620-2F387121B9CE}"/>
    <cellStyle name="Comma 2 2 6 2 5 4" xfId="16657" xr:uid="{56E209F2-487F-44A2-9C69-615AA3F44A2E}"/>
    <cellStyle name="Comma 2 2 6 2 6" xfId="10370" xr:uid="{21A66B9D-461B-494A-A2C0-07017EAF4E0B}"/>
    <cellStyle name="Comma 2 2 6 2 7" xfId="8908" xr:uid="{683EA741-B25C-42A6-B64C-C6F0097D37C2}"/>
    <cellStyle name="Comma 2 2 6 2 8" xfId="16079" xr:uid="{BA062F72-E087-4F57-8DE9-73F96947438F}"/>
    <cellStyle name="Comma 2 2 6 2 9" xfId="7171" xr:uid="{6ED82087-1C5E-4BF6-9F69-513EC839185A}"/>
    <cellStyle name="Comma 2 2 6 3" xfId="4828" xr:uid="{F18A6BEF-626A-46E9-B4E9-B6C3BFF5FC11}"/>
    <cellStyle name="Comma 2 2 6 3 2" xfId="5834" xr:uid="{0BE9854D-7E5B-4AEB-8F65-7D269E562523}"/>
    <cellStyle name="Comma 2 2 6 3 2 2" xfId="7818" xr:uid="{374B2379-8585-4B6E-8075-073D32DD100B}"/>
    <cellStyle name="Comma 2 2 6 3 2 2 2" xfId="12621" xr:uid="{EAC1D5A7-0E67-4ACB-BDFC-0F872CFB49BD}"/>
    <cellStyle name="Comma 2 2 6 3 2 2 2 2" xfId="17396" xr:uid="{5B1463D2-72E6-40A3-A60E-08C3880C4A42}"/>
    <cellStyle name="Comma 2 2 6 3 2 2 3" xfId="11212" xr:uid="{0BC7AB8E-42A8-46BF-A385-EC0657D8F352}"/>
    <cellStyle name="Comma 2 2 6 3 2 2 4" xfId="9711" xr:uid="{B52F5AE9-3F67-49D9-AB51-F751DD8FA2EC}"/>
    <cellStyle name="Comma 2 2 6 3 2 2 5" xfId="16363" xr:uid="{2E76712C-F12C-4A60-9405-13995E0B83A2}"/>
    <cellStyle name="Comma 2 2 6 3 2 3" xfId="7637" xr:uid="{518062DF-FB21-4FE3-B9C6-BE7ACB513C4B}"/>
    <cellStyle name="Comma 2 2 6 3 2 3 2" xfId="12004" xr:uid="{9531DC4A-00E8-4B99-8B26-ABC6B9FC913E}"/>
    <cellStyle name="Comma 2 2 6 3 2 3 3" xfId="9531" xr:uid="{1B338985-F0FD-479D-B25A-4F4EFDAFAE3F}"/>
    <cellStyle name="Comma 2 2 6 3 2 3 4" xfId="16854" xr:uid="{4D3C8FBE-1830-4FF8-A5E4-68E44B8D9B70}"/>
    <cellStyle name="Comma 2 2 6 3 2 4" xfId="8312" xr:uid="{610D19A1-092A-4A90-801C-404E584FF2BD}"/>
    <cellStyle name="Comma 2 2 6 3 2 4 2" xfId="10204" xr:uid="{44EDB105-8CC1-4304-85D9-CFCDE810B697}"/>
    <cellStyle name="Comma 2 2 6 3 2 5" xfId="10641" xr:uid="{5A492188-46EA-493B-8E4D-D63150B1DF52}"/>
    <cellStyle name="Comma 2 2 6 3 2 6" xfId="9335" xr:uid="{28BEDDE9-A9F5-4367-BB1B-0C8362F6ED64}"/>
    <cellStyle name="Comma 2 2 6 3 2 7" xfId="16182" xr:uid="{36D0A7AE-3798-4F15-A971-9F14DD597456}"/>
    <cellStyle name="Comma 2 2 6 3 2 8" xfId="7436" xr:uid="{BE746ADF-F8B5-46D7-9277-6A4D31D41FD1}"/>
    <cellStyle name="Comma 2 2 6 3 3" xfId="7729" xr:uid="{5CA3CB75-514D-4852-90DF-FDAA28C3AFB0}"/>
    <cellStyle name="Comma 2 2 6 3 3 2" xfId="12368" xr:uid="{CD305917-7923-49E1-B4EE-7B537DF60A00}"/>
    <cellStyle name="Comma 2 2 6 3 3 2 2" xfId="17152" xr:uid="{D284D6BD-C409-4F6C-B48B-1503890B25F9}"/>
    <cellStyle name="Comma 2 2 6 3 3 3" xfId="10966" xr:uid="{16AD9436-F944-488F-9D48-7AF05ED3674A}"/>
    <cellStyle name="Comma 2 2 6 3 3 4" xfId="9622" xr:uid="{FB705324-1BB0-4345-87AA-908BD00D9804}"/>
    <cellStyle name="Comma 2 2 6 3 3 5" xfId="16275" xr:uid="{9A15DCD0-4A41-48C1-825B-6E5A90AAD4F5}"/>
    <cellStyle name="Comma 2 2 6 3 4" xfId="7548" xr:uid="{E677677A-F428-44F8-9D0A-4B515C76BF85}"/>
    <cellStyle name="Comma 2 2 6 3 4 2" xfId="12879" xr:uid="{587665DB-DD2A-40AC-B086-283922DE7E7E}"/>
    <cellStyle name="Comma 2 2 6 3 4 2 2" xfId="17588" xr:uid="{BF8F8A54-0EF6-46B2-A3F2-21FE17C33662}"/>
    <cellStyle name="Comma 2 2 6 3 4 3" xfId="11605" xr:uid="{82805862-C30A-4799-8286-46FF4F24DD22}"/>
    <cellStyle name="Comma 2 2 6 3 4 4" xfId="9442" xr:uid="{7F5EEC5E-B3ED-487E-BE74-7BEA3013C409}"/>
    <cellStyle name="Comma 2 2 6 3 4 5" xfId="16503" xr:uid="{B618383A-7F98-4907-9D7E-ED53058C4A61}"/>
    <cellStyle name="Comma 2 2 6 3 5" xfId="8051" xr:uid="{3A02966A-7C59-4010-87E0-0F643F2591CB}"/>
    <cellStyle name="Comma 2 2 6 3 5 2" xfId="11798" xr:uid="{6DF47AFF-1F83-403A-A84B-A3B544FD61A2}"/>
    <cellStyle name="Comma 2 2 6 3 5 3" xfId="9944" xr:uid="{CF32D44B-BC5A-4AE0-AD8D-D5514288300D}"/>
    <cellStyle name="Comma 2 2 6 3 5 4" xfId="16658" xr:uid="{97689B26-0133-466C-8C72-F742B6CB4A0C}"/>
    <cellStyle name="Comma 2 2 6 3 6" xfId="10371" xr:uid="{264C36AB-2C25-4DDD-ABBC-7C3A061CA172}"/>
    <cellStyle name="Comma 2 2 6 3 7" xfId="8909" xr:uid="{78381558-D584-45DD-8DD9-718857DE6B51}"/>
    <cellStyle name="Comma 2 2 6 3 8" xfId="16080" xr:uid="{5803FFF8-B21A-4B32-B7C9-EDF9E3408E0C}"/>
    <cellStyle name="Comma 2 2 6 3 9" xfId="7172" xr:uid="{9E296FAE-BEBF-4D38-BB27-2A040C855313}"/>
    <cellStyle name="Comma 2 2 6 4" xfId="4829" xr:uid="{5ADDECA7-F888-4EC2-87D8-7556A2E3ABBD}"/>
    <cellStyle name="Comma 2 2 6 4 2" xfId="5835" xr:uid="{0D5EA25D-E26E-4FB7-B981-86E01D29EC1A}"/>
    <cellStyle name="Comma 2 2 6 4 2 2" xfId="7819" xr:uid="{838C2FDE-B4ED-4794-9DBA-317BBAA8C535}"/>
    <cellStyle name="Comma 2 2 6 4 2 2 2" xfId="12622" xr:uid="{5E0414F6-324A-4EF9-86BC-14975D8ED733}"/>
    <cellStyle name="Comma 2 2 6 4 2 2 2 2" xfId="17397" xr:uid="{BC26CF13-6027-44EC-8AFE-84ACEFADA104}"/>
    <cellStyle name="Comma 2 2 6 4 2 2 3" xfId="11213" xr:uid="{D8E7FD1C-DB19-4E29-9E7F-A7A2DD0C77A5}"/>
    <cellStyle name="Comma 2 2 6 4 2 2 4" xfId="9712" xr:uid="{A709F9B2-D1CA-4662-92AF-A3C6A9906872}"/>
    <cellStyle name="Comma 2 2 6 4 2 2 5" xfId="16364" xr:uid="{FE326C07-2D6E-422D-8CC9-83B9363BFE3A}"/>
    <cellStyle name="Comma 2 2 6 4 2 3" xfId="7638" xr:uid="{BC805FC5-53E0-4C33-8345-C90F65F14B12}"/>
    <cellStyle name="Comma 2 2 6 4 2 3 2" xfId="12005" xr:uid="{E2C98C88-8830-4F9D-B01E-950B5F7C3CBD}"/>
    <cellStyle name="Comma 2 2 6 4 2 3 3" xfId="9532" xr:uid="{E6AF54D7-EDB6-41E3-95B6-F274EB6C6AB2}"/>
    <cellStyle name="Comma 2 2 6 4 2 3 4" xfId="16855" xr:uid="{537184BC-195A-4048-8535-BBC2B43CDAD7}"/>
    <cellStyle name="Comma 2 2 6 4 2 4" xfId="8313" xr:uid="{E53C2E40-CFBC-4B62-942E-895CD10F50C6}"/>
    <cellStyle name="Comma 2 2 6 4 2 4 2" xfId="10205" xr:uid="{D78D67DB-651F-4CE9-8E33-2EE0D3D86A0E}"/>
    <cellStyle name="Comma 2 2 6 4 2 5" xfId="10642" xr:uid="{4B246072-CEA2-4C74-90AA-687FD1273D00}"/>
    <cellStyle name="Comma 2 2 6 4 2 6" xfId="9336" xr:uid="{955B530D-E528-454A-B6B7-32C93AFB42FC}"/>
    <cellStyle name="Comma 2 2 6 4 2 7" xfId="16183" xr:uid="{2F19E9D8-E73B-4B36-AEB4-2F0120A446FC}"/>
    <cellStyle name="Comma 2 2 6 4 2 8" xfId="7437" xr:uid="{A1660720-A9BF-4BA0-8806-24780313DE4A}"/>
    <cellStyle name="Comma 2 2 6 4 3" xfId="7730" xr:uid="{A09CC323-F180-466E-9FAA-05214AF72238}"/>
    <cellStyle name="Comma 2 2 6 4 3 2" xfId="12369" xr:uid="{DB0F2137-BFF5-4527-B235-B3928D5E9F31}"/>
    <cellStyle name="Comma 2 2 6 4 3 2 2" xfId="17153" xr:uid="{559741EF-0916-4BB4-939C-C6869F1EF2CF}"/>
    <cellStyle name="Comma 2 2 6 4 3 3" xfId="10967" xr:uid="{CD9BC198-673D-4492-9462-21763D02B78E}"/>
    <cellStyle name="Comma 2 2 6 4 3 4" xfId="9623" xr:uid="{9A3C9C43-F22C-48E4-9C43-9F88C55AE9E2}"/>
    <cellStyle name="Comma 2 2 6 4 3 5" xfId="16276" xr:uid="{FB087EFF-23BB-4CD2-9FD9-09C732BF2A29}"/>
    <cellStyle name="Comma 2 2 6 4 4" xfId="7549" xr:uid="{68A54EB9-29DC-4068-9B6D-4C512ACC22B2}"/>
    <cellStyle name="Comma 2 2 6 4 4 2" xfId="12880" xr:uid="{13BF7D28-0C41-4FDB-A9DF-BFAE2E1C57CA}"/>
    <cellStyle name="Comma 2 2 6 4 4 2 2" xfId="17589" xr:uid="{5ADDDD8E-6A31-4FDF-8995-4FD6342FBFAC}"/>
    <cellStyle name="Comma 2 2 6 4 4 3" xfId="11606" xr:uid="{F1238131-55D7-41C0-821F-A2C9C831D350}"/>
    <cellStyle name="Comma 2 2 6 4 4 4" xfId="9443" xr:uid="{EAD2BE65-11BE-4DE5-B8D4-62D3DE96834B}"/>
    <cellStyle name="Comma 2 2 6 4 4 5" xfId="16504" xr:uid="{78486AEE-3B5E-4E9A-9673-C9AF5229F21C}"/>
    <cellStyle name="Comma 2 2 6 4 5" xfId="8052" xr:uid="{60763F00-E72A-42A6-B9B2-0FBD9DE08A30}"/>
    <cellStyle name="Comma 2 2 6 4 5 2" xfId="11799" xr:uid="{35BEA9B7-98DF-4327-965B-2F40481D93A8}"/>
    <cellStyle name="Comma 2 2 6 4 5 3" xfId="9945" xr:uid="{923F7100-FF0C-4AFA-9008-09216C372AF3}"/>
    <cellStyle name="Comma 2 2 6 4 5 4" xfId="16659" xr:uid="{B5B67642-4334-4001-8881-7BE0CE95019E}"/>
    <cellStyle name="Comma 2 2 6 4 6" xfId="10372" xr:uid="{BC5E5E8B-F63C-4DAF-AA39-1FE3860216EC}"/>
    <cellStyle name="Comma 2 2 6 4 7" xfId="8910" xr:uid="{8DBD2F68-2C41-498D-BDAE-22F041CF0689}"/>
    <cellStyle name="Comma 2 2 6 4 8" xfId="16081" xr:uid="{21EAE1A4-1C70-4F3E-B108-4280B95AF1C6}"/>
    <cellStyle name="Comma 2 2 6 4 9" xfId="7173" xr:uid="{02469630-639F-40BA-BCF5-8BAC4F20DAB0}"/>
    <cellStyle name="Comma 2 2 6 5" xfId="4830" xr:uid="{1DCC48C6-F566-4C44-839D-891C24A836EB}"/>
    <cellStyle name="Comma 2 2 6 5 2" xfId="5836" xr:uid="{DD0B6F69-8551-45A2-A92C-35FE2056D785}"/>
    <cellStyle name="Comma 2 2 6 5 2 2" xfId="7820" xr:uid="{759CEA9F-E897-4EDC-8B57-2BF76E63FDF0}"/>
    <cellStyle name="Comma 2 2 6 5 2 2 2" xfId="12623" xr:uid="{DC7A6CDF-F2B8-4E68-8292-20CB5A6471CD}"/>
    <cellStyle name="Comma 2 2 6 5 2 2 2 2" xfId="17398" xr:uid="{7A19E97C-0784-4D1D-95ED-42C76315DCBD}"/>
    <cellStyle name="Comma 2 2 6 5 2 2 3" xfId="11214" xr:uid="{0429272C-5999-4F48-B4B0-C99FF7B68D9C}"/>
    <cellStyle name="Comma 2 2 6 5 2 2 4" xfId="9713" xr:uid="{2959EC9B-A7A3-4266-8FD8-707C9524E252}"/>
    <cellStyle name="Comma 2 2 6 5 2 2 5" xfId="16365" xr:uid="{0458F9C4-3F2E-4E9B-8271-6F174DDA3EE2}"/>
    <cellStyle name="Comma 2 2 6 5 2 3" xfId="7639" xr:uid="{E0BB5682-EE14-4604-80F6-99D21B123E1F}"/>
    <cellStyle name="Comma 2 2 6 5 2 3 2" xfId="12006" xr:uid="{4502BE69-3F4B-4F7C-9FDB-0C9485169402}"/>
    <cellStyle name="Comma 2 2 6 5 2 3 3" xfId="9533" xr:uid="{65CBF950-3F76-4AA3-A896-0137FED635F2}"/>
    <cellStyle name="Comma 2 2 6 5 2 3 4" xfId="16856" xr:uid="{312F2604-9B96-43DF-9550-59BF5D0FC820}"/>
    <cellStyle name="Comma 2 2 6 5 2 4" xfId="8314" xr:uid="{83915A64-27C8-4A26-AD9F-DAD65ECCBD23}"/>
    <cellStyle name="Comma 2 2 6 5 2 4 2" xfId="10206" xr:uid="{F2D56274-9EFA-4201-9A1F-F6F3F9886A95}"/>
    <cellStyle name="Comma 2 2 6 5 2 5" xfId="10643" xr:uid="{E89511BE-057D-40C9-A41F-1ECF4765CC1D}"/>
    <cellStyle name="Comma 2 2 6 5 2 6" xfId="9337" xr:uid="{C2FB92C3-D062-4642-A803-7C729A2FD901}"/>
    <cellStyle name="Comma 2 2 6 5 2 7" xfId="16184" xr:uid="{9C978CC4-D333-468F-8F7A-118B665375DF}"/>
    <cellStyle name="Comma 2 2 6 5 2 8" xfId="7438" xr:uid="{E1C7EE62-8BB3-4108-8755-5815D04C5772}"/>
    <cellStyle name="Comma 2 2 6 5 3" xfId="7731" xr:uid="{E94B9337-EB0A-48F4-9182-76EA248D1688}"/>
    <cellStyle name="Comma 2 2 6 5 3 2" xfId="12370" xr:uid="{BEE17098-9846-47D7-9326-17A7D1602E8C}"/>
    <cellStyle name="Comma 2 2 6 5 3 2 2" xfId="17154" xr:uid="{C4EB7520-9CF2-4279-84EC-25381B297D27}"/>
    <cellStyle name="Comma 2 2 6 5 3 3" xfId="10968" xr:uid="{80BB2CC7-4EAF-4C58-B379-57D619E620B0}"/>
    <cellStyle name="Comma 2 2 6 5 3 4" xfId="9624" xr:uid="{55785360-0E3D-4F7D-999B-9482DEAF663A}"/>
    <cellStyle name="Comma 2 2 6 5 3 5" xfId="16277" xr:uid="{B98EE949-A1F3-4068-ADD2-1346B6728671}"/>
    <cellStyle name="Comma 2 2 6 5 4" xfId="7550" xr:uid="{9FEFC16F-F2C7-4D60-8E3D-327A19894472}"/>
    <cellStyle name="Comma 2 2 6 5 4 2" xfId="12881" xr:uid="{ED86CA55-4CA4-4578-9D50-EC4B9D7ADBCE}"/>
    <cellStyle name="Comma 2 2 6 5 4 2 2" xfId="17590" xr:uid="{00CC03E6-2A01-459B-BC70-E0CD4054AF0A}"/>
    <cellStyle name="Comma 2 2 6 5 4 3" xfId="11607" xr:uid="{CFB6DAAD-B84C-432E-9885-8A1CC9ED7BED}"/>
    <cellStyle name="Comma 2 2 6 5 4 4" xfId="9444" xr:uid="{73C64CFA-A1A6-4C0E-BC9E-9A9E6522593A}"/>
    <cellStyle name="Comma 2 2 6 5 4 5" xfId="16505" xr:uid="{9A9EE981-EE6D-4E21-9C4D-177262C17EAA}"/>
    <cellStyle name="Comma 2 2 6 5 5" xfId="8053" xr:uid="{4BB4DF36-D56A-4193-BDD4-FD802F758D95}"/>
    <cellStyle name="Comma 2 2 6 5 5 2" xfId="11800" xr:uid="{C0BF15E5-818E-4BA1-9446-B0A31EF188A7}"/>
    <cellStyle name="Comma 2 2 6 5 5 3" xfId="9946" xr:uid="{88A8D367-207E-4D03-8A7A-16FF8249CA8D}"/>
    <cellStyle name="Comma 2 2 6 5 5 4" xfId="16660" xr:uid="{260202A2-7368-4F50-9B1C-60C4FAFE4BED}"/>
    <cellStyle name="Comma 2 2 6 5 6" xfId="10373" xr:uid="{A563E1F6-8440-48B8-A0BE-0E2A84B78AFD}"/>
    <cellStyle name="Comma 2 2 6 5 7" xfId="8911" xr:uid="{7AC9569D-44A1-490F-A637-795E5A0BA99D}"/>
    <cellStyle name="Comma 2 2 6 5 8" xfId="16082" xr:uid="{94BA3FFB-E965-4BD7-A98F-CBBF7CF4A555}"/>
    <cellStyle name="Comma 2 2 6 5 9" xfId="7174" xr:uid="{2AE0E64E-69A1-4DC3-BE8F-7632EC813773}"/>
    <cellStyle name="Comma 2 2 6 6" xfId="4831" xr:uid="{91A47E48-5D52-4A40-A25B-597B16C87FC5}"/>
    <cellStyle name="Comma 2 2 6 6 2" xfId="5837" xr:uid="{9B6B09C1-AD2A-4937-948C-37E0EA0AE872}"/>
    <cellStyle name="Comma 2 2 6 6 2 2" xfId="7821" xr:uid="{27CA398C-EDFD-490B-AECF-E1B2273B134F}"/>
    <cellStyle name="Comma 2 2 6 6 2 2 2" xfId="12624" xr:uid="{BDC75B04-D306-481B-9155-FF71CE107167}"/>
    <cellStyle name="Comma 2 2 6 6 2 2 2 2" xfId="17399" xr:uid="{F7B436FF-6E05-4ACF-BE9F-DDA5F60D10FD}"/>
    <cellStyle name="Comma 2 2 6 6 2 2 3" xfId="11215" xr:uid="{106CCC2A-7334-40F6-97F1-9A75DDF4DC0B}"/>
    <cellStyle name="Comma 2 2 6 6 2 2 4" xfId="9714" xr:uid="{1B073256-662E-42F8-A020-91BA03047934}"/>
    <cellStyle name="Comma 2 2 6 6 2 2 5" xfId="16366" xr:uid="{38FE325A-C171-4757-A883-50CAF3A1470C}"/>
    <cellStyle name="Comma 2 2 6 6 2 3" xfId="7640" xr:uid="{49EAD145-73B0-448A-8A69-FF191806E31E}"/>
    <cellStyle name="Comma 2 2 6 6 2 3 2" xfId="12007" xr:uid="{C25C4216-90B7-4D7D-A6B8-BEE2DE2CB5A6}"/>
    <cellStyle name="Comma 2 2 6 6 2 3 3" xfId="9534" xr:uid="{96DFF318-A189-45C6-BBB3-2523BBAC5E40}"/>
    <cellStyle name="Comma 2 2 6 6 2 3 4" xfId="16857" xr:uid="{BBEF162B-E0F3-44B9-9B59-561464D80CE7}"/>
    <cellStyle name="Comma 2 2 6 6 2 4" xfId="8315" xr:uid="{D021B483-85FB-420E-9446-86FEF833D9FA}"/>
    <cellStyle name="Comma 2 2 6 6 2 4 2" xfId="10207" xr:uid="{8E3A2C2C-F80A-49F3-A00C-668F707BF05A}"/>
    <cellStyle name="Comma 2 2 6 6 2 5" xfId="10644" xr:uid="{20808119-90BC-4846-B4DD-AC4291DA5859}"/>
    <cellStyle name="Comma 2 2 6 6 2 6" xfId="9338" xr:uid="{B8ABF282-433D-4886-B289-6EF81EB9E0A9}"/>
    <cellStyle name="Comma 2 2 6 6 2 7" xfId="16185" xr:uid="{35B59C0B-9C82-42D4-884C-B5557B191610}"/>
    <cellStyle name="Comma 2 2 6 6 2 8" xfId="7439" xr:uid="{FF065FCB-5013-4FB9-9525-92DDF1AE5E79}"/>
    <cellStyle name="Comma 2 2 6 6 3" xfId="7732" xr:uid="{F0EB689A-4067-4DC7-8DE9-B0A12E61F8C3}"/>
    <cellStyle name="Comma 2 2 6 6 3 2" xfId="12371" xr:uid="{2ACABE5C-1A54-4861-91C8-8AE8F1FB3256}"/>
    <cellStyle name="Comma 2 2 6 6 3 2 2" xfId="17155" xr:uid="{FCA50018-E85A-4DA5-AFF5-D64DDF7F34AC}"/>
    <cellStyle name="Comma 2 2 6 6 3 3" xfId="10969" xr:uid="{D9F895DA-6789-4F62-BF31-760F9513F227}"/>
    <cellStyle name="Comma 2 2 6 6 3 4" xfId="9625" xr:uid="{A822EC09-A7C6-4551-9DB2-A704DBC469A9}"/>
    <cellStyle name="Comma 2 2 6 6 3 5" xfId="16278" xr:uid="{085F0BE7-8010-40F1-AB53-FC62BD97365B}"/>
    <cellStyle name="Comma 2 2 6 6 4" xfId="7551" xr:uid="{84F944CF-14ED-4539-A9AF-1ED7BBC3C9E4}"/>
    <cellStyle name="Comma 2 2 6 6 4 2" xfId="12882" xr:uid="{C895F4AE-51F1-4988-A267-6FE9949AD579}"/>
    <cellStyle name="Comma 2 2 6 6 4 2 2" xfId="17591" xr:uid="{E9D3C5E2-8329-4763-8581-09C66C8E5995}"/>
    <cellStyle name="Comma 2 2 6 6 4 3" xfId="11608" xr:uid="{BB4D3418-B0E2-47D6-BA6C-163548D5F6EC}"/>
    <cellStyle name="Comma 2 2 6 6 4 4" xfId="9445" xr:uid="{73524B10-60DE-4A37-B233-D0E7F9195099}"/>
    <cellStyle name="Comma 2 2 6 6 4 5" xfId="16506" xr:uid="{AAB9A4F9-1C65-432D-9990-397071672FE3}"/>
    <cellStyle name="Comma 2 2 6 6 5" xfId="8054" xr:uid="{0D786CD6-DAE9-4692-A371-B65402178110}"/>
    <cellStyle name="Comma 2 2 6 6 5 2" xfId="11801" xr:uid="{371AD6D1-72CF-4DB8-8B87-16521141D62B}"/>
    <cellStyle name="Comma 2 2 6 6 5 3" xfId="9947" xr:uid="{8A970717-495D-41D6-B6F2-BF9F234EF09E}"/>
    <cellStyle name="Comma 2 2 6 6 5 4" xfId="16661" xr:uid="{205556FA-B4ED-4C99-A428-6F172EBE29BE}"/>
    <cellStyle name="Comma 2 2 6 6 6" xfId="10374" xr:uid="{1E0F15FC-9DA8-4BA1-B769-6D9533E4A3EB}"/>
    <cellStyle name="Comma 2 2 6 6 7" xfId="8912" xr:uid="{1A691C37-7A4B-4A83-842A-3F33AB6B7E97}"/>
    <cellStyle name="Comma 2 2 6 6 8" xfId="16083" xr:uid="{75F935D2-D601-460F-9820-3E2F557A8B2D}"/>
    <cellStyle name="Comma 2 2 6 6 9" xfId="7175" xr:uid="{C232B679-DDFB-44C9-BABC-7893F12F8E2F}"/>
    <cellStyle name="Comma 2 2 6 7" xfId="4832" xr:uid="{F29C5DF0-F5D6-4528-9EA7-31819A59BAAA}"/>
    <cellStyle name="Comma 2 2 6 7 2" xfId="5838" xr:uid="{F0B86C57-1F99-433F-B23D-FD04A01D933C}"/>
    <cellStyle name="Comma 2 2 6 7 2 2" xfId="7822" xr:uid="{1DCEF36B-56F5-4D41-A040-F0280A1EE5FD}"/>
    <cellStyle name="Comma 2 2 6 7 2 2 2" xfId="12625" xr:uid="{523771E2-69CB-4B91-B8A0-C7BB16652264}"/>
    <cellStyle name="Comma 2 2 6 7 2 2 2 2" xfId="17400" xr:uid="{CFF88290-AEAA-45AD-A7C7-06BFBC79AD41}"/>
    <cellStyle name="Comma 2 2 6 7 2 2 3" xfId="11216" xr:uid="{2C6E0B75-1645-4BD6-9AFF-D220462ED369}"/>
    <cellStyle name="Comma 2 2 6 7 2 2 4" xfId="9715" xr:uid="{38CD5F89-CD1B-4075-8DAC-1CEA7823803C}"/>
    <cellStyle name="Comma 2 2 6 7 2 2 5" xfId="16367" xr:uid="{5CD2DCA0-1A34-49B9-8D42-9F01845F454A}"/>
    <cellStyle name="Comma 2 2 6 7 2 3" xfId="7641" xr:uid="{25F0A20A-99CB-42FE-B2E9-A323AB13A2F1}"/>
    <cellStyle name="Comma 2 2 6 7 2 3 2" xfId="12008" xr:uid="{83EDE89F-2377-4C7D-91D8-AB8E638B7CBF}"/>
    <cellStyle name="Comma 2 2 6 7 2 3 3" xfId="9535" xr:uid="{902246EF-89AF-4CA7-BE4D-16DE1EDFB492}"/>
    <cellStyle name="Comma 2 2 6 7 2 3 4" xfId="16858" xr:uid="{B7914BEA-5F0B-4D00-B19D-0A665DDEA533}"/>
    <cellStyle name="Comma 2 2 6 7 2 4" xfId="8316" xr:uid="{679EEFB9-DD40-44A9-B77D-D10ED1BD11A2}"/>
    <cellStyle name="Comma 2 2 6 7 2 4 2" xfId="10208" xr:uid="{732E91BE-4210-44EB-A737-70E35E4A630C}"/>
    <cellStyle name="Comma 2 2 6 7 2 5" xfId="10645" xr:uid="{3C275C48-FA80-4DDB-AAE2-4780691DD6AE}"/>
    <cellStyle name="Comma 2 2 6 7 2 6" xfId="9339" xr:uid="{20CCDE1B-27DF-411E-B6B7-C1DB7E5ECC2E}"/>
    <cellStyle name="Comma 2 2 6 7 2 7" xfId="16186" xr:uid="{60D36E41-C3E8-44E4-B5E0-00D96785C023}"/>
    <cellStyle name="Comma 2 2 6 7 2 8" xfId="7440" xr:uid="{E47F78A8-8E77-4EA2-BEAB-368A5B98A348}"/>
    <cellStyle name="Comma 2 2 6 7 3" xfId="7733" xr:uid="{F7818D45-2E95-4636-8F9B-C5EAC01353E2}"/>
    <cellStyle name="Comma 2 2 6 7 3 2" xfId="12372" xr:uid="{A7E8167B-9AD9-4B54-A219-8AB53A8C453F}"/>
    <cellStyle name="Comma 2 2 6 7 3 2 2" xfId="17156" xr:uid="{8379E769-CD0C-467A-BF91-C5A7FC15D695}"/>
    <cellStyle name="Comma 2 2 6 7 3 3" xfId="10970" xr:uid="{ED88AE16-AC95-4921-8D86-94D9AC50D8B4}"/>
    <cellStyle name="Comma 2 2 6 7 3 4" xfId="9626" xr:uid="{EC65751C-49BD-4030-A398-984FEA9D4DEA}"/>
    <cellStyle name="Comma 2 2 6 7 3 5" xfId="16279" xr:uid="{5019A74A-3CC9-4DD0-82EA-5DBB9FBC7164}"/>
    <cellStyle name="Comma 2 2 6 7 4" xfId="7552" xr:uid="{2E913489-3580-4571-A720-4B93D2431D9E}"/>
    <cellStyle name="Comma 2 2 6 7 4 2" xfId="12883" xr:uid="{1A7343B8-50FB-44CC-8B25-2A5ECE7C7492}"/>
    <cellStyle name="Comma 2 2 6 7 4 2 2" xfId="17592" xr:uid="{743E302D-815A-4D91-860D-583680D48CD5}"/>
    <cellStyle name="Comma 2 2 6 7 4 3" xfId="11609" xr:uid="{4A8DF77E-80EB-4040-AE81-646720F07232}"/>
    <cellStyle name="Comma 2 2 6 7 4 4" xfId="9446" xr:uid="{2979BB0A-0238-4B8A-B468-1C9514DC858C}"/>
    <cellStyle name="Comma 2 2 6 7 4 5" xfId="16507" xr:uid="{08B416FA-7048-40A2-872B-5B641863AF3A}"/>
    <cellStyle name="Comma 2 2 6 7 5" xfId="8055" xr:uid="{0089CEB1-B46B-40C5-A260-9F0990936598}"/>
    <cellStyle name="Comma 2 2 6 7 5 2" xfId="11802" xr:uid="{CBDA7D93-6077-4140-B2DB-BE07BD279CF0}"/>
    <cellStyle name="Comma 2 2 6 7 5 3" xfId="9948" xr:uid="{15D0B49C-1F47-4CAB-B3DA-2F0C546C6864}"/>
    <cellStyle name="Comma 2 2 6 7 5 4" xfId="16662" xr:uid="{F79050DF-27F2-4E5B-9680-2CE809D5518A}"/>
    <cellStyle name="Comma 2 2 6 7 6" xfId="10375" xr:uid="{FDBAC2D5-D6B7-4EC1-8C1D-9A9841CF489D}"/>
    <cellStyle name="Comma 2 2 6 7 7" xfId="8913" xr:uid="{FA125793-C65B-4843-A619-E62B5ECD6C1D}"/>
    <cellStyle name="Comma 2 2 6 7 8" xfId="16084" xr:uid="{EAE90D1E-8290-4984-A5B8-55556357CF4B}"/>
    <cellStyle name="Comma 2 2 6 7 9" xfId="7176" xr:uid="{C174856B-7321-40C9-866D-D2A1AFA73982}"/>
    <cellStyle name="Comma 2 2 6 8" xfId="5832" xr:uid="{DCA892EB-F2D5-4AF2-8E04-30027202CCF2}"/>
    <cellStyle name="Comma 2 2 6 8 2" xfId="7816" xr:uid="{78895CB2-5BA9-4CD3-9B17-BDDEE558654B}"/>
    <cellStyle name="Comma 2 2 6 8 2 2" xfId="12619" xr:uid="{FD16B8B7-6665-4111-8B44-EEE57C4F6E20}"/>
    <cellStyle name="Comma 2 2 6 8 2 2 2" xfId="17394" xr:uid="{21523D69-751D-45BC-BF58-036EA79228E7}"/>
    <cellStyle name="Comma 2 2 6 8 2 3" xfId="11210" xr:uid="{73D111D5-8BCB-4721-BE26-28D67A43181B}"/>
    <cellStyle name="Comma 2 2 6 8 2 4" xfId="9709" xr:uid="{C0FB98E4-B457-4505-8689-394320F35515}"/>
    <cellStyle name="Comma 2 2 6 8 2 5" xfId="16361" xr:uid="{739B2475-1F85-4D50-AC4B-740858F68B26}"/>
    <cellStyle name="Comma 2 2 6 8 3" xfId="7635" xr:uid="{2697570C-2750-4524-96DE-FBCAD4861915}"/>
    <cellStyle name="Comma 2 2 6 8 3 2" xfId="12002" xr:uid="{57209234-EE11-4083-B145-28C027BAC2EB}"/>
    <cellStyle name="Comma 2 2 6 8 3 3" xfId="9529" xr:uid="{3552CAA4-F8FF-4D5A-BE20-494E64C33851}"/>
    <cellStyle name="Comma 2 2 6 8 3 4" xfId="16852" xr:uid="{875654F9-F073-4198-A9F3-3B25495B4187}"/>
    <cellStyle name="Comma 2 2 6 8 4" xfId="8310" xr:uid="{B316A9FA-9B7D-436C-B72D-EC946A89F3A4}"/>
    <cellStyle name="Comma 2 2 6 8 4 2" xfId="10202" xr:uid="{FFC0B41A-2D7E-4FCE-99D0-B0D10AABA211}"/>
    <cellStyle name="Comma 2 2 6 8 5" xfId="10639" xr:uid="{1761A2EE-1F5D-4EA4-ADA8-61C842974D51}"/>
    <cellStyle name="Comma 2 2 6 8 6" xfId="9333" xr:uid="{CA2F174E-3033-43C5-A87A-9A8EAB48D595}"/>
    <cellStyle name="Comma 2 2 6 8 7" xfId="16180" xr:uid="{E86328DB-CF0E-4090-A923-FAC97EB94B81}"/>
    <cellStyle name="Comma 2 2 6 8 8" xfId="7434" xr:uid="{E6C5158F-EA7D-46C5-9FC2-52235491670B}"/>
    <cellStyle name="Comma 2 2 6 9" xfId="7727" xr:uid="{F233B65E-6E5E-432B-BAE6-821899051AAD}"/>
    <cellStyle name="Comma 2 2 6 9 2" xfId="12366" xr:uid="{E8248958-CBF0-4279-B21B-6952D6891B61}"/>
    <cellStyle name="Comma 2 2 6 9 2 2" xfId="17150" xr:uid="{E54D251F-E1B5-4F31-914C-5A998FD7329F}"/>
    <cellStyle name="Comma 2 2 6 9 3" xfId="10964" xr:uid="{ADF46234-B0BA-451E-93FD-FE9908854E17}"/>
    <cellStyle name="Comma 2 2 6 9 4" xfId="9620" xr:uid="{9CDD8814-5EEF-4FBC-846E-126463345D48}"/>
    <cellStyle name="Comma 2 2 6 9 5" xfId="16273" xr:uid="{4FB00FB7-21A8-4FC6-B417-DF356B59DBF0}"/>
    <cellStyle name="Comma 2 2 7" xfId="4833" xr:uid="{A20A40E1-226A-4983-B9D0-384BA9D68C88}"/>
    <cellStyle name="Comma 2 2 7 2" xfId="5839" xr:uid="{FF10CF4E-E658-4E5B-942F-B5DE5D39B3A8}"/>
    <cellStyle name="Comma 2 2 7 2 2" xfId="7823" xr:uid="{53FBFBC5-7D1E-4FD8-8301-0D5083E5C5EF}"/>
    <cellStyle name="Comma 2 2 7 2 2 2" xfId="12626" xr:uid="{829C0A73-24A9-491C-A9B7-113DFBD64985}"/>
    <cellStyle name="Comma 2 2 7 2 2 2 2" xfId="17401" xr:uid="{973F9039-18B2-47C6-87D4-58CB9D8D90A6}"/>
    <cellStyle name="Comma 2 2 7 2 2 3" xfId="11217" xr:uid="{6724505C-4982-4A21-9E59-F698132A7BA5}"/>
    <cellStyle name="Comma 2 2 7 2 2 4" xfId="9716" xr:uid="{C42517EA-670D-48D7-87A0-88C304EDAFE7}"/>
    <cellStyle name="Comma 2 2 7 2 2 5" xfId="16368" xr:uid="{4FB85338-F5A6-4971-8B07-F7E9B8CDD8D1}"/>
    <cellStyle name="Comma 2 2 7 2 3" xfId="7642" xr:uid="{F0BCE627-9807-4FBD-85C1-54322926CDAC}"/>
    <cellStyle name="Comma 2 2 7 2 3 2" xfId="12009" xr:uid="{2471E55F-37E8-40CB-B9D9-945A6A980D31}"/>
    <cellStyle name="Comma 2 2 7 2 3 3" xfId="9536" xr:uid="{38119196-6A91-44BF-92EB-67BE9DD65A80}"/>
    <cellStyle name="Comma 2 2 7 2 3 4" xfId="16859" xr:uid="{C8BBAFF5-2D62-4BDC-8C72-7A4C04BBB5AD}"/>
    <cellStyle name="Comma 2 2 7 2 4" xfId="8317" xr:uid="{37CB47E5-8152-4853-A326-30FF513E11FB}"/>
    <cellStyle name="Comma 2 2 7 2 4 2" xfId="10209" xr:uid="{E17CFDC1-AB99-41A5-B2DB-3F6DB1996446}"/>
    <cellStyle name="Comma 2 2 7 2 5" xfId="10646" xr:uid="{971C9436-546F-487A-BDDE-C6302703A9FE}"/>
    <cellStyle name="Comma 2 2 7 2 6" xfId="9340" xr:uid="{6DE14E55-5FE0-44E3-8AA9-6CBF7BFB79A0}"/>
    <cellStyle name="Comma 2 2 7 2 7" xfId="16187" xr:uid="{3BD13C13-0424-404E-9A3A-55CA4A2ACA99}"/>
    <cellStyle name="Comma 2 2 7 2 8" xfId="7441" xr:uid="{C0C6CB20-AADC-4A56-8CDD-289490DF73C9}"/>
    <cellStyle name="Comma 2 2 7 3" xfId="7734" xr:uid="{2D0744BC-FC5E-4DAF-A376-14DCBB45C183}"/>
    <cellStyle name="Comma 2 2 7 3 2" xfId="12373" xr:uid="{3C6278EE-8E68-4F91-83E1-B4B370F0DA4D}"/>
    <cellStyle name="Comma 2 2 7 3 2 2" xfId="17157" xr:uid="{75F4EABE-2187-4CAE-9612-851EB2AD538D}"/>
    <cellStyle name="Comma 2 2 7 3 3" xfId="10971" xr:uid="{98A172E7-C983-44B4-8AB1-5CB90C633C44}"/>
    <cellStyle name="Comma 2 2 7 3 4" xfId="9627" xr:uid="{F459D40C-5B72-4238-B4DB-98FFE68D0DDB}"/>
    <cellStyle name="Comma 2 2 7 3 5" xfId="16280" xr:uid="{F0DC6495-AB1C-4DF9-B0A3-ACBF7465C71B}"/>
    <cellStyle name="Comma 2 2 7 4" xfId="7553" xr:uid="{FDA9DBDA-B486-4DD3-A93A-35FA9EC56179}"/>
    <cellStyle name="Comma 2 2 7 4 2" xfId="12884" xr:uid="{13C388AC-C8B8-43DF-AFB3-60AE3FEC8C58}"/>
    <cellStyle name="Comma 2 2 7 4 2 2" xfId="17593" xr:uid="{18B969FF-86EE-4A7E-8ADE-36DBB6AA8EC2}"/>
    <cellStyle name="Comma 2 2 7 4 3" xfId="11610" xr:uid="{DFC33690-7DA7-4D04-AC93-FD5F527D70EE}"/>
    <cellStyle name="Comma 2 2 7 4 4" xfId="9447" xr:uid="{8F56512D-7B01-4692-992E-6C03704DF963}"/>
    <cellStyle name="Comma 2 2 7 4 5" xfId="16508" xr:uid="{73B2DB7A-4437-429A-8635-EA7B3FF579CE}"/>
    <cellStyle name="Comma 2 2 7 5" xfId="8056" xr:uid="{9BE05A2C-DC92-41C7-9C3C-B2291D27D4F2}"/>
    <cellStyle name="Comma 2 2 7 5 2" xfId="11803" xr:uid="{D4BBC46A-5F5D-4E39-8B7F-E05EA9A03EA7}"/>
    <cellStyle name="Comma 2 2 7 5 3" xfId="9949" xr:uid="{6E5AE63C-D050-48A0-8C35-D24289F03418}"/>
    <cellStyle name="Comma 2 2 7 5 4" xfId="16663" xr:uid="{0BBE9A7F-3D55-4DB9-AAAB-5E3C5A7D51E1}"/>
    <cellStyle name="Comma 2 2 7 6" xfId="10376" xr:uid="{137C8FA9-08DD-42AF-A063-0B252380F83F}"/>
    <cellStyle name="Comma 2 2 7 7" xfId="8914" xr:uid="{2B695FFC-4CBC-4126-90A0-1EC174038A5D}"/>
    <cellStyle name="Comma 2 2 7 8" xfId="16085" xr:uid="{6B08FD43-CCFE-45BA-8F4D-1B34F4655A6D}"/>
    <cellStyle name="Comma 2 2 7 9" xfId="7177" xr:uid="{74494A81-E60C-4102-92EA-2F8F96C065DE}"/>
    <cellStyle name="Comma 2 2 8" xfId="4834" xr:uid="{EE48E15F-B73C-4813-977D-9CB171E84B9E}"/>
    <cellStyle name="Comma 2 2 8 2" xfId="5840" xr:uid="{1921A133-6E80-44E4-A4D9-513522CB88E0}"/>
    <cellStyle name="Comma 2 2 8 2 2" xfId="7824" xr:uid="{A3D8A861-8220-4E7C-908E-EB6C8546A9E9}"/>
    <cellStyle name="Comma 2 2 8 2 2 2" xfId="12627" xr:uid="{A12A8AF8-5465-4EE1-98EF-1B630039991B}"/>
    <cellStyle name="Comma 2 2 8 2 2 2 2" xfId="17402" xr:uid="{938C38E0-348E-4D97-B79E-DCDA6F0F4977}"/>
    <cellStyle name="Comma 2 2 8 2 2 3" xfId="11218" xr:uid="{7EE2B0CE-B5C6-406B-8ED0-74BBF1F0558B}"/>
    <cellStyle name="Comma 2 2 8 2 2 4" xfId="9717" xr:uid="{2023F476-8B2E-4073-982B-5F9DFE04061C}"/>
    <cellStyle name="Comma 2 2 8 2 2 5" xfId="16369" xr:uid="{360063E3-48E6-4C88-86D4-039910583002}"/>
    <cellStyle name="Comma 2 2 8 2 3" xfId="7643" xr:uid="{D987C43A-0FA2-4800-98EE-DFCF04EA3531}"/>
    <cellStyle name="Comma 2 2 8 2 3 2" xfId="12010" xr:uid="{20BA7D8C-CC2D-4805-A603-B74BBAFC8DA5}"/>
    <cellStyle name="Comma 2 2 8 2 3 3" xfId="9537" xr:uid="{880F6DC6-BC3B-432B-8332-01C937808ADA}"/>
    <cellStyle name="Comma 2 2 8 2 3 4" xfId="16860" xr:uid="{10D21A7B-122B-4C7F-8302-0C7673B10D54}"/>
    <cellStyle name="Comma 2 2 8 2 4" xfId="8318" xr:uid="{E406502D-F965-4DBE-B029-B0304CE15B5E}"/>
    <cellStyle name="Comma 2 2 8 2 4 2" xfId="10210" xr:uid="{B9B9DBBA-9EDF-45DD-A292-F8635735E4E3}"/>
    <cellStyle name="Comma 2 2 8 2 5" xfId="10647" xr:uid="{98B3FB40-FF6E-49AA-B495-A4E9CD549689}"/>
    <cellStyle name="Comma 2 2 8 2 6" xfId="9341" xr:uid="{DDA900DD-D4BB-4D4B-8D8D-B679E1322619}"/>
    <cellStyle name="Comma 2 2 8 2 7" xfId="16188" xr:uid="{F4B22943-3D25-4091-919A-25489F7D6D8A}"/>
    <cellStyle name="Comma 2 2 8 2 8" xfId="7442" xr:uid="{AAA3AB27-68BC-409D-BFE3-330D4CD19BCD}"/>
    <cellStyle name="Comma 2 2 8 3" xfId="7735" xr:uid="{D5FCA0FE-14D8-478C-ACB8-8D963681F949}"/>
    <cellStyle name="Comma 2 2 8 3 2" xfId="12374" xr:uid="{583C8871-43BB-46AC-B6DD-40BD9E61D1F6}"/>
    <cellStyle name="Comma 2 2 8 3 2 2" xfId="17158" xr:uid="{82C36BAE-A943-4A5F-B7BE-66C4C9470FA3}"/>
    <cellStyle name="Comma 2 2 8 3 3" xfId="10972" xr:uid="{F9AEF760-BDDB-4764-A5EB-8EF1AA207622}"/>
    <cellStyle name="Comma 2 2 8 3 4" xfId="9628" xr:uid="{0743FE34-2B55-47EC-A209-3C1763E3DD42}"/>
    <cellStyle name="Comma 2 2 8 3 5" xfId="16281" xr:uid="{1DDDA9DB-662A-40E1-9859-5527E9E74F56}"/>
    <cellStyle name="Comma 2 2 8 4" xfId="7554" xr:uid="{4BA3CE1C-ED32-41FD-BDBA-7DE60443EAD0}"/>
    <cellStyle name="Comma 2 2 8 4 2" xfId="12885" xr:uid="{02C577B5-CA87-4E51-B0B7-BC28FEF95FFB}"/>
    <cellStyle name="Comma 2 2 8 4 2 2" xfId="17594" xr:uid="{1E01589E-1454-4FBE-9976-650FCEFE0A84}"/>
    <cellStyle name="Comma 2 2 8 4 3" xfId="11611" xr:uid="{36DEE651-3CB2-44D3-ABD0-10FF570D3FE6}"/>
    <cellStyle name="Comma 2 2 8 4 4" xfId="9448" xr:uid="{12DFC4B4-A5E5-4F0F-9263-A4735433E2AE}"/>
    <cellStyle name="Comma 2 2 8 4 5" xfId="16509" xr:uid="{3F40E975-F3B6-4F18-BE11-753E36B6B765}"/>
    <cellStyle name="Comma 2 2 8 5" xfId="8057" xr:uid="{6F8D6381-2E2F-4135-99C5-8E32E56174CB}"/>
    <cellStyle name="Comma 2 2 8 5 2" xfId="11804" xr:uid="{8F9646F6-E0F0-4C1F-97D9-317BA0D8F333}"/>
    <cellStyle name="Comma 2 2 8 5 3" xfId="9950" xr:uid="{A2991D2B-E7AD-400B-9054-2586A7B25399}"/>
    <cellStyle name="Comma 2 2 8 5 4" xfId="16664" xr:uid="{AD126056-29D3-4772-B63B-3BA591A9E7F4}"/>
    <cellStyle name="Comma 2 2 8 6" xfId="10377" xr:uid="{9A17E6E3-6A48-4436-ADC6-0FC41C614D76}"/>
    <cellStyle name="Comma 2 2 8 7" xfId="8915" xr:uid="{9074F1E9-B5F1-4208-9378-B7F1C644E627}"/>
    <cellStyle name="Comma 2 2 8 8" xfId="16086" xr:uid="{ED54C059-838C-4D50-A197-28CACE588BD3}"/>
    <cellStyle name="Comma 2 2 8 9" xfId="7178" xr:uid="{8B9F78F6-57DC-4B5B-9512-A66A9464E805}"/>
    <cellStyle name="Comma 2 2 9" xfId="4835" xr:uid="{FF5086ED-42F6-4216-91F4-2BEA57EC0617}"/>
    <cellStyle name="Comma 2 2 9 2" xfId="5841" xr:uid="{B342265A-E4FD-46E7-A51D-B37FEE92D194}"/>
    <cellStyle name="Comma 2 2 9 2 2" xfId="7825" xr:uid="{5680CF1E-9278-435D-AC8A-8A20964763FC}"/>
    <cellStyle name="Comma 2 2 9 2 2 2" xfId="12628" xr:uid="{120FD947-A883-43FD-A2DE-EFB3ABFAAA5F}"/>
    <cellStyle name="Comma 2 2 9 2 2 2 2" xfId="17403" xr:uid="{2DD0FEA1-142F-4B5D-9D65-605986612D24}"/>
    <cellStyle name="Comma 2 2 9 2 2 3" xfId="11219" xr:uid="{7061ADF8-1644-485C-B8B8-5765204218B0}"/>
    <cellStyle name="Comma 2 2 9 2 2 4" xfId="9718" xr:uid="{D411623C-E159-43AF-82A5-DFFBDBBD12E9}"/>
    <cellStyle name="Comma 2 2 9 2 2 5" xfId="16370" xr:uid="{F549A5C5-C007-43CA-9334-72F3E1EFF952}"/>
    <cellStyle name="Comma 2 2 9 2 3" xfId="7644" xr:uid="{34AE543C-EC57-4848-BD95-50511F7CE9C4}"/>
    <cellStyle name="Comma 2 2 9 2 3 2" xfId="12011" xr:uid="{46D19F03-914A-4786-83B2-354120D81DFC}"/>
    <cellStyle name="Comma 2 2 9 2 3 3" xfId="9538" xr:uid="{3FCBB9A2-2D53-4DA5-BC4D-8FEF9DCC6740}"/>
    <cellStyle name="Comma 2 2 9 2 3 4" xfId="16861" xr:uid="{C23862A2-D60B-4A95-8B7F-A82BE3454758}"/>
    <cellStyle name="Comma 2 2 9 2 4" xfId="8319" xr:uid="{43234F93-5FB7-46C9-9DFF-0DBD4E6F10C4}"/>
    <cellStyle name="Comma 2 2 9 2 4 2" xfId="10211" xr:uid="{75AEB95F-A8B6-46F9-87C7-7179EADDF314}"/>
    <cellStyle name="Comma 2 2 9 2 5" xfId="10648" xr:uid="{1CE934F3-AF9F-4561-9C26-89A023F8FA34}"/>
    <cellStyle name="Comma 2 2 9 2 6" xfId="9342" xr:uid="{CECBAD91-734F-4AA2-A8B2-43E23CA5DACD}"/>
    <cellStyle name="Comma 2 2 9 2 7" xfId="16189" xr:uid="{F472A00E-A960-4AEB-944A-41A40B91C299}"/>
    <cellStyle name="Comma 2 2 9 2 8" xfId="7443" xr:uid="{59B03943-C55A-4F2A-8444-F53ECA143C7F}"/>
    <cellStyle name="Comma 2 2 9 3" xfId="7736" xr:uid="{5005F01E-7A25-49BF-A287-09C94118745B}"/>
    <cellStyle name="Comma 2 2 9 3 2" xfId="12375" xr:uid="{6F4449E5-82A2-4EA7-B9E9-96ECF9A0E07A}"/>
    <cellStyle name="Comma 2 2 9 3 2 2" xfId="17159" xr:uid="{E44A64CD-2F21-4D37-8181-6019DB40884D}"/>
    <cellStyle name="Comma 2 2 9 3 3" xfId="10973" xr:uid="{3C409A68-7C45-416A-B047-5B6EF94231D5}"/>
    <cellStyle name="Comma 2 2 9 3 4" xfId="9629" xr:uid="{C9747949-0B6D-4FBC-A2FC-C2FD9857716B}"/>
    <cellStyle name="Comma 2 2 9 3 5" xfId="16282" xr:uid="{D37CC295-8EDA-4B95-AE0B-ABE46F18A6F2}"/>
    <cellStyle name="Comma 2 2 9 4" xfId="7555" xr:uid="{B60E0D58-9F9F-4E70-9623-E433156CA472}"/>
    <cellStyle name="Comma 2 2 9 4 2" xfId="12886" xr:uid="{5C6BE679-4240-44EA-81CE-BF72438E9C6B}"/>
    <cellStyle name="Comma 2 2 9 4 2 2" xfId="17595" xr:uid="{639AA656-E874-485A-A2A8-088CEE76C680}"/>
    <cellStyle name="Comma 2 2 9 4 3" xfId="11612" xr:uid="{A8261EDE-5C5B-42CE-BAE9-0446590BBC09}"/>
    <cellStyle name="Comma 2 2 9 4 4" xfId="9449" xr:uid="{8EE621D6-26B1-4415-A5D2-5D2B098089F8}"/>
    <cellStyle name="Comma 2 2 9 4 5" xfId="16510" xr:uid="{435BCCA9-FFFD-4AA5-B1B0-55CBC8199C2D}"/>
    <cellStyle name="Comma 2 2 9 5" xfId="8058" xr:uid="{F9E7A04D-1DA7-4FD3-88F6-15F32DD2A8A1}"/>
    <cellStyle name="Comma 2 2 9 5 2" xfId="11805" xr:uid="{6186895C-57DC-4C2C-AD16-CE4468FABBE4}"/>
    <cellStyle name="Comma 2 2 9 5 3" xfId="9951" xr:uid="{2B7074AD-933F-4A73-8C88-11BC631F4105}"/>
    <cellStyle name="Comma 2 2 9 5 4" xfId="16665" xr:uid="{1CA91B0A-6450-42FA-9D5C-CF234E89D542}"/>
    <cellStyle name="Comma 2 2 9 6" xfId="10378" xr:uid="{2C64DBC7-D044-4B29-A091-55AC619F6C2D}"/>
    <cellStyle name="Comma 2 2 9 7" xfId="8916" xr:uid="{FBB8F0BE-B391-4D6F-AFB2-D627E8A1F86D}"/>
    <cellStyle name="Comma 2 2 9 8" xfId="16087" xr:uid="{E296082A-A1B7-4835-AF8C-D0C9C98A323A}"/>
    <cellStyle name="Comma 2 2 9 9" xfId="7179" xr:uid="{14226983-FFF7-4DB6-9C84-5BCFBF82F313}"/>
    <cellStyle name="Comma 2 2_Opex Input" xfId="4836" xr:uid="{61716AD2-48B9-4BAD-BFD3-6A81BF022E78}"/>
    <cellStyle name="Comma 2 20" xfId="4837" xr:uid="{BAE663B7-263C-4FE8-A81D-D892581096CD}"/>
    <cellStyle name="Comma 2 20 2" xfId="5842" xr:uid="{1AFCB664-47A0-4C06-8EA3-F358A62BD592}"/>
    <cellStyle name="Comma 2 20 2 2" xfId="7826" xr:uid="{62961F86-010E-47BE-935C-854B13DE9EAD}"/>
    <cellStyle name="Comma 2 20 2 2 2" xfId="12629" xr:uid="{9E4EEB57-B891-4FA0-989B-5F2365911090}"/>
    <cellStyle name="Comma 2 20 2 2 2 2" xfId="17404" xr:uid="{2BF97202-6D09-49BF-8367-3831E11EBE68}"/>
    <cellStyle name="Comma 2 20 2 2 3" xfId="11220" xr:uid="{A732FDBB-EBA3-4B0A-A894-7337B4BC09BD}"/>
    <cellStyle name="Comma 2 20 2 2 4" xfId="9719" xr:uid="{650A3393-6E25-4FA5-A134-570C725174C2}"/>
    <cellStyle name="Comma 2 20 2 2 5" xfId="16371" xr:uid="{9D1DC9BA-08EC-41E4-BB9B-ED4A139CCF92}"/>
    <cellStyle name="Comma 2 20 2 3" xfId="7645" xr:uid="{5F4F1CAF-F854-4529-A463-6D79DCF28F8E}"/>
    <cellStyle name="Comma 2 20 2 3 2" xfId="12012" xr:uid="{4CF22CF4-1734-426B-8A37-6AAE619C1C4A}"/>
    <cellStyle name="Comma 2 20 2 3 3" xfId="9539" xr:uid="{78B9D4F5-A898-423A-A253-FBED6DF85425}"/>
    <cellStyle name="Comma 2 20 2 3 4" xfId="16862" xr:uid="{13660D7A-49C3-4701-A095-82A151A3BF1A}"/>
    <cellStyle name="Comma 2 20 2 4" xfId="8320" xr:uid="{8F164407-E775-48C0-B7C7-CC4DF0C833ED}"/>
    <cellStyle name="Comma 2 20 2 4 2" xfId="10212" xr:uid="{EEA3AADF-BE0B-4C21-96E9-4912773019F0}"/>
    <cellStyle name="Comma 2 20 2 5" xfId="10649" xr:uid="{A9674544-2C62-4D50-A5E1-A90BF88CC521}"/>
    <cellStyle name="Comma 2 20 2 6" xfId="9343" xr:uid="{C5C789BE-049F-47FA-8CA6-E08D62CA636E}"/>
    <cellStyle name="Comma 2 20 2 7" xfId="16190" xr:uid="{D856DF2B-B0EA-4E07-8345-16523770F9B0}"/>
    <cellStyle name="Comma 2 20 2 8" xfId="7444" xr:uid="{815F5341-8783-42AD-839C-0F2DAAB76D30}"/>
    <cellStyle name="Comma 2 20 3" xfId="7737" xr:uid="{3B90DA39-39D9-4C57-AADF-9A685EC1F624}"/>
    <cellStyle name="Comma 2 20 3 2" xfId="12376" xr:uid="{610B019E-388B-4F5A-9E17-3A5AA0D52FCC}"/>
    <cellStyle name="Comma 2 20 3 2 2" xfId="17160" xr:uid="{00BEF280-661A-42C6-A506-1F59D3A799FA}"/>
    <cellStyle name="Comma 2 20 3 3" xfId="10974" xr:uid="{E23DA9E9-AA2B-4BC9-9D51-88116EEE4232}"/>
    <cellStyle name="Comma 2 20 3 4" xfId="9630" xr:uid="{BE9BC657-4A26-4B6E-976D-5D81BB6073E7}"/>
    <cellStyle name="Comma 2 20 3 5" xfId="16283" xr:uid="{22E82775-51F6-4D08-B938-526AFEF77962}"/>
    <cellStyle name="Comma 2 20 4" xfId="7556" xr:uid="{D7338C11-2115-42A7-ACF8-95CDEE5376F6}"/>
    <cellStyle name="Comma 2 20 4 2" xfId="12887" xr:uid="{88F071AE-0A65-4D11-B358-262E3D5B4E79}"/>
    <cellStyle name="Comma 2 20 4 2 2" xfId="17596" xr:uid="{6B8473BF-EA75-40FA-93BC-E6098BCFF7CA}"/>
    <cellStyle name="Comma 2 20 4 3" xfId="11613" xr:uid="{C06D2D13-69C6-4B54-8A37-6E854075BF72}"/>
    <cellStyle name="Comma 2 20 4 4" xfId="9450" xr:uid="{3970CE8B-03AA-4715-A1D3-D4668D01E8EA}"/>
    <cellStyle name="Comma 2 20 4 5" xfId="16511" xr:uid="{31EB8AFB-BD6C-45D6-A34B-A13AD465673A}"/>
    <cellStyle name="Comma 2 20 5" xfId="8059" xr:uid="{49A7449E-2B10-4FBB-AD48-E9E8AA5DFCAF}"/>
    <cellStyle name="Comma 2 20 5 2" xfId="11806" xr:uid="{89B0AB98-C670-4F7D-8F47-3B7F54869448}"/>
    <cellStyle name="Comma 2 20 5 3" xfId="9952" xr:uid="{59107F3D-88FA-434F-954D-F95089D76037}"/>
    <cellStyle name="Comma 2 20 5 4" xfId="16666" xr:uid="{E5ACD1AE-F477-41EC-AEAB-09FDFDC8E7FC}"/>
    <cellStyle name="Comma 2 20 6" xfId="10379" xr:uid="{59FCF7A8-ED7E-43AD-9F24-EA4C3B43FC96}"/>
    <cellStyle name="Comma 2 20 7" xfId="8917" xr:uid="{FF48338D-698F-43B8-A9D9-3F2C4A15E52D}"/>
    <cellStyle name="Comma 2 20 8" xfId="16088" xr:uid="{303DDC4C-71F5-417E-99BD-79968FB5D253}"/>
    <cellStyle name="Comma 2 20 9" xfId="7180" xr:uid="{B4AB01AC-3F54-40C4-B21B-6D31D69F9F7E}"/>
    <cellStyle name="Comma 2 21" xfId="5782" xr:uid="{07EF9CB1-97A2-4795-9CEC-4E71FA8D0DF0}"/>
    <cellStyle name="Comma 2 21 2" xfId="7766" xr:uid="{F7EB13A5-285A-4A58-8E57-266D13C72B8D}"/>
    <cellStyle name="Comma 2 21 2 2" xfId="12569" xr:uid="{35A742ED-80F0-4479-BCF2-6F23D083BB64}"/>
    <cellStyle name="Comma 2 21 2 2 2" xfId="17344" xr:uid="{88FCF581-951D-4AAC-BA89-EE5BF1A6F4E2}"/>
    <cellStyle name="Comma 2 21 2 3" xfId="11160" xr:uid="{ECCCE481-95A5-4884-8176-85D09268BA20}"/>
    <cellStyle name="Comma 2 21 2 4" xfId="9659" xr:uid="{D60837A5-78AD-4F90-95AA-A0D6E2F7EE2D}"/>
    <cellStyle name="Comma 2 21 2 5" xfId="16311" xr:uid="{B006DCE9-99FA-4F81-884F-C96AECBC9D90}"/>
    <cellStyle name="Comma 2 21 3" xfId="7585" xr:uid="{65B7FA69-C3D7-4464-A675-D9EF958111AD}"/>
    <cellStyle name="Comma 2 21 3 2" xfId="11952" xr:uid="{4AA741BC-84C7-466B-831B-8E2F159CA395}"/>
    <cellStyle name="Comma 2 21 3 3" xfId="9479" xr:uid="{85AAAD84-1829-4684-9C9D-D8FD46CC5D33}"/>
    <cellStyle name="Comma 2 21 3 4" xfId="16802" xr:uid="{979AD90A-1720-4DF9-9208-6EF21F3D565F}"/>
    <cellStyle name="Comma 2 21 4" xfId="8260" xr:uid="{733470B5-4E3D-4C3F-B727-4082C7B92712}"/>
    <cellStyle name="Comma 2 21 4 2" xfId="10152" xr:uid="{DA895BC6-1D2B-4E50-9060-BFF16A82DF18}"/>
    <cellStyle name="Comma 2 21 5" xfId="10589" xr:uid="{8DAD2AF4-009E-410A-B3ED-7063C05B28EC}"/>
    <cellStyle name="Comma 2 21 6" xfId="9283" xr:uid="{F8A267F9-4D99-46E0-9BAF-F974CE0F6D64}"/>
    <cellStyle name="Comma 2 21 7" xfId="16130" xr:uid="{D14F9531-A82C-4394-B320-DAF43C218A64}"/>
    <cellStyle name="Comma 2 21 8" xfId="7384" xr:uid="{D826F93A-51A6-48E9-9F12-C3084D70C124}"/>
    <cellStyle name="Comma 2 22" xfId="4751" xr:uid="{F9D6BDFE-9069-433B-BE61-DD75A478AD6A}"/>
    <cellStyle name="Comma 2 22 2" xfId="7850" xr:uid="{1A5FA244-4D93-4419-B992-CCF935794CA3}"/>
    <cellStyle name="Comma 2 22 2 2" xfId="12316" xr:uid="{DBFF9493-BBEE-41A1-BAC9-EAB5066D140C}"/>
    <cellStyle name="Comma 2 22 2 3" xfId="9744" xr:uid="{AEF09319-730B-4CA1-B46A-7E87D81DB81E}"/>
    <cellStyle name="Comma 2 22 2 4" xfId="17100" xr:uid="{173F518B-0B32-47FC-A852-DEBE0A8E496D}"/>
    <cellStyle name="Comma 2 22 3" xfId="10914" xr:uid="{A607292A-7349-4FC8-8E0A-F778EBB0E247}"/>
    <cellStyle name="Comma 2 22 4" xfId="9380" xr:uid="{9D6A31AB-055B-4941-8524-26999B51C167}"/>
    <cellStyle name="Comma 2 22 5" xfId="16223" xr:uid="{9240B63E-E746-419A-BBCF-D9A8AAC4C3FB}"/>
    <cellStyle name="Comma 2 22 6" xfId="7484" xr:uid="{7B9E67C4-0A20-4DAB-BECC-192649926CF7}"/>
    <cellStyle name="Comma 2 23" xfId="6051" xr:uid="{B37F702B-C78F-49B4-8670-C9D059FF4ECC}"/>
    <cellStyle name="Comma 2 23 2" xfId="12745" xr:uid="{7F24DDF4-AA73-48CD-80BD-138461E83C7B}"/>
    <cellStyle name="Comma 2 23 2 2" xfId="17520" xr:uid="{AE7F0A22-2FE2-4F8D-8C9B-3AB614265397}"/>
    <cellStyle name="Comma 2 23 3" xfId="11353" xr:uid="{38167218-DCDB-4703-8426-3D03D5D403CB}"/>
    <cellStyle name="Comma 2 23 4" xfId="9570" xr:uid="{D00E1A12-9FB1-4D9A-BB46-EB0F9CA39D00}"/>
    <cellStyle name="Comma 2 23 5" xfId="16403" xr:uid="{12765770-5DAB-43FC-9214-C8F5D31FB655}"/>
    <cellStyle name="Comma 2 23 6" xfId="7677" xr:uid="{C6C836AB-9DBE-4DB8-A032-245F95CCE6B7}"/>
    <cellStyle name="Comma 2 24" xfId="6073" xr:uid="{DEDF0F02-09B9-4F98-9BDF-36CA516E4AEE}"/>
    <cellStyle name="Comma 2 24 2" xfId="12911" xr:uid="{A1C55ADF-FD81-4D59-830A-CA9785FC7C84}"/>
    <cellStyle name="Comma 2 24 2 2" xfId="17609" xr:uid="{26A453FD-109B-48B4-93FF-EFEC725067E8}"/>
    <cellStyle name="Comma 2 24 3" xfId="11697" xr:uid="{8B447F41-D05D-4DEE-AC3A-11D290A26251}"/>
    <cellStyle name="Comma 2 24 4" xfId="9390" xr:uid="{489D2021-3ED1-4A37-A92A-29A209CDABF2}"/>
    <cellStyle name="Comma 2 24 5" xfId="16580" xr:uid="{B71564FE-494C-4312-859C-6C0E75D68584}"/>
    <cellStyle name="Comma 2 24 6" xfId="7496" xr:uid="{C760D76E-7374-4C64-AB58-88D549DA1F73}"/>
    <cellStyle name="Comma 2 25" xfId="7991" xr:uid="{45D2358B-1275-49FF-9BE9-FFF72381A9C4}"/>
    <cellStyle name="Comma 2 25 2" xfId="12918" xr:uid="{FEEC3E39-27A7-4904-9FD2-B0062E334876}"/>
    <cellStyle name="Comma 2 25 2 2" xfId="17616" xr:uid="{4E66FDC6-5097-441A-AAA2-7C70A597B75A}"/>
    <cellStyle name="Comma 2 25 3" xfId="11719" xr:uid="{E4C938AF-BA2B-46EF-BA66-AAB55AC93AE0}"/>
    <cellStyle name="Comma 2 25 4" xfId="9884" xr:uid="{9602760E-6381-4C0B-9A82-65F01F02B643}"/>
    <cellStyle name="Comma 2 25 5" xfId="16587" xr:uid="{253D3AD1-8BF2-406C-BA3E-DEF69899486A}"/>
    <cellStyle name="Comma 2 26" xfId="7117" xr:uid="{F8F644FE-B8C3-4C74-ABA3-DA3EC31D4AB2}"/>
    <cellStyle name="Comma 2 26 2" xfId="12920" xr:uid="{51CE105D-C16C-453F-BD85-1BC8233DB6EB}"/>
    <cellStyle name="Comma 2 26 2 2" xfId="17618" xr:uid="{A543FEF0-1CD1-4A87-9557-6BA677A69608}"/>
    <cellStyle name="Comma 2 26 3" xfId="11721" xr:uid="{8669C7BB-9768-48F2-8F03-3B5CC669D49A}"/>
    <cellStyle name="Comma 2 26 4" xfId="16589" xr:uid="{12B29CA3-4DA6-4EB1-8632-BFD69DBEC729}"/>
    <cellStyle name="Comma 2 27" xfId="6784" xr:uid="{EB6104C7-5DB9-4039-A98B-F25F36DEE45F}"/>
    <cellStyle name="Comma 2 27 2" xfId="12924" xr:uid="{F5AE8B01-1250-40F3-9C91-F08B400813E8}"/>
    <cellStyle name="Comma 2 27 2 2" xfId="17622" xr:uid="{15B02E2E-3211-4A8E-8DDA-AB4A64F09529}"/>
    <cellStyle name="Comma 2 27 3" xfId="11731" xr:uid="{526B4EBF-A4DE-407F-BAA5-4EF5DC4FDB88}"/>
    <cellStyle name="Comma 2 27 4" xfId="16593" xr:uid="{1A02FA90-6D18-4AAE-ACA5-F945C1896F20}"/>
    <cellStyle name="Comma 2 28" xfId="8442" xr:uid="{8F93093E-3F9B-42CF-B8C6-F0842C510C6A}"/>
    <cellStyle name="Comma 2 28 2" xfId="11746" xr:uid="{89C4AD52-E780-4223-A23B-68428016656E}"/>
    <cellStyle name="Comma 2 28 3" xfId="16606" xr:uid="{162F6403-C3EF-4A6B-ADFD-3343EE3DF4EA}"/>
    <cellStyle name="Comma 2 29" xfId="8839" xr:uid="{192BBB65-0221-4D96-97CC-3C58E9362070}"/>
    <cellStyle name="Comma 2 29 2" xfId="10319" xr:uid="{940A7F3C-C105-4423-B8D5-1E4B107577B7}"/>
    <cellStyle name="Comma 2 3" xfId="572" xr:uid="{5722929D-3BFD-4C32-A2A2-6D3000F36C2C}"/>
    <cellStyle name="Comma 2 3 10" xfId="8473" xr:uid="{5F7B0E05-E630-40EA-B937-40B28021B867}"/>
    <cellStyle name="Comma 2 3 11" xfId="8918" xr:uid="{F174373A-EFB6-405C-BA47-3FCC616F49E7}"/>
    <cellStyle name="Comma 2 3 12" xfId="16089" xr:uid="{295E643C-8070-44BE-BDF6-4D47D11BB50A}"/>
    <cellStyle name="Comma 2 3 13" xfId="6172" xr:uid="{09BB5694-51E5-4CD4-BF76-040EDF1CB1FE}"/>
    <cellStyle name="Comma 2 3 2" xfId="4839" xr:uid="{EFB6A91B-AC81-4B5D-A7E7-46B0742C5016}"/>
    <cellStyle name="Comma 2 3 2 10" xfId="8919" xr:uid="{63F9918F-5B47-468B-8E50-998771A886CA}"/>
    <cellStyle name="Comma 2 3 2 11" xfId="16090" xr:uid="{45A47B60-4D07-4B4A-94E6-1FB71D7F305F}"/>
    <cellStyle name="Comma 2 3 2 12" xfId="6605" xr:uid="{FCC44683-B176-4053-8D12-56F6587073C9}"/>
    <cellStyle name="Comma 2 3 2 2" xfId="4840" xr:uid="{094131C5-9973-4A49-B415-023AC505E95A}"/>
    <cellStyle name="Comma 2 3 2 2 2" xfId="5845" xr:uid="{E96D8254-D1AB-4C6C-BD5C-6069F6650F17}"/>
    <cellStyle name="Comma 2 3 2 2 2 2" xfId="7829" xr:uid="{17E03C95-2916-448C-9151-4D3D11C93B95}"/>
    <cellStyle name="Comma 2 3 2 2 2 2 2" xfId="12632" xr:uid="{EE7D437A-8FCC-4781-BF8D-529B69FFFA66}"/>
    <cellStyle name="Comma 2 3 2 2 2 2 2 2" xfId="17407" xr:uid="{A7C1F5E8-E12C-4C0E-9509-832EED567BD3}"/>
    <cellStyle name="Comma 2 3 2 2 2 2 3" xfId="11223" xr:uid="{9172ADAD-9C37-499C-8B9A-D7062CCE124B}"/>
    <cellStyle name="Comma 2 3 2 2 2 2 4" xfId="9722" xr:uid="{AA1BEFB3-10D6-425F-9BD8-EEA74317E5D2}"/>
    <cellStyle name="Comma 2 3 2 2 2 2 5" xfId="16374" xr:uid="{7582C560-1EDC-49F9-933F-25837F852D79}"/>
    <cellStyle name="Comma 2 3 2 2 2 3" xfId="7648" xr:uid="{9831FD6A-8DCF-4782-82A8-55EE80171177}"/>
    <cellStyle name="Comma 2 3 2 2 2 3 2" xfId="12015" xr:uid="{CD6F9700-C21B-452C-8620-FCA53CDCC38B}"/>
    <cellStyle name="Comma 2 3 2 2 2 3 3" xfId="9542" xr:uid="{A4670177-B335-45CD-824F-7CC185F324F2}"/>
    <cellStyle name="Comma 2 3 2 2 2 3 4" xfId="16865" xr:uid="{953030CD-4006-4128-9C04-DE8893E2E798}"/>
    <cellStyle name="Comma 2 3 2 2 2 4" xfId="8323" xr:uid="{202B435D-EF4E-4DDC-8565-B6E010F44410}"/>
    <cellStyle name="Comma 2 3 2 2 2 4 2" xfId="10215" xr:uid="{9EA44DAA-1DDF-48F6-8263-B3A32CE92717}"/>
    <cellStyle name="Comma 2 3 2 2 2 5" xfId="10652" xr:uid="{CC561F6C-003E-46F5-B60C-F011E1803600}"/>
    <cellStyle name="Comma 2 3 2 2 2 6" xfId="9346" xr:uid="{9FF9D8BA-B945-424F-9DC6-E6081E03027D}"/>
    <cellStyle name="Comma 2 3 2 2 2 7" xfId="16193" xr:uid="{661A4E20-33F0-4032-BAD0-DFF421B92614}"/>
    <cellStyle name="Comma 2 3 2 2 2 8" xfId="7447" xr:uid="{43144E8E-C8F6-4DF4-86BD-F7746BB6CB0E}"/>
    <cellStyle name="Comma 2 3 2 2 3" xfId="7740" xr:uid="{5D5985FC-C45F-4D5B-AD65-75E53EC37146}"/>
    <cellStyle name="Comma 2 3 2 2 3 2" xfId="12379" xr:uid="{4AD81B5C-C759-4136-B664-8C68642B4512}"/>
    <cellStyle name="Comma 2 3 2 2 3 2 2" xfId="17163" xr:uid="{481E183D-C376-416A-9DE7-0E4D74797F9D}"/>
    <cellStyle name="Comma 2 3 2 2 3 3" xfId="10977" xr:uid="{F7584044-1041-49D2-96DD-AFF07271B3BE}"/>
    <cellStyle name="Comma 2 3 2 2 3 4" xfId="9633" xr:uid="{B6C50F3B-3D8D-4608-ABB9-F19DA5B87E3D}"/>
    <cellStyle name="Comma 2 3 2 2 3 5" xfId="16286" xr:uid="{29BD6A9F-8172-4142-942B-AA650BE93A29}"/>
    <cellStyle name="Comma 2 3 2 2 4" xfId="7559" xr:uid="{C31466E5-6FDB-43F5-A8FB-7497ACEE8D81}"/>
    <cellStyle name="Comma 2 3 2 2 4 2" xfId="12747" xr:uid="{E13A7EFB-4F36-4B9F-8791-EDE803A31353}"/>
    <cellStyle name="Comma 2 3 2 2 4 2 2" xfId="17522" xr:uid="{3E919311-F295-4108-AA1D-31582B2207FE}"/>
    <cellStyle name="Comma 2 3 2 2 4 3" xfId="11356" xr:uid="{5D1DB3B9-F0CF-46A9-B0F1-C91BBE8F99F9}"/>
    <cellStyle name="Comma 2 3 2 2 4 4" xfId="9453" xr:uid="{4AF420EA-62E5-43A8-A45D-1CB83EDF75C8}"/>
    <cellStyle name="Comma 2 3 2 2 4 5" xfId="16405" xr:uid="{FB8195E5-88F9-40FC-97D2-B686E0845AB0}"/>
    <cellStyle name="Comma 2 3 2 2 5" xfId="8062" xr:uid="{F443ED64-0F6B-4D15-886D-A4250DC7A23A}"/>
    <cellStyle name="Comma 2 3 2 2 5 2" xfId="11809" xr:uid="{73942CFA-EECA-4761-B27E-9F172DCBC3D4}"/>
    <cellStyle name="Comma 2 3 2 2 5 3" xfId="9955" xr:uid="{D5D0EA0A-8987-4C98-8015-BB3A7C755307}"/>
    <cellStyle name="Comma 2 3 2 2 5 4" xfId="16669" xr:uid="{1CF1524D-400D-433B-9DF9-F594E54D3BDA}"/>
    <cellStyle name="Comma 2 3 2 2 6" xfId="10382" xr:uid="{C30202C3-21B0-46BB-81A8-AC5141FDB557}"/>
    <cellStyle name="Comma 2 3 2 2 7" xfId="8920" xr:uid="{25C7386C-40F9-4EAE-8283-A3833604A540}"/>
    <cellStyle name="Comma 2 3 2 2 8" xfId="16091" xr:uid="{3EFB6FCB-C43B-469D-A019-F5775320DB24}"/>
    <cellStyle name="Comma 2 3 2 2 9" xfId="7183" xr:uid="{725A02B2-2E93-4805-AA8C-CA16BCEB175C}"/>
    <cellStyle name="Comma 2 3 2 3" xfId="5844" xr:uid="{81712722-33B7-48CD-8710-966FF789F556}"/>
    <cellStyle name="Comma 2 3 2 3 2" xfId="7828" xr:uid="{96252D8F-C09A-464C-A8D9-5EBCA276D786}"/>
    <cellStyle name="Comma 2 3 2 3 2 2" xfId="12631" xr:uid="{E4CD6A64-DBC9-4094-AB7D-B99E774F0888}"/>
    <cellStyle name="Comma 2 3 2 3 2 2 2" xfId="17406" xr:uid="{A754D063-7782-4B25-8638-5F5F21EE26D3}"/>
    <cellStyle name="Comma 2 3 2 3 2 3" xfId="11222" xr:uid="{4BD9965E-5E5F-4E2D-BDCF-5751496478CB}"/>
    <cellStyle name="Comma 2 3 2 3 2 4" xfId="9721" xr:uid="{78951321-6FEF-420D-B4EF-0F5E80D3AD56}"/>
    <cellStyle name="Comma 2 3 2 3 2 5" xfId="16373" xr:uid="{AA043E20-D28F-4D62-AD18-65E1264EB43A}"/>
    <cellStyle name="Comma 2 3 2 3 3" xfId="7647" xr:uid="{4B53A132-4688-4E58-A9F9-04779D22AA8A}"/>
    <cellStyle name="Comma 2 3 2 3 3 2" xfId="12014" xr:uid="{48472D59-36FF-4C6C-AA86-2C076860673A}"/>
    <cellStyle name="Comma 2 3 2 3 3 3" xfId="9541" xr:uid="{27F52C7B-D896-4C79-BE3E-2BD7BEDC0E4C}"/>
    <cellStyle name="Comma 2 3 2 3 3 4" xfId="16864" xr:uid="{2D7813DC-3CB8-4009-B617-BA77D9928AE6}"/>
    <cellStyle name="Comma 2 3 2 3 4" xfId="8322" xr:uid="{7A7EB16F-C472-430B-AD9F-EAA86DA36F72}"/>
    <cellStyle name="Comma 2 3 2 3 4 2" xfId="10214" xr:uid="{B6601276-F015-4F9C-B944-E598B41384BA}"/>
    <cellStyle name="Comma 2 3 2 3 5" xfId="10651" xr:uid="{C61A5BA7-FF23-4622-945D-AB0E671050D6}"/>
    <cellStyle name="Comma 2 3 2 3 6" xfId="9345" xr:uid="{6245524A-845D-4D76-8A0A-0A653A2C92B3}"/>
    <cellStyle name="Comma 2 3 2 3 7" xfId="16192" xr:uid="{6D42B29C-63F6-4DC5-9DC1-87D1A0F0A7DA}"/>
    <cellStyle name="Comma 2 3 2 3 8" xfId="7446" xr:uid="{844AA501-AC61-434D-8138-6D571948A856}"/>
    <cellStyle name="Comma 2 3 2 4" xfId="7739" xr:uid="{E9830B22-1A35-4207-90CA-174DFA1E80B7}"/>
    <cellStyle name="Comma 2 3 2 4 2" xfId="12378" xr:uid="{F30692E4-C058-486F-925C-2CD0738C3D24}"/>
    <cellStyle name="Comma 2 3 2 4 2 2" xfId="17162" xr:uid="{E4959F7F-870E-4A57-9772-0902BA15FEC9}"/>
    <cellStyle name="Comma 2 3 2 4 3" xfId="10976" xr:uid="{E211A300-ADC8-414F-9D50-92D155F80C55}"/>
    <cellStyle name="Comma 2 3 2 4 4" xfId="9632" xr:uid="{A365B7C3-96D8-45E1-9027-91DF4D9558E7}"/>
    <cellStyle name="Comma 2 3 2 4 5" xfId="16285" xr:uid="{4F974DCF-81B3-4DF1-9A8B-DED4BE20C797}"/>
    <cellStyle name="Comma 2 3 2 5" xfId="7558" xr:uid="{BA0759D1-7E8D-40EE-ABAC-334BE7201F32}"/>
    <cellStyle name="Comma 2 3 2 5 2" xfId="12746" xr:uid="{190B1A55-4DF1-451B-9B8F-263194DBEA8E}"/>
    <cellStyle name="Comma 2 3 2 5 2 2" xfId="17521" xr:uid="{D82459C6-F9EA-46CF-82B5-4D2AECA477BF}"/>
    <cellStyle name="Comma 2 3 2 5 3" xfId="11355" xr:uid="{9BC7DE2A-F357-4A78-A82E-37C1B86A7B41}"/>
    <cellStyle name="Comma 2 3 2 5 4" xfId="9452" xr:uid="{1E6B9999-16B6-48B7-9A81-059CC0197C63}"/>
    <cellStyle name="Comma 2 3 2 5 5" xfId="16404" xr:uid="{118B4943-78FE-4211-9BC4-D7A5ED0D87CC}"/>
    <cellStyle name="Comma 2 3 2 6" xfId="8061" xr:uid="{EB3D6061-4502-4720-801C-2D12411DC17B}"/>
    <cellStyle name="Comma 2 3 2 6 2" xfId="11808" xr:uid="{572B611C-1D81-4DA1-878D-90A25FBF5875}"/>
    <cellStyle name="Comma 2 3 2 6 3" xfId="9954" xr:uid="{5E4C5158-2CCD-451C-968F-392115821CF8}"/>
    <cellStyle name="Comma 2 3 2 6 4" xfId="16668" xr:uid="{D43D4634-BAD5-46A4-A532-814423E29FBB}"/>
    <cellStyle name="Comma 2 3 2 7" xfId="7182" xr:uid="{D5564371-9561-4820-BA3D-3F5635DF53EB}"/>
    <cellStyle name="Comma 2 3 2 7 2" xfId="10381" xr:uid="{BCAF30CA-8EAE-4B61-860F-C370F5D1D111}"/>
    <cellStyle name="Comma 2 3 2 8" xfId="7079" xr:uid="{40CDAD2D-1F76-44F3-A4CF-B61E2B038E7C}"/>
    <cellStyle name="Comma 2 3 2 9" xfId="8683" xr:uid="{2E603557-AC32-4CEC-B91D-CFF91D323999}"/>
    <cellStyle name="Comma 2 3 3" xfId="4841" xr:uid="{8D6AAC6B-E2BF-4520-81F8-7FD59D4AE947}"/>
    <cellStyle name="Comma 2 3 3 2" xfId="5846" xr:uid="{91F666E3-7AF3-43D6-9C04-84EAB863A943}"/>
    <cellStyle name="Comma 2 3 3 2 2" xfId="7830" xr:uid="{4998F4B4-E91A-42AA-9620-A54D7F3A923D}"/>
    <cellStyle name="Comma 2 3 3 2 2 2" xfId="12633" xr:uid="{FBA61D6B-70A5-4A6C-9AB0-A9D4EE0E95E6}"/>
    <cellStyle name="Comma 2 3 3 2 2 2 2" xfId="17408" xr:uid="{C98366B6-B0F8-495F-81EA-561E9E375D0F}"/>
    <cellStyle name="Comma 2 3 3 2 2 3" xfId="11224" xr:uid="{F456F9D0-FA53-4B13-8EF1-27D509434E79}"/>
    <cellStyle name="Comma 2 3 3 2 2 4" xfId="9723" xr:uid="{BBBE1E1A-9A8F-43A2-B8A6-C1869DB9AC04}"/>
    <cellStyle name="Comma 2 3 3 2 2 5" xfId="16375" xr:uid="{5DCAF915-C684-440C-A177-01730D2FF80E}"/>
    <cellStyle name="Comma 2 3 3 2 3" xfId="7649" xr:uid="{919D987E-69FC-49FD-8FC3-A9D147A5D98C}"/>
    <cellStyle name="Comma 2 3 3 2 3 2" xfId="12016" xr:uid="{E4A654F7-0F0F-4AB0-8358-3623F4E28555}"/>
    <cellStyle name="Comma 2 3 3 2 3 3" xfId="9543" xr:uid="{64C6DD06-7016-4D7C-B583-7888B4E3FE41}"/>
    <cellStyle name="Comma 2 3 3 2 3 4" xfId="16866" xr:uid="{D0BC9E96-CE3E-4962-9799-BA3DAC3ACF0D}"/>
    <cellStyle name="Comma 2 3 3 2 4" xfId="8324" xr:uid="{32EE693E-408A-44AD-928A-01B11C04EB25}"/>
    <cellStyle name="Comma 2 3 3 2 4 2" xfId="10216" xr:uid="{B4FC57BC-113B-4DC5-8AE8-7FB88D081E28}"/>
    <cellStyle name="Comma 2 3 3 2 5" xfId="10653" xr:uid="{48C2F36C-4A95-4F9C-B9D1-B5DB5252794B}"/>
    <cellStyle name="Comma 2 3 3 2 6" xfId="9347" xr:uid="{3D843AF6-5E30-42DE-BC39-78A6A5D45BB9}"/>
    <cellStyle name="Comma 2 3 3 2 7" xfId="16194" xr:uid="{3692B085-C4FE-4EA2-A2B4-8C82CB07CB5B}"/>
    <cellStyle name="Comma 2 3 3 2 8" xfId="7448" xr:uid="{81162042-1B12-43DA-9828-0CAFE5A5DDBE}"/>
    <cellStyle name="Comma 2 3 3 3" xfId="7741" xr:uid="{9F130D21-4230-4A71-8D62-CC74EF803C12}"/>
    <cellStyle name="Comma 2 3 3 3 2" xfId="12380" xr:uid="{B95E5CB4-4E24-42AD-A484-9A56CBF28031}"/>
    <cellStyle name="Comma 2 3 3 3 2 2" xfId="17164" xr:uid="{769ADEB3-2D9D-4FE5-A6D2-E6CD4B950797}"/>
    <cellStyle name="Comma 2 3 3 3 3" xfId="10978" xr:uid="{CFBFD8E9-0615-4DDD-888B-5C864AFAB1C4}"/>
    <cellStyle name="Comma 2 3 3 3 4" xfId="9634" xr:uid="{5460B897-5BFD-4866-8FD0-623EF597AE4D}"/>
    <cellStyle name="Comma 2 3 3 3 5" xfId="16287" xr:uid="{C570BB22-B2ED-4986-A733-CD85325E33FD}"/>
    <cellStyle name="Comma 2 3 3 4" xfId="7560" xr:uid="{9A042DCC-7215-4956-A01E-6145680EC4D2}"/>
    <cellStyle name="Comma 2 3 3 4 2" xfId="12888" xr:uid="{6A097896-A506-4C3E-BF3F-84C2BEE361A6}"/>
    <cellStyle name="Comma 2 3 3 4 2 2" xfId="17597" xr:uid="{E9B21C0B-2E11-4548-81B9-78A276531AC0}"/>
    <cellStyle name="Comma 2 3 3 4 3" xfId="11614" xr:uid="{3E246007-71CA-49C4-82D5-CFEDA707FC66}"/>
    <cellStyle name="Comma 2 3 3 4 4" xfId="9454" xr:uid="{76F1429B-38A7-4569-B571-03DCAC244014}"/>
    <cellStyle name="Comma 2 3 3 4 5" xfId="16512" xr:uid="{8A86B243-8FDC-477C-B194-30710216FB80}"/>
    <cellStyle name="Comma 2 3 3 5" xfId="8063" xr:uid="{7A37CCF8-8DEF-4109-94AF-9B8F74F3C727}"/>
    <cellStyle name="Comma 2 3 3 5 2" xfId="11810" xr:uid="{2CBE60D4-523B-4C33-9CA8-4CABDA948F72}"/>
    <cellStyle name="Comma 2 3 3 5 3" xfId="9956" xr:uid="{480CD256-6362-417A-9D4B-AB8B3FE54CA7}"/>
    <cellStyle name="Comma 2 3 3 5 4" xfId="16670" xr:uid="{60E8A83B-B2F6-46E3-A051-267F23258115}"/>
    <cellStyle name="Comma 2 3 3 6" xfId="7184" xr:uid="{88BB8C55-FD42-4D90-BF84-35C085E13522}"/>
    <cellStyle name="Comma 2 3 3 6 2" xfId="10383" xr:uid="{32884DDE-B918-489A-AF1A-B8721FF47D04}"/>
    <cellStyle name="Comma 2 3 3 7" xfId="8921" xr:uid="{E5F45223-2644-4A23-846A-1FD7CBD7A35A}"/>
    <cellStyle name="Comma 2 3 3 8" xfId="16092" xr:uid="{EA6CBAA4-D384-493C-ABB7-6C442DA1775E}"/>
    <cellStyle name="Comma 2 3 3 9" xfId="6390" xr:uid="{4A7027A7-B079-4B21-B5C6-F8F3336FE7A4}"/>
    <cellStyle name="Comma 2 3 4" xfId="5843" xr:uid="{D640C2A0-04E6-4866-B613-D159A561E1A3}"/>
    <cellStyle name="Comma 2 3 4 2" xfId="7827" xr:uid="{B5671130-C4A3-4E81-82CD-E7E42906E2DF}"/>
    <cellStyle name="Comma 2 3 4 2 2" xfId="12630" xr:uid="{D874A025-349F-43D1-A3DA-BAFC5263AFB0}"/>
    <cellStyle name="Comma 2 3 4 2 2 2" xfId="17405" xr:uid="{615BB280-4A08-4D6A-94F6-FD93FD06BB17}"/>
    <cellStyle name="Comma 2 3 4 2 3" xfId="11221" xr:uid="{523D9EA2-5561-4990-9CB7-0C98BC78E91B}"/>
    <cellStyle name="Comma 2 3 4 2 4" xfId="9720" xr:uid="{84058DC8-BE38-4215-81E5-340A2AD0D469}"/>
    <cellStyle name="Comma 2 3 4 2 5" xfId="16372" xr:uid="{47527ED1-F5F7-419F-9029-6193AE964B76}"/>
    <cellStyle name="Comma 2 3 4 3" xfId="7646" xr:uid="{49633C02-65FC-4F19-9C08-7C5215B6AE6F}"/>
    <cellStyle name="Comma 2 3 4 3 2" xfId="12013" xr:uid="{26A82F7E-AE84-4473-B3AE-76BAEC808396}"/>
    <cellStyle name="Comma 2 3 4 3 3" xfId="9540" xr:uid="{3129ED7E-788B-4398-B8C3-446839FE98DA}"/>
    <cellStyle name="Comma 2 3 4 3 4" xfId="16863" xr:uid="{189AEE71-4DEC-42EF-A0BC-29A1C9AA60B0}"/>
    <cellStyle name="Comma 2 3 4 4" xfId="8321" xr:uid="{29890B97-308B-4F4D-A9CA-7B99F8CC0CFB}"/>
    <cellStyle name="Comma 2 3 4 4 2" xfId="10213" xr:uid="{4812409E-B222-479A-9B3F-8C4D20B213B4}"/>
    <cellStyle name="Comma 2 3 4 5" xfId="10650" xr:uid="{E7809C0F-8E1B-4D05-8ACB-17FCB6774C72}"/>
    <cellStyle name="Comma 2 3 4 6" xfId="9344" xr:uid="{A8632FD3-5034-4E32-AC35-CA6436B0851D}"/>
    <cellStyle name="Comma 2 3 4 7" xfId="16191" xr:uid="{5E8700DB-E7D9-4646-8D33-2A7E96BF5115}"/>
    <cellStyle name="Comma 2 3 4 8" xfId="7445" xr:uid="{C1544333-745F-4BD6-8074-8A9449B832AA}"/>
    <cellStyle name="Comma 2 3 5" xfId="4838" xr:uid="{2F0D128B-080F-478F-ABF3-5F8933E82294}"/>
    <cellStyle name="Comma 2 3 5 2" xfId="12377" xr:uid="{77C9F319-83D2-4AD2-9E35-E51028480044}"/>
    <cellStyle name="Comma 2 3 5 2 2" xfId="17161" xr:uid="{500B995D-C387-463F-9D0B-6EFBC7CD7177}"/>
    <cellStyle name="Comma 2 3 5 3" xfId="10975" xr:uid="{E67AD253-71A4-453C-A693-24F9C530FE05}"/>
    <cellStyle name="Comma 2 3 5 4" xfId="9631" xr:uid="{470B7D6E-3458-4C9F-AB0F-1857AA63B31B}"/>
    <cellStyle name="Comma 2 3 5 5" xfId="16284" xr:uid="{88A5E161-E7A1-4553-BB42-28BB452E632C}"/>
    <cellStyle name="Comma 2 3 5 6" xfId="7738" xr:uid="{63797329-E704-4BB1-865D-9BC01F4FCBA2}"/>
    <cellStyle name="Comma 2 3 6" xfId="7557" xr:uid="{31771899-4CA6-4317-A20F-ACDBB9F42CCA}"/>
    <cellStyle name="Comma 2 3 6 2" xfId="11354" xr:uid="{FCF6CC2A-742F-48F7-8AF2-9FF21B57C1FF}"/>
    <cellStyle name="Comma 2 3 6 3" xfId="9451" xr:uid="{8409F11E-D5E4-484A-BBE6-C787755D54AD}"/>
    <cellStyle name="Comma 2 3 7" xfId="8060" xr:uid="{C0B10EB4-26D5-42A6-8A92-8EC8ABC598B9}"/>
    <cellStyle name="Comma 2 3 7 2" xfId="11807" xr:uid="{5C77FDA8-B663-416D-B2A7-1B8106A17DB4}"/>
    <cellStyle name="Comma 2 3 7 3" xfId="9953" xr:uid="{226CC877-B432-41A9-B112-259E6CFEE69C}"/>
    <cellStyle name="Comma 2 3 7 4" xfId="16667" xr:uid="{3AEEA72F-701F-41EC-9B01-1FE64DD815F0}"/>
    <cellStyle name="Comma 2 3 8" xfId="7181" xr:uid="{EA89F52B-BACE-4D03-AD76-B6A94BC57345}"/>
    <cellStyle name="Comma 2 3 8 2" xfId="10380" xr:uid="{1B5D3C0F-4F90-44D0-9C96-41B098FC7A2F}"/>
    <cellStyle name="Comma 2 3 9" xfId="6813" xr:uid="{C9AF6A6E-F81F-4BB1-9357-09F203D28FC0}"/>
    <cellStyle name="Comma 2 30" xfId="8840" xr:uid="{87BCEB13-68B4-4A78-9F8C-E927D52374E4}"/>
    <cellStyle name="Comma 2 31" xfId="8856" xr:uid="{86B79D0F-5281-4BB1-890D-ED4F1794B372}"/>
    <cellStyle name="Comma 2 32" xfId="16028" xr:uid="{0CFDE736-8292-455D-9BBE-B5F2BA1495CD}"/>
    <cellStyle name="Comma 2 33" xfId="6137" xr:uid="{AA14551D-E4F5-477D-A713-48D4FCD56401}"/>
    <cellStyle name="Comma 2 4" xfId="570" xr:uid="{919BDB0B-2ADD-40C3-8B26-04F7BA157ABB}"/>
    <cellStyle name="Comma 2 4 10" xfId="16093" xr:uid="{B72BD7C0-7887-4A60-BDD2-5E3F7DFCA9ED}"/>
    <cellStyle name="Comma 2 4 11" xfId="6252" xr:uid="{47DA76E3-AC70-40D5-BD22-EC91E9FF9659}"/>
    <cellStyle name="Comma 2 4 2" xfId="5847" xr:uid="{F5404311-6308-4A44-8B0D-A4EA0B70EEB3}"/>
    <cellStyle name="Comma 2 4 2 10" xfId="6681" xr:uid="{C21947FD-9CB3-4C51-AAF6-4AC0CCE4008B}"/>
    <cellStyle name="Comma 2 4 2 2" xfId="7831" xr:uid="{1E4A38AF-A9AC-44EE-B8EA-7590851C765E}"/>
    <cellStyle name="Comma 2 4 2 2 2" xfId="12634" xr:uid="{059EB429-F3E9-4B09-A6D0-D339E27AF800}"/>
    <cellStyle name="Comma 2 4 2 2 2 2" xfId="17409" xr:uid="{85E34DE0-F2A4-41EB-8135-0107D05A2A3F}"/>
    <cellStyle name="Comma 2 4 2 2 3" xfId="11225" xr:uid="{2A78EC80-DF86-4A52-A1C7-E5857E2060B8}"/>
    <cellStyle name="Comma 2 4 2 2 4" xfId="9724" xr:uid="{FD342538-52DE-48A8-930D-34F9822F361B}"/>
    <cellStyle name="Comma 2 4 2 2 5" xfId="16376" xr:uid="{60FCFD2A-320E-417C-98BF-146CC180C580}"/>
    <cellStyle name="Comma 2 4 2 3" xfId="7650" xr:uid="{EA69C1AE-6E7F-4A1C-90A5-95994C21DD67}"/>
    <cellStyle name="Comma 2 4 2 3 2" xfId="12017" xr:uid="{23EE9E87-56A0-41FE-AE83-6D56FEEECED7}"/>
    <cellStyle name="Comma 2 4 2 3 3" xfId="9544" xr:uid="{4A2D49F8-C389-432F-AD51-BF2216FC1794}"/>
    <cellStyle name="Comma 2 4 2 3 4" xfId="16867" xr:uid="{6F393F10-90E9-4C9D-AC5F-FA55C20A9F62}"/>
    <cellStyle name="Comma 2 4 2 4" xfId="8325" xr:uid="{B38ED30F-1789-498F-91DD-0C8101526291}"/>
    <cellStyle name="Comma 2 4 2 4 2" xfId="10217" xr:uid="{1529AB04-A72A-4E41-A5A1-F611D955110A}"/>
    <cellStyle name="Comma 2 4 2 5" xfId="7449" xr:uid="{FE237D40-7588-4DE4-A05D-833B69B32E98}"/>
    <cellStyle name="Comma 2 4 2 5 2" xfId="10654" xr:uid="{641CDE3C-41BC-4337-8E08-F80AE3C8A149}"/>
    <cellStyle name="Comma 2 4 2 6" xfId="7084" xr:uid="{32AB7E7A-62F4-4FC6-BFCD-99309B3388B0}"/>
    <cellStyle name="Comma 2 4 2 7" xfId="8759" xr:uid="{96E9046F-2DFC-492D-BA99-76047FFCC3D0}"/>
    <cellStyle name="Comma 2 4 2 8" xfId="9348" xr:uid="{E5F3F6C5-7E5F-4E53-A3DF-14FFCCF41805}"/>
    <cellStyle name="Comma 2 4 2 9" xfId="16195" xr:uid="{A10F40FF-4719-4EF4-99BA-E09FCE7BDA02}"/>
    <cellStyle name="Comma 2 4 3" xfId="4842" xr:uid="{3C77C823-A0C5-4D4D-954E-EF5F3A8E67DE}"/>
    <cellStyle name="Comma 2 4 3 2" xfId="7742" xr:uid="{B4F10AA3-C8ED-49A6-B426-44157FAB4A9D}"/>
    <cellStyle name="Comma 2 4 3 2 2" xfId="12381" xr:uid="{892C525B-D907-4737-A577-536CBAA9D1EF}"/>
    <cellStyle name="Comma 2 4 3 2 3" xfId="17165" xr:uid="{1E09C8B2-4168-492A-A2DF-2B34528804FA}"/>
    <cellStyle name="Comma 2 4 3 3" xfId="10979" xr:uid="{88ED50EF-F52F-4D70-B1E6-CB668D0BBA23}"/>
    <cellStyle name="Comma 2 4 3 4" xfId="9635" xr:uid="{B0A04482-DD5C-4B4D-AD6A-5D3977EE151B}"/>
    <cellStyle name="Comma 2 4 3 5" xfId="16288" xr:uid="{0589E8F8-353A-4373-B9E4-C19B82826E73}"/>
    <cellStyle name="Comma 2 4 3 6" xfId="6466" xr:uid="{08FDCE49-FB04-4FD4-AC59-3174F1FCB2B2}"/>
    <cellStyle name="Comma 2 4 4" xfId="7561" xr:uid="{0497701D-1FB3-4D44-A4B7-0650FEB9B48D}"/>
    <cellStyle name="Comma 2 4 4 2" xfId="12889" xr:uid="{5334059B-4E46-46FF-93BA-CAC439AED88F}"/>
    <cellStyle name="Comma 2 4 4 2 2" xfId="17598" xr:uid="{ABF96AF7-BC29-4CBB-818A-6B3C3E05CD17}"/>
    <cellStyle name="Comma 2 4 4 3" xfId="11615" xr:uid="{70BD5B6C-E883-4F8A-AA05-4BFEAD1DF3B0}"/>
    <cellStyle name="Comma 2 4 4 4" xfId="9455" xr:uid="{8EFAD9BD-6FB8-43DC-8920-D7E6791BEB6A}"/>
    <cellStyle name="Comma 2 4 4 5" xfId="16513" xr:uid="{561DCC7E-C319-44BC-AD38-18B55FDB2436}"/>
    <cellStyle name="Comma 2 4 5" xfId="8064" xr:uid="{DF2A4584-21D6-40AA-80C7-11023083F56E}"/>
    <cellStyle name="Comma 2 4 5 2" xfId="11811" xr:uid="{6290F261-8A3A-4BCF-B42E-F39FA9A5D219}"/>
    <cellStyle name="Comma 2 4 5 3" xfId="9957" xr:uid="{EEA09759-7CE6-4BA2-95C6-89EEF4D28D0A}"/>
    <cellStyle name="Comma 2 4 5 4" xfId="16671" xr:uid="{23756BCF-9E0C-4359-8F57-B50477EFEDC5}"/>
    <cellStyle name="Comma 2 4 6" xfId="7185" xr:uid="{DC490773-B2C9-4CBD-AA0E-8DE66913DB8F}"/>
    <cellStyle name="Comma 2 4 6 2" xfId="10384" xr:uid="{4DAB7F75-DAEB-487B-BD19-8D38C051575E}"/>
    <cellStyle name="Comma 2 4 7" xfId="6885" xr:uid="{DF66CDA0-42BF-4B0E-8B40-3BF66034F359}"/>
    <cellStyle name="Comma 2 4 8" xfId="8549" xr:uid="{746B27AD-6B21-4A2E-9A0A-00C3C0D319C3}"/>
    <cellStyle name="Comma 2 4 9" xfId="8922" xr:uid="{0280A323-F266-4627-987D-89FB99577E19}"/>
    <cellStyle name="Comma 2 5" xfId="4843" xr:uid="{19C7266E-B6A8-4871-9C8F-EAC244954C22}"/>
    <cellStyle name="Comma 2 5 10" xfId="16094" xr:uid="{77EE569C-4E05-4B43-B5E4-01C332EBCEDB}"/>
    <cellStyle name="Comma 2 5 11" xfId="6574" xr:uid="{36B55625-089B-4044-A1F4-0A8BE5E43F00}"/>
    <cellStyle name="Comma 2 5 2" xfId="5848" xr:uid="{BC95AD0A-133F-431B-AD53-2341F4D36FA8}"/>
    <cellStyle name="Comma 2 5 2 2" xfId="7832" xr:uid="{D51FAD15-83E4-4B98-8466-6BDBAC4D9720}"/>
    <cellStyle name="Comma 2 5 2 2 2" xfId="12635" xr:uid="{C340D067-2D79-44E8-B3EE-3A0275411664}"/>
    <cellStyle name="Comma 2 5 2 2 2 2" xfId="17410" xr:uid="{BDFD11B7-B2C4-4D7C-8674-64688B197EDA}"/>
    <cellStyle name="Comma 2 5 2 2 3" xfId="11226" xr:uid="{8AF1F959-2E90-42CE-A832-909E0CF0FEA7}"/>
    <cellStyle name="Comma 2 5 2 2 4" xfId="9725" xr:uid="{F125E1F2-B43C-4EBA-A4F6-FBF5A2281C85}"/>
    <cellStyle name="Comma 2 5 2 2 5" xfId="16377" xr:uid="{4742EB74-8135-4B21-8553-6A463F25802B}"/>
    <cellStyle name="Comma 2 5 2 3" xfId="7651" xr:uid="{52381FBF-6E48-4BBD-99C7-62AA1AAB3FAC}"/>
    <cellStyle name="Comma 2 5 2 3 2" xfId="12018" xr:uid="{06F61635-0E9B-462F-83F2-2E6A609DB8D0}"/>
    <cellStyle name="Comma 2 5 2 3 3" xfId="9545" xr:uid="{D2753EC3-D7C3-41DC-B9F8-64FFE12A54EE}"/>
    <cellStyle name="Comma 2 5 2 3 4" xfId="16868" xr:uid="{D5E2FE3C-7FB9-4F2D-AE1A-BB31C74FF311}"/>
    <cellStyle name="Comma 2 5 2 4" xfId="8326" xr:uid="{1AAE4D52-FB08-4501-AA15-0932A3D47766}"/>
    <cellStyle name="Comma 2 5 2 4 2" xfId="10218" xr:uid="{5088FFD6-FC40-4ACB-8C22-83EC2AF1F2B9}"/>
    <cellStyle name="Comma 2 5 2 5" xfId="10655" xr:uid="{57091CB7-FFCC-41B6-BDAE-C394DD8E4688}"/>
    <cellStyle name="Comma 2 5 2 6" xfId="9349" xr:uid="{1F063656-5F1F-447B-BA11-B27B2D951DBD}"/>
    <cellStyle name="Comma 2 5 2 7" xfId="16196" xr:uid="{FFEDC6D4-9FCE-4CA9-ACE0-F2874F5A518F}"/>
    <cellStyle name="Comma 2 5 2 8" xfId="7450" xr:uid="{62002F7C-1B34-40F2-9ED8-411949909BC4}"/>
    <cellStyle name="Comma 2 5 3" xfId="7743" xr:uid="{88F0614B-B202-4BBC-A80E-871A383E8837}"/>
    <cellStyle name="Comma 2 5 3 2" xfId="12382" xr:uid="{9BAA8B03-294A-418D-A364-34636F592858}"/>
    <cellStyle name="Comma 2 5 3 2 2" xfId="17166" xr:uid="{FC938BE6-BB71-46E8-8FBD-EDB73EE71B5F}"/>
    <cellStyle name="Comma 2 5 3 3" xfId="10980" xr:uid="{7D732BC5-142D-49D9-A89B-CF4244CABC6B}"/>
    <cellStyle name="Comma 2 5 3 4" xfId="9636" xr:uid="{68E0FAF1-5A6C-4E4A-A792-66F57E2FF8BF}"/>
    <cellStyle name="Comma 2 5 3 5" xfId="16289" xr:uid="{F48CC933-1224-4B9A-B136-63330F8BC7E2}"/>
    <cellStyle name="Comma 2 5 4" xfId="7562" xr:uid="{B6BC005F-8522-42AE-A7C8-DE5D91648009}"/>
    <cellStyle name="Comma 2 5 4 2" xfId="12890" xr:uid="{9146D4F2-C631-416D-94C1-BE5989ECA970}"/>
    <cellStyle name="Comma 2 5 4 2 2" xfId="17599" xr:uid="{CCCFE029-8068-42E2-A746-8DF544EDC483}"/>
    <cellStyle name="Comma 2 5 4 3" xfId="11616" xr:uid="{95D3D405-5A70-4659-A40D-65FD4238D7E4}"/>
    <cellStyle name="Comma 2 5 4 4" xfId="9456" xr:uid="{7ABAE2BE-5071-4313-A9C6-675F6DFF5F94}"/>
    <cellStyle name="Comma 2 5 4 5" xfId="16514" xr:uid="{2AD0A2FD-EED6-48D2-B82C-0C0765FF83C2}"/>
    <cellStyle name="Comma 2 5 5" xfId="8065" xr:uid="{14A09D93-D32E-4C20-A485-305E1F538F3E}"/>
    <cellStyle name="Comma 2 5 5 2" xfId="11812" xr:uid="{63E14B7E-EDA5-4DBA-ADC2-1BAB9C7D5149}"/>
    <cellStyle name="Comma 2 5 5 3" xfId="9958" xr:uid="{9E28DB08-3FFF-4D94-9314-7BF5443D5F7E}"/>
    <cellStyle name="Comma 2 5 5 4" xfId="16672" xr:uid="{187C94E0-3FC0-4B79-BA61-225F0A322B1E}"/>
    <cellStyle name="Comma 2 5 6" xfId="7186" xr:uid="{3D59AB4B-D950-48D6-B836-66A774FB25BA}"/>
    <cellStyle name="Comma 2 5 6 2" xfId="10385" xr:uid="{C7B5F0C8-F5FB-4DED-8B4C-68A97AD87D3A}"/>
    <cellStyle name="Comma 2 5 7" xfId="7063" xr:uid="{CBD2F005-FC09-4249-B95D-678DA8A19115}"/>
    <cellStyle name="Comma 2 5 8" xfId="8652" xr:uid="{C2528474-7C46-45E4-A32B-F467168E27DB}"/>
    <cellStyle name="Comma 2 5 9" xfId="8923" xr:uid="{8AEB3C55-8BD4-4194-819A-FEB36A367F19}"/>
    <cellStyle name="Comma 2 6" xfId="4844" xr:uid="{0A1E8EAD-FF4E-4CC6-9BED-DED935B913E7}"/>
    <cellStyle name="Comma 2 6 10" xfId="6359" xr:uid="{03510F88-058E-4451-B185-0803FA5A1D7B}"/>
    <cellStyle name="Comma 2 6 2" xfId="5849" xr:uid="{31EAED2D-F40C-42FA-A9AB-B20FB6E37BED}"/>
    <cellStyle name="Comma 2 6 2 2" xfId="7833" xr:uid="{EDD0F61C-ED48-4254-B7E4-D740429BD523}"/>
    <cellStyle name="Comma 2 6 2 2 2" xfId="12636" xr:uid="{4BF8769A-5D8A-4150-ADAE-FDC3F4238E54}"/>
    <cellStyle name="Comma 2 6 2 2 2 2" xfId="17411" xr:uid="{F05BE669-78F6-43A0-A9C7-45AC7F321479}"/>
    <cellStyle name="Comma 2 6 2 2 3" xfId="11227" xr:uid="{47B1F16C-D381-4568-91A9-FE332D4DE8E7}"/>
    <cellStyle name="Comma 2 6 2 2 4" xfId="9726" xr:uid="{19C6EB85-C28F-41E8-B527-CB16238B4DFF}"/>
    <cellStyle name="Comma 2 6 2 2 5" xfId="16378" xr:uid="{05BAF4A1-A5AC-471E-B0DD-B028A6BCA260}"/>
    <cellStyle name="Comma 2 6 2 3" xfId="7652" xr:uid="{E38D9254-6334-4FF9-A24F-C4CF8ED62569}"/>
    <cellStyle name="Comma 2 6 2 3 2" xfId="12019" xr:uid="{D3A6BD4E-B635-4209-882E-A9CA05E16BBD}"/>
    <cellStyle name="Comma 2 6 2 3 3" xfId="9546" xr:uid="{DCE21584-765A-4575-AB01-C88219C3FB7F}"/>
    <cellStyle name="Comma 2 6 2 3 4" xfId="16869" xr:uid="{DA8D2CB7-F207-4F33-AD4D-1BA0020BDB18}"/>
    <cellStyle name="Comma 2 6 2 4" xfId="8327" xr:uid="{CAA80E25-0B4F-46AC-8213-1F8D6D2DC926}"/>
    <cellStyle name="Comma 2 6 2 4 2" xfId="10219" xr:uid="{654FE387-7009-400B-BCE2-FB04F07FD79B}"/>
    <cellStyle name="Comma 2 6 2 5" xfId="10656" xr:uid="{2C8BE4FC-FA51-415E-B983-9C02DB158776}"/>
    <cellStyle name="Comma 2 6 2 6" xfId="9350" xr:uid="{4274876F-88C6-4CB0-8497-28B54B90E3CB}"/>
    <cellStyle name="Comma 2 6 2 7" xfId="16197" xr:uid="{6EB89D0D-04E3-4799-99E7-5EEFF50E9F70}"/>
    <cellStyle name="Comma 2 6 2 8" xfId="7451" xr:uid="{091817C2-4BC6-4664-ADDD-E3733836D4C0}"/>
    <cellStyle name="Comma 2 6 3" xfId="7744" xr:uid="{9D7E97D3-0784-4A0E-828E-4952540E7A27}"/>
    <cellStyle name="Comma 2 6 3 2" xfId="12383" xr:uid="{A5BA1E11-BFFA-4182-9159-B0C69F47E4B1}"/>
    <cellStyle name="Comma 2 6 3 2 2" xfId="17167" xr:uid="{001216E7-9657-48B3-B163-71DE0D3192C0}"/>
    <cellStyle name="Comma 2 6 3 3" xfId="10981" xr:uid="{ED352CBF-727B-488D-B127-8190440D0662}"/>
    <cellStyle name="Comma 2 6 3 4" xfId="9637" xr:uid="{DDF580F7-05CB-4DF6-BD05-CE42E3983AD5}"/>
    <cellStyle name="Comma 2 6 3 5" xfId="16290" xr:uid="{AEE587C2-6C2C-442E-B0C4-295C230561D5}"/>
    <cellStyle name="Comma 2 6 4" xfId="7563" xr:uid="{CC72109A-8AF1-409E-85D3-79FF4588B63C}"/>
    <cellStyle name="Comma 2 6 4 2" xfId="12891" xr:uid="{7DD135B6-9DF0-45DB-9760-07AB48B977D0}"/>
    <cellStyle name="Comma 2 6 4 2 2" xfId="17600" xr:uid="{FED77641-072F-4297-8042-553E01372E2E}"/>
    <cellStyle name="Comma 2 6 4 3" xfId="11617" xr:uid="{D7392C2B-F05A-4C61-9AEF-A909C31E0ED8}"/>
    <cellStyle name="Comma 2 6 4 4" xfId="9457" xr:uid="{D5D0F55E-BA4D-4D11-A0D2-88BFAFE76068}"/>
    <cellStyle name="Comma 2 6 4 5" xfId="16515" xr:uid="{026E0839-9E78-4BA1-8858-962EF3EB60CD}"/>
    <cellStyle name="Comma 2 6 5" xfId="8066" xr:uid="{5B862811-87EC-4B28-AA70-98B9F2D457D2}"/>
    <cellStyle name="Comma 2 6 5 2" xfId="11813" xr:uid="{9AA71432-A050-4A69-BD68-1BF895A90A10}"/>
    <cellStyle name="Comma 2 6 5 3" xfId="9959" xr:uid="{7E9807D3-FBFD-446E-932B-E155DF2A86F8}"/>
    <cellStyle name="Comma 2 6 5 4" xfId="16673" xr:uid="{B5E1D55F-D3CF-4C63-9CF2-2F33E65F8EB4}"/>
    <cellStyle name="Comma 2 6 6" xfId="7187" xr:uid="{64BFBF10-DE5F-42AE-A50D-9D03096DEBB6}"/>
    <cellStyle name="Comma 2 6 6 2" xfId="10386" xr:uid="{890C9EC6-D1DE-4C52-A724-85743A3048F0}"/>
    <cellStyle name="Comma 2 6 7" xfId="7036" xr:uid="{E404DC1A-A54B-44F7-A0A9-ACC01025694D}"/>
    <cellStyle name="Comma 2 6 8" xfId="8924" xr:uid="{458B1C27-583F-47E6-9689-0B1061DFF1C3}"/>
    <cellStyle name="Comma 2 6 9" xfId="16095" xr:uid="{5A71AB61-3D4E-4DCD-94DA-EE5450D7D389}"/>
    <cellStyle name="Comma 2 7" xfId="4845" xr:uid="{11B51694-D2C6-4D33-8B40-2464EB70099B}"/>
    <cellStyle name="Comma 2 7 2" xfId="5850" xr:uid="{2DDBAB79-12A4-49D7-B8DF-5E8B9EC42453}"/>
    <cellStyle name="Comma 2 7 2 2" xfId="7834" xr:uid="{ACD8BC4A-DACE-4CC3-A2C7-E9436D269DE8}"/>
    <cellStyle name="Comma 2 7 2 2 2" xfId="12637" xr:uid="{3A9B081D-9DD2-4C9F-963E-E8BE9020420A}"/>
    <cellStyle name="Comma 2 7 2 2 2 2" xfId="17412" xr:uid="{579ED91F-A4E5-4495-8EDA-061A2789D159}"/>
    <cellStyle name="Comma 2 7 2 2 3" xfId="11228" xr:uid="{3ECDC3EE-F879-49B5-8B03-4CBAE379C26D}"/>
    <cellStyle name="Comma 2 7 2 2 4" xfId="9727" xr:uid="{33D3D260-2A4E-40B6-B9E0-F8DE6034A042}"/>
    <cellStyle name="Comma 2 7 2 2 5" xfId="16379" xr:uid="{1F021CD1-E34F-49F0-B277-F8810F95276E}"/>
    <cellStyle name="Comma 2 7 2 3" xfId="7653" xr:uid="{0DD28DA2-2B21-413A-A0A6-1466E83E89FB}"/>
    <cellStyle name="Comma 2 7 2 3 2" xfId="12020" xr:uid="{CEFE1489-AE5B-4489-AD8B-50EC5887D1F1}"/>
    <cellStyle name="Comma 2 7 2 3 3" xfId="9547" xr:uid="{F48BF13C-EE03-4CB3-9225-532B59FF3020}"/>
    <cellStyle name="Comma 2 7 2 3 4" xfId="16870" xr:uid="{C56B513A-54BA-4735-95BF-0056789E4F2D}"/>
    <cellStyle name="Comma 2 7 2 4" xfId="8328" xr:uid="{702CA807-F2E4-4ED7-BB50-21A03108A893}"/>
    <cellStyle name="Comma 2 7 2 4 2" xfId="10220" xr:uid="{4DAFAA40-5A91-4326-ACA4-F5D54EF626C6}"/>
    <cellStyle name="Comma 2 7 2 5" xfId="10657" xr:uid="{55C47BA2-5CEC-4EAA-90C0-B79BE6A46468}"/>
    <cellStyle name="Comma 2 7 2 6" xfId="9351" xr:uid="{0EAC0A81-5A57-45F7-BF93-8BD2E59A577C}"/>
    <cellStyle name="Comma 2 7 2 7" xfId="16198" xr:uid="{308B3EEE-BC52-4FC0-B4CC-AD61D2508AF0}"/>
    <cellStyle name="Comma 2 7 2 8" xfId="7452" xr:uid="{9EB36E59-37D7-4D67-B537-927CE3AE0F9B}"/>
    <cellStyle name="Comma 2 7 3" xfId="7745" xr:uid="{E18ACA59-24DB-4732-9C22-401C4AEFFED4}"/>
    <cellStyle name="Comma 2 7 3 2" xfId="12384" xr:uid="{9C811B3E-64FE-4C53-9892-154CFE9C9BB6}"/>
    <cellStyle name="Comma 2 7 3 2 2" xfId="17168" xr:uid="{7822C65C-36F8-44EC-B237-FF00A6836BE4}"/>
    <cellStyle name="Comma 2 7 3 3" xfId="10982" xr:uid="{59E300C7-B777-4EBA-BA2C-EDE23FEF0C61}"/>
    <cellStyle name="Comma 2 7 3 4" xfId="9638" xr:uid="{07868F24-AC73-4A11-B530-78A914B2E308}"/>
    <cellStyle name="Comma 2 7 3 5" xfId="16291" xr:uid="{04F546BA-5D42-439A-806A-F3E595C6A9C3}"/>
    <cellStyle name="Comma 2 7 4" xfId="7564" xr:uid="{08BE2CD5-A487-491E-ADD0-248904298025}"/>
    <cellStyle name="Comma 2 7 4 2" xfId="12892" xr:uid="{FA6EA864-83F4-45D2-895F-3B5EE479932C}"/>
    <cellStyle name="Comma 2 7 4 2 2" xfId="17601" xr:uid="{7F2936D9-8B17-4540-8088-B711B659590B}"/>
    <cellStyle name="Comma 2 7 4 3" xfId="11618" xr:uid="{B1EEF87D-F62B-450D-8A6A-FBA8EC69446F}"/>
    <cellStyle name="Comma 2 7 4 4" xfId="9458" xr:uid="{7DDF60EF-8D50-4955-8ED7-F589C30129D6}"/>
    <cellStyle name="Comma 2 7 4 5" xfId="16516" xr:uid="{588FA96B-E1EA-4662-8683-BFB54620D425}"/>
    <cellStyle name="Comma 2 7 5" xfId="8067" xr:uid="{0B091DFF-327C-4FA6-BB37-FAC529905C2B}"/>
    <cellStyle name="Comma 2 7 5 2" xfId="11814" xr:uid="{082BDF8C-2A88-44B1-BDEC-DCE4B2C6E6A3}"/>
    <cellStyle name="Comma 2 7 5 3" xfId="9960" xr:uid="{ED7F456A-FE6F-460A-A1EA-2E856A7AB3C6}"/>
    <cellStyle name="Comma 2 7 5 4" xfId="16674" xr:uid="{5379D465-1ECF-40CD-A3CE-836FD138C496}"/>
    <cellStyle name="Comma 2 7 6" xfId="7188" xr:uid="{FF517EDE-0063-4E75-93E3-9F85DF2A88A4}"/>
    <cellStyle name="Comma 2 7 6 2" xfId="10387" xr:uid="{201D9F8E-3DAE-43E3-AEE9-A1A8836E7BE0}"/>
    <cellStyle name="Comma 2 7 7" xfId="8925" xr:uid="{F8C37262-B4F8-4F5C-B64B-B11F93A5B43C}"/>
    <cellStyle name="Comma 2 7 8" xfId="16096" xr:uid="{0218DC33-40DE-4D29-A13D-73F8B63DA226}"/>
    <cellStyle name="Comma 2 7 9" xfId="7086" xr:uid="{6609EE70-056F-4A2F-B442-D1C8FE5DA31D}"/>
    <cellStyle name="Comma 2 8" xfId="4846" xr:uid="{1B809FB6-C36C-4F0C-9E63-01B0458EC69C}"/>
    <cellStyle name="Comma 2 8 2" xfId="5851" xr:uid="{6897C74D-251F-450D-85AF-6FE1B99FE74C}"/>
    <cellStyle name="Comma 2 8 2 2" xfId="7835" xr:uid="{479A6FF2-B46F-4339-83ED-05C900DA1124}"/>
    <cellStyle name="Comma 2 8 2 2 2" xfId="12638" xr:uid="{6A1A5671-2880-40DF-A5FC-7EDD1A38BFAB}"/>
    <cellStyle name="Comma 2 8 2 2 2 2" xfId="17413" xr:uid="{6DC966B4-320F-417C-BD4A-26CFB83AF2D7}"/>
    <cellStyle name="Comma 2 8 2 2 3" xfId="11229" xr:uid="{B89FAC24-1B7A-429E-8687-45CEE1BD5283}"/>
    <cellStyle name="Comma 2 8 2 2 4" xfId="9728" xr:uid="{DDA10804-966F-4ACE-8CD3-68AAEF67F3F4}"/>
    <cellStyle name="Comma 2 8 2 2 5" xfId="16380" xr:uid="{AABC7054-E073-469D-A133-ABE9FE314198}"/>
    <cellStyle name="Comma 2 8 2 3" xfId="7654" xr:uid="{B85A93C6-42DE-40C0-ADAC-E850BCFEC307}"/>
    <cellStyle name="Comma 2 8 2 3 2" xfId="12021" xr:uid="{E870D6FB-1E7A-4697-BC33-DB3331362032}"/>
    <cellStyle name="Comma 2 8 2 3 3" xfId="9548" xr:uid="{6551C243-48A4-45AC-B1C6-C089F10FA73A}"/>
    <cellStyle name="Comma 2 8 2 3 4" xfId="16871" xr:uid="{E95191DA-FDD0-4D00-8C68-E5FFD89A5525}"/>
    <cellStyle name="Comma 2 8 2 4" xfId="8329" xr:uid="{208F58BD-2A6F-44AB-A736-42C82D6DD740}"/>
    <cellStyle name="Comma 2 8 2 4 2" xfId="10221" xr:uid="{1252D01A-3EA1-4923-9AF5-D323C4B0EB96}"/>
    <cellStyle name="Comma 2 8 2 5" xfId="10658" xr:uid="{3DBE6CB4-9CD5-4CC3-8624-A1E80199F8A4}"/>
    <cellStyle name="Comma 2 8 2 6" xfId="9352" xr:uid="{5567D8EC-B956-4F6D-ADE9-4849E40C16DF}"/>
    <cellStyle name="Comma 2 8 2 7" xfId="16199" xr:uid="{4E8E52C2-279E-4456-9C84-BE765E10DAB4}"/>
    <cellStyle name="Comma 2 8 2 8" xfId="7453" xr:uid="{9103A560-C557-49B9-8BC1-629C08E631D9}"/>
    <cellStyle name="Comma 2 8 3" xfId="7746" xr:uid="{0940184F-E1BC-4230-AE0D-876635CB54A7}"/>
    <cellStyle name="Comma 2 8 3 2" xfId="12385" xr:uid="{2C7E769D-6E53-42A9-9468-2A205891184A}"/>
    <cellStyle name="Comma 2 8 3 2 2" xfId="17169" xr:uid="{CF58D1AD-D099-49EC-87F0-9EBA93C4716F}"/>
    <cellStyle name="Comma 2 8 3 3" xfId="10983" xr:uid="{96089B76-FE34-4C8F-A144-A212F0D39FBD}"/>
    <cellStyle name="Comma 2 8 3 4" xfId="9639" xr:uid="{58F69710-AAA6-4591-A8B1-468A8456C7F7}"/>
    <cellStyle name="Comma 2 8 3 5" xfId="16292" xr:uid="{B4463AEB-AC10-47E2-9448-1979EF1331C4}"/>
    <cellStyle name="Comma 2 8 4" xfId="7565" xr:uid="{8BE4E4F1-784F-488B-A59A-A67374A07F66}"/>
    <cellStyle name="Comma 2 8 4 2" xfId="12893" xr:uid="{F2EF2893-1740-4A62-BA05-7768A7730639}"/>
    <cellStyle name="Comma 2 8 4 2 2" xfId="17602" xr:uid="{935CBCA3-33B8-43AE-899F-698345BDB777}"/>
    <cellStyle name="Comma 2 8 4 3" xfId="11619" xr:uid="{DAA262D5-E06D-4CCB-B130-61639664F9D7}"/>
    <cellStyle name="Comma 2 8 4 4" xfId="9459" xr:uid="{43532CEB-31AF-4E56-826B-7B4DA5ADA10E}"/>
    <cellStyle name="Comma 2 8 4 5" xfId="16517" xr:uid="{E1E05D3D-1E68-4A97-8C52-00285A72C381}"/>
    <cellStyle name="Comma 2 8 5" xfId="8068" xr:uid="{3B6EB7B6-9A72-4532-B2F3-DB49B7613A22}"/>
    <cellStyle name="Comma 2 8 5 2" xfId="11815" xr:uid="{E6F91180-E8E3-4574-94BE-918C2CE2B5D8}"/>
    <cellStyle name="Comma 2 8 5 3" xfId="9961" xr:uid="{9C35788E-F2CC-4A7B-9956-557C853F5558}"/>
    <cellStyle name="Comma 2 8 5 4" xfId="16675" xr:uid="{BE27AC93-9774-42C5-B800-CE1F51A30395}"/>
    <cellStyle name="Comma 2 8 6" xfId="10388" xr:uid="{17C55AD9-6FA3-42A6-A1CE-7317DB643FCC}"/>
    <cellStyle name="Comma 2 8 7" xfId="8926" xr:uid="{E31B483E-592F-428B-80DA-ED1D773198A1}"/>
    <cellStyle name="Comma 2 8 8" xfId="16097" xr:uid="{3B30B5FE-D536-4A5D-8151-293CC9DC3E72}"/>
    <cellStyle name="Comma 2 8 9" xfId="7189" xr:uid="{151D515A-A3D4-4644-AFA4-8B5367DC5F62}"/>
    <cellStyle name="Comma 2 9" xfId="4847" xr:uid="{EB1A74B7-1A42-472C-8311-A61CE157B879}"/>
    <cellStyle name="Comma 2 9 2" xfId="5852" xr:uid="{235C51F1-46CC-4CDA-9AEF-97C80A5D464A}"/>
    <cellStyle name="Comma 2 9 2 2" xfId="7836" xr:uid="{9C094966-D3D4-4D2B-B54A-E5342F233B31}"/>
    <cellStyle name="Comma 2 9 2 2 2" xfId="12639" xr:uid="{84DBE131-C8D7-4339-8DB1-818DBE8C2399}"/>
    <cellStyle name="Comma 2 9 2 2 2 2" xfId="17414" xr:uid="{D3035A9B-F0EA-4003-B5CA-6665D9DF30E3}"/>
    <cellStyle name="Comma 2 9 2 2 3" xfId="11230" xr:uid="{E4B374BD-5CC0-41F9-8DB1-B2FB90E84F12}"/>
    <cellStyle name="Comma 2 9 2 2 4" xfId="9729" xr:uid="{B5B4DEC8-E9F1-41B7-AE25-E5393A07CA87}"/>
    <cellStyle name="Comma 2 9 2 2 5" xfId="16381" xr:uid="{7335C899-FCA6-407B-A66C-64D35B106694}"/>
    <cellStyle name="Comma 2 9 2 3" xfId="7655" xr:uid="{043D21BA-2809-4212-BF93-4539C861807D}"/>
    <cellStyle name="Comma 2 9 2 3 2" xfId="12022" xr:uid="{050A8452-5260-4D60-A401-A8158739210C}"/>
    <cellStyle name="Comma 2 9 2 3 3" xfId="9549" xr:uid="{719DF5BB-FFF8-4121-8E86-546C6ED9D753}"/>
    <cellStyle name="Comma 2 9 2 3 4" xfId="16872" xr:uid="{ECB9BB55-016A-488A-AD46-E9D86F38501E}"/>
    <cellStyle name="Comma 2 9 2 4" xfId="8330" xr:uid="{C9ADC66F-D293-4DD2-8CA4-E6483DB66D39}"/>
    <cellStyle name="Comma 2 9 2 4 2" xfId="10222" xr:uid="{52827135-623B-4EDA-B288-A30727E53FC4}"/>
    <cellStyle name="Comma 2 9 2 5" xfId="10659" xr:uid="{B064F24D-FD36-4BAE-B39B-034350634B44}"/>
    <cellStyle name="Comma 2 9 2 6" xfId="9353" xr:uid="{D6869CDE-1115-44E5-AB2B-E41018EA356C}"/>
    <cellStyle name="Comma 2 9 2 7" xfId="16200" xr:uid="{911CC79D-498F-41A0-BF14-C915D2F0D8E4}"/>
    <cellStyle name="Comma 2 9 2 8" xfId="7454" xr:uid="{38197B23-3199-48EF-A993-475D4C62AC64}"/>
    <cellStyle name="Comma 2 9 3" xfId="7747" xr:uid="{E4229F4D-15C5-4E85-B00A-026C273F467D}"/>
    <cellStyle name="Comma 2 9 3 2" xfId="12386" xr:uid="{4A9B3DD6-3FCF-441C-9C46-2A0DF4389D31}"/>
    <cellStyle name="Comma 2 9 3 2 2" xfId="17170" xr:uid="{AC3E82A7-44A9-4F6F-8B14-CEDEC44BF994}"/>
    <cellStyle name="Comma 2 9 3 3" xfId="10984" xr:uid="{1D1ECD64-0877-46B0-8CA0-6E39F243CA2F}"/>
    <cellStyle name="Comma 2 9 3 4" xfId="9640" xr:uid="{0E18478F-0924-4C7F-8EE2-E0FBD75D25F3}"/>
    <cellStyle name="Comma 2 9 3 5" xfId="16293" xr:uid="{D84FDC7B-6859-4C0B-ADDA-565E9007359A}"/>
    <cellStyle name="Comma 2 9 4" xfId="7566" xr:uid="{AB136B0D-05B7-4384-8B51-14DDF29D5C9F}"/>
    <cellStyle name="Comma 2 9 4 2" xfId="12894" xr:uid="{713ECADE-78B0-4749-8D7B-C824511BACA8}"/>
    <cellStyle name="Comma 2 9 4 2 2" xfId="17603" xr:uid="{5D2E3BB0-78F9-44CB-9086-EF161C9F5186}"/>
    <cellStyle name="Comma 2 9 4 3" xfId="11620" xr:uid="{A38E8F86-6F2D-43A6-B00F-B8E2EEB76BD7}"/>
    <cellStyle name="Comma 2 9 4 4" xfId="9460" xr:uid="{B82FFEF0-308A-41FF-9CA4-4C7C64765164}"/>
    <cellStyle name="Comma 2 9 4 5" xfId="16518" xr:uid="{8607AA0C-077F-4AC8-B360-DAD19D4790BD}"/>
    <cellStyle name="Comma 2 9 5" xfId="8069" xr:uid="{005F4E07-25FC-4243-B5EE-CC6B1C0FC265}"/>
    <cellStyle name="Comma 2 9 5 2" xfId="11816" xr:uid="{701C875F-3BE0-40F4-8301-DAAA4797C37F}"/>
    <cellStyle name="Comma 2 9 5 3" xfId="9962" xr:uid="{3927EC68-E3D9-47AB-B782-E55B53A09784}"/>
    <cellStyle name="Comma 2 9 5 4" xfId="16676" xr:uid="{D8A0CA41-04C0-4463-A8F1-909AC53FC80C}"/>
    <cellStyle name="Comma 2 9 6" xfId="10389" xr:uid="{8E22EE24-7B61-4CBA-897D-D48C1E7F2600}"/>
    <cellStyle name="Comma 2 9 7" xfId="8927" xr:uid="{CEED4179-8DEF-44FA-A6E0-64CB7606CFA2}"/>
    <cellStyle name="Comma 2 9 8" xfId="16098" xr:uid="{5652F5D5-A551-4C4D-8CF2-5C1EA78DF40C}"/>
    <cellStyle name="Comma 2 9 9" xfId="7190" xr:uid="{20F76032-0AB8-4763-A812-5EB75F8421F1}"/>
    <cellStyle name="Comma 2_2.11 Staff NG BS" xfId="10557" xr:uid="{D9646ADF-B184-4380-9755-4B2890E12625}"/>
    <cellStyle name="Comma 20" xfId="11357" xr:uid="{1FDD3626-B176-40DD-93F2-514A65CB77A1}"/>
    <cellStyle name="Comma 20 2" xfId="12748" xr:uid="{468AF416-B800-415A-A0FB-BB2BBA3DE8E3}"/>
    <cellStyle name="Comma 20 2 2" xfId="17523" xr:uid="{B1D37958-5879-459E-A85E-788E51EA1441}"/>
    <cellStyle name="Comma 20 3" xfId="16406" xr:uid="{AFEA00A7-F88C-43F7-8323-0FBEB3CE0AFF}"/>
    <cellStyle name="Comma 21" xfId="11358" xr:uid="{1CE66E89-309F-4D5C-9B44-DF03921DDF18}"/>
    <cellStyle name="Comma 21 2" xfId="12749" xr:uid="{0F950F79-E6CE-4A59-BF54-51A2398BF66B}"/>
    <cellStyle name="Comma 21 2 2" xfId="17524" xr:uid="{9CE7ABC2-F3BF-48F6-8F7E-FF2EEBE32E0A}"/>
    <cellStyle name="Comma 21 3" xfId="16407" xr:uid="{3741EEE4-E948-4F93-94B8-F4F793F7CDA9}"/>
    <cellStyle name="Comma 22" xfId="11726" xr:uid="{6B161353-A998-45BF-9EF8-0ED52A4976AA}"/>
    <cellStyle name="Comma 22 2" xfId="12921" xr:uid="{6062BE0A-E19C-461A-AE58-41D412F71892}"/>
    <cellStyle name="Comma 22 2 2" xfId="17619" xr:uid="{628DE646-51AA-4D1E-AB18-A22FF06F93CA}"/>
    <cellStyle name="Comma 22 3" xfId="16590" xr:uid="{1B0CF959-2334-44A2-99E2-D02C5102737B}"/>
    <cellStyle name="Comma 23" xfId="11720" xr:uid="{9ADE5621-3EB0-497C-8903-55EDE39A065C}"/>
    <cellStyle name="Comma 23 2" xfId="12919" xr:uid="{7FE32AC6-62E3-4F25-B730-DE4592DF73BE}"/>
    <cellStyle name="Comma 23 2 2" xfId="17617" xr:uid="{0615E0BB-838B-49EB-8098-B759F7791DDA}"/>
    <cellStyle name="Comma 23 3" xfId="16588" xr:uid="{53DB6920-FC11-460F-AD7D-907712682418}"/>
    <cellStyle name="Comma 24" xfId="11737" xr:uid="{8830CA6E-ADA3-4B95-B900-0B8F48D4BD13}"/>
    <cellStyle name="Comma 24 2" xfId="12929" xr:uid="{E0A1C411-640B-4256-AE66-DAC5BBB08E45}"/>
    <cellStyle name="Comma 24 2 2" xfId="17627" xr:uid="{1D0852F9-3734-4C3D-AADC-2270C3E5406D}"/>
    <cellStyle name="Comma 24 3" xfId="16598" xr:uid="{36142D42-7254-48C4-97E4-785DC7B75660}"/>
    <cellStyle name="Comma 25" xfId="11359" xr:uid="{6BC472AD-2D08-4077-9DFD-F8A334C68837}"/>
    <cellStyle name="Comma 25 2" xfId="12750" xr:uid="{55545D14-805E-455E-920A-AE9FC86D5715}"/>
    <cellStyle name="Comma 25 2 2" xfId="17525" xr:uid="{1E5BE2EF-C7D1-4962-BA1F-5E2D0037C11D}"/>
    <cellStyle name="Comma 25 3" xfId="16408" xr:uid="{766F2A73-4DFF-409F-AC51-4CA78E0A0093}"/>
    <cellStyle name="Comma 26" xfId="11360" xr:uid="{49E02458-73B2-4F96-969E-D44A4C9DE91F}"/>
    <cellStyle name="Comma 26 2" xfId="12751" xr:uid="{3060F697-C583-4BFD-A1C9-F01A234BC1B1}"/>
    <cellStyle name="Comma 26 2 2" xfId="17526" xr:uid="{CD5BB0AF-B940-48A6-9A24-7C51D72B7699}"/>
    <cellStyle name="Comma 26 3" xfId="16409" xr:uid="{0118C155-4565-457A-BEF8-897415333051}"/>
    <cellStyle name="Comma 27" xfId="5873" xr:uid="{0BEE4C75-5406-417B-BD5D-D2FD43E9AE43}"/>
    <cellStyle name="Comma 27 2" xfId="7849" xr:uid="{2C3529D7-3599-47FE-BBCE-ADA25CFB4A04}"/>
    <cellStyle name="Comma 27 2 2" xfId="12930" xr:uid="{59896CCC-6E61-44AC-98D2-511B6E9029E7}"/>
    <cellStyle name="Comma 27 2 3" xfId="9743" xr:uid="{04DA9FF1-39AB-4DA9-B1F9-3A85EDE4A49E}"/>
    <cellStyle name="Comma 27 2 4" xfId="17628" xr:uid="{6847380C-5A5C-4E8B-A1CB-759ACCC0E073}"/>
    <cellStyle name="Comma 27 3" xfId="7669" xr:uid="{63BB6061-E0C3-4C4C-B1C5-F87A6923C71E}"/>
    <cellStyle name="Comma 27 3 2" xfId="9563" xr:uid="{72941B16-E1AA-47B4-99E0-D340682F8A21}"/>
    <cellStyle name="Comma 27 4" xfId="8349" xr:uid="{36BF859F-7F0B-4992-8445-9E7E6D644AF5}"/>
    <cellStyle name="Comma 27 4 2" xfId="10240" xr:uid="{8F842E76-6F84-43AE-B685-1297F50EFC24}"/>
    <cellStyle name="Comma 27 5" xfId="11739" xr:uid="{C1826579-C2FD-4E16-B258-85B9380813C2}"/>
    <cellStyle name="Comma 27 6" xfId="9374" xr:uid="{A07B86A7-3923-4FD9-89E3-F9E27D32FA55}"/>
    <cellStyle name="Comma 27 7" xfId="16599" xr:uid="{856E369E-9950-48D4-BB16-F2FD8C94BBE6}"/>
    <cellStyle name="Comma 27 8" xfId="7475" xr:uid="{969EB4C6-48B3-40B2-8B44-7372E15A356C}"/>
    <cellStyle name="Comma 28" xfId="11929" xr:uid="{303CC00D-4739-4776-BE5B-2842A708F7F1}"/>
    <cellStyle name="Comma 28 2" xfId="16780" xr:uid="{D77416B3-61B3-49B0-A143-D8D9E873A207}"/>
    <cellStyle name="Comma 29" xfId="16122" xr:uid="{BB3FCB81-B263-4DF0-B737-060E53B782A8}"/>
    <cellStyle name="Comma 3" xfId="573" xr:uid="{8FD81DB7-70B6-4245-A159-ADD794785EE1}"/>
    <cellStyle name="Comma 3 10" xfId="8466" xr:uid="{FE84F017-AA45-4D02-A28B-4570FF4C66DE}"/>
    <cellStyle name="Comma 3 10 2" xfId="10390" xr:uid="{E207C474-9BD7-4ECF-A19E-1BB3C8E7F242}"/>
    <cellStyle name="Comma 3 11" xfId="8928" xr:uid="{C0B3BD42-3DC2-44E5-90D3-F99A1A1DE9BE}"/>
    <cellStyle name="Comma 3 12" xfId="16099" xr:uid="{002E390F-5624-4FC4-A53D-0E380EF3C43B}"/>
    <cellStyle name="Comma 3 127" xfId="7055" xr:uid="{45C47326-02A6-45BE-BD56-F21AEC36DD1E}"/>
    <cellStyle name="Comma 3 127 2" xfId="7078" xr:uid="{F9F22D13-A911-426C-8169-80E12A842FF5}"/>
    <cellStyle name="Comma 3 13" xfId="10558" xr:uid="{D7E6DEDB-DA4D-4E90-830B-7146CCF6498D}"/>
    <cellStyle name="Comma 3 13 2" xfId="10786" xr:uid="{09FE926C-0C8C-4943-82BD-5A9BEAEDC5D8}"/>
    <cellStyle name="Comma 3 13 2 2" xfId="12189" xr:uid="{F68324CE-AAB5-48DC-B90B-0D823F531786}"/>
    <cellStyle name="Comma 3 13 2 2 2" xfId="16985" xr:uid="{268A3FB2-2639-4810-8FFF-B37C6083F960}"/>
    <cellStyle name="Comma 3 13 2 3" xfId="16215" xr:uid="{51B52D65-24B5-4CAD-A3B5-2535D4B10821}"/>
    <cellStyle name="Comma 3 13 3" xfId="11930" xr:uid="{E346D426-7831-4573-9B5E-7D3D494665AB}"/>
    <cellStyle name="Comma 3 13 3 2" xfId="16781" xr:uid="{5646FD82-E59C-4554-AD45-3B2D344419BD}"/>
    <cellStyle name="Comma 3 13 4" xfId="16123" xr:uid="{61D9097B-E4BE-4D13-87B4-D2AAA06BE4D4}"/>
    <cellStyle name="Comma 3 14" xfId="6162" xr:uid="{1E34CAEA-3061-4856-9085-827DB2CE45CB}"/>
    <cellStyle name="Comma 3 2" xfId="4849" xr:uid="{05ABAAE7-800E-43A9-AB35-EAEDA2741459}"/>
    <cellStyle name="Comma 3 2 10" xfId="8520" xr:uid="{037B1980-037D-4BD0-9C21-D96D922EACA3}"/>
    <cellStyle name="Comma 3 2 11" xfId="8929" xr:uid="{5653DA00-3EB1-4B51-99E7-03C719962881}"/>
    <cellStyle name="Comma 3 2 12" xfId="16100" xr:uid="{4B25192B-F11E-4AEF-A485-1F437F614E3E}"/>
    <cellStyle name="Comma 3 2 13" xfId="6223" xr:uid="{70B5B68E-762C-461D-A8EF-8E8EFCDFFFFA}"/>
    <cellStyle name="Comma 3 2 2" xfId="4850" xr:uid="{E7CD28A4-44AA-404A-9E47-3C9E4A11C7F5}"/>
    <cellStyle name="Comma 3 2 2 10" xfId="16101" xr:uid="{17DE7B9C-AE4F-4605-9ECA-C7704ECE1B1A}"/>
    <cellStyle name="Comma 3 2 2 11" xfId="6326" xr:uid="{49E1A9F5-9A8D-4011-85FA-5A7A94B4E7FF}"/>
    <cellStyle name="Comma 3 2 2 2" xfId="5855" xr:uid="{B7B25CF0-0E64-4D84-84C6-B9D6BDC442AF}"/>
    <cellStyle name="Comma 3 2 2 2 2" xfId="7839" xr:uid="{2D82370E-FA8F-4E27-A61A-B13BFE89E767}"/>
    <cellStyle name="Comma 3 2 2 2 2 2" xfId="12642" xr:uid="{FD64340E-A91B-4B02-95BE-1CADD825EF4B}"/>
    <cellStyle name="Comma 3 2 2 2 2 2 2" xfId="17417" xr:uid="{C367CA57-094D-4167-BADB-C030744FC2D9}"/>
    <cellStyle name="Comma 3 2 2 2 2 3" xfId="11233" xr:uid="{371BD24B-E582-477A-85EF-8193432C4010}"/>
    <cellStyle name="Comma 3 2 2 2 2 4" xfId="9732" xr:uid="{E5A1C06D-8AC0-4C46-A25B-EE41C3DDAB2E}"/>
    <cellStyle name="Comma 3 2 2 2 2 5" xfId="16384" xr:uid="{44A2E97B-1631-4131-A5C3-7F7EE7445217}"/>
    <cellStyle name="Comma 3 2 2 2 3" xfId="7658" xr:uid="{3C7BDF33-E981-4A48-86EF-0D6AB582F5FF}"/>
    <cellStyle name="Comma 3 2 2 2 3 2" xfId="12025" xr:uid="{1936B1F8-5127-4B03-894A-3A44E661B566}"/>
    <cellStyle name="Comma 3 2 2 2 3 3" xfId="9552" xr:uid="{B00D9807-08CA-44AD-82E5-CD535A9FA7D4}"/>
    <cellStyle name="Comma 3 2 2 2 3 4" xfId="16875" xr:uid="{6A3763A3-B675-418A-915B-6932862CED9C}"/>
    <cellStyle name="Comma 3 2 2 2 4" xfId="8333" xr:uid="{BD0FDF2F-32A5-4E6D-ADEE-F9281382807D}"/>
    <cellStyle name="Comma 3 2 2 2 4 2" xfId="10225" xr:uid="{479170D0-1FA2-4401-B502-D56FD43B7B7E}"/>
    <cellStyle name="Comma 3 2 2 2 5" xfId="7457" xr:uid="{AB8CEF62-F898-4594-B09A-2C4B35262853}"/>
    <cellStyle name="Comma 3 2 2 2 5 2" xfId="10662" xr:uid="{18BDDCBA-7746-4ECD-9AA8-DFCBF8F85D96}"/>
    <cellStyle name="Comma 3 2 2 2 6" xfId="8833" xr:uid="{3188449C-30FF-43B6-874C-C732E0D696F4}"/>
    <cellStyle name="Comma 3 2 2 2 7" xfId="9356" xr:uid="{9179BD94-55E5-47C8-82D9-0302FAB1BB2E}"/>
    <cellStyle name="Comma 3 2 2 2 8" xfId="16203" xr:uid="{8CB448FA-6D3A-4854-814D-7FCDDCC6D47B}"/>
    <cellStyle name="Comma 3 2 2 2 9" xfId="6755" xr:uid="{E9E6A517-1D4F-4896-90CF-E795D8F290EB}"/>
    <cellStyle name="Comma 3 2 2 3" xfId="6540" xr:uid="{6639E089-E45A-4A03-B754-82C2DED06C13}"/>
    <cellStyle name="Comma 3 2 2 3 2" xfId="7750" xr:uid="{A98CF811-E5B0-41C5-881E-E8CF6A07E63D}"/>
    <cellStyle name="Comma 3 2 2 3 2 2" xfId="12389" xr:uid="{58E58287-6FA6-4AC7-ABDB-ED73F665FADD}"/>
    <cellStyle name="Comma 3 2 2 3 2 3" xfId="17173" xr:uid="{BBD13648-F746-4739-828E-D4F1D4E26DA8}"/>
    <cellStyle name="Comma 3 2 2 3 3" xfId="10987" xr:uid="{43002A7F-9B91-4D6E-A5FA-38D1830E37BE}"/>
    <cellStyle name="Comma 3 2 2 3 4" xfId="9643" xr:uid="{9A1E5B2C-D1DE-4255-A24B-C678361A7267}"/>
    <cellStyle name="Comma 3 2 2 3 5" xfId="16296" xr:uid="{1C35B12F-9D01-4DB0-98C6-3B108C7A862D}"/>
    <cellStyle name="Comma 3 2 2 4" xfId="7569" xr:uid="{320B4A02-8978-421C-A486-83EA46A8B2A4}"/>
    <cellStyle name="Comma 3 2 2 4 2" xfId="12754" xr:uid="{31D3FDCC-2154-4979-A747-91B9640E7D53}"/>
    <cellStyle name="Comma 3 2 2 4 2 2" xfId="17529" xr:uid="{8F58D99C-010E-4E28-A14D-FE1E409333AA}"/>
    <cellStyle name="Comma 3 2 2 4 3" xfId="11363" xr:uid="{4CEEE044-DC83-4119-9959-CC2E30862E74}"/>
    <cellStyle name="Comma 3 2 2 4 4" xfId="9463" xr:uid="{D59BA87C-6FAD-4778-9B1A-E19E74679407}"/>
    <cellStyle name="Comma 3 2 2 4 5" xfId="16412" xr:uid="{81FBA4A3-81CD-4D4F-9A8A-0E1A3F4A1AD9}"/>
    <cellStyle name="Comma 3 2 2 5" xfId="8072" xr:uid="{74B955E7-0074-4AF8-ACAF-E5913D29B765}"/>
    <cellStyle name="Comma 3 2 2 5 2" xfId="11819" xr:uid="{580E1ACC-5DD3-49C2-8FC6-CA10CE39C482}"/>
    <cellStyle name="Comma 3 2 2 5 3" xfId="9965" xr:uid="{D42E0E56-2600-4CD5-B701-3FF8B608DC05}"/>
    <cellStyle name="Comma 3 2 2 5 4" xfId="16679" xr:uid="{556AA783-99E5-4C4B-89D6-F9BEE151EF9A}"/>
    <cellStyle name="Comma 3 2 2 6" xfId="7193" xr:uid="{4BA81D78-9235-47F1-932E-220E715DC40C}"/>
    <cellStyle name="Comma 3 2 2 6 2" xfId="10392" xr:uid="{EFDA6DCC-88B0-4F4B-A839-6E20E0C8AE17}"/>
    <cellStyle name="Comma 3 2 2 7" xfId="6956" xr:uid="{C4F28FEA-60C8-4F18-8130-AACAB0498BD4}"/>
    <cellStyle name="Comma 3 2 2 8" xfId="8623" xr:uid="{92BD227C-729F-4A32-AFAD-4EEA719E74F8}"/>
    <cellStyle name="Comma 3 2 2 9" xfId="8930" xr:uid="{A1589158-3E25-41A4-AB41-56C327CBD53B}"/>
    <cellStyle name="Comma 3 2 3" xfId="4851" xr:uid="{85CB9CD2-9769-4214-B097-822749C1D721}"/>
    <cellStyle name="Comma 3 2 3 10" xfId="16102" xr:uid="{28DB59B8-F4A2-42A2-B694-0285102570A1}"/>
    <cellStyle name="Comma 3 2 3 11" xfId="6652" xr:uid="{8A38500C-E9AC-4C95-A21D-C16ED799A7B2}"/>
    <cellStyle name="Comma 3 2 3 2" xfId="5856" xr:uid="{7B00AD7D-46BB-4602-80FC-7D937EC039A1}"/>
    <cellStyle name="Comma 3 2 3 2 2" xfId="7840" xr:uid="{25BA4F6F-E67A-4CF1-9EFD-4AA64B9A2BD0}"/>
    <cellStyle name="Comma 3 2 3 2 2 2" xfId="12643" xr:uid="{1639EBEF-06B3-49E7-BB7D-F2D98B6BC212}"/>
    <cellStyle name="Comma 3 2 3 2 2 2 2" xfId="17418" xr:uid="{192ACDC5-3B4A-44CC-BA1C-77B668F9788B}"/>
    <cellStyle name="Comma 3 2 3 2 2 3" xfId="11234" xr:uid="{8D9F5DB5-A373-4449-8672-2C71012B4E1A}"/>
    <cellStyle name="Comma 3 2 3 2 2 4" xfId="9733" xr:uid="{1FE31AFB-298C-4503-A22B-24F072F73272}"/>
    <cellStyle name="Comma 3 2 3 2 2 5" xfId="16385" xr:uid="{F4FF96E6-6048-4A95-926A-CADFC49F1CF4}"/>
    <cellStyle name="Comma 3 2 3 2 3" xfId="7659" xr:uid="{B716DEC6-4F41-42A2-B8B1-B9F6B97F5887}"/>
    <cellStyle name="Comma 3 2 3 2 3 2" xfId="12026" xr:uid="{3AFD1C2C-F139-44AE-9933-179D8D846A94}"/>
    <cellStyle name="Comma 3 2 3 2 3 3" xfId="9553" xr:uid="{B479A061-E964-4F7C-AD9B-F3202F777D06}"/>
    <cellStyle name="Comma 3 2 3 2 3 4" xfId="16876" xr:uid="{494C2609-8195-4BC4-9CA9-A9811B7C2A8C}"/>
    <cellStyle name="Comma 3 2 3 2 4" xfId="8334" xr:uid="{50276DFD-5287-4DF2-B747-1EB0A167A858}"/>
    <cellStyle name="Comma 3 2 3 2 4 2" xfId="10226" xr:uid="{42773E4E-A0F3-4028-8106-200E1E713751}"/>
    <cellStyle name="Comma 3 2 3 2 5" xfId="10663" xr:uid="{FA4D0A72-218E-4CF5-BFD9-512ED4D2E422}"/>
    <cellStyle name="Comma 3 2 3 2 6" xfId="9357" xr:uid="{5CD88978-7E1A-4DBC-9263-480F832F2C5D}"/>
    <cellStyle name="Comma 3 2 3 2 7" xfId="16204" xr:uid="{455FF2EB-FF9B-4128-968F-3F5D3CBAF1DC}"/>
    <cellStyle name="Comma 3 2 3 2 8" xfId="7458" xr:uid="{A1211A1A-9A07-4276-A960-D72220232E52}"/>
    <cellStyle name="Comma 3 2 3 3" xfId="7751" xr:uid="{8C4B7F9A-FD08-4C44-8919-70F5D79427AC}"/>
    <cellStyle name="Comma 3 2 3 3 2" xfId="12390" xr:uid="{7C5A3C32-D569-4300-B6EE-3F04C66D07DA}"/>
    <cellStyle name="Comma 3 2 3 3 2 2" xfId="17174" xr:uid="{D92A301E-0061-4F92-8C54-288E5BB5B03B}"/>
    <cellStyle name="Comma 3 2 3 3 3" xfId="10988" xr:uid="{5D651121-F503-4F17-826D-270128A96C3B}"/>
    <cellStyle name="Comma 3 2 3 3 4" xfId="9644" xr:uid="{FE85C766-8682-4BA2-8527-A2AB8F5D810D}"/>
    <cellStyle name="Comma 3 2 3 3 5" xfId="16297" xr:uid="{461F1407-525C-4161-9DB8-D8693C143192}"/>
    <cellStyle name="Comma 3 2 3 4" xfId="7570" xr:uid="{B8A75A7D-C1CE-4EAC-9443-D791BB068E48}"/>
    <cellStyle name="Comma 3 2 3 4 2" xfId="12895" xr:uid="{BE5BF34A-BA6C-42B4-9176-6E31772907BE}"/>
    <cellStyle name="Comma 3 2 3 4 2 2" xfId="17604" xr:uid="{51F1F4B9-DFE8-4EC0-8085-B061E20A829C}"/>
    <cellStyle name="Comma 3 2 3 4 3" xfId="11621" xr:uid="{3FF058C9-2F9C-41E1-A218-C151AC050B2E}"/>
    <cellStyle name="Comma 3 2 3 4 4" xfId="9464" xr:uid="{FD2C8F88-F717-44D0-AC5D-249100572124}"/>
    <cellStyle name="Comma 3 2 3 4 5" xfId="16519" xr:uid="{6EF4D7D9-B89C-449D-8AAC-7129E438ADB5}"/>
    <cellStyle name="Comma 3 2 3 5" xfId="8073" xr:uid="{53255FA3-BB98-4140-83C3-8ED31B902C8B}"/>
    <cellStyle name="Comma 3 2 3 5 2" xfId="11820" xr:uid="{72316833-A705-4708-A1E5-AB252D124EF4}"/>
    <cellStyle name="Comma 3 2 3 5 3" xfId="9966" xr:uid="{F6A73D4F-2C27-453E-BCD7-CD6554C98D8B}"/>
    <cellStyle name="Comma 3 2 3 5 4" xfId="16680" xr:uid="{0E9C3044-55CA-4D59-925B-0C87C7AFFB78}"/>
    <cellStyle name="Comma 3 2 3 6" xfId="7194" xr:uid="{A1EAEA40-7728-4227-AEBD-BDB711649F90}"/>
    <cellStyle name="Comma 3 2 3 6 2" xfId="10393" xr:uid="{3F3D5538-DAA8-4C6C-AF60-E8062BB96C5D}"/>
    <cellStyle name="Comma 3 2 3 7" xfId="7004" xr:uid="{A4F05006-F378-4553-8495-8F7C0FF1E9C8}"/>
    <cellStyle name="Comma 3 2 3 8" xfId="8730" xr:uid="{94839473-33F8-4387-858C-02CDEA511921}"/>
    <cellStyle name="Comma 3 2 3 9" xfId="8931" xr:uid="{EE4D403F-09A6-4446-858C-E650BF027EAA}"/>
    <cellStyle name="Comma 3 2 4" xfId="5854" xr:uid="{B7951A03-CBFD-4FF1-82D8-BA0D591AA9DF}"/>
    <cellStyle name="Comma 3 2 4 2" xfId="7838" xr:uid="{A5CB3D55-098C-4276-9190-5A3AEEE0751A}"/>
    <cellStyle name="Comma 3 2 4 2 2" xfId="12641" xr:uid="{C7338D0A-0C3C-42CC-951C-7D56178E2184}"/>
    <cellStyle name="Comma 3 2 4 2 2 2" xfId="17416" xr:uid="{9ED8E633-2B6B-4779-8956-31E445E4FCC0}"/>
    <cellStyle name="Comma 3 2 4 2 3" xfId="11232" xr:uid="{D35DA2D7-0B61-4525-8C79-985EF5781ABA}"/>
    <cellStyle name="Comma 3 2 4 2 4" xfId="9731" xr:uid="{AD6C3F36-A1DE-40A9-A304-842406F4C495}"/>
    <cellStyle name="Comma 3 2 4 2 5" xfId="16383" xr:uid="{C74EA126-C800-4516-A934-DC30D936ECA0}"/>
    <cellStyle name="Comma 3 2 4 3" xfId="7657" xr:uid="{C2A73614-2BE8-4C14-BF1F-78BC2C32AD5B}"/>
    <cellStyle name="Comma 3 2 4 3 2" xfId="12024" xr:uid="{6F978DF4-E07B-4225-8D7A-A74061A9D3F6}"/>
    <cellStyle name="Comma 3 2 4 3 3" xfId="9551" xr:uid="{EF8D5244-2559-4FD8-B5A7-341E06F149AB}"/>
    <cellStyle name="Comma 3 2 4 3 4" xfId="16874" xr:uid="{8DB08C9B-AC72-44B2-880C-B9BCD3F7FBF5}"/>
    <cellStyle name="Comma 3 2 4 4" xfId="8332" xr:uid="{07D100BA-7483-4FFD-A039-FA95952BB3CB}"/>
    <cellStyle name="Comma 3 2 4 4 2" xfId="10224" xr:uid="{D837EF58-BD3C-470A-972D-F4815AAF967D}"/>
    <cellStyle name="Comma 3 2 4 5" xfId="7456" xr:uid="{BD588731-3F93-4D97-9AC6-6607395E0865}"/>
    <cellStyle name="Comma 3 2 4 5 2" xfId="10661" xr:uid="{AB3FF228-A51B-4C79-9AD0-EB60A1F7AB77}"/>
    <cellStyle name="Comma 3 2 4 6" xfId="9355" xr:uid="{212D2874-1A84-494D-91F6-3A707952A3CB}"/>
    <cellStyle name="Comma 3 2 4 7" xfId="16202" xr:uid="{A5A9E547-A227-4E4E-AB83-A653948B13E3}"/>
    <cellStyle name="Comma 3 2 4 8" xfId="6437" xr:uid="{AC18BC8D-0EAA-4812-AB66-C271277AE5F3}"/>
    <cellStyle name="Comma 3 2 5" xfId="7749" xr:uid="{5CECF795-BA9E-4E57-A6A6-295540D6EC07}"/>
    <cellStyle name="Comma 3 2 5 2" xfId="12388" xr:uid="{DFF5F75E-ECE2-4F89-B6B0-E1502AD2D5A6}"/>
    <cellStyle name="Comma 3 2 5 2 2" xfId="17172" xr:uid="{18DD9F91-F855-42A6-A2B9-41C93FAD1E85}"/>
    <cellStyle name="Comma 3 2 5 3" xfId="10986" xr:uid="{BFCB5DFE-043A-400D-9BEA-F0A9A76CF11B}"/>
    <cellStyle name="Comma 3 2 5 4" xfId="9642" xr:uid="{0515A648-5C95-4B4F-AFE1-0053D692412B}"/>
    <cellStyle name="Comma 3 2 5 5" xfId="16295" xr:uid="{55B6A6EC-AB8D-4C59-A5C2-757120AE41B7}"/>
    <cellStyle name="Comma 3 2 6" xfId="7568" xr:uid="{AFF73270-5C7E-496A-AB77-ACC4D9722276}"/>
    <cellStyle name="Comma 3 2 6 2" xfId="12753" xr:uid="{1ED51A3C-4991-4F76-A1AD-275396BF5DB0}"/>
    <cellStyle name="Comma 3 2 6 2 2" xfId="17528" xr:uid="{DC42F4B0-62E2-4919-8702-6B61D02E5854}"/>
    <cellStyle name="Comma 3 2 6 3" xfId="11362" xr:uid="{61544126-CF1E-440B-A728-0110714B139E}"/>
    <cellStyle name="Comma 3 2 6 4" xfId="9462" xr:uid="{117B54BB-5304-4CDE-8250-A72D3C37E446}"/>
    <cellStyle name="Comma 3 2 6 5" xfId="16411" xr:uid="{733DF7EA-6015-443A-9D31-A194EAFCF378}"/>
    <cellStyle name="Comma 3 2 7" xfId="8071" xr:uid="{DE1239E8-C716-49F7-896F-E37102415FFE}"/>
    <cellStyle name="Comma 3 2 7 2" xfId="11818" xr:uid="{64E66534-E706-417C-AE70-7548D414044C}"/>
    <cellStyle name="Comma 3 2 7 3" xfId="9964" xr:uid="{037CA1E1-FEFA-4A74-ADA3-B7375BBF579C}"/>
    <cellStyle name="Comma 3 2 7 4" xfId="16678" xr:uid="{7A9A3343-FE68-4386-991E-C2AAF736C517}"/>
    <cellStyle name="Comma 3 2 8" xfId="7192" xr:uid="{AD3CE098-6112-4225-BCE4-9A5E4F0C552A}"/>
    <cellStyle name="Comma 3 2 8 2" xfId="10391" xr:uid="{29F1CDBB-9EFA-4264-98B3-0FAE55574D45}"/>
    <cellStyle name="Comma 3 2 9" xfId="6858" xr:uid="{F69085A5-9BD6-4E8B-A356-71601205A402}"/>
    <cellStyle name="Comma 3 3" xfId="4852" xr:uid="{DD52A4A2-2DE4-401A-8714-7B0579ECB064}"/>
    <cellStyle name="Comma 3 3 10" xfId="16103" xr:uid="{92F3CEF6-0B30-4518-94FC-3F7E54A01099}"/>
    <cellStyle name="Comma 3 3 11" xfId="6276" xr:uid="{A0F2AD0E-5A31-4327-A2DD-4EC100F3ABFE}"/>
    <cellStyle name="Comma 3 3 2" xfId="5857" xr:uid="{6CF40E14-C158-4CA0-AC75-14D6334B89A8}"/>
    <cellStyle name="Comma 3 3 2 2" xfId="7841" xr:uid="{35031B7A-EF56-430A-A2F9-37AE68481C4B}"/>
    <cellStyle name="Comma 3 3 2 2 2" xfId="12190" xr:uid="{3146C685-87CC-4296-80A6-4159ABECC53B}"/>
    <cellStyle name="Comma 3 3 2 2 2 2" xfId="16986" xr:uid="{DC80BB9E-088F-423B-A5AD-B0D3B645A0C4}"/>
    <cellStyle name="Comma 3 3 2 2 3" xfId="10787" xr:uid="{14BAA021-9937-4E2F-9B5F-3C6E0EBD6B1D}"/>
    <cellStyle name="Comma 3 3 2 2 4" xfId="9734" xr:uid="{F2255ACC-4AB0-49B4-B0E5-D9E5FCCED97F}"/>
    <cellStyle name="Comma 3 3 2 2 5" xfId="16216" xr:uid="{EFC39EA7-3F10-43A0-9E19-72DC1EFA437F}"/>
    <cellStyle name="Comma 3 3 2 3" xfId="7660" xr:uid="{D5900801-8C42-470B-BB08-243C1579DC74}"/>
    <cellStyle name="Comma 3 3 2 3 2" xfId="12644" xr:uid="{3D1D5CFD-2B9F-41DF-AB77-A61AAC9FD29F}"/>
    <cellStyle name="Comma 3 3 2 3 2 2" xfId="17419" xr:uid="{081DFEA8-4A6D-4B7E-BCB2-4A1C4CDCE36E}"/>
    <cellStyle name="Comma 3 3 2 3 3" xfId="11235" xr:uid="{C00D55FD-2269-439E-909E-45C1237B1591}"/>
    <cellStyle name="Comma 3 3 2 3 4" xfId="9554" xr:uid="{2AE35338-E50F-47A8-ACEE-4F89C280D3DE}"/>
    <cellStyle name="Comma 3 3 2 3 5" xfId="16386" xr:uid="{1591CFD4-AB8F-4130-9DAD-D4FE1AB8C7ED}"/>
    <cellStyle name="Comma 3 3 2 4" xfId="8335" xr:uid="{549E1A35-7335-47A1-A426-E798F59F9133}"/>
    <cellStyle name="Comma 3 3 2 4 2" xfId="12756" xr:uid="{4E2E5ECA-4F93-4617-8417-D132225325CB}"/>
    <cellStyle name="Comma 3 3 2 4 2 2" xfId="17531" xr:uid="{95C04DE6-368F-4CA1-BCFE-97E23612CB62}"/>
    <cellStyle name="Comma 3 3 2 4 3" xfId="11365" xr:uid="{82C697C0-D800-46C2-AD31-340755B68033}"/>
    <cellStyle name="Comma 3 3 2 4 4" xfId="10227" xr:uid="{CF728391-8FA0-4FA3-A13B-4B310ECE74C1}"/>
    <cellStyle name="Comma 3 3 2 4 5" xfId="16414" xr:uid="{BD1BD588-E5F2-459D-B802-D19452737D54}"/>
    <cellStyle name="Comma 3 3 2 5" xfId="7459" xr:uid="{081784B8-3804-4AA3-8290-A47979BAED3C}"/>
    <cellStyle name="Comma 3 3 2 5 2" xfId="11931" xr:uid="{E5983658-E8D3-41F8-9071-46B1EAEAE5F6}"/>
    <cellStyle name="Comma 3 3 2 5 3" xfId="16782" xr:uid="{6E9028D9-C1FC-4628-9984-983DE7B0D794}"/>
    <cellStyle name="Comma 3 3 2 6" xfId="8783" xr:uid="{720F0A24-A308-4FE8-A2CE-BBBE69109DF1}"/>
    <cellStyle name="Comma 3 3 2 6 2" xfId="10559" xr:uid="{564E3AE1-F617-4D6A-8038-821E9A35DBB4}"/>
    <cellStyle name="Comma 3 3 2 7" xfId="9358" xr:uid="{00FCA451-A4C8-4EEA-A2D9-A2C36C4B3BCF}"/>
    <cellStyle name="Comma 3 3 2 8" xfId="16124" xr:uid="{8715565D-DE1D-4D3E-8EF5-44582E9343A1}"/>
    <cellStyle name="Comma 3 3 2 9" xfId="6705" xr:uid="{B9F19D4E-E06D-4A05-94AC-0EA9BE39F73F}"/>
    <cellStyle name="Comma 3 3 3" xfId="6490" xr:uid="{A3B5AC16-6CB2-4636-BC12-5EE7445A0124}"/>
    <cellStyle name="Comma 3 3 3 2" xfId="7752" xr:uid="{E532D1FF-7BFC-45B8-8AF0-12CB19478918}"/>
    <cellStyle name="Comma 3 3 3 2 2" xfId="12027" xr:uid="{4E06812A-585B-437C-8C96-7AAA94A31140}"/>
    <cellStyle name="Comma 3 3 3 2 3" xfId="16877" xr:uid="{71019307-6118-408C-8C11-45B31056E1BD}"/>
    <cellStyle name="Comma 3 3 3 3" xfId="10664" xr:uid="{A8386D49-2FBB-4675-97D7-CB0F7C51B880}"/>
    <cellStyle name="Comma 3 3 3 4" xfId="9645" xr:uid="{F89FFA60-B0EC-48CB-95EC-7745495908CD}"/>
    <cellStyle name="Comma 3 3 3 5" xfId="16205" xr:uid="{058ACA63-A9BE-404C-8564-703D48F4FA22}"/>
    <cellStyle name="Comma 3 3 4" xfId="7571" xr:uid="{8F7DC0F5-A279-4655-A3D5-AD5AB89BED38}"/>
    <cellStyle name="Comma 3 3 4 2" xfId="12391" xr:uid="{5C62C41C-71E5-4CA4-AC90-3F2D23310D38}"/>
    <cellStyle name="Comma 3 3 4 2 2" xfId="17175" xr:uid="{33849DD9-7220-41C4-9F25-C0969AE2AAC7}"/>
    <cellStyle name="Comma 3 3 4 3" xfId="10989" xr:uid="{EEE9E9F4-91CD-4557-91EF-7F09A32B34DD}"/>
    <cellStyle name="Comma 3 3 4 4" xfId="9465" xr:uid="{6EDB9E01-2CB9-44FD-9A39-E452197F0B76}"/>
    <cellStyle name="Comma 3 3 4 5" xfId="16298" xr:uid="{70B63C1F-B633-482E-AF8C-25E60D6F8B07}"/>
    <cellStyle name="Comma 3 3 5" xfId="8074" xr:uid="{D3AFBE2C-7DDF-4378-BB0C-1180B11DFB4E}"/>
    <cellStyle name="Comma 3 3 5 2" xfId="12755" xr:uid="{9F290A38-D9C8-4DDE-B10C-078323A357E5}"/>
    <cellStyle name="Comma 3 3 5 2 2" xfId="17530" xr:uid="{FC01EB18-C537-4FB8-95EB-20B2C7D7C682}"/>
    <cellStyle name="Comma 3 3 5 3" xfId="11364" xr:uid="{79E5C40E-7512-4812-AEA3-1E59A3F49221}"/>
    <cellStyle name="Comma 3 3 5 4" xfId="9967" xr:uid="{624EF176-9466-486F-BD02-937F6EC2C5C6}"/>
    <cellStyle name="Comma 3 3 5 5" xfId="16413" xr:uid="{96B5612D-31AA-4596-B0B2-EEA6E80A91CA}"/>
    <cellStyle name="Comma 3 3 6" xfId="7195" xr:uid="{67B0FA48-8381-4F19-9B84-B94F267E0601}"/>
    <cellStyle name="Comma 3 3 6 2" xfId="11821" xr:uid="{E57A9934-0922-43BE-AFE7-2DBB8970D9EB}"/>
    <cellStyle name="Comma 3 3 6 3" xfId="16681" xr:uid="{61EBA11A-39B1-4283-B489-FCC063F78B98}"/>
    <cellStyle name="Comma 3 3 7" xfId="6908" xr:uid="{CFDAAC70-1689-4445-BD40-FF8DBF95D37A}"/>
    <cellStyle name="Comma 3 3 7 2" xfId="10394" xr:uid="{69A84BC7-140C-4B10-A146-520EA4B0091C}"/>
    <cellStyle name="Comma 3 3 8" xfId="8573" xr:uid="{92B31A99-5C5E-4FD7-BFC1-0C77F60BA90D}"/>
    <cellStyle name="Comma 3 3 9" xfId="8932" xr:uid="{2690DEDD-5F4E-4992-BEC7-0DDE4BCF66DF}"/>
    <cellStyle name="Comma 3 4" xfId="5853" xr:uid="{DD578C69-AECC-4B12-A9D2-D3A40A3C3BEE}"/>
    <cellStyle name="Comma 3 4 10" xfId="6598" xr:uid="{05A89C66-E03E-4C53-9458-50BB0C607719}"/>
    <cellStyle name="Comma 3 4 2" xfId="7837" xr:uid="{0BC6BA90-7D32-48BE-A856-DC8C5E082132}"/>
    <cellStyle name="Comma 3 4 2 2" xfId="12640" xr:uid="{CCB1C7EB-A216-4C0C-97A8-AC6335E511A7}"/>
    <cellStyle name="Comma 3 4 2 2 2" xfId="17415" xr:uid="{0077ACE6-A16F-4A81-BA02-E6C57C3CE229}"/>
    <cellStyle name="Comma 3 4 2 3" xfId="11231" xr:uid="{C2372C08-8F23-48E1-890F-EA9487525EA4}"/>
    <cellStyle name="Comma 3 4 2 4" xfId="9730" xr:uid="{AA28229A-4DE1-42FB-B57E-22F020C9DBAC}"/>
    <cellStyle name="Comma 3 4 2 5" xfId="16382" xr:uid="{B9000AB5-8D97-406E-BF23-B59B847B3F1A}"/>
    <cellStyle name="Comma 3 4 3" xfId="7656" xr:uid="{79630D1B-40EA-4112-844F-308978C7A86F}"/>
    <cellStyle name="Comma 3 4 3 2" xfId="12023" xr:uid="{AABEB322-0376-4F10-992E-FD921A0CEF8C}"/>
    <cellStyle name="Comma 3 4 3 3" xfId="9550" xr:uid="{9DEF8BED-65DC-4898-A9FF-C49D5E6540A9}"/>
    <cellStyle name="Comma 3 4 3 4" xfId="16873" xr:uid="{F0D529FD-0B67-4D8D-B458-8BBB75A7F16E}"/>
    <cellStyle name="Comma 3 4 4" xfId="8331" xr:uid="{FC832E59-D4AE-4245-BE0D-BAAA6F913E76}"/>
    <cellStyle name="Comma 3 4 4 2" xfId="10223" xr:uid="{277D0F15-BB69-466E-8340-F1D384221E77}"/>
    <cellStyle name="Comma 3 4 5" xfId="7455" xr:uid="{1AB4F2DB-DD5F-4F95-854C-B46B76589FE5}"/>
    <cellStyle name="Comma 3 4 5 2" xfId="10660" xr:uid="{EFC866CB-9453-42EB-81CF-30E44B2F9D76}"/>
    <cellStyle name="Comma 3 4 6" xfId="6983" xr:uid="{00647F5C-6DC1-4788-A71D-8306A778751E}"/>
    <cellStyle name="Comma 3 4 7" xfId="8676" xr:uid="{59E4C053-A14C-469B-8A05-CFDF69E6BF11}"/>
    <cellStyle name="Comma 3 4 8" xfId="9354" xr:uid="{E6C67E43-95BC-40F8-A17F-29D5E2DC4CD6}"/>
    <cellStyle name="Comma 3 4 9" xfId="16201" xr:uid="{3A0A0BFA-BC54-4F96-A352-BF0F16B6154E}"/>
    <cellStyle name="Comma 3 5" xfId="4848" xr:uid="{6F73D9EB-3C34-45D3-9608-7B180CDFB4EC}"/>
    <cellStyle name="Comma 3 5 2" xfId="7748" xr:uid="{6EE646DC-DEF5-4AF8-A031-469A851D701C}"/>
    <cellStyle name="Comma 3 5 2 2" xfId="12387" xr:uid="{303A118F-F5AE-4CE0-BDD2-681DBF9D6ECE}"/>
    <cellStyle name="Comma 3 5 2 3" xfId="17171" xr:uid="{76571472-D107-44BE-BC7F-1C9B31AE1196}"/>
    <cellStyle name="Comma 3 5 3" xfId="7038" xr:uid="{7E28B0A5-B588-4472-8B0B-2F84AF9487E7}"/>
    <cellStyle name="Comma 3 5 3 2" xfId="10985" xr:uid="{B33173DA-C4C6-40DB-B698-2BA5E766C36E}"/>
    <cellStyle name="Comma 3 5 4" xfId="9641" xr:uid="{C309F5BA-5636-49A0-9E8F-40B54B3474E3}"/>
    <cellStyle name="Comma 3 5 5" xfId="16294" xr:uid="{3DB91E51-000A-4586-BA72-83134EBF2BEA}"/>
    <cellStyle name="Comma 3 5 6" xfId="6383" xr:uid="{1ABFF200-6C1A-4078-A553-C1C37CAD9C26}"/>
    <cellStyle name="Comma 3 6" xfId="7567" xr:uid="{AB689A9C-EC51-496B-B5CB-BFF8F582A6D5}"/>
    <cellStyle name="Comma 3 6 2" xfId="12752" xr:uid="{6BCCD9DC-DD34-4A6E-881D-EE542F2ED98D}"/>
    <cellStyle name="Comma 3 6 2 2" xfId="17527" xr:uid="{B0624554-3E53-409C-90FF-ACB94A656CCF}"/>
    <cellStyle name="Comma 3 6 3" xfId="11361" xr:uid="{8C3EF6CC-7BC2-40D6-93B6-8643ECC4071E}"/>
    <cellStyle name="Comma 3 6 4" xfId="9461" xr:uid="{FEF239CD-3893-472D-994E-906CF6958887}"/>
    <cellStyle name="Comma 3 6 5" xfId="16410" xr:uid="{65978B93-53B7-4DE3-BFCA-6B1562F5F220}"/>
    <cellStyle name="Comma 3 7" xfId="8070" xr:uid="{D21C35D4-903C-40C7-8971-79EFF79BEA6F}"/>
    <cellStyle name="Comma 3 7 2" xfId="12915" xr:uid="{29747472-A7C9-48F0-8169-A3B1ADB863CB}"/>
    <cellStyle name="Comma 3 7 2 2" xfId="17613" xr:uid="{499C2039-376F-42B8-A3C3-8A340A239186}"/>
    <cellStyle name="Comma 3 7 3" xfId="11705" xr:uid="{A917AEF2-3D34-4D4A-8A2C-56ED0E123071}"/>
    <cellStyle name="Comma 3 7 4" xfId="9963" xr:uid="{3AEE6827-DC75-4134-A43D-1173DF917946}"/>
    <cellStyle name="Comma 3 7 5" xfId="16584" xr:uid="{C65AB7B3-E57D-4D58-80C6-259AA46BBAED}"/>
    <cellStyle name="Comma 3 8" xfId="7191" xr:uid="{553769DC-9258-4DF7-B7C2-C7D22867BC3C}"/>
    <cellStyle name="Comma 3 8 2" xfId="12927" xr:uid="{9F8BD285-A597-4D72-8D9F-55FF78DA84E2}"/>
    <cellStyle name="Comma 3 8 2 2" xfId="17625" xr:uid="{FC3D2493-CDF2-4AD3-9F9B-E20FECE75AD3}"/>
    <cellStyle name="Comma 3 8 3" xfId="11734" xr:uid="{68188B8B-384F-4031-BC99-6757AA840CA6}"/>
    <cellStyle name="Comma 3 8 4" xfId="16596" xr:uid="{07E55BC5-B7A3-46D0-9101-1902613B0214}"/>
    <cellStyle name="Comma 3 9" xfId="6807" xr:uid="{AC98C40E-E891-4821-9E29-BB2A5A4A4F90}"/>
    <cellStyle name="Comma 3 9 2" xfId="11817" xr:uid="{C114D47A-374E-4AB3-9E4B-8DED447148FF}"/>
    <cellStyle name="Comma 3 9 3" xfId="16677" xr:uid="{C9D9AE3B-B867-4C1D-B656-DA6C80736EDE}"/>
    <cellStyle name="Comma 3_Asset Health Themes (2)" xfId="4853" xr:uid="{9E0BF92C-E8FC-4957-B19E-55EA1C4E8F0F}"/>
    <cellStyle name="Comma 4" xfId="574" xr:uid="{10D08617-C983-41A4-A4D4-F2908DD004A5}"/>
    <cellStyle name="Comma 4 10" xfId="6548" xr:uid="{34C246FA-5EBF-48A2-8F7A-29C2FDAA4705}"/>
    <cellStyle name="Comma 4 2" xfId="5858" xr:uid="{897F2D4D-34EB-40BF-B26A-123FE2A9B82D}"/>
    <cellStyle name="Comma 4 2 2" xfId="7842" xr:uid="{9ECD711D-420E-47EF-9CB4-EBD2A6C7F058}"/>
    <cellStyle name="Comma 4 2 2 2" xfId="12645" xr:uid="{68B8094C-9FD8-4E8B-BEDE-E235513B31AE}"/>
    <cellStyle name="Comma 4 2 2 2 2" xfId="17420" xr:uid="{A914E7EF-997B-437E-B05D-2390457567AC}"/>
    <cellStyle name="Comma 4 2 2 3" xfId="11236" xr:uid="{981F7BC6-48EA-4FCC-AC49-91A635568E0A}"/>
    <cellStyle name="Comma 4 2 2 4" xfId="9735" xr:uid="{5DC6EE6E-8606-4D91-A1A6-BB5C2D3FBA67}"/>
    <cellStyle name="Comma 4 2 2 5" xfId="16387" xr:uid="{ECC36C3D-5734-4899-AA83-F25FAC2DEFA2}"/>
    <cellStyle name="Comma 4 2 3" xfId="7661" xr:uid="{799FF180-6E81-40B3-B389-17A059A30E10}"/>
    <cellStyle name="Comma 4 2 3 2" xfId="12028" xr:uid="{E59733EB-49A9-4E62-A5CE-DFFD167C2639}"/>
    <cellStyle name="Comma 4 2 3 3" xfId="9555" xr:uid="{68D87E39-7201-46BC-ADEF-445DEE29CCEF}"/>
    <cellStyle name="Comma 4 2 3 4" xfId="16878" xr:uid="{805B2AC8-7ADF-47E3-9975-A7E8C5CC76C9}"/>
    <cellStyle name="Comma 4 2 4" xfId="8336" xr:uid="{1DD35BB0-3E56-4164-8ACA-DE44350ABE33}"/>
    <cellStyle name="Comma 4 2 4 2" xfId="10228" xr:uid="{AD8C2992-DCB3-473C-A167-552DFC098883}"/>
    <cellStyle name="Comma 4 2 5" xfId="7460" xr:uid="{57C083CB-2453-412F-827E-3242AE753D60}"/>
    <cellStyle name="Comma 4 2 5 2" xfId="10665" xr:uid="{835391E6-9916-4AE5-9AF1-D9158D77171B}"/>
    <cellStyle name="Comma 4 2 6" xfId="9359" xr:uid="{9C221704-059D-437C-AEAD-42BF2C797ABF}"/>
    <cellStyle name="Comma 4 2 7" xfId="16206" xr:uid="{30DF0EE2-4D7B-4BCD-AFF4-37A3E8830BEF}"/>
    <cellStyle name="Comma 4 2 8" xfId="7010" xr:uid="{369B8510-DC26-486F-A568-8A0349DA9399}"/>
    <cellStyle name="Comma 4 3" xfId="4854" xr:uid="{6C3AFE2B-37FC-4FA1-88B1-CC7F17F54E9C}"/>
    <cellStyle name="Comma 4 3 2" xfId="7753" xr:uid="{ECCF24AC-4734-47EA-BF2B-D80BE0E1CC68}"/>
    <cellStyle name="Comma 4 3 2 2" xfId="12392" xr:uid="{AC37CFEE-AE74-4FBB-87F4-756D932CC5F0}"/>
    <cellStyle name="Comma 4 3 2 3" xfId="17176" xr:uid="{E2D2D6C3-3C9C-43D0-9F51-5A18E26F06BE}"/>
    <cellStyle name="Comma 4 3 3" xfId="10990" xr:uid="{FD02C045-B140-413C-84DD-5BE30B8E4269}"/>
    <cellStyle name="Comma 4 3 4" xfId="9646" xr:uid="{9D6338B8-CEAF-44E1-9454-245CD9E924DD}"/>
    <cellStyle name="Comma 4 3 5" xfId="16299" xr:uid="{B1FFA86E-12F1-4EFE-A174-4D2386AA964D}"/>
    <cellStyle name="Comma 4 3 6" xfId="7040" xr:uid="{A6662D79-F0AE-4FEA-A53F-8576010426DC}"/>
    <cellStyle name="Comma 4 4" xfId="7572" xr:uid="{06583F63-E5BF-487B-9BD6-95B5E4B4ABA1}"/>
    <cellStyle name="Comma 4 4 2" xfId="12757" xr:uid="{DE0990DD-8547-44CD-98ED-6D1DBC244DDF}"/>
    <cellStyle name="Comma 4 4 2 2" xfId="17532" xr:uid="{27FEBEA0-0EB0-4201-B491-B5CC530D3753}"/>
    <cellStyle name="Comma 4 4 3" xfId="11366" xr:uid="{08364845-A512-4A11-878A-7AB898BCC854}"/>
    <cellStyle name="Comma 4 4 4" xfId="9466" xr:uid="{950A8C68-1E14-430F-8C67-F11159B59F54}"/>
    <cellStyle name="Comma 4 4 5" xfId="16415" xr:uid="{C67ADD71-E925-4FB6-AD1C-BF4E993071F2}"/>
    <cellStyle name="Comma 4 5" xfId="8075" xr:uid="{599908BF-D2E4-4E38-B098-F3AEC6938C23}"/>
    <cellStyle name="Comma 4 5 2" xfId="11822" xr:uid="{6A7463B1-B0EE-450F-BC54-AE95C5A360AE}"/>
    <cellStyle name="Comma 4 5 3" xfId="9968" xr:uid="{3FEB8F25-3476-4F8D-B28E-D82122C89FDB}"/>
    <cellStyle name="Comma 4 5 4" xfId="16682" xr:uid="{11D2CE5D-6E75-47A8-80E8-BFF9134E48C5}"/>
    <cellStyle name="Comma 4 6" xfId="7196" xr:uid="{5C8591C2-9700-490F-8FF3-133F4ED8AE48}"/>
    <cellStyle name="Comma 4 6 2" xfId="10395" xr:uid="{E13CFBD7-B9B7-4F36-A6A5-DF778893C3C0}"/>
    <cellStyle name="Comma 4 7" xfId="6989" xr:uid="{762800AE-A240-49D3-9DDF-72E031CB3C92}"/>
    <cellStyle name="Comma 4 8" xfId="8933" xr:uid="{0596E778-59BE-4A8E-B47E-BEA63B8C83A1}"/>
    <cellStyle name="Comma 4 9" xfId="16104" xr:uid="{1355FFB5-88A3-4E20-88C0-8E8FFA3267F6}"/>
    <cellStyle name="Comma 5" xfId="575" xr:uid="{F1ACC4F9-D3F4-4903-8E99-51C5DA5A34CC}"/>
    <cellStyle name="Comma 5 2" xfId="5859" xr:uid="{49CEAECD-3D87-4792-80EC-9E31D446383A}"/>
    <cellStyle name="Comma 5 2 2" xfId="7843" xr:uid="{319EB5D5-9246-46F2-A133-4932A587882A}"/>
    <cellStyle name="Comma 5 2 2 2" xfId="12646" xr:uid="{AD7954F3-FA31-4241-B244-51D31190B9BE}"/>
    <cellStyle name="Comma 5 2 2 2 2" xfId="17421" xr:uid="{B9729787-E8D7-4CB1-8485-D41E0F0EA689}"/>
    <cellStyle name="Comma 5 2 2 3" xfId="11237" xr:uid="{6BC96C74-D082-40B0-A1DD-54554D6E067A}"/>
    <cellStyle name="Comma 5 2 2 4" xfId="9736" xr:uid="{08DDFFAE-6405-4605-B9E7-A014955D2153}"/>
    <cellStyle name="Comma 5 2 2 5" xfId="16388" xr:uid="{8B8094DF-C35B-445C-B0C3-1DE0A4298C0E}"/>
    <cellStyle name="Comma 5 2 3" xfId="7662" xr:uid="{3E2A4D0F-159D-4A1A-92BE-BD3BF7EDEAEB}"/>
    <cellStyle name="Comma 5 2 3 2" xfId="12029" xr:uid="{4641AB30-4275-40DE-B86A-37DE58B4A128}"/>
    <cellStyle name="Comma 5 2 3 3" xfId="9556" xr:uid="{0B435253-7E50-49AB-BCFF-DFAF20731292}"/>
    <cellStyle name="Comma 5 2 3 4" xfId="16879" xr:uid="{BF008FE1-BD80-4777-855F-0A83F403EF84}"/>
    <cellStyle name="Comma 5 2 4" xfId="8337" xr:uid="{A5F6B4D1-DF35-4710-BC6C-2846B825DC13}"/>
    <cellStyle name="Comma 5 2 4 2" xfId="10229" xr:uid="{B729E19A-8410-4F4C-99C8-03EA5AF02A65}"/>
    <cellStyle name="Comma 5 2 5" xfId="7461" xr:uid="{6E6072CB-0613-4C36-9049-228F9EE784C5}"/>
    <cellStyle name="Comma 5 2 5 2" xfId="10666" xr:uid="{63747ED8-70F6-4C46-9E1F-679E8018BA63}"/>
    <cellStyle name="Comma 5 2 6" xfId="9360" xr:uid="{60A3AABB-8326-41AF-A1C1-F53279D6BA3E}"/>
    <cellStyle name="Comma 5 2 7" xfId="16207" xr:uid="{BCC0431F-3E39-4E21-8136-ADC9F96556B1}"/>
    <cellStyle name="Comma 5 2 8" xfId="7012" xr:uid="{90701E9C-B1DE-4AE0-8D36-764A897C1128}"/>
    <cellStyle name="Comma 5 3" xfId="4855" xr:uid="{97643C15-70E1-41D9-9856-1F35CDF87383}"/>
    <cellStyle name="Comma 5 3 2" xfId="7754" xr:uid="{9EAABFE1-1C8F-420F-9DD7-18928BDBAC50}"/>
    <cellStyle name="Comma 5 3 2 2" xfId="12393" xr:uid="{D6D96CA6-36BF-4DFF-BEFA-A6BBD5F86B36}"/>
    <cellStyle name="Comma 5 3 2 3" xfId="17177" xr:uid="{BDF473B6-4187-4D5A-917D-2DA7DEBE3BBF}"/>
    <cellStyle name="Comma 5 3 3" xfId="10991" xr:uid="{1B8FB008-756A-4531-BBEF-6AEBC073370D}"/>
    <cellStyle name="Comma 5 3 4" xfId="9647" xr:uid="{B169BEFB-7B2B-4DD1-B9F9-77279BD540C6}"/>
    <cellStyle name="Comma 5 3 5" xfId="16300" xr:uid="{AD33C75A-AC2E-49EC-96CB-BD8304F7B904}"/>
    <cellStyle name="Comma 5 3 6" xfId="7042" xr:uid="{2D2384E0-2CEC-486A-BA6E-EAF12192B2DC}"/>
    <cellStyle name="Comma 5 4" xfId="7573" xr:uid="{42B5DA3F-C21B-468E-AF75-81A9575A8087}"/>
    <cellStyle name="Comma 5 4 2" xfId="12758" xr:uid="{4E3120FF-3100-4712-BD99-011FBFF3B88A}"/>
    <cellStyle name="Comma 5 4 2 2" xfId="17533" xr:uid="{29690CE7-7CAA-403D-927D-9367B3CB90F8}"/>
    <cellStyle name="Comma 5 4 3" xfId="11367" xr:uid="{5592DC98-3FCA-4625-A4D7-8F8E54D8EE62}"/>
    <cellStyle name="Comma 5 4 4" xfId="9467" xr:uid="{C050D205-D702-4565-9595-D1B7132E8426}"/>
    <cellStyle name="Comma 5 4 5" xfId="16416" xr:uid="{9108F05E-E5C4-4FA9-9B20-5B2DA44E7AA7}"/>
    <cellStyle name="Comma 5 5" xfId="8076" xr:uid="{4747DAFB-9BED-40E9-A7F0-58FC05BB12DD}"/>
    <cellStyle name="Comma 5 5 2" xfId="11823" xr:uid="{1228C62A-F6B8-4E63-9168-7089F548329E}"/>
    <cellStyle name="Comma 5 5 3" xfId="9969" xr:uid="{189740AB-DE99-4D0D-9F71-9DEE0CF91C02}"/>
    <cellStyle name="Comma 5 5 4" xfId="16683" xr:uid="{E410F7DF-C4BB-4CD8-87D5-AC8600E61F95}"/>
    <cellStyle name="Comma 5 6" xfId="7197" xr:uid="{D6F338EE-44A0-4CE3-B02D-81233BAAB1AF}"/>
    <cellStyle name="Comma 5 6 2" xfId="10396" xr:uid="{5F409C00-4EAC-4CD8-ACD1-52D0DB1E59E4}"/>
    <cellStyle name="Comma 5 7" xfId="8934" xr:uid="{6ECB593F-2AC5-4EF8-BA5A-E9BEF8EEB66F}"/>
    <cellStyle name="Comma 5 8" xfId="16105" xr:uid="{0C37CAC5-8AF8-40AC-8F26-0826A45EE74E}"/>
    <cellStyle name="Comma 5 9" xfId="6991" xr:uid="{0CC81EE9-9ED6-4B3C-9308-F1F18C794765}"/>
    <cellStyle name="Comma 6" xfId="576" xr:uid="{C9619571-D120-4258-A9EF-FE080D43B45E}"/>
    <cellStyle name="Comma 6 2" xfId="577" xr:uid="{0BA04CC1-37CC-40AF-943F-94746617C89C}"/>
    <cellStyle name="Comma 6 2 2" xfId="5777" xr:uid="{4093B8D8-C5DB-4337-AD2D-38DD550DDBAA}"/>
    <cellStyle name="Comma 6 2 2 2" xfId="12565" xr:uid="{1E7D3D2E-436F-4C8D-B639-183E0E39A0DF}"/>
    <cellStyle name="Comma 6 2 2 2 2" xfId="17340" xr:uid="{6F933A58-23F4-4B89-B142-26A532EC0D3E}"/>
    <cellStyle name="Comma 6 2 2 3" xfId="11156" xr:uid="{25CEC9CD-6664-4435-BE6E-725CD3DCA2DB}"/>
    <cellStyle name="Comma 6 2 2 4" xfId="9655" xr:uid="{938D0EA8-10DD-4C91-A094-AB2232819849}"/>
    <cellStyle name="Comma 6 2 2 5" xfId="16307" xr:uid="{37168B4F-AA4D-4F3B-BC6C-E65512EC1746}"/>
    <cellStyle name="Comma 6 2 2 6" xfId="7762" xr:uid="{880BFA42-A623-4DF2-B9F2-51F8C0E9EC2C}"/>
    <cellStyle name="Comma 6 2 3" xfId="7581" xr:uid="{FD90334F-C6E3-4B44-B0BD-F727388DBE34}"/>
    <cellStyle name="Comma 6 2 3 2" xfId="11945" xr:uid="{85192819-0C3D-4E9C-9484-67EF63677116}"/>
    <cellStyle name="Comma 6 2 3 3" xfId="9475" xr:uid="{B8ABCB9D-0386-4541-AFD5-56FBF03CE602}"/>
    <cellStyle name="Comma 6 2 3 4" xfId="16796" xr:uid="{D75629B9-8BBE-4A06-ACD2-5DC9C5839283}"/>
    <cellStyle name="Comma 6 2 4" xfId="8255" xr:uid="{1EF8CF15-CC2B-4B5F-8216-D34372CD207C}"/>
    <cellStyle name="Comma 6 2 4 2" xfId="10147" xr:uid="{ECE11AE5-BD00-4DF8-861A-A05FF3ED421D}"/>
    <cellStyle name="Comma 6 2 5" xfId="7380" xr:uid="{1CA0F58A-A97B-4C6B-84E7-B243862E57B5}"/>
    <cellStyle name="Comma 6 2 5 2" xfId="10582" xr:uid="{55837DB9-5B12-49DF-8543-36FB15B6940B}"/>
    <cellStyle name="Comma 6 2 6" xfId="9279" xr:uid="{74FA4498-95B2-4B4B-AFB3-1F05C25F91AB}"/>
    <cellStyle name="Comma 6 2 7" xfId="16126" xr:uid="{7C84C3CF-A8BD-41AD-8C05-28CD70734F2E}"/>
    <cellStyle name="Comma 6 2 8" xfId="7014" xr:uid="{872A68BA-8180-4405-A8AC-46C9DEC8CD86}"/>
    <cellStyle name="Comma 6 3" xfId="4529" xr:uid="{A9EA4E59-4816-4364-BBCB-13699CC51659}"/>
    <cellStyle name="Comma 6 3 2" xfId="7671" xr:uid="{CDF6B51B-A576-4CBC-B43E-0C49DB04D9FB}"/>
    <cellStyle name="Comma 6 3 2 2" xfId="12300" xr:uid="{90F1FA85-8950-4B0C-870F-A351E4322BAD}"/>
    <cellStyle name="Comma 6 3 2 3" xfId="17084" xr:uid="{529291E0-F568-48CA-80EA-7AFF08264558}"/>
    <cellStyle name="Comma 6 3 3" xfId="10897" xr:uid="{EB96BE89-AA72-4602-97B2-FF5CC5025444}"/>
    <cellStyle name="Comma 6 3 4" xfId="9565" xr:uid="{2C4ECDA3-5E63-474F-B79C-447767935C2D}"/>
    <cellStyle name="Comma 6 3 5" xfId="16219" xr:uid="{EF2162C8-C67E-407A-AA63-00F1AC25E663}"/>
    <cellStyle name="Comma 6 3 6" xfId="7044" xr:uid="{93EF176E-5BB6-44A5-AC8B-12922E6C4CC2}"/>
    <cellStyle name="Comma 6 4" xfId="7490" xr:uid="{F0E8F44A-EF7B-4494-8308-2063F18E35B6}"/>
    <cellStyle name="Comma 6 4 2" xfId="12759" xr:uid="{3B68B31D-8F11-4088-8C89-72059BB8429B}"/>
    <cellStyle name="Comma 6 4 2 2" xfId="17534" xr:uid="{9A4D85F9-44AF-4154-AD3C-1A38371F6DCB}"/>
    <cellStyle name="Comma 6 4 3" xfId="11368" xr:uid="{DC3D0537-2603-43B5-95D0-D756F8AD60F7}"/>
    <cellStyle name="Comma 6 4 4" xfId="9385" xr:uid="{B748FF53-FE37-49E2-9311-9507727F6DBD}"/>
    <cellStyle name="Comma 6 4 5" xfId="16417" xr:uid="{5B6F477F-56DF-4A56-981F-C08CB9072F00}"/>
    <cellStyle name="Comma 6 5" xfId="7855" xr:uid="{BD9092E0-B172-482D-944A-141DAC4EE365}"/>
    <cellStyle name="Comma 6 5 2" xfId="11741" xr:uid="{60B14823-C779-4A76-814D-B3DBC23C237B}"/>
    <cellStyle name="Comma 6 5 3" xfId="9749" xr:uid="{037AFD2F-5782-46AC-8683-E0A229D5744C}"/>
    <cellStyle name="Comma 6 5 4" xfId="16601" xr:uid="{A02E6FE5-5E71-4CA2-A545-A6D54496F7E5}"/>
    <cellStyle name="Comma 6 6" xfId="7101" xr:uid="{64A7CE6C-B263-43A7-8396-99F3B90D741D}"/>
    <cellStyle name="Comma 6 6 2" xfId="10312" xr:uid="{1ABB5184-0038-4924-9D8B-15039856B11A}"/>
    <cellStyle name="Comma 6 7" xfId="8846" xr:uid="{7684630E-C617-4B45-A9E0-681635BAFE3B}"/>
    <cellStyle name="Comma 6 8" xfId="16024" xr:uid="{D85FF957-4B4C-448E-8A60-33CE357ED0B9}"/>
    <cellStyle name="Comma 6 9" xfId="6993" xr:uid="{FECAAE07-B3FC-4097-A46A-1F5A9DE8D6BE}"/>
    <cellStyle name="Comma 7" xfId="578" xr:uid="{705CAD76-05C1-4E2F-8314-ECCD903EB3EA}"/>
    <cellStyle name="Comma 7 2" xfId="579" xr:uid="{231DABDC-AC34-4B4E-88FB-156EED424482}"/>
    <cellStyle name="Comma 7 2 2" xfId="5860" xr:uid="{A57F2CA5-FBB7-4515-B5FD-0AD9FF4DBD24}"/>
    <cellStyle name="Comma 7 2 2 2" xfId="12647" xr:uid="{181470D9-3F7C-4711-A126-9E4F59CE34C7}"/>
    <cellStyle name="Comma 7 2 2 2 2" xfId="17422" xr:uid="{3C600E50-3260-4807-994D-CEF8D436934E}"/>
    <cellStyle name="Comma 7 2 2 3" xfId="11238" xr:uid="{1FCB5CD1-85B0-4D6C-8F6D-A157807BC50E}"/>
    <cellStyle name="Comma 7 2 2 4" xfId="9737" xr:uid="{1E649D2C-B025-4193-BB5D-9769CD277A85}"/>
    <cellStyle name="Comma 7 2 2 5" xfId="16389" xr:uid="{BC2A2060-6C5E-4B5D-A374-CA998BEA4B8D}"/>
    <cellStyle name="Comma 7 2 2 6" xfId="7844" xr:uid="{A5DF9B15-5568-4E2B-A810-B0428065C1E6}"/>
    <cellStyle name="Comma 7 2 3" xfId="7663" xr:uid="{13E044C9-E212-4FC2-9389-5FB93C5268E6}"/>
    <cellStyle name="Comma 7 2 3 2" xfId="12030" xr:uid="{841507F4-AAAF-4591-A028-BEF6569A6739}"/>
    <cellStyle name="Comma 7 2 3 3" xfId="9557" xr:uid="{D76FDE9C-DE5E-4D7D-825F-E735B7C6503D}"/>
    <cellStyle name="Comma 7 2 3 4" xfId="16880" xr:uid="{A504F9CB-C149-464C-9774-2E6CB201F5F1}"/>
    <cellStyle name="Comma 7 2 4" xfId="8338" xr:uid="{E4A0EC1D-54E5-4476-859B-DB40F98785F6}"/>
    <cellStyle name="Comma 7 2 4 2" xfId="10230" xr:uid="{3BD6D253-0A44-4EB7-BA84-4B16ED1B1DE5}"/>
    <cellStyle name="Comma 7 2 5" xfId="7462" xr:uid="{CB6B75E6-F5F7-4BCE-B185-B79855310C72}"/>
    <cellStyle name="Comma 7 2 5 2" xfId="10667" xr:uid="{55A10401-46FB-4DE6-83DE-FBCA95D598D7}"/>
    <cellStyle name="Comma 7 2 6" xfId="9361" xr:uid="{9F7BA298-64AE-4FA4-B51F-36F95ACC17FF}"/>
    <cellStyle name="Comma 7 2 7" xfId="16208" xr:uid="{76699C5D-503B-49CB-832C-4BCB06835723}"/>
    <cellStyle name="Comma 7 2 8" xfId="7016" xr:uid="{C6BB4DB4-EC3B-42E3-918B-DCC0AC213D02}"/>
    <cellStyle name="Comma 7 3" xfId="4856" xr:uid="{70C984D6-03AB-4134-90CC-BD01804EFA61}"/>
    <cellStyle name="Comma 7 3 2" xfId="7755" xr:uid="{C1805C49-C9DC-4E96-AF33-19FD84D03CBD}"/>
    <cellStyle name="Comma 7 3 2 2" xfId="12394" xr:uid="{BDEE6F56-E6DF-4C58-A839-5AD10DBBF237}"/>
    <cellStyle name="Comma 7 3 2 3" xfId="17178" xr:uid="{E44D9C62-E5FE-410B-9431-1E7CD7DB0FDC}"/>
    <cellStyle name="Comma 7 3 3" xfId="10992" xr:uid="{EC82FF81-5938-4ADB-9854-E343878DEB0E}"/>
    <cellStyle name="Comma 7 3 4" xfId="9648" xr:uid="{AE7562A4-8209-4423-83BA-35B3956D33FD}"/>
    <cellStyle name="Comma 7 3 5" xfId="16301" xr:uid="{08378526-DD31-4525-B732-FE3D84E0416A}"/>
    <cellStyle name="Comma 7 3 6" xfId="7046" xr:uid="{5990F2CB-0A4F-4738-A4CD-C875243E6AEC}"/>
    <cellStyle name="Comma 7 4" xfId="7574" xr:uid="{4BC4D71C-4BB9-413A-8379-16B6BB7FACDA}"/>
    <cellStyle name="Comma 7 4 2" xfId="12760" xr:uid="{3E3B9359-E5FA-4AB7-8ACA-45D7A2D3A9C0}"/>
    <cellStyle name="Comma 7 4 2 2" xfId="17535" xr:uid="{C5F67FB4-AA58-4D72-903A-D64CB636AA81}"/>
    <cellStyle name="Comma 7 4 3" xfId="11369" xr:uid="{6135EE8B-8A8A-4ECF-9EDC-DBE82FE8BAB8}"/>
    <cellStyle name="Comma 7 4 4" xfId="9468" xr:uid="{2EE4462B-084F-42D5-A473-50EF464342FA}"/>
    <cellStyle name="Comma 7 4 5" xfId="16418" xr:uid="{8E8964E1-5C84-42B0-84F0-5F7F83695D84}"/>
    <cellStyle name="Comma 7 5" xfId="8077" xr:uid="{7B68C93D-B534-4AD0-BD30-7A8642666FA5}"/>
    <cellStyle name="Comma 7 5 2" xfId="11824" xr:uid="{A9C2805B-8CE7-452E-BCB8-D5B03AC33797}"/>
    <cellStyle name="Comma 7 5 3" xfId="9970" xr:uid="{5ECAB8F1-EF5D-48E2-8EBE-4912EF539772}"/>
    <cellStyle name="Comma 7 5 4" xfId="16684" xr:uid="{CBCC6C92-30DC-48B5-BE02-C5D5188C23A9}"/>
    <cellStyle name="Comma 7 6" xfId="7198" xr:uid="{A0B70218-C19E-4C8E-B3D1-4D8976FB6B33}"/>
    <cellStyle name="Comma 7 6 2" xfId="10397" xr:uid="{54CF49E5-1BD0-498A-97F1-2F6178BD6914}"/>
    <cellStyle name="Comma 7 7" xfId="8935" xr:uid="{2847AC25-60A9-4E80-89CC-D3218A7F2DC4}"/>
    <cellStyle name="Comma 7 8" xfId="16106" xr:uid="{27017AEF-DECC-4179-ADF3-742EBA65EA33}"/>
    <cellStyle name="Comma 7 9" xfId="6996" xr:uid="{482383C4-989B-441E-938D-3E5599EE171D}"/>
    <cellStyle name="Comma 8" xfId="580" xr:uid="{C1F07642-3DAC-47FF-ADE1-A4A2D49FF87E}"/>
    <cellStyle name="Comma 8 10" xfId="16107" xr:uid="{425C9FB0-0720-4248-B14F-DDBBE2A5AEC4}"/>
    <cellStyle name="Comma 8 11" xfId="6998" xr:uid="{C444F246-6174-4572-80E3-D760A5489008}"/>
    <cellStyle name="Comma 8 2" xfId="4858" xr:uid="{82F3D7FC-D26F-4F9D-8457-D865645873E3}"/>
    <cellStyle name="Comma 8 2 2" xfId="5862" xr:uid="{E110A874-1D65-4A08-B8A1-7B0171C9C98A}"/>
    <cellStyle name="Comma 8 2 2 2" xfId="7846" xr:uid="{455973CC-9996-48E2-8139-0EF70B1FBD85}"/>
    <cellStyle name="Comma 8 2 2 2 2" xfId="12649" xr:uid="{AF9C75FB-3E4A-4F16-A6D7-F4DEE250642B}"/>
    <cellStyle name="Comma 8 2 2 2 2 2" xfId="17424" xr:uid="{5336F8C9-40AC-461C-A178-565574C3BF17}"/>
    <cellStyle name="Comma 8 2 2 2 3" xfId="11240" xr:uid="{F1F9BF03-856B-4E7B-B0C9-601A22837EA5}"/>
    <cellStyle name="Comma 8 2 2 2 4" xfId="9739" xr:uid="{974870CE-A453-46F8-B618-DE9CBF0DE0C1}"/>
    <cellStyle name="Comma 8 2 2 2 5" xfId="16391" xr:uid="{D1111BA4-3B7C-4B16-9C36-C99C8C4F6E5C}"/>
    <cellStyle name="Comma 8 2 2 3" xfId="7665" xr:uid="{E9012653-FA99-49C7-AE97-E156BAEEE84B}"/>
    <cellStyle name="Comma 8 2 2 3 2" xfId="12032" xr:uid="{0D87BCCE-B034-4ABE-B38D-7BB4D0505AC9}"/>
    <cellStyle name="Comma 8 2 2 3 3" xfId="9559" xr:uid="{9EEC69F6-BCDD-467C-B522-06C69B41E4F1}"/>
    <cellStyle name="Comma 8 2 2 3 4" xfId="16882" xr:uid="{2634F086-3C95-4712-9F63-3FF1F3C1203A}"/>
    <cellStyle name="Comma 8 2 2 4" xfId="8340" xr:uid="{950E9CD7-F5E6-45A1-AE9C-2162727097D2}"/>
    <cellStyle name="Comma 8 2 2 4 2" xfId="10232" xr:uid="{D74DDC8C-31EA-41D6-BA25-2C8AB79CF881}"/>
    <cellStyle name="Comma 8 2 2 5" xfId="10669" xr:uid="{74FDC073-A9F8-4027-844E-3C1EB777C853}"/>
    <cellStyle name="Comma 8 2 2 6" xfId="9363" xr:uid="{3BD9D243-5DE6-4F76-90DE-4D50C6F641E6}"/>
    <cellStyle name="Comma 8 2 2 7" xfId="16210" xr:uid="{00E03D58-D949-4E68-882C-617B085BDF20}"/>
    <cellStyle name="Comma 8 2 2 8" xfId="7464" xr:uid="{09522C34-8C68-457B-959A-90ACEAE5177E}"/>
    <cellStyle name="Comma 8 2 3" xfId="7757" xr:uid="{C8DF7C69-4175-4671-B635-1D49D2EEE5C5}"/>
    <cellStyle name="Comma 8 2 3 2" xfId="12396" xr:uid="{4B1B5198-378F-4ADC-AE85-6171CE68E0CD}"/>
    <cellStyle name="Comma 8 2 3 2 2" xfId="17180" xr:uid="{DCDE63C8-E1AD-4778-983B-CAD97D3866F8}"/>
    <cellStyle name="Comma 8 2 3 3" xfId="10994" xr:uid="{807A33FC-3BBF-4388-BE43-B926044D21BE}"/>
    <cellStyle name="Comma 8 2 3 4" xfId="9650" xr:uid="{9D4F7884-3BEB-4D77-BD87-9D75C9D232FA}"/>
    <cellStyle name="Comma 8 2 3 5" xfId="16303" xr:uid="{860C9A5A-1E61-4877-86D1-7D5BC3408E26}"/>
    <cellStyle name="Comma 8 2 4" xfId="7576" xr:uid="{1168E5C4-4656-4D62-9258-C0269DCEFEEE}"/>
    <cellStyle name="Comma 8 2 4 2" xfId="12896" xr:uid="{D8C0227B-D8EB-4D8D-87B5-A75FE998C7B7}"/>
    <cellStyle name="Comma 8 2 4 2 2" xfId="17605" xr:uid="{25BBF543-F017-402F-AF52-7E22BA8D8D5D}"/>
    <cellStyle name="Comma 8 2 4 3" xfId="11622" xr:uid="{8D27316E-4ADA-42C4-A957-05ACD9F53B9F}"/>
    <cellStyle name="Comma 8 2 4 4" xfId="9470" xr:uid="{4548B349-8961-42F9-8CD0-D87FC1E7946C}"/>
    <cellStyle name="Comma 8 2 4 5" xfId="16520" xr:uid="{D50D5B2B-061F-4F18-BDF9-E537B9474D65}"/>
    <cellStyle name="Comma 8 2 5" xfId="8079" xr:uid="{599BE127-754C-4D33-9F05-F1E8CE05969F}"/>
    <cellStyle name="Comma 8 2 5 2" xfId="11826" xr:uid="{BDB7E5B7-471A-46D1-8575-09055D6A07EA}"/>
    <cellStyle name="Comma 8 2 5 3" xfId="9972" xr:uid="{AF7883AD-B876-4571-AF1C-06400AFB644D}"/>
    <cellStyle name="Comma 8 2 5 4" xfId="16686" xr:uid="{0E134733-4D13-41AB-99F5-F7BD047432B4}"/>
    <cellStyle name="Comma 8 2 6" xfId="10399" xr:uid="{8BD607B6-EE98-445A-AD75-570846FF70E3}"/>
    <cellStyle name="Comma 8 2 7" xfId="8937" xr:uid="{34618CD6-374E-41AD-8393-CA6F28B401CE}"/>
    <cellStyle name="Comma 8 2 8" xfId="16108" xr:uid="{C70D5E3D-EC04-4DA4-926C-114256C9BA50}"/>
    <cellStyle name="Comma 8 2 9" xfId="7200" xr:uid="{7ECF9F57-D9EB-452D-87D6-0A39C94F7FF6}"/>
    <cellStyle name="Comma 8 3" xfId="4859" xr:uid="{9E56E89F-DF5F-4B15-A1E4-92A3C3A16B39}"/>
    <cellStyle name="Comma 8 3 2" xfId="5863" xr:uid="{B401E7D6-F4B2-40EC-8E8A-55F0F02C98C5}"/>
    <cellStyle name="Comma 8 3 2 2" xfId="7847" xr:uid="{C601996A-5BEE-4BFE-928C-0BDAAF1071A5}"/>
    <cellStyle name="Comma 8 3 2 2 2" xfId="12650" xr:uid="{A56A5F3F-F1DE-41E0-AF26-83EFDA74A983}"/>
    <cellStyle name="Comma 8 3 2 2 2 2" xfId="17425" xr:uid="{E19F9D14-3C89-4B5F-9984-79BBB12AA4E5}"/>
    <cellStyle name="Comma 8 3 2 2 3" xfId="11241" xr:uid="{73CEF819-0BDC-48F3-B09D-C9E02091447A}"/>
    <cellStyle name="Comma 8 3 2 2 4" xfId="9740" xr:uid="{1B108C76-C4A4-4F19-AB8D-E1342FC732BA}"/>
    <cellStyle name="Comma 8 3 2 2 5" xfId="16392" xr:uid="{D997C528-8B71-460D-A90C-FD8693EDAD87}"/>
    <cellStyle name="Comma 8 3 2 3" xfId="7666" xr:uid="{411BAD19-99E4-4F58-BDE4-E2AA422C933B}"/>
    <cellStyle name="Comma 8 3 2 3 2" xfId="12033" xr:uid="{0159068B-71A3-4BC7-88B0-F51C45ADCEC7}"/>
    <cellStyle name="Comma 8 3 2 3 3" xfId="9560" xr:uid="{CCF1C63E-9246-4547-903B-085EC1EA7DAB}"/>
    <cellStyle name="Comma 8 3 2 3 4" xfId="16883" xr:uid="{C92E3600-2AD0-4750-AA8F-7E890AA76261}"/>
    <cellStyle name="Comma 8 3 2 4" xfId="8341" xr:uid="{E9CB14CC-CAFC-4B53-A1E1-DB540F8EBAA2}"/>
    <cellStyle name="Comma 8 3 2 4 2" xfId="10233" xr:uid="{42830E85-7B31-41CE-BFCB-C22800C6EB1C}"/>
    <cellStyle name="Comma 8 3 2 5" xfId="10670" xr:uid="{0261E54A-8F58-4428-9E22-26318DBAD9A9}"/>
    <cellStyle name="Comma 8 3 2 6" xfId="9364" xr:uid="{FA35DC0B-B2D0-4693-89F0-879AC63BCD80}"/>
    <cellStyle name="Comma 8 3 2 7" xfId="16211" xr:uid="{FAD18B11-363B-48DB-9D42-86320F626458}"/>
    <cellStyle name="Comma 8 3 2 8" xfId="7465" xr:uid="{6C2F4F2C-D101-4033-A7AB-9C44C6BE2427}"/>
    <cellStyle name="Comma 8 3 3" xfId="7758" xr:uid="{EEE24E9D-4F50-4666-8CB3-B456CF6E9477}"/>
    <cellStyle name="Comma 8 3 3 2" xfId="12397" xr:uid="{DDCCC3CC-A6AC-4D15-9464-6F97DD0AB409}"/>
    <cellStyle name="Comma 8 3 3 2 2" xfId="17181" xr:uid="{A449603A-19CE-494A-B7BD-5315FAD950C5}"/>
    <cellStyle name="Comma 8 3 3 3" xfId="10995" xr:uid="{88DEC550-64E2-4A39-905D-B089B06A57D6}"/>
    <cellStyle name="Comma 8 3 3 4" xfId="9651" xr:uid="{6BB0E33B-FEB2-4AD2-9CE5-55612C8DC337}"/>
    <cellStyle name="Comma 8 3 3 5" xfId="16304" xr:uid="{7E47CB57-2F4A-43BC-8E36-3BAFF47C9A24}"/>
    <cellStyle name="Comma 8 3 4" xfId="7577" xr:uid="{7B5A0D84-B310-409A-9AD1-1F626BB289AD}"/>
    <cellStyle name="Comma 8 3 4 2" xfId="12897" xr:uid="{687982D6-EBF2-4CFD-A2F5-0D0A5808C280}"/>
    <cellStyle name="Comma 8 3 4 2 2" xfId="17606" xr:uid="{7AA8ECC7-E717-4F37-B860-E8E243A29B99}"/>
    <cellStyle name="Comma 8 3 4 3" xfId="11623" xr:uid="{45AD5B10-8F49-4D34-B0DF-4B50C9379C3F}"/>
    <cellStyle name="Comma 8 3 4 4" xfId="9471" xr:uid="{7B8F47E5-3385-419F-9C7D-C3BC32A1B829}"/>
    <cellStyle name="Comma 8 3 4 5" xfId="16521" xr:uid="{EE0168A8-4381-45CC-BAA2-1CDD9462B655}"/>
    <cellStyle name="Comma 8 3 5" xfId="8080" xr:uid="{40649B3B-77BA-4A2A-B9BB-C871C485F65B}"/>
    <cellStyle name="Comma 8 3 5 2" xfId="11827" xr:uid="{68483C1E-4344-4D72-B6E4-D6D66EB885C1}"/>
    <cellStyle name="Comma 8 3 5 3" xfId="9973" xr:uid="{F3A6F819-C18D-443A-B62C-F51834480A64}"/>
    <cellStyle name="Comma 8 3 5 4" xfId="16687" xr:uid="{DAE7D2AD-60C3-48E4-8237-2D0695A7EE45}"/>
    <cellStyle name="Comma 8 3 6" xfId="10400" xr:uid="{43230F95-F638-40F5-B954-6A9AA8CF62EA}"/>
    <cellStyle name="Comma 8 3 7" xfId="8938" xr:uid="{2AAD88E9-8E29-40DE-BB27-1E1B3F9EAF64}"/>
    <cellStyle name="Comma 8 3 8" xfId="16109" xr:uid="{0131C556-DF77-4A75-B6ED-37D5EE54E8D4}"/>
    <cellStyle name="Comma 8 3 9" xfId="7201" xr:uid="{53561AC0-A4D7-448F-B697-280CC97EC08D}"/>
    <cellStyle name="Comma 8 4" xfId="5861" xr:uid="{0B6A1177-71CF-4A87-9142-E83AD5366B7F}"/>
    <cellStyle name="Comma 8 4 2" xfId="7845" xr:uid="{1B19AA47-2A1B-4A43-8791-D905B8A6A1FF}"/>
    <cellStyle name="Comma 8 4 2 2" xfId="12648" xr:uid="{23A0DA9F-83E9-4CF3-BECF-0DB497F86CFF}"/>
    <cellStyle name="Comma 8 4 2 2 2" xfId="17423" xr:uid="{5B24EFB4-723E-4C78-8C45-875A6564730D}"/>
    <cellStyle name="Comma 8 4 2 3" xfId="11239" xr:uid="{F119224B-C7A0-4A43-BEDF-6B75D75C66C4}"/>
    <cellStyle name="Comma 8 4 2 4" xfId="9738" xr:uid="{CB2EC35D-483E-4645-84EF-5795E692D16D}"/>
    <cellStyle name="Comma 8 4 2 5" xfId="16390" xr:uid="{58672251-377F-4E74-BE61-38EE3C24F3BA}"/>
    <cellStyle name="Comma 8 4 3" xfId="7664" xr:uid="{CA99859C-0010-40E7-9A48-6F09F76682C7}"/>
    <cellStyle name="Comma 8 4 3 2" xfId="12031" xr:uid="{68A8ED87-F867-41A4-892E-B7B8B384A7C5}"/>
    <cellStyle name="Comma 8 4 3 3" xfId="9558" xr:uid="{2123BB8E-3203-442D-AF97-735C2B8E61AB}"/>
    <cellStyle name="Comma 8 4 3 4" xfId="16881" xr:uid="{38F2B71E-CDB6-42D6-862E-281A80D212AA}"/>
    <cellStyle name="Comma 8 4 4" xfId="8339" xr:uid="{2CC3DEF0-59EA-4CD1-96F7-2855164ECCA0}"/>
    <cellStyle name="Comma 8 4 4 2" xfId="10231" xr:uid="{C0F99E71-2CFE-46AC-8A86-F27EEF9CFAF8}"/>
    <cellStyle name="Comma 8 4 5" xfId="10668" xr:uid="{2BA15800-8905-413F-8B41-1C3F578B7AD1}"/>
    <cellStyle name="Comma 8 4 6" xfId="9362" xr:uid="{E5CC9147-3EA4-4AB2-BE4E-D4EB12588CD1}"/>
    <cellStyle name="Comma 8 4 7" xfId="16209" xr:uid="{D22CE2E6-DCD2-4B1A-B932-17A73D48E845}"/>
    <cellStyle name="Comma 8 4 8" xfId="7463" xr:uid="{D8C3B888-9AC2-478B-8FFB-0880DE49C1D4}"/>
    <cellStyle name="Comma 8 5" xfId="4857" xr:uid="{2DE14785-AC49-4DE2-AA04-80FA54ADAE95}"/>
    <cellStyle name="Comma 8 5 2" xfId="12395" xr:uid="{B410103E-FCF1-43FA-BAA2-DE999F9798E5}"/>
    <cellStyle name="Comma 8 5 2 2" xfId="17179" xr:uid="{1AECA919-FB22-4849-9BDB-9739C13857F7}"/>
    <cellStyle name="Comma 8 5 3" xfId="10993" xr:uid="{2AC669B3-0CC0-4486-9E84-53DBD40029EF}"/>
    <cellStyle name="Comma 8 5 4" xfId="9649" xr:uid="{E9B21C28-01DD-4129-87E4-D54F380070E1}"/>
    <cellStyle name="Comma 8 5 5" xfId="16302" xr:uid="{20DAD1A4-6266-443D-8062-9331545D8AE2}"/>
    <cellStyle name="Comma 8 5 6" xfId="7756" xr:uid="{8459F4D0-45F6-417A-A81A-41B966141B41}"/>
    <cellStyle name="Comma 8 6" xfId="7575" xr:uid="{98BB1C97-36C0-4F83-9961-0B139098BDF1}"/>
    <cellStyle name="Comma 8 6 2" xfId="12761" xr:uid="{221D5082-C346-4291-B29B-4288CE06F8A5}"/>
    <cellStyle name="Comma 8 6 2 2" xfId="17536" xr:uid="{BDBB7EAA-49D2-4340-BFF7-DEDFF9F91027}"/>
    <cellStyle name="Comma 8 6 3" xfId="11370" xr:uid="{7FD60BAB-7FD9-45FF-BED9-7A1A7F89FD1A}"/>
    <cellStyle name="Comma 8 6 4" xfId="9469" xr:uid="{D1685349-BD5C-4C69-965A-E846A6EBD723}"/>
    <cellStyle name="Comma 8 6 5" xfId="16419" xr:uid="{E01DE334-6DC4-4A4A-83A3-6836A7FF50DA}"/>
    <cellStyle name="Comma 8 7" xfId="8078" xr:uid="{2659A534-9BCC-4292-8FB1-844B14445F7D}"/>
    <cellStyle name="Comma 8 7 2" xfId="11825" xr:uid="{66A7FDBB-6AD7-4E10-A074-EB56C478987E}"/>
    <cellStyle name="Comma 8 7 3" xfId="9971" xr:uid="{4039A2B3-4897-40BA-9818-34377C891977}"/>
    <cellStyle name="Comma 8 7 4" xfId="16685" xr:uid="{6E12E19A-4D1F-4E9A-9258-232E77DDDB5F}"/>
    <cellStyle name="Comma 8 8" xfId="7199" xr:uid="{19A62699-9D7D-458A-8080-1570074F7364}"/>
    <cellStyle name="Comma 8 8 2" xfId="10398" xr:uid="{4ED49305-9197-4E53-8777-FE9CB18C002C}"/>
    <cellStyle name="Comma 8 9" xfId="8936" xr:uid="{D99C94B4-B051-468A-B95C-A77117012F59}"/>
    <cellStyle name="Comma 9" xfId="568" xr:uid="{4F72CE13-AA67-405D-B14C-F4DECC4126C4}"/>
    <cellStyle name="Comma 9 2" xfId="5864" xr:uid="{63EFDDE8-05B6-4B4A-B11C-E5B4E8ABC2ED}"/>
    <cellStyle name="Comma 9 2 2" xfId="7848" xr:uid="{DB65D3F9-FF7F-44AC-9A52-699F3B91EC94}"/>
    <cellStyle name="Comma 9 2 2 2" xfId="12651" xr:uid="{AFF4A71C-B56B-407E-BFA7-8AB558DA7979}"/>
    <cellStyle name="Comma 9 2 2 2 2" xfId="17426" xr:uid="{25B1D867-0B25-4FFA-ACB1-EAB8A71C3220}"/>
    <cellStyle name="Comma 9 2 2 3" xfId="11242" xr:uid="{E7E96929-DAAB-498A-88EE-2BB911AF4EC3}"/>
    <cellStyle name="Comma 9 2 2 4" xfId="9741" xr:uid="{05EF3558-3E54-431D-95FC-5635A7E1B686}"/>
    <cellStyle name="Comma 9 2 2 5" xfId="16393" xr:uid="{3242D918-9A3F-4036-95CF-E71951C79BE0}"/>
    <cellStyle name="Comma 9 2 3" xfId="7667" xr:uid="{8F059CD2-F83D-471B-B7C0-4E05BA98FA79}"/>
    <cellStyle name="Comma 9 2 3 2" xfId="12034" xr:uid="{9415F68D-66C0-4008-A425-B159E11A827D}"/>
    <cellStyle name="Comma 9 2 3 3" xfId="9561" xr:uid="{A2D3E071-B2C7-4D4D-AD67-96512E5F0E17}"/>
    <cellStyle name="Comma 9 2 3 4" xfId="16884" xr:uid="{C60AF0D1-F85D-4A89-B680-AED405CDBE2F}"/>
    <cellStyle name="Comma 9 2 4" xfId="8342" xr:uid="{727F5296-DDF1-4B6F-801A-B378AFE608D1}"/>
    <cellStyle name="Comma 9 2 4 2" xfId="10234" xr:uid="{9CFC130D-6EBF-4787-9D4A-4F228CC5526C}"/>
    <cellStyle name="Comma 9 2 5" xfId="10671" xr:uid="{2178A318-3235-446E-BF04-5C7D502B816E}"/>
    <cellStyle name="Comma 9 2 6" xfId="9365" xr:uid="{4ADBF21E-8733-4B93-B26B-1723EBB85E8A}"/>
    <cellStyle name="Comma 9 2 7" xfId="16212" xr:uid="{854A5722-2352-446D-B5D3-DB694B12D6AD}"/>
    <cellStyle name="Comma 9 2 8" xfId="7466" xr:uid="{9BB90B7B-60A9-4F6E-8B2D-7F6C3646D82A}"/>
    <cellStyle name="Comma 9 3" xfId="4860" xr:uid="{6C4C9F09-0683-4787-A5DC-4F75C906D902}"/>
    <cellStyle name="Comma 9 3 2" xfId="12398" xr:uid="{8CA4F47E-947D-48C5-A7ED-926DA3BF1A0A}"/>
    <cellStyle name="Comma 9 3 2 2" xfId="17182" xr:uid="{D38E1135-FC25-4E91-9C7E-AD98861DF0D0}"/>
    <cellStyle name="Comma 9 3 3" xfId="10996" xr:uid="{A1E052B0-A4FC-426E-A26B-85A1A990AEA2}"/>
    <cellStyle name="Comma 9 3 4" xfId="9652" xr:uid="{488F3128-386B-4AD0-B0E8-70CCA449FA8D}"/>
    <cellStyle name="Comma 9 3 5" xfId="16305" xr:uid="{DEAB16D5-7D3A-4FEA-9AFD-2C63B9447FBF}"/>
    <cellStyle name="Comma 9 3 6" xfId="7759" xr:uid="{9D26AC36-DE4B-4E5C-8AD9-56A0040081F9}"/>
    <cellStyle name="Comma 9 4" xfId="7578" xr:uid="{864F7A4D-BE72-4F93-87D3-FB4377B3AA98}"/>
    <cellStyle name="Comma 9 4 2" xfId="12762" xr:uid="{C0183859-4A37-420B-8F15-E0091C6DD43D}"/>
    <cellStyle name="Comma 9 4 2 2" xfId="17537" xr:uid="{B3BC0D21-C91C-4836-9882-C05D2F646ECD}"/>
    <cellStyle name="Comma 9 4 3" xfId="11371" xr:uid="{BD847E57-998A-410B-9DA3-B5CC5F431190}"/>
    <cellStyle name="Comma 9 4 4" xfId="9472" xr:uid="{6A86D7D5-D38D-454A-A069-A35DEBBF49EC}"/>
    <cellStyle name="Comma 9 4 5" xfId="16420" xr:uid="{DE86FBE9-17B0-468D-853E-213B5ADF972F}"/>
    <cellStyle name="Comma 9 5" xfId="8081" xr:uid="{8B1A286F-958B-44B3-AE20-FA3D5D5E76F1}"/>
    <cellStyle name="Comma 9 5 2" xfId="11828" xr:uid="{D6469D43-D710-4579-8C02-A873B07711CF}"/>
    <cellStyle name="Comma 9 5 3" xfId="9974" xr:uid="{823736B3-A137-4BCE-8397-DF4EDB816507}"/>
    <cellStyle name="Comma 9 5 4" xfId="16688" xr:uid="{A05F46EC-0703-4F77-B1D5-AD36E83BC41C}"/>
    <cellStyle name="Comma 9 6" xfId="7202" xr:uid="{E651E942-DF6E-49BB-BE92-243CE8B2DC72}"/>
    <cellStyle name="Comma 9 6 2" xfId="10401" xr:uid="{79290C96-A9D2-4032-AEF8-666527DE2B16}"/>
    <cellStyle name="Comma 9 7" xfId="8939" xr:uid="{51FAC3D0-C46E-4078-9003-EF3101E637A6}"/>
    <cellStyle name="Comma 9 8" xfId="16110" xr:uid="{22FC1F6A-6057-4123-B9DB-109AECE74461}"/>
    <cellStyle name="Comma 9 9" xfId="7000" xr:uid="{FA4BE9FA-BF9E-424D-8EE9-89FDE64541DC}"/>
    <cellStyle name="Comment" xfId="4522" xr:uid="{AD103785-6D99-45EF-8502-957A43E70775}"/>
    <cellStyle name="Comment 2" xfId="7054" xr:uid="{A8D5A434-0075-491E-9DD8-4F274B4EEF8E}"/>
    <cellStyle name="Currency 2" xfId="581" xr:uid="{643FCCB0-4314-4DD0-8170-31C67D4915F5}"/>
    <cellStyle name="Currency 2 2" xfId="6280" xr:uid="{02328A84-26F0-4AED-9A05-CC1EBCCC81BA}"/>
    <cellStyle name="Currency 2 2 2" xfId="6709" xr:uid="{18ED8D42-9801-4837-BFFC-7719723D11B5}"/>
    <cellStyle name="Currency 2 2 2 2" xfId="7005" xr:uid="{2F79E574-5C03-4729-81C7-3C4B9D116352}"/>
    <cellStyle name="Currency 2 2 2 3" xfId="8787" xr:uid="{B7CA2A62-1600-4ABC-85CF-3DCAA6DDA12D}"/>
    <cellStyle name="Currency 2 2 2 4" xfId="12925" xr:uid="{EDADE20E-75DE-4976-80F7-52616481974A}"/>
    <cellStyle name="Currency 2 2 2 5" xfId="17623" xr:uid="{A4AFA233-D68B-4981-833D-8ECD2AE047D6}"/>
    <cellStyle name="Currency 2 2 3" xfId="6494" xr:uid="{9611E1C1-00DB-4AC5-9A05-0A9F0418E536}"/>
    <cellStyle name="Currency 2 2 4" xfId="8577" xr:uid="{39A1F971-38E1-44F7-95C8-B7EA344B54AA}"/>
    <cellStyle name="Currency 2 2 5" xfId="11732" xr:uid="{6B36999C-C774-400B-AFBA-A0E1F98A07E0}"/>
    <cellStyle name="Currency 2 2 6" xfId="16594" xr:uid="{F8905786-BAE5-423D-BACE-33B5AAB77933}"/>
    <cellStyle name="Currency 2 3" xfId="6656" xr:uid="{9524AE37-FB68-41B1-84FA-C01D9DD09FF8}"/>
    <cellStyle name="Currency 2 3 2" xfId="6984" xr:uid="{64B944A4-54D8-42CE-AE18-E5E5D25A47D3}"/>
    <cellStyle name="Currency 2 3 3" xfId="8734" xr:uid="{8F51A657-28F9-4E66-92DE-DC601888C040}"/>
    <cellStyle name="Currency 2 3 4" xfId="12913" xr:uid="{3F038A86-E301-4B21-9632-99D00490A033}"/>
    <cellStyle name="Currency 2 3 5" xfId="17611" xr:uid="{2384E93A-4E27-472D-A35F-64D0A12309A5}"/>
    <cellStyle name="Currency 2 4" xfId="6441" xr:uid="{E0D390E1-7760-4511-9496-E7679F0FB2A9}"/>
    <cellStyle name="Currency 2 5" xfId="8524" xr:uid="{14D01DA5-69FC-4E5F-AE7C-C59EBCDA5E0F}"/>
    <cellStyle name="Currency 2 6" xfId="11700" xr:uid="{92B8B703-496D-46E1-9C80-A06467DFF5A9}"/>
    <cellStyle name="Currency 2 7" xfId="16582" xr:uid="{C431375F-E6C5-4F93-A67B-2E2166F7DCDC}"/>
    <cellStyle name="Currency 2 8" xfId="6227" xr:uid="{E71EF1E3-9336-4B88-9EFF-B11C5B37BEA2}"/>
    <cellStyle name="Currency 3" xfId="6330" xr:uid="{A8F377E7-94C5-46A0-A7EF-8198CCDBCEA2}"/>
    <cellStyle name="Currency 3 2" xfId="6759" xr:uid="{49D88715-5D3A-4318-AECF-5E984C13CA97}"/>
    <cellStyle name="Currency 3 2 2" xfId="7009" xr:uid="{5539DD2F-50C3-4E58-8B6E-39C8854284E3}"/>
    <cellStyle name="Currency 3 2 2 2" xfId="12928" xr:uid="{F381B88A-04BF-4BBB-82D0-889925A923D2}"/>
    <cellStyle name="Currency 3 2 2 3" xfId="17626" xr:uid="{3E03636C-2C89-478C-9780-7484055923D2}"/>
    <cellStyle name="Currency 3 2 3" xfId="8837" xr:uid="{9EA23540-FDE0-47D8-826D-7EB50798482E}"/>
    <cellStyle name="Currency 3 2 4" xfId="11735" xr:uid="{CCD90FF6-A33C-4776-AB5B-CF6F8C1B980B}"/>
    <cellStyle name="Currency 3 2 5" xfId="16597" xr:uid="{EAD217FF-8697-4CF2-9AB9-E2113C5112E9}"/>
    <cellStyle name="Currency 3 3" xfId="6544" xr:uid="{9C8E1662-3ED3-4F60-80E8-F989D49C6626}"/>
    <cellStyle name="Currency 3 3 2" xfId="6988" xr:uid="{C9E72A0E-D8B9-466B-AEB5-E224E2506919}"/>
    <cellStyle name="Currency 3 3 3" xfId="12916" xr:uid="{321EFE70-456E-4B9D-BD63-344522F47A65}"/>
    <cellStyle name="Currency 3 3 4" xfId="17614" xr:uid="{E30B5350-E272-490D-ACCF-87556A9875CF}"/>
    <cellStyle name="Currency 3 4" xfId="8627" xr:uid="{9B856290-2B95-4C2C-BF7F-F33EE3D4DFD1}"/>
    <cellStyle name="Currency 3 5" xfId="11707" xr:uid="{EA5C3B9B-886F-4229-B3CD-326A9001383A}"/>
    <cellStyle name="Currency 3 6" xfId="16585" xr:uid="{DA3D7572-7684-4A23-83D6-098FF71402DB}"/>
    <cellStyle name="Currency 4" xfId="6602" xr:uid="{DDF2CA39-2FA6-49E3-8FF5-D7DF4D2C2786}"/>
    <cellStyle name="Currency 4 2" xfId="7006" xr:uid="{C9180554-A613-4CAE-8BFD-C9C2E542089C}"/>
    <cellStyle name="Currency 4 3" xfId="8680" xr:uid="{615E9C41-9F9D-47E2-BB48-C7C07A7889D5}"/>
    <cellStyle name="Currency 5" xfId="6387" xr:uid="{DAD5FE62-6BBA-4AC0-8DC0-6AEA0F0D82BB}"/>
    <cellStyle name="Currency 5 2" xfId="6985" xr:uid="{A19F5627-BFEE-4AF5-9563-7D8DBF763C9F}"/>
    <cellStyle name="Currency 6" xfId="8470" xr:uid="{59A76663-0A07-4C7B-9B8F-09598E93B077}"/>
    <cellStyle name="Date" xfId="582" xr:uid="{7EA13942-3095-484A-AB1C-F0D1135D32B8}"/>
    <cellStyle name="Date 2" xfId="583" xr:uid="{AEF04F2E-C099-45D3-8DAF-9135FED534E5}"/>
    <cellStyle name="Date 2 2" xfId="584" xr:uid="{0038D9A9-0222-49D4-B102-A3A1780F5D0B}"/>
    <cellStyle name="Date_0910 GSO Capex RRP - Final (Detail) v2 220710" xfId="4861" xr:uid="{C345F233-4EFC-4F97-B8EE-972FC9D46315}"/>
    <cellStyle name="DateLong" xfId="5868" xr:uid="{3DFA9582-80D1-492B-B48F-38ECE8A850FF}"/>
    <cellStyle name="DateShort" xfId="5869"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3" xfId="1766" xr:uid="{819B33E0-09B6-4886-86E1-F65F0596B2C0}"/>
    <cellStyle name="DOWNFOOT 4" xfId="2343" xr:uid="{A8205214-8F4D-4517-9739-08C1C60E8209}"/>
    <cellStyle name="DOWNFOOT 5" xfId="3388" xr:uid="{6E9A4935-0752-479F-A524-A8F8822104CF}"/>
    <cellStyle name="DOWNFOOT 6" xfId="4059" xr:uid="{4174EBF7-9EEB-45A4-9B5E-98ADEB3D6E0E}"/>
    <cellStyle name="DOWNFOOT 7" xfId="4202" xr:uid="{3DEBF39F-CDB4-455F-AE08-392CB004DC50}"/>
    <cellStyle name="Emphasis 1" xfId="45" xr:uid="{A0E814F8-88CB-414F-9061-0F1646B4A18D}"/>
    <cellStyle name="Emphasis 1 2" xfId="588" xr:uid="{654AA37B-A87E-4D55-B350-ECA43623A52A}"/>
    <cellStyle name="Emphasis 1 3" xfId="235" xr:uid="{BA69C773-DD2C-494B-B13A-AF0CAF8A6D6C}"/>
    <cellStyle name="Emphasis 1 4" xfId="4862"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3" xr:uid="{57EA323D-3571-4826-9AAA-991EB494F178}"/>
    <cellStyle name="Emphasis 3" xfId="47" xr:uid="{5532CC58-23A9-4EDF-8CF0-1EB0C896590E}"/>
    <cellStyle name="Emphasis 3 2" xfId="4864" xr:uid="{874A1626-3BBA-4577-87B0-74BA1059CEA2}"/>
    <cellStyle name="Emphasis 3 2 2" xfId="11372" xr:uid="{F5302853-6B6B-41E5-91D8-009BFBED5EF4}"/>
    <cellStyle name="Error checking" xfId="12" xr:uid="{566B7FE0-A484-4117-A884-27E7AF2C7041}"/>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5" xr:uid="{B0284456-B7D3-4E09-AFD0-07A8B856AD7E}"/>
    <cellStyle name="Euro 2" xfId="595" xr:uid="{EADE0A51-89EF-4204-BC9E-3EC098BA83F4}"/>
    <cellStyle name="Euro 2 2" xfId="596" xr:uid="{DFC3C778-6103-4551-B168-159103FCC955}"/>
    <cellStyle name="Euro 2 3" xfId="597" xr:uid="{F2500323-F79B-48AF-B7B0-E04823A5E479}"/>
    <cellStyle name="Euro 2 4" xfId="11373" xr:uid="{BD3BABE4-9915-4949-B251-48D89D74DC1E}"/>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6" xr:uid="{561E38F4-F308-40FA-96EC-8A69BC4571FB}"/>
    <cellStyle name="Explanatory Text 3" xfId="611" xr:uid="{62834DBA-F7FD-4212-AC41-7D7B77D52391}"/>
    <cellStyle name="Explanatory Text 3 2" xfId="4867"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1" xr:uid="{06317C6E-671C-4750-AA9A-83A70C76CBF2}"/>
    <cellStyle name="Factor" xfId="5867" xr:uid="{F993A63C-2759-42AC-84B3-CF2A2ECC5F61}"/>
    <cellStyle name="Factor 2" xfId="6090" xr:uid="{030136FB-F2C9-44C3-85D7-14CB6FB1EF7D}"/>
    <cellStyle name="Good 2" xfId="237" xr:uid="{E81CF952-A9C5-470F-8A9F-8CB0898D0359}"/>
    <cellStyle name="Good 2 13" xfId="6980" xr:uid="{0CC11F08-2D92-444C-8949-9B4295B572C3}"/>
    <cellStyle name="Good 2 2" xfId="613" xr:uid="{D8CBBEDE-25D5-49B3-A22A-71C91104B458}"/>
    <cellStyle name="Good 2 2 2" xfId="7203" xr:uid="{5187FD95-3EED-4B57-9F4E-AC16BE934E24}"/>
    <cellStyle name="Good 2 3" xfId="614" xr:uid="{3B43F351-A1C8-4360-A6C7-084252523011}"/>
    <cellStyle name="Good 2 4" xfId="612" xr:uid="{48011323-B3EF-4DDF-9594-879BB691CB2A}"/>
    <cellStyle name="Good 2 5" xfId="4868" xr:uid="{160D6207-9277-4603-9E56-1707EE94FCDA}"/>
    <cellStyle name="Good 2 6" xfId="6970" xr:uid="{939DD2EA-88AC-4EE9-ADBF-C2F1A855F296}"/>
    <cellStyle name="Good 3" xfId="615" xr:uid="{E343EE30-F149-4E03-931D-DDEB4D6F09C2}"/>
    <cellStyle name="Good 3 2" xfId="4869"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1" xr:uid="{4170040F-D65E-4773-848F-D3A067C8D33D}"/>
    <cellStyle name="GreyOrWhite 2 2" xfId="4872" xr:uid="{4944FA7A-4C03-4FB8-9A78-A390D093B2E4}"/>
    <cellStyle name="GreyOrWhite 2 3" xfId="4873" xr:uid="{C1865467-1059-4F7A-8B6E-EF4509434508}"/>
    <cellStyle name="GreyOrWhite 2 4" xfId="4874" xr:uid="{844137C1-2BD4-4CEE-BCA1-1592FDC717CC}"/>
    <cellStyle name="GreyOrWhite 2 5" xfId="4875" xr:uid="{7532BCA2-74D8-4BAC-A372-545CA6977F01}"/>
    <cellStyle name="GreyOrWhite 2 6" xfId="4876" xr:uid="{8DE2F40E-6415-441E-9677-9E4771F72E01}"/>
    <cellStyle name="GreyOrWhite 2 7" xfId="4877" xr:uid="{6235D976-FC18-458B-8020-6C3AEC4FC149}"/>
    <cellStyle name="GreyOrWhite 2 8" xfId="4878" xr:uid="{020D133E-3FFE-430D-B77A-41CD47B85EC1}"/>
    <cellStyle name="GreyOrWhite 3" xfId="4870" xr:uid="{E34EC86A-1ABD-4AFF-9BCC-1DABED87F04B}"/>
    <cellStyle name="Heading 1 2" xfId="6" xr:uid="{B8E4444B-6A87-4551-9EC2-A99FE224E4B8}"/>
    <cellStyle name="Heading 1 2 2" xfId="618" xr:uid="{21F95E86-0AF5-4825-90FF-539014283BCD}"/>
    <cellStyle name="Heading 1 2 2 2" xfId="7204" xr:uid="{149E5138-5B28-4A93-80A9-04EA31119417}"/>
    <cellStyle name="Heading 1 2 3" xfId="617" xr:uid="{A34BF1B2-5529-4904-B537-64262102AD3D}"/>
    <cellStyle name="Heading 1 2 4" xfId="238" xr:uid="{D2CD5829-8B5C-4CCE-AC5E-A3A5894AE213}"/>
    <cellStyle name="Heading 1 2 5" xfId="4879" xr:uid="{7EBCB254-4D3A-4E7D-AF96-349A28BF8E5A}"/>
    <cellStyle name="Heading 1 3" xfId="894" xr:uid="{75152149-1664-41D5-85A9-C34E2242F045}"/>
    <cellStyle name="Heading 1 3 2" xfId="4880" xr:uid="{BE9D12F0-5189-43EB-8DAB-EC8A21431231}"/>
    <cellStyle name="Heading 1 3 3" xfId="7047" xr:uid="{78F06C9C-9C52-417E-86CA-03BA01402518}"/>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2 2" xfId="7205" xr:uid="{3E1BE1BE-D3EB-4730-8146-281F75345C40}"/>
    <cellStyle name="Heading 2 2 3" xfId="621" xr:uid="{D44D7B65-2287-49C7-B530-D21E086ED973}"/>
    <cellStyle name="Heading 2 2 4" xfId="619" xr:uid="{EF24413A-8445-4DA1-A660-1FDB6BD75421}"/>
    <cellStyle name="Heading 2 2 5" xfId="4881" xr:uid="{4684415D-EAED-44B0-8CD6-C40776769959}"/>
    <cellStyle name="Heading 2 2 6" xfId="7051" xr:uid="{1CACBA87-BC18-4FC8-9D2A-CA1FF6734DB8}"/>
    <cellStyle name="Heading 2 3" xfId="622" xr:uid="{A59180F6-3476-4CF7-88FD-286067D19F50}"/>
    <cellStyle name="Heading 2 3 2" xfId="4882" xr:uid="{10DA331F-3469-40EF-8FBE-D824ED81A52A}"/>
    <cellStyle name="Heading 2 3 3" xfId="7048" xr:uid="{6B7ABEBE-1AFD-45DA-84C1-E4230685FCD5}"/>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3" xr:uid="{B2A122D0-1628-4A56-A924-8F0FC901E581}"/>
    <cellStyle name="Heading 3 3" xfId="626" xr:uid="{A1441E46-789E-4191-953C-14BA6BF3934C}"/>
    <cellStyle name="Heading 3 3 2" xfId="4884"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5" xr:uid="{619C9C59-40F3-4378-B828-C92CF588AEC7}"/>
    <cellStyle name="Heading 4 3" xfId="897" xr:uid="{0CF11C76-CE28-438A-8524-2A4DB7A971EC}"/>
    <cellStyle name="Heading 4 3 2" xfId="4886"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0"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15" xfId="6111" xr:uid="{43785938-7903-4A62-85D7-53E79ADCA5F3}"/>
    <cellStyle name="Hyperlink 2" xfId="309" xr:uid="{71F22E43-3671-46AC-8F79-55F7E7FB4151}"/>
    <cellStyle name="Hyperlink 2 2" xfId="632" xr:uid="{2C4F690C-1182-4186-8FED-ACEAD67F2F29}"/>
    <cellStyle name="Hyperlink 2 2 2" xfId="10899" xr:uid="{8D0864E6-CCAB-43C0-96D0-C6F1E75C9CFA}"/>
    <cellStyle name="Hyperlink 2 2 3" xfId="7473" xr:uid="{AB4CC806-9B4E-4C3B-A6E9-B3938246976F}"/>
    <cellStyle name="Hyperlink 2 3" xfId="6113" xr:uid="{A413777E-C061-45EB-8AFB-889DD034D970}"/>
    <cellStyle name="Hyperlink 3" xfId="633" xr:uid="{8EF418E6-9D23-4440-888F-72BA6DE08ECC}"/>
    <cellStyle name="Hyperlink 3 2" xfId="6129" xr:uid="{43EC18DB-E996-4610-8B15-FE324F780F22}"/>
    <cellStyle name="Hyperlink 4" xfId="634" xr:uid="{B30CF419-2927-4138-9C7F-75B094DB9D87}"/>
    <cellStyle name="Hyperlink 4 2" xfId="7034" xr:uid="{38538EF7-0331-4F68-8AFB-6A8B6FAF271E}"/>
    <cellStyle name="Hyperlink 5" xfId="635" xr:uid="{8DCE070C-FCC7-4865-804C-346B0C22CD43}"/>
    <cellStyle name="Hyperlink 5 2" xfId="7104" xr:uid="{FE45568B-0E91-4D5F-B8EF-9756C3533063}"/>
    <cellStyle name="Hyperlink 6" xfId="636" xr:uid="{4D0E626C-A778-4051-AE60-4473EE6B6A37}"/>
    <cellStyle name="Hyperlink 6 2" xfId="6055" xr:uid="{CC659383-E91F-40D9-8E43-EC3D9D2ACC5B}"/>
    <cellStyle name="Hyperlink 6 3" xfId="6064"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1" xfId="4019" xr:uid="{8277128E-6B5D-4852-B97F-1A5A27CC6E2D}"/>
    <cellStyle name="Input 2 12" xfId="4887" xr:uid="{F61FD3E2-2AAC-4712-94A8-4CD271091BAA}"/>
    <cellStyle name="Input 2 13" xfId="5878" xr:uid="{19181A79-3E50-45ED-9BBB-4570876AA87F}"/>
    <cellStyle name="Input 2 14" xfId="7206" xr:uid="{58F6D8CF-8D06-4F44-8381-4D6F5B1F07E1}"/>
    <cellStyle name="Input 2 2" xfId="641" xr:uid="{66BB8472-EC3D-45D7-A8D2-77AA343BBC7D}"/>
    <cellStyle name="Input 2 2 2" xfId="1200" xr:uid="{4FAB51CF-C7A2-432F-83B3-AA6DE021A5B8}"/>
    <cellStyle name="Input 2 2 2 2" xfId="2448" xr:uid="{6C3C6C7B-AE93-4570-B6D9-ABB684DF2FCC}"/>
    <cellStyle name="Input 2 2 2 2 2" xfId="14759" xr:uid="{EFF428BB-506E-4674-89A0-BBB6A7CF506C}"/>
    <cellStyle name="Input 2 2 2 3" xfId="2954" xr:uid="{47EED8EB-4400-4C2F-BC9E-72D2D7233822}"/>
    <cellStyle name="Input 2 2 2 3 2" xfId="15438" xr:uid="{4EEB0CB8-9639-4E68-AF17-528D0DBC9734}"/>
    <cellStyle name="Input 2 2 2 4" xfId="3334" xr:uid="{952579A4-18A9-4E6B-80F9-99BD02424278}"/>
    <cellStyle name="Input 2 2 2 4 2" xfId="16885" xr:uid="{8F39B49C-A598-43DD-B9AB-0EE1C4C9C5FA}"/>
    <cellStyle name="Input 2 2 2 5" xfId="2791" xr:uid="{53B56700-1E6A-416A-A7B3-373971DCDA5A}"/>
    <cellStyle name="Input 2 2 2 6" xfId="3278" xr:uid="{59CADBEC-9A99-4EE5-8D65-A2083B0BADA0}"/>
    <cellStyle name="Input 2 2 2 7" xfId="4149" xr:uid="{C70FE6A3-E9A4-4C7C-A9E6-F99678F61F0D}"/>
    <cellStyle name="Input 2 2 2 8" xfId="12035" xr:uid="{54F220CE-A434-425D-9780-CFFE3468F680}"/>
    <cellStyle name="Input 2 2 3" xfId="1939" xr:uid="{415AAD8A-0E6F-42C2-9C68-0E6AAFA17220}"/>
    <cellStyle name="Input 2 2 3 2" xfId="13864" xr:uid="{88659364-FE6C-4411-9C7E-CC1BF1998D88}"/>
    <cellStyle name="Input 2 2 3 3" xfId="13156" xr:uid="{9A5EDBA4-6CA8-42B4-A9AC-4BB143ED2B35}"/>
    <cellStyle name="Input 2 2 3 4" xfId="10672" xr:uid="{5A2CD67E-99A4-496D-84DA-02CFF861C9A9}"/>
    <cellStyle name="Input 2 2 4" xfId="1398" xr:uid="{2EDA9BFF-2BF4-44FF-B73F-B37052357100}"/>
    <cellStyle name="Input 2 2 4 2" xfId="9746" xr:uid="{30D15FE6-34D7-4CB5-837C-0BB5C9342F16}"/>
    <cellStyle name="Input 2 2 5" xfId="3405" xr:uid="{FC47F60E-5636-4AA7-98C8-B8E58F7385BE}"/>
    <cellStyle name="Input 2 2 5 2" xfId="13182" xr:uid="{211E1B87-A9F8-4247-B322-F81D78834881}"/>
    <cellStyle name="Input 2 2 6" xfId="3801" xr:uid="{F10C384C-2B66-4BBC-8B71-E2395F11F741}"/>
    <cellStyle name="Input 2 2 6 2" xfId="14183" xr:uid="{B3E6F664-0687-4BC9-9A0A-082E964145BB}"/>
    <cellStyle name="Input 2 2 7" xfId="3682" xr:uid="{0BC667DC-E8D8-4AD2-ACBF-3D668D10A3FC}"/>
    <cellStyle name="Input 2 2 8" xfId="4388" xr:uid="{1C908477-28F7-4C05-8955-CC4A5F7B8B8A}"/>
    <cellStyle name="Input 2 2 9" xfId="7852" xr:uid="{7A3FB077-DF9F-4704-8FDF-F5058172F83C}"/>
    <cellStyle name="Input 2 3" xfId="642" xr:uid="{E8568B78-75B3-4437-8A90-2318A6AD236F}"/>
    <cellStyle name="Input 2 3 2" xfId="1201" xr:uid="{9ED0FD30-28C5-490D-A8B2-52B477D995D1}"/>
    <cellStyle name="Input 2 3 2 2" xfId="2449" xr:uid="{B7DCFF3A-9C79-49C2-BA5D-42F03EEFC1CF}"/>
    <cellStyle name="Input 2 3 2 2 2" xfId="14762" xr:uid="{145A64D7-DDB2-4C3C-B12B-FB8D97CC861C}"/>
    <cellStyle name="Input 2 3 2 3" xfId="2955" xr:uid="{90339F19-0C1D-46C6-B3F1-D8C9B0E2894A}"/>
    <cellStyle name="Input 2 3 2 3 2" xfId="15441" xr:uid="{EBABA5FF-1BC7-46C4-AC98-59F37D81588B}"/>
    <cellStyle name="Input 2 3 2 4" xfId="3339" xr:uid="{222413FF-F7C9-4208-A0C1-96533C073C9F}"/>
    <cellStyle name="Input 2 3 2 4 2" xfId="16888" xr:uid="{56AE67D7-3DE0-4811-8E28-85C826697AF8}"/>
    <cellStyle name="Input 2 3 2 5" xfId="1813" xr:uid="{020785AC-165B-4EA4-AEA9-EB377B5145CF}"/>
    <cellStyle name="Input 2 3 2 6" xfId="2764" xr:uid="{3B931A08-8E14-4E81-AF41-70AFDB78602B}"/>
    <cellStyle name="Input 2 3 2 7" xfId="3223" xr:uid="{B9437C46-B6E3-4E44-8F9B-C22AA4328192}"/>
    <cellStyle name="Input 2 3 2 8" xfId="12038" xr:uid="{AEF1A41D-C607-46B8-9107-FBB5AC314025}"/>
    <cellStyle name="Input 2 3 3" xfId="1940" xr:uid="{D8DE1AA6-82C0-47A5-B9A7-444B1F1F9B3D}"/>
    <cellStyle name="Input 2 3 3 2" xfId="13867" xr:uid="{182BE1C6-E530-4832-A427-C604C8A1DAE9}"/>
    <cellStyle name="Input 2 3 3 3" xfId="13691" xr:uid="{904A6C5D-FFF8-4DBD-8DA0-60456C09F370}"/>
    <cellStyle name="Input 2 3 3 4" xfId="10675" xr:uid="{F156FE72-B2A8-4CBD-A33F-2F24A8751FEF}"/>
    <cellStyle name="Input 2 3 4" xfId="2348" xr:uid="{60250791-27F2-4034-AC4C-92B24407C03F}"/>
    <cellStyle name="Input 2 3 4 2" xfId="9985" xr:uid="{1A983C26-0C2A-4FBA-A0FC-98AE21B3232F}"/>
    <cellStyle name="Input 2 3 5" xfId="2683" xr:uid="{1577354F-8E35-49F5-A17A-F5BEA0A40599}"/>
    <cellStyle name="Input 2 3 5 2" xfId="13379" xr:uid="{F114EC0E-5611-4798-8DC9-407C7974689B}"/>
    <cellStyle name="Input 2 3 6" xfId="2330" xr:uid="{CE622E0F-3CDB-4F08-8307-E6B05B792C85}"/>
    <cellStyle name="Input 2 3 6 2" xfId="13172" xr:uid="{1E33622B-C68E-4E54-9607-0B78B82E15DC}"/>
    <cellStyle name="Input 2 3 7" xfId="3533" xr:uid="{5A84154B-BBA9-48BC-BCED-2148F15F11B0}"/>
    <cellStyle name="Input 2 3 8" xfId="3767" xr:uid="{719EB339-A591-47B7-99ED-E1AEF569165C}"/>
    <cellStyle name="Input 2 3 9" xfId="8092" xr:uid="{6435416A-9EE5-4C10-8343-3D760F457FF8}"/>
    <cellStyle name="Input 2 4" xfId="640" xr:uid="{8F0C7355-B4F8-49AA-9A99-0A37ECDCC50B}"/>
    <cellStyle name="Input 2 4 2" xfId="1199" xr:uid="{335D0653-B585-412B-ADB7-0D35AB7DC2A9}"/>
    <cellStyle name="Input 2 4 2 2" xfId="2447" xr:uid="{E035CA7D-BACB-4019-BB96-B55625198A1C}"/>
    <cellStyle name="Input 2 4 2 2 2" xfId="14980" xr:uid="{1699DF43-4C9E-4FCF-A0FA-44309DF1868E}"/>
    <cellStyle name="Input 2 4 2 3" xfId="2953" xr:uid="{B19542EA-B194-458D-8ED3-C14AE5D655FE}"/>
    <cellStyle name="Input 2 4 2 3 2" xfId="15710" xr:uid="{E325D0BD-D55B-49A1-98AE-F583271CAEC7}"/>
    <cellStyle name="Input 2 4 2 4" xfId="3326" xr:uid="{BAD22CD9-EB36-4041-961E-0ED28CE9250B}"/>
    <cellStyle name="Input 2 4 2 4 2" xfId="17183" xr:uid="{99CE048F-79EE-4F39-AFCE-F143CE7DAB89}"/>
    <cellStyle name="Input 2 4 2 5" xfId="3589" xr:uid="{C9CF6D98-834F-46CA-AB9F-056540F4F4DE}"/>
    <cellStyle name="Input 2 4 2 6" xfId="4040" xr:uid="{A68FBC4E-4C78-45E2-9FC5-F72AF8906BA5}"/>
    <cellStyle name="Input 2 4 2 7" xfId="4060" xr:uid="{28695352-B4E1-4EDF-9735-27D5AF6042C5}"/>
    <cellStyle name="Input 2 4 2 8" xfId="12399" xr:uid="{A5442950-8705-4DB9-8D4A-4B50064EBA5B}"/>
    <cellStyle name="Input 2 4 3" xfId="1938" xr:uid="{7A5BCCA9-ECC8-4160-96A4-4DE2ED31161C}"/>
    <cellStyle name="Input 2 4 3 2" xfId="14184" xr:uid="{420EA59A-76B3-4A11-AA49-11AF7523F9AD}"/>
    <cellStyle name="Input 2 4 3 3" xfId="13042" xr:uid="{27414905-36B6-4C91-8D26-68CE72621D7D}"/>
    <cellStyle name="Input 2 4 3 4" xfId="10997" xr:uid="{537A7238-83B8-4711-969E-A004FA8EE665}"/>
    <cellStyle name="Input 2 4 4" xfId="1661" xr:uid="{18816AD1-9235-4C73-BE84-10B9A6AD96AA}"/>
    <cellStyle name="Input 2 4 4 2" xfId="9988" xr:uid="{FED48190-24B5-478D-A42E-7EA7F17D12F2}"/>
    <cellStyle name="Input 2 4 5" xfId="3365" xr:uid="{385F26F9-4603-4894-99BB-1375BDDDB84A}"/>
    <cellStyle name="Input 2 4 5 2" xfId="13382" xr:uid="{93710E49-AF03-4DF0-8E9F-A7A9956D2B0A}"/>
    <cellStyle name="Input 2 4 6" xfId="3663" xr:uid="{D601D4AF-361E-4288-A806-A758AC7A13DB}"/>
    <cellStyle name="Input 2 4 6 2" xfId="13706" xr:uid="{C58ECD97-6EF3-47D1-9F4F-ABBBBB993A41}"/>
    <cellStyle name="Input 2 4 7" xfId="2326" xr:uid="{25224316-31FE-43CC-97A4-42F3747721E3}"/>
    <cellStyle name="Input 2 4 8" xfId="3784" xr:uid="{5ED3E240-A329-4A51-B4BC-9A3769D51168}"/>
    <cellStyle name="Input 2 4 9" xfId="8095" xr:uid="{10BBFFEB-5858-4977-863D-6E7C0734DEE6}"/>
    <cellStyle name="Input 2 5" xfId="1161" xr:uid="{41A7814B-DD9D-4E9D-AEDF-7EBE65E8A54B}"/>
    <cellStyle name="Input 2 5 2" xfId="2409" xr:uid="{223F29E9-CE23-48E8-8048-CFC04B616C79}"/>
    <cellStyle name="Input 2 5 2 2" xfId="14983" xr:uid="{138821C6-5A4F-4720-AEC2-EB635AFD1379}"/>
    <cellStyle name="Input 2 5 2 3" xfId="15713" xr:uid="{186E681F-D6FE-42AA-B81C-10CC467726AB}"/>
    <cellStyle name="Input 2 5 2 4" xfId="17186" xr:uid="{E8487477-A817-46B3-B249-05C3A38F324A}"/>
    <cellStyle name="Input 2 5 2 5" xfId="12402" xr:uid="{8593FF6B-9CE1-4F08-831C-425D22DBC5B2}"/>
    <cellStyle name="Input 2 5 3" xfId="2915" xr:uid="{3E4A4F7C-3899-4B52-8201-713EA67D8355}"/>
    <cellStyle name="Input 2 5 3 2" xfId="14187" xr:uid="{212AE47F-F91D-4DFD-ABBD-5BFCA2B4591D}"/>
    <cellStyle name="Input 2 5 3 3" xfId="13139" xr:uid="{85A6E96F-0154-420A-A9B0-C6C355673FA3}"/>
    <cellStyle name="Input 2 5 3 4" xfId="11000" xr:uid="{EF6D01C1-416B-4F07-9F49-975F549E278A}"/>
    <cellStyle name="Input 2 5 4" xfId="1796" xr:uid="{7D996A5A-7CAE-465A-8F82-A71EFBD60ECA}"/>
    <cellStyle name="Input 2 5 4 2" xfId="9987" xr:uid="{9F0BB83A-3482-4C43-A664-728C792F6A23}"/>
    <cellStyle name="Input 2 5 5" xfId="3484" xr:uid="{B8816847-BE1E-4A44-AD1D-01763C83489E}"/>
    <cellStyle name="Input 2 5 5 2" xfId="13381" xr:uid="{F8D7BDAB-EEEF-42EF-8A64-BA4870FC0E17}"/>
    <cellStyle name="Input 2 5 6" xfId="4094" xr:uid="{029EFF86-F75E-45EC-90AC-F4C1547EB38E}"/>
    <cellStyle name="Input 2 5 6 2" xfId="9042" xr:uid="{C8033742-A6D5-41E8-98C8-2962FB159D3C}"/>
    <cellStyle name="Input 2 5 7" xfId="4216" xr:uid="{7A550100-1663-456B-9398-0FE410AA2D03}"/>
    <cellStyle name="Input 2 5 8" xfId="8094" xr:uid="{6CAB3447-5A66-4D06-8E79-39DB25E24194}"/>
    <cellStyle name="Input 2 6" xfId="1584" xr:uid="{2F70B84A-02E8-43D9-B7A2-7002CB3B0C04}"/>
    <cellStyle name="Input 2 6 2" xfId="14604" xr:uid="{5DEBC08B-1552-4A53-A120-889A0A2F85AC}"/>
    <cellStyle name="Input 2 6 3" xfId="15340" xr:uid="{E6389801-C958-4465-B7C3-9AA10A1C8A0D}"/>
    <cellStyle name="Input 2 6 4" xfId="16522" xr:uid="{B82CCF81-BBC7-4C28-A130-F66144A97A3F}"/>
    <cellStyle name="Input 2 6 5" xfId="11624" xr:uid="{D37FAC1A-4C32-4B28-896F-304796B83326}"/>
    <cellStyle name="Input 2 7" xfId="1948" xr:uid="{D52920C7-652B-4D12-BD6A-A541AF96F877}"/>
    <cellStyle name="Input 2 7 2" xfId="13714" xr:uid="{66FE811D-C543-403C-A6C0-E8B014F109AE}"/>
    <cellStyle name="Input 2 7 3" xfId="13845" xr:uid="{18C2A0EF-5102-46CC-88A8-03DA17AD4408}"/>
    <cellStyle name="Input 2 7 4" xfId="10402" xr:uid="{D4B8F8D1-1594-4DA2-9E5F-289A01A3B6A3}"/>
    <cellStyle name="Input 2 8" xfId="3298" xr:uid="{D9C180AD-8E1A-489B-9067-DE69FA09619E}"/>
    <cellStyle name="Input 2 8 2" xfId="8940" xr:uid="{2A30F337-8D91-4DF6-9F81-B167CC89F0FA}"/>
    <cellStyle name="Input 2 9" xfId="3579" xr:uid="{83E876D0-2EBF-467A-B4F8-7E9A54188E26}"/>
    <cellStyle name="Input 2 9 2" xfId="15114" xr:uid="{CA998190-805C-400D-A13F-AABA30677192}"/>
    <cellStyle name="Input 3" xfId="643" xr:uid="{7DF70E3F-1F26-49E5-8AD5-1E3760B5DBC9}"/>
    <cellStyle name="Input 3 10" xfId="5879" xr:uid="{B350BA14-19FE-4BF0-A638-7CD0056964E5}"/>
    <cellStyle name="Input 3 11" xfId="7207" xr:uid="{14F13CC6-22A8-445C-8FDE-0532FB8E5C76}"/>
    <cellStyle name="Input 3 2" xfId="1202" xr:uid="{5C497522-465D-414F-BEF0-E76FC62EF12A}"/>
    <cellStyle name="Input 3 2 2" xfId="2450" xr:uid="{7A050E85-48AD-457B-BB1B-9307D185B7DB}"/>
    <cellStyle name="Input 3 2 2 2" xfId="14760" xr:uid="{DC8CD8DF-BCEA-46EE-A39B-B71F08DED893}"/>
    <cellStyle name="Input 3 2 2 3" xfId="15439" xr:uid="{FDDF9717-A8E3-4285-B8A8-F4DE3765071A}"/>
    <cellStyle name="Input 3 2 2 4" xfId="16886" xr:uid="{5A17F11A-E9AB-404F-A131-0A82B2E1B461}"/>
    <cellStyle name="Input 3 2 2 5" xfId="12036" xr:uid="{42EB5456-7492-49E5-BD34-C47A0355FD63}"/>
    <cellStyle name="Input 3 2 3" xfId="2956" xr:uid="{BBEFA3EC-058D-4F33-8509-B5A70DE34713}"/>
    <cellStyle name="Input 3 2 3 2" xfId="13865" xr:uid="{76C01476-DAF8-49FA-A884-AE647165EB2A}"/>
    <cellStyle name="Input 3 2 3 3" xfId="12962" xr:uid="{8C9ADC49-3C84-4546-BF06-4579F4028314}"/>
    <cellStyle name="Input 3 2 3 4" xfId="10673" xr:uid="{AE444D0D-3A35-4EDA-97E2-392B9CAFD63C}"/>
    <cellStyle name="Input 3 2 4" xfId="3331" xr:uid="{CD645249-02E0-4AEF-A199-9DD04C94AC24}"/>
    <cellStyle name="Input 3 2 4 2" xfId="9989" xr:uid="{A21EE591-3C87-4994-AC54-290A09588645}"/>
    <cellStyle name="Input 3 2 5" xfId="2862" xr:uid="{7A6B16D3-E68C-42E2-92E0-72DA1C5B5C00}"/>
    <cellStyle name="Input 3 2 5 2" xfId="13383" xr:uid="{E5A31E53-5E5E-403C-A3B8-29A2C7093945}"/>
    <cellStyle name="Input 3 2 6" xfId="2677" xr:uid="{86DBA19B-9437-4747-A5D0-8B40ACF9BAD8}"/>
    <cellStyle name="Input 3 2 6 2" xfId="14669" xr:uid="{30144CDA-E0B3-47B9-BCBC-2DCE6244F0B5}"/>
    <cellStyle name="Input 3 2 7" xfId="4208" xr:uid="{1A7D031A-CE94-42C8-9D0A-04F4B3F305A6}"/>
    <cellStyle name="Input 3 2 8" xfId="8096" xr:uid="{4CC15DBF-572E-4918-B3DF-C9BEF030343A}"/>
    <cellStyle name="Input 3 3" xfId="1941" xr:uid="{5B02EA4A-B04C-4E8C-BC08-40B9228BD9CC}"/>
    <cellStyle name="Input 3 3 2" xfId="12037" xr:uid="{C69FEAED-67B9-4B5F-AB79-C0D0CE8502EE}"/>
    <cellStyle name="Input 3 3 2 2" xfId="14761" xr:uid="{A556FF06-A5AA-48DE-BF7F-10B17573159A}"/>
    <cellStyle name="Input 3 3 2 3" xfId="15440" xr:uid="{CA1BBA0D-9563-46AB-8C80-352354DDDEEF}"/>
    <cellStyle name="Input 3 3 2 4" xfId="16887" xr:uid="{103A7C67-AB8B-4C33-A8C3-5ECB55014000}"/>
    <cellStyle name="Input 3 3 3" xfId="10674" xr:uid="{2C40B837-F43C-481C-AA2F-E3A27B0C10FD}"/>
    <cellStyle name="Input 3 3 3 2" xfId="13866" xr:uid="{3894C696-5593-4595-9333-0CB5DAA9DCC7}"/>
    <cellStyle name="Input 3 3 3 3" xfId="9065" xr:uid="{7103D431-2C0B-4F67-9AF9-4A8B57DEB744}"/>
    <cellStyle name="Input 3 3 4" xfId="9986" xr:uid="{33092719-60DD-482C-8884-D4A71853637B}"/>
    <cellStyle name="Input 3 3 5" xfId="13380" xr:uid="{6A9D0AFC-ECC5-4111-B5E6-B1F178E56B53}"/>
    <cellStyle name="Input 3 3 6" xfId="12977" xr:uid="{7CB0CCDD-1B1D-4FDF-8424-507A72DDD4C6}"/>
    <cellStyle name="Input 3 3 7" xfId="8093" xr:uid="{FBED9FBE-18D8-444C-B0B7-C262B53AF22C}"/>
    <cellStyle name="Input 3 4" xfId="2320" xr:uid="{7402C474-0360-41D4-BD44-A61F0113A505}"/>
    <cellStyle name="Input 3 4 2" xfId="12400" xr:uid="{C878DE7E-EB5B-4707-AC49-80C2654182B9}"/>
    <cellStyle name="Input 3 4 2 2" xfId="14981" xr:uid="{4328DA97-CCF1-4C0F-B1B0-E1882B87E754}"/>
    <cellStyle name="Input 3 4 2 3" xfId="15711" xr:uid="{5FAA00CE-3DB6-4738-8B13-5FFC1D39A3BD}"/>
    <cellStyle name="Input 3 4 2 4" xfId="17184" xr:uid="{9DB0456B-6A9A-4E27-BEEA-AC757AD9E5D5}"/>
    <cellStyle name="Input 3 4 3" xfId="10998" xr:uid="{B401342B-E3C8-4A30-9ADB-EA3D6BB457CF}"/>
    <cellStyle name="Input 3 4 3 2" xfId="14185" xr:uid="{88FD240D-9986-40DF-B334-AAD21503F6C2}"/>
    <cellStyle name="Input 3 4 3 3" xfId="14348" xr:uid="{86DCDC07-1005-4852-A23B-C0621D38243E}"/>
    <cellStyle name="Input 3 4 4" xfId="10249" xr:uid="{431FE8AE-C635-46E5-84A9-8D210A3A1D23}"/>
    <cellStyle name="Input 3 4 5" xfId="13605" xr:uid="{91438ED6-BA8D-4127-9E0F-42EE3E140E1A}"/>
    <cellStyle name="Input 3 4 6" xfId="14662" xr:uid="{5A7CB077-616A-413A-A191-B5AF3CCCCB4C}"/>
    <cellStyle name="Input 3 4 7" xfId="8359" xr:uid="{D41BB827-09A4-4BC7-BE38-C11BA24D0B0B}"/>
    <cellStyle name="Input 3 5" xfId="3313" xr:uid="{C59FA19E-E02E-4F32-B02E-7B255F7B3C1D}"/>
    <cellStyle name="Input 3 5 2" xfId="12401" xr:uid="{05234E00-FFB1-421F-9BDB-F8E3862B5016}"/>
    <cellStyle name="Input 3 5 2 2" xfId="14982" xr:uid="{3CC3DB70-2BEB-424F-B2F4-ED277E4957DB}"/>
    <cellStyle name="Input 3 5 2 3" xfId="15712" xr:uid="{43165244-8552-494D-9C76-0EDAE5FD202B}"/>
    <cellStyle name="Input 3 5 2 4" xfId="17185" xr:uid="{236B4582-CCD9-486F-B9C3-1D1EC978CC48}"/>
    <cellStyle name="Input 3 5 3" xfId="10999" xr:uid="{9B3ABD5E-178A-4576-AE9F-33B322D697E8}"/>
    <cellStyle name="Input 3 5 3 2" xfId="14186" xr:uid="{95AFC998-6B29-45D7-A393-DD9F3DD7DF41}"/>
    <cellStyle name="Input 3 5 3 3" xfId="15050" xr:uid="{3D195FB2-7CE0-4637-8FB1-A7C40AA1D7C5}"/>
    <cellStyle name="Input 3 5 4" xfId="10307" xr:uid="{2DFB590B-125F-4861-947A-0DBEECA0904D}"/>
    <cellStyle name="Input 3 5 5" xfId="13663" xr:uid="{043CC6E1-369F-4DB0-9EB6-F860B03660E6}"/>
    <cellStyle name="Input 3 5 6" xfId="13161" xr:uid="{54B941DC-FD75-4635-82BD-FFBBE8FAB971}"/>
    <cellStyle name="Input 3 5 7" xfId="8417" xr:uid="{AEE1C2A3-FC6F-41EA-BE45-875840B0F4E3}"/>
    <cellStyle name="Input 3 6" xfId="3940" xr:uid="{C7F9461D-4F3C-427E-A17A-564E81C0C1B6}"/>
    <cellStyle name="Input 3 6 2" xfId="14605" xr:uid="{98F25937-4CE0-4F6A-B05F-63B5CC530C69}"/>
    <cellStyle name="Input 3 6 3" xfId="15341" xr:uid="{E366654D-2803-4485-A597-5DDA349B64F0}"/>
    <cellStyle name="Input 3 6 4" xfId="16523" xr:uid="{C036909E-CB22-4089-96DC-7B505271E294}"/>
    <cellStyle name="Input 3 6 5" xfId="11625" xr:uid="{978507ED-891A-49C0-AADC-568F3A37DF33}"/>
    <cellStyle name="Input 3 7" xfId="1819" xr:uid="{849786D5-4BD8-40F7-89CB-75DCDA847008}"/>
    <cellStyle name="Input 3 7 2" xfId="13715" xr:uid="{C50008DD-11BB-4492-A096-C932ED3EB659}"/>
    <cellStyle name="Input 3 7 3" xfId="13570" xr:uid="{D6B32482-0F5A-4C3D-8B4E-264DF28476E4}"/>
    <cellStyle name="Input 3 7 4" xfId="10403" xr:uid="{B05B877C-C425-4026-9807-E11F2688A586}"/>
    <cellStyle name="Input 3 8" xfId="3516" xr:uid="{4947F463-7165-43C4-B57A-C02D6D6E6DCF}"/>
    <cellStyle name="Input 3 8 2" xfId="8941" xr:uid="{C77A8DCA-F9E3-4EBE-AD02-7CA13726444F}"/>
    <cellStyle name="Input 3 9" xfId="4888" xr:uid="{F913226D-C17C-4E1E-A6F9-4F92876CBAAE}"/>
    <cellStyle name="Input 3 9 2" xfId="15030" xr:uid="{5A414E9A-E401-4316-BE10-7B9D83DFB5EC}"/>
    <cellStyle name="Input 4" xfId="901" xr:uid="{2D47F70D-4A24-49A0-BE2C-8C046179AAA2}"/>
    <cellStyle name="Input 5" xfId="167" xr:uid="{BE3B7B4E-1520-4667-B188-0C8785D2D92B}"/>
    <cellStyle name="Input 6" xfId="129" xr:uid="{B6CF3AA8-0E19-431E-9023-D5EB0783EB8B}"/>
    <cellStyle name="Input 6 2" xfId="1150" xr:uid="{83E8AC11-A30D-4C46-BB2E-2195F85E928D}"/>
    <cellStyle name="Input 6 2 2" xfId="2398" xr:uid="{9BFA97B9-107E-406D-AB86-0849FBD8841B}"/>
    <cellStyle name="Input 6 2 3" xfId="2904" xr:uid="{6B6BEC76-C94D-4781-B95D-C73D876DEDCE}"/>
    <cellStyle name="Input 6 2 4" xfId="3346" xr:uid="{CEE76B84-7ED5-4B37-AB53-F819B19EAFFB}"/>
    <cellStyle name="Input 6 2 5" xfId="3879" xr:uid="{E9E3C5A5-EECC-4610-9123-133074415CB0}"/>
    <cellStyle name="Input 6 2 6" xfId="2901" xr:uid="{CAC90CBA-E068-48B8-BE9F-C102D7952246}"/>
    <cellStyle name="Input 6 2 7" xfId="3991" xr:uid="{337E1412-3DE3-4C43-9535-C872CFA9CD32}"/>
    <cellStyle name="Input 6 3" xfId="1489" xr:uid="{38897922-3FE8-4AEE-ABB1-8B22D3E57C4B}"/>
    <cellStyle name="Input 6 4" xfId="2236" xr:uid="{4F7E33D7-AF2B-4CFE-85CA-3A2AFE41B585}"/>
    <cellStyle name="Input 6 5" xfId="3144" xr:uid="{5FC3F52C-D461-4EF9-B022-75DFFDF990AA}"/>
    <cellStyle name="Input 6 6" xfId="2360" xr:uid="{F67595C4-C6CB-4607-91BE-5E1F068E0976}"/>
    <cellStyle name="Input 6 7" xfId="4073" xr:uid="{61AE8B60-C876-4EC0-882B-7DA1796A870D}"/>
    <cellStyle name="Input 6 8" xfId="4232" xr:uid="{50909E19-701B-4695-9884-55AAAF7D27E3}"/>
    <cellStyle name="InputData" xfId="4889" xr:uid="{CEFD8405-57B6-4474-B86E-011658EE9DC0}"/>
    <cellStyle name="InputData 2" xfId="11374" xr:uid="{1484A20A-4C8D-413B-8D49-94E88AC2446B}"/>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evel 4 2" xfId="11375" xr:uid="{21A3318C-BDF1-4E51-81C2-1BA51D924642}"/>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0" xr:uid="{62110F59-B9C8-4310-9DFC-400FE55E1738}"/>
    <cellStyle name="Linked Cell 3" xfId="647" xr:uid="{6D47F7EF-7802-4BFA-868F-CDD897B8D63D}"/>
    <cellStyle name="Linked Cell 3 2" xfId="4891"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2 2" xfId="7208" xr:uid="{BA1D359E-B0D9-42A9-A974-94717635FD57}"/>
    <cellStyle name="Neutral 2 3" xfId="651" xr:uid="{5EC15359-0672-44FC-8D0B-29BA7A4C03B5}"/>
    <cellStyle name="Neutral 2 4" xfId="649" xr:uid="{9C24F533-CE51-4BDA-9162-5BE285122A3F}"/>
    <cellStyle name="Neutral 2 5" xfId="4892" xr:uid="{CF1CEBA0-2BCC-4D2C-9914-D78329E05A9E}"/>
    <cellStyle name="Neutral 2 6" xfId="6982" xr:uid="{C4D3CBF3-B26E-4206-9544-CE2B9AB16859}"/>
    <cellStyle name="Neutral 3" xfId="652" xr:uid="{F8E50A79-224E-4D0D-91F2-29725D01AC10}"/>
    <cellStyle name="Neutral 3 2" xfId="4893" xr:uid="{3EB25D0B-08F5-4B6C-ACB2-8C09DA1D8500}"/>
    <cellStyle name="Neutral 3 3" xfId="6995" xr:uid="{D195EC25-7A35-4C75-B023-20F84A198C87}"/>
    <cellStyle name="Neutral 4" xfId="900" xr:uid="{33184E77-BCB5-433D-BF8B-67D8CF64F3BC}"/>
    <cellStyle name="Neutral 4 2" xfId="6979" xr:uid="{980EEE48-53F1-4C76-BD3E-1E80D7CB3793}"/>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0" xr:uid="{B87B5B98-4732-46A0-8B02-7137CAE1CAD4}"/>
    <cellStyle name="Normal 10" xfId="653" xr:uid="{BBBBAC48-9D82-4AB2-A88F-7E61296B1AA7}"/>
    <cellStyle name="Normal 10 10" xfId="6977" xr:uid="{4764C8C0-9781-46A6-ACC4-38406CDE7CA3}"/>
    <cellStyle name="Normal 10 11" xfId="6159" xr:uid="{B7C0B4D8-7A9B-4E4B-8720-90D70D857B0A}"/>
    <cellStyle name="Normal 10 2" xfId="4894" xr:uid="{49E684C7-07CC-4C5F-9D41-9DBFFCAFAEBC}"/>
    <cellStyle name="Normal 10 2 2" xfId="6027" xr:uid="{04BF45A6-CFCF-4B41-864E-B16EE77F5141}"/>
    <cellStyle name="Normal 10 2 2 2" xfId="6065" xr:uid="{B5BA332F-2575-4F07-9B54-EA3ED9EC4170}"/>
    <cellStyle name="Normal 10 2 2 2 2" xfId="6036" xr:uid="{EAD77245-1E77-409C-864F-01B8D65DFC2D}"/>
    <cellStyle name="Normal 10 2 2 2 2 2" xfId="7087" xr:uid="{DCB596D9-64D8-43E9-83F0-15439CA61D34}"/>
    <cellStyle name="Normal 10 2 2 2 3" xfId="6039" xr:uid="{4706B534-E99D-4545-B1E7-BAEAF6590F70}"/>
    <cellStyle name="Normal 10 2 2 2 3 2" xfId="6083" xr:uid="{474C5CCE-10AC-4E7B-85BF-03247E098C58}"/>
    <cellStyle name="Normal 10 2 2 2 4" xfId="6042" xr:uid="{6A19D007-6C0D-4254-AACF-8ABF16DB53B2}"/>
    <cellStyle name="Normal 10 2 2 3" xfId="6057" xr:uid="{73FC4C4B-3226-435F-AD4F-64CF2A5E40E0}"/>
    <cellStyle name="Normal 10 2 3" xfId="6098" xr:uid="{5A6CA201-C392-4E64-8DF1-19E2B18688F2}"/>
    <cellStyle name="Normal 10 2 5" xfId="6093" xr:uid="{B7B0DA6D-35B9-4246-AB20-BD6680553AF5}"/>
    <cellStyle name="Normal 10 3" xfId="6170" xr:uid="{CA561F1C-2C3C-4C64-AE4C-9783DDDA6125}"/>
    <cellStyle name="Normal 10 3 2" xfId="6323" xr:uid="{FDC48A34-82A2-4BF8-9C5C-3EBA9BDEB314}"/>
    <cellStyle name="Normal 10 3 2 2" xfId="6752" xr:uid="{F618F1B1-98EE-4689-807D-BC4063562901}"/>
    <cellStyle name="Normal 10 3 2 2 2" xfId="8830" xr:uid="{B1C64D14-CE66-4DE5-83F8-1E0D20E7C129}"/>
    <cellStyle name="Normal 10 3 2 3" xfId="6537" xr:uid="{0287086D-6433-45B1-A368-A13D6B9A6B8E}"/>
    <cellStyle name="Normal 10 3 2 4" xfId="6953" xr:uid="{B7104701-9F13-423E-95AC-6EC1021F5F49}"/>
    <cellStyle name="Normal 10 3 2 5" xfId="8620" xr:uid="{4AE21743-AC8B-4E13-8E5E-C26A161C1A38}"/>
    <cellStyle name="Normal 10 3 3" xfId="6604" xr:uid="{3FACFA5A-60A1-480A-AED6-C1EFCC060043}"/>
    <cellStyle name="Normal 10 3 3 2" xfId="8682" xr:uid="{2604F427-13E7-4D7F-A3C7-2F406254E522}"/>
    <cellStyle name="Normal 10 3 4" xfId="6389" xr:uid="{C160C583-DA38-44C2-AFF4-B85D6EAB8F5E}"/>
    <cellStyle name="Normal 10 3 5" xfId="6812" xr:uid="{CDD7967D-89B2-48C3-8189-36ECE0D9684F}"/>
    <cellStyle name="Normal 10 3 6" xfId="8472" xr:uid="{02104522-FDA2-47F2-9E2E-36921A719865}"/>
    <cellStyle name="Normal 10 4" xfId="6273" xr:uid="{13216880-798F-430D-B0D8-1683DF86B4A8}"/>
    <cellStyle name="Normal 10 4 2" xfId="6702" xr:uid="{4EFEDD4C-9E3F-4CD4-86AB-8D4A84203C7F}"/>
    <cellStyle name="Normal 10 4 2 2" xfId="8780" xr:uid="{D8FED14A-CAEA-49E7-95B0-38DCA084D23F}"/>
    <cellStyle name="Normal 10 4 3" xfId="6487" xr:uid="{1F9AE638-D753-48D6-B16C-13B676EFC851}"/>
    <cellStyle name="Normal 10 4 4" xfId="6905" xr:uid="{5970490B-E1DB-4D7E-ABE1-E2903BCE25EB}"/>
    <cellStyle name="Normal 10 4 5" xfId="8570" xr:uid="{A7686D20-2B0D-4E13-A6D4-0F30F9ACD389}"/>
    <cellStyle name="Normal 10 5" xfId="6081" xr:uid="{A8CD409E-44F2-43F7-B5EC-580ED65A370F}"/>
    <cellStyle name="Normal 10 6" xfId="6595" xr:uid="{F892EDAB-B7D6-46C8-ABD2-C4C8D73DD79A}"/>
    <cellStyle name="Normal 10 6 2" xfId="6999" xr:uid="{D8AA8657-36E8-49D9-A643-02B91E2FACF9}"/>
    <cellStyle name="Normal 10 6 3" xfId="8673" xr:uid="{880BB1FA-6FA6-4050-BF3A-D643B1289731}"/>
    <cellStyle name="Normal 10 7" xfId="6380" xr:uid="{95FBC228-B086-42B7-BAAE-ECFE4ACFDAA5}"/>
    <cellStyle name="Normal 10 7 2" xfId="7209" xr:uid="{2B956F2F-88A1-48B7-BC4F-3322A15A3B30}"/>
    <cellStyle name="Normal 10 8" xfId="6804" xr:uid="{F26548CE-469B-4638-9BE4-C7BFB81DB92B}"/>
    <cellStyle name="Normal 10 9" xfId="8463" xr:uid="{B388057A-B469-46CB-A72E-C4ED45D949B7}"/>
    <cellStyle name="Normal 11" xfId="654" xr:uid="{729EDB1D-D594-4513-AB60-90B2507988A9}"/>
    <cellStyle name="Normal 11 2" xfId="4896" xr:uid="{70B8C2A6-4949-440B-9746-419B69BE4827}"/>
    <cellStyle name="Normal 11 2 2" xfId="6033" xr:uid="{BBA34D92-CF8F-45E8-A0A8-5A56C0845864}"/>
    <cellStyle name="Normal 11 2 2 2" xfId="6753" xr:uid="{02CC07B9-362F-4589-8FA3-C0B917FCDA38}"/>
    <cellStyle name="Normal 11 2 2 2 2" xfId="7483" xr:uid="{FBFC3400-DE1D-44A9-B568-924FD6AB7AEC}"/>
    <cellStyle name="Normal 11 2 2 2 3" xfId="8831" xr:uid="{A78CD384-19F0-490E-AAC5-1655835F7729}"/>
    <cellStyle name="Normal 11 2 2 2 4" xfId="11377" xr:uid="{3FAD2C17-3DA4-415E-9561-531C0AA1D043}"/>
    <cellStyle name="Normal 11 2 2 3" xfId="6538" xr:uid="{C755002F-BD2E-4AA4-B3A7-7F22C7F4D283}"/>
    <cellStyle name="Normal 11 2 2 4" xfId="6954" xr:uid="{B92C6202-EE56-4F6F-A314-0D7D73E4903F}"/>
    <cellStyle name="Normal 11 2 2 5" xfId="8621" xr:uid="{5D695141-9409-4F5E-B967-5C525663A0FB}"/>
    <cellStyle name="Normal 11 2 2 6" xfId="6324" xr:uid="{A6DCA35D-203C-4256-92AF-FD08D0724F23}"/>
    <cellStyle name="Normal 11 2 26" xfId="6973" xr:uid="{92234C4F-BD2D-4BF8-B8D4-00404AF1E731}"/>
    <cellStyle name="Normal 11 2 27 3" xfId="6062" xr:uid="{D4DABD69-F4D7-4683-AE15-5E7FEE9ACFF3}"/>
    <cellStyle name="Normal 11 2 28" xfId="6100" xr:uid="{125E9AA7-4DD2-434B-841B-A6CADC9D897D}"/>
    <cellStyle name="Normal 11 2 29" xfId="7062" xr:uid="{E508428A-AB85-4F5C-98A2-D1D6FB56C712}"/>
    <cellStyle name="Normal 11 2 3" xfId="7211" xr:uid="{6DD3C99C-DB0A-445C-86BA-0052F74BA9F6}"/>
    <cellStyle name="Normal 11 2 4" xfId="6174" xr:uid="{148B5EF1-8A25-4E11-8686-6A8100CF3E20}"/>
    <cellStyle name="Normal 11 26 2" xfId="1376" xr:uid="{8B16BA37-0283-4003-A0D0-DFAECE3C4253}"/>
    <cellStyle name="Normal 11 26 2 2" xfId="1380" xr:uid="{E439FD7B-BC11-4207-A4D5-EE84B08CB869}"/>
    <cellStyle name="Normal 11 28" xfId="6972" xr:uid="{64B91C02-569A-46D6-9A07-04F9F5FBDAFF}"/>
    <cellStyle name="Normal 11 28 2" xfId="6028" xr:uid="{E8E9AB94-BAC5-47A6-A263-0A0248DA5A0B}"/>
    <cellStyle name="Normal 11 28 2 2" xfId="6058" xr:uid="{94693205-B189-4681-ACB8-B622E251A2CA}"/>
    <cellStyle name="Normal 11 28 2 4" xfId="6060" xr:uid="{04051767-3F06-4047-8414-F73942562179}"/>
    <cellStyle name="Normal 11 28 2 6" xfId="6068" xr:uid="{F4895C02-ED72-4BB0-8BF9-A93C10550950}"/>
    <cellStyle name="Normal 11 3" xfId="4895" xr:uid="{A217C144-4706-4DDB-8A9E-FD935E59B233}"/>
    <cellStyle name="Normal 11 3 2" xfId="6650" xr:uid="{504149D3-F7E4-4106-98AE-BA19A63F2B4D}"/>
    <cellStyle name="Normal 11 3 2 2" xfId="8728" xr:uid="{D981C798-24ED-4320-82BA-1ABBFA32B057}"/>
    <cellStyle name="Normal 11 3 3" xfId="6435" xr:uid="{C2D9CC36-4C72-4B7D-A5EE-C6E1D5F056B2}"/>
    <cellStyle name="Normal 11 3 4" xfId="6856" xr:uid="{7CA4E020-0436-4F17-87A1-71D564E140D5}"/>
    <cellStyle name="Normal 11 3 5" xfId="8518" xr:uid="{E6E5CD84-21FC-45E0-B2C2-AE48F1547779}"/>
    <cellStyle name="Normal 11 3 6" xfId="11376" xr:uid="{DFE51246-9827-4210-837E-05783039B9D3}"/>
    <cellStyle name="Normal 11 3 7" xfId="6221" xr:uid="{781D4BF8-488F-4A3B-B178-61A114E56DF5}"/>
    <cellStyle name="Normal 11 4" xfId="6274" xr:uid="{2A946A5F-D3C7-4F6F-8296-375278FAFEBA}"/>
    <cellStyle name="Normal 11 4 2" xfId="6703" xr:uid="{76C29864-6FFE-46E3-990E-5244C9254D0D}"/>
    <cellStyle name="Normal 11 4 2 2" xfId="8781" xr:uid="{C8A70F31-ED38-484B-A064-C4F80F7E4AC5}"/>
    <cellStyle name="Normal 11 4 3" xfId="6488" xr:uid="{6C9A5566-71E7-405F-BCD1-8CA4EC49E293}"/>
    <cellStyle name="Normal 11 4 4" xfId="6906" xr:uid="{6541721D-0514-461E-B8B9-C1A2A49F60AE}"/>
    <cellStyle name="Normal 11 4 5" xfId="8571" xr:uid="{81F399FA-0075-44EB-8B5E-7E839D84E045}"/>
    <cellStyle name="Normal 11 5" xfId="6596" xr:uid="{5C198110-78B1-45A9-8014-B3406F6D3900}"/>
    <cellStyle name="Normal 11 5 2" xfId="7017" xr:uid="{1CF00D66-E7CC-495A-AAA5-B1710BD8DA67}"/>
    <cellStyle name="Normal 11 5 3" xfId="8674" xr:uid="{DD3DCAC4-E155-4059-A4F0-14413C7273CF}"/>
    <cellStyle name="Normal 11 6" xfId="6381" xr:uid="{A4563E8A-4C69-4C12-9357-419C3EBFB22D}"/>
    <cellStyle name="Normal 11 6 2" xfId="7210" xr:uid="{262DF9C7-51A2-4EE6-8709-FF9AF51D50CA}"/>
    <cellStyle name="Normal 11 7" xfId="6805" xr:uid="{3151679D-5C1D-47E3-BA71-7EDFF62004D0}"/>
    <cellStyle name="Normal 11 8" xfId="8464" xr:uid="{2BA2DDA9-7E34-4049-8007-19FC52116AB2}"/>
    <cellStyle name="Normal 11 9" xfId="6160" xr:uid="{B79B9883-AEFF-4D35-9274-2BB828EE17D6}"/>
    <cellStyle name="Normal 11_3.15 Additional Data" xfId="11378" xr:uid="{AA050B76-EFBC-4FC4-B4D7-7944CDB7178E}"/>
    <cellStyle name="Normal 12" xfId="655" xr:uid="{17104984-3B7B-4A80-B1FA-9D75467C79AE}"/>
    <cellStyle name="Normal 12 2" xfId="4898" xr:uid="{857A7E8E-5AB7-43DC-B512-783C1FEE1ED3}"/>
    <cellStyle name="Normal 12 2 2" xfId="7212" xr:uid="{0EC1704E-926B-435C-8F31-D55716F865F7}"/>
    <cellStyle name="Normal 12 2 2 2" xfId="11380" xr:uid="{9D1884A5-E37E-493F-BF58-2BABEDE0B880}"/>
    <cellStyle name="Normal 12 2 3" xfId="7019" xr:uid="{50CA2A56-A38C-4B44-B513-31C3BAFF497B}"/>
    <cellStyle name="Normal 12 3" xfId="4897" xr:uid="{94190682-9B27-4E14-89AF-4C2913277183}"/>
    <cellStyle name="Normal 12 3 2" xfId="11379" xr:uid="{DF4E3DA4-0DF3-4A9D-859A-9BF6E6FAD46F}"/>
    <cellStyle name="Normal 12 4" xfId="6164" xr:uid="{D911D6B4-008A-458B-965D-3C76E21CFC8B}"/>
    <cellStyle name="Normal 12_3.15 Additional Data" xfId="11381" xr:uid="{5A18D54D-C645-440E-917B-D33D6DE1A28A}"/>
    <cellStyle name="Normal 13" xfId="656" xr:uid="{8DDF44A0-9A3D-44A1-A069-951F387A557F}"/>
    <cellStyle name="Normal 13 2" xfId="4530" xr:uid="{6330EA35-0795-4BEC-8D63-3E05EC987FAB}"/>
    <cellStyle name="Normal 13 2 10" xfId="5774" xr:uid="{7020C817-69D9-42BD-BD42-C09954469800}"/>
    <cellStyle name="Normal 13 2 2" xfId="7102" xr:uid="{3290377D-CD9D-4BBD-9483-2ED11E074B46}"/>
    <cellStyle name="Normal 13 2 2 2" xfId="7472" xr:uid="{E5C37041-AFB1-4724-B1E3-55F8ABB15D0B}"/>
    <cellStyle name="Normal 13 2 2 2 15" xfId="11626" xr:uid="{DB0480F3-C169-4169-BE7B-11FBABA8E561}"/>
    <cellStyle name="Normal 13 2 3" xfId="7023" xr:uid="{1751664F-8E1E-4A74-8869-76EC5E7017A1}"/>
    <cellStyle name="Normal 13 3" xfId="4899" xr:uid="{F56C026E-FD17-44A5-99D0-F9217EB5A43B}"/>
    <cellStyle name="Normal 13 4" xfId="6171" xr:uid="{BE3E9EE9-8ACA-49FF-B48B-EBFBD46D6328}"/>
    <cellStyle name="Normal 14" xfId="934" xr:uid="{9A1CB6B3-E88D-4674-A5F4-23CAF5718C11}"/>
    <cellStyle name="Normal 14 10" xfId="6228" xr:uid="{37ECFE16-2C41-4471-9226-5FFCEF2B900A}"/>
    <cellStyle name="Normal 14 2" xfId="4527" xr:uid="{A9B1AD2D-C270-4DF8-8887-0A7A12FFC814}"/>
    <cellStyle name="Normal 14 2 10" xfId="5775" xr:uid="{87E975D8-23EB-4568-8D9A-43AB0346A94E}"/>
    <cellStyle name="Normal 14 2 2" xfId="7025" xr:uid="{E1486213-0C63-4A46-8C86-231009659AEE}"/>
    <cellStyle name="Normal 14 2 3" xfId="8735" xr:uid="{EED2AE89-2506-4BCC-87F3-DC16D1E11045}"/>
    <cellStyle name="Normal 14 2 4" xfId="6657" xr:uid="{235FB931-0E2D-40EE-BF1B-F2C9D2A5BE8B}"/>
    <cellStyle name="Normal 14 2_List of table gaps" xfId="7468" xr:uid="{3458B558-CDF5-4A72-8644-924B8B27CB0B}"/>
    <cellStyle name="Normal 14 3" xfId="6442" xr:uid="{02F72F3A-5775-4A55-81FF-46CF11D8B7E3}"/>
    <cellStyle name="Normal 14 3 2" xfId="7100" xr:uid="{22C60A5C-1040-423C-8547-BEF65DEF75A0}"/>
    <cellStyle name="Normal 14 4" xfId="6862" xr:uid="{0D4A0B65-D9B5-4B50-B6D0-DD0E2E36DC9F}"/>
    <cellStyle name="Normal 14 5" xfId="8525" xr:uid="{9373577F-E427-40E6-AE32-986C72E93CB4}"/>
    <cellStyle name="Normal 14 6" xfId="8845" xr:uid="{2D6081F2-021F-4082-BD11-242A9475EC32}"/>
    <cellStyle name="Normal 14 7" xfId="9274" xr:uid="{545AC78B-CE14-4AAD-9901-3A345CCEC096}"/>
    <cellStyle name="Normal 14 8" xfId="12938" xr:uid="{DBFB043B-028F-450E-BC87-B4F2C3DF9CB3}"/>
    <cellStyle name="Normal 14 9" xfId="16023" xr:uid="{897ED31D-FF1D-4BA6-953B-18D2319660F1}"/>
    <cellStyle name="Normal 15" xfId="957" xr:uid="{41526C75-A4D6-4DEE-99C1-9387E0F86C6E}"/>
    <cellStyle name="Normal 15 2" xfId="4525" xr:uid="{9BFF078E-01B7-463E-BB32-205DD0A60CE1}"/>
    <cellStyle name="Normal 15 2 2" xfId="7027" xr:uid="{A886A9D6-DC25-4B88-86BF-31061A1AB373}"/>
    <cellStyle name="Normal 15 2 3" xfId="11382" xr:uid="{86F319A6-BFF7-4253-AAA0-1B0C24ECBA49}"/>
    <cellStyle name="Normal 15 2 4" xfId="6761" xr:uid="{BD049D4E-AA7D-43AD-97D7-CA088934BD75}"/>
    <cellStyle name="Normal 15 3" xfId="6546" xr:uid="{FF14087B-D111-4A7B-9D7C-4984F0945B64}"/>
    <cellStyle name="Normal 15 3 2" xfId="7098" xr:uid="{A58463D1-7CC1-4B39-8483-01334CD421E7}"/>
    <cellStyle name="Normal 15 4" xfId="6961" xr:uid="{8A297B1A-30D1-4ED5-9F1E-9A9549CBAD6B}"/>
    <cellStyle name="Normal 15 5" xfId="8629" xr:uid="{1A590442-7439-4657-8D62-602E5CA17CEA}"/>
    <cellStyle name="Normal 15 6" xfId="6334" xr:uid="{ED7520A2-41E7-49F0-9604-9ADD9D7E4816}"/>
    <cellStyle name="Normal 16" xfId="1059" xr:uid="{149E431B-7AB4-4A21-8EF2-A210DF7AC7DC}"/>
    <cellStyle name="Normal 16 2" xfId="4900" xr:uid="{FEF49EBF-DB34-40AC-A794-AD42C56C5E41}"/>
    <cellStyle name="Normal 16 2 2" xfId="11383" xr:uid="{52347B04-336D-4095-97DD-1C03E8D638DA}"/>
    <cellStyle name="Normal 16 3" xfId="7031" xr:uid="{E0EBB3B0-D808-447D-86F5-F3FDD5ECCF5D}"/>
    <cellStyle name="Normal 17" xfId="157" xr:uid="{7AAE4B07-56D3-4DDE-B76A-A402E9778A55}"/>
    <cellStyle name="Normal 17 2" xfId="4901" xr:uid="{7B80010E-C175-4624-898E-BD2EB7EB1E42}"/>
    <cellStyle name="Normal 17 2 2" xfId="12736" xr:uid="{B7FC758C-46FC-416B-845D-CF4704BE620C}"/>
    <cellStyle name="Normal 17 2 2 2" xfId="17511" xr:uid="{7FDFA3D3-4BF9-4D49-A9C2-B4DAE35BCF72}"/>
    <cellStyle name="Normal 17 2 3" xfId="11327" xr:uid="{0C5465F1-5134-4D2A-8594-AC535571026F}"/>
    <cellStyle name="Normal 17 2 4" xfId="16394" xr:uid="{E1B4570A-C169-48AD-8D51-6AE3C884C5A9}"/>
    <cellStyle name="Normal 17 3" xfId="7088" xr:uid="{B6B780D0-9D90-484E-8E28-24559EA84DE6}"/>
    <cellStyle name="Normal 18" xfId="1370" xr:uid="{9AD50896-1289-4D66-9776-761A33468347}"/>
    <cellStyle name="Normal 18 2" xfId="4902" xr:uid="{E9A7DD0D-3CE0-40C3-8BBA-D6908BA5E3CC}"/>
    <cellStyle name="Normal 18 3" xfId="7093" xr:uid="{CA435F22-DCB1-413A-A948-AF536BA0A804}"/>
    <cellStyle name="Normal 188" xfId="7089" xr:uid="{636DF642-27E1-45FE-8C09-0451A07735ED}"/>
    <cellStyle name="Normal 19" xfId="1387" xr:uid="{963486EE-A6DD-42EA-A254-E8E2AE2F371D}"/>
    <cellStyle name="Normal 19 10" xfId="8426" xr:uid="{D490C741-D589-403E-B3D3-7745D8DE2C23}"/>
    <cellStyle name="Normal 19 11" xfId="6108" xr:uid="{8F489042-924C-4EF8-AEDB-D8B73A8FAF7E}"/>
    <cellStyle name="Normal 19 2" xfId="4903" xr:uid="{FCF6DA8C-E4D5-4676-BB7A-EE6E20E79A29}"/>
    <cellStyle name="Normal 19 2 10" xfId="6120" xr:uid="{D17AA7C8-BB36-4636-A3EB-849BA84FDD8D}"/>
    <cellStyle name="Normal 19 2 2" xfId="6128" xr:uid="{5D60EC6E-9954-44AC-8AE9-05D82242CA9F}"/>
    <cellStyle name="Normal 19 2 2 2" xfId="6157" xr:uid="{F816F3BA-486D-4359-9D5F-3BDF3513FFC9}"/>
    <cellStyle name="Normal 19 2 2 2 2" xfId="6219" xr:uid="{7105A088-906C-408C-A7A1-FD7AB5773C03}"/>
    <cellStyle name="Normal 19 2 2 2 2 2" xfId="6321" xr:uid="{0F138713-A640-4E54-B2EA-306EEF742E47}"/>
    <cellStyle name="Normal 19 2 2 2 2 2 2" xfId="6750" xr:uid="{5502D90E-047A-4FE7-9E25-B6105640B709}"/>
    <cellStyle name="Normal 19 2 2 2 2 2 2 2" xfId="8828" xr:uid="{D2647A49-A765-49F3-BA57-D5B57C9D0E40}"/>
    <cellStyle name="Normal 19 2 2 2 2 2 3" xfId="6535" xr:uid="{0EF1DE8D-C951-44EB-A3FB-4F661D491E54}"/>
    <cellStyle name="Normal 19 2 2 2 2 2 4" xfId="6952" xr:uid="{E04D6DEE-88B8-4F44-B989-504378A83A6A}"/>
    <cellStyle name="Normal 19 2 2 2 2 2 5" xfId="8618" xr:uid="{3423ABFE-EF96-410F-829D-86453F2CC4A5}"/>
    <cellStyle name="Normal 19 2 2 2 2 3" xfId="6648" xr:uid="{F28D1CCF-CC5C-4EEA-B508-09E5FEF90D9D}"/>
    <cellStyle name="Normal 19 2 2 2 2 3 2" xfId="8726" xr:uid="{E0CCFFFE-141F-4CD2-B564-526B79CB138F}"/>
    <cellStyle name="Normal 19 2 2 2 2 4" xfId="6433" xr:uid="{1D94B1B0-6175-4C17-A73B-5B1D7CB49586}"/>
    <cellStyle name="Normal 19 2 2 2 2 5" xfId="6855" xr:uid="{CE940803-11D7-4593-B3E2-84B700EF8011}"/>
    <cellStyle name="Normal 19 2 2 2 2 6" xfId="8516" xr:uid="{E29A7354-3D05-41BA-8D17-AC1E07EFFB85}"/>
    <cellStyle name="Normal 19 2 2 2 3" xfId="6271" xr:uid="{552DDCA3-72F0-4B1B-A3A3-D99366F5F71A}"/>
    <cellStyle name="Normal 19 2 2 2 3 2" xfId="6700" xr:uid="{837D45E6-E1A0-4060-9F8E-243A77E358A0}"/>
    <cellStyle name="Normal 19 2 2 2 3 2 2" xfId="8778" xr:uid="{3C2FB18C-04C6-41B2-99F1-66EB033550A2}"/>
    <cellStyle name="Normal 19 2 2 2 3 3" xfId="6485" xr:uid="{0F1FB140-6944-46FA-98BC-763D8DB59FE7}"/>
    <cellStyle name="Normal 19 2 2 2 3 4" xfId="6904" xr:uid="{251BE651-BA43-4FE7-82B1-CEE74C05A5A1}"/>
    <cellStyle name="Normal 19 2 2 2 3 5" xfId="8568" xr:uid="{0C20A00C-7191-451A-8B3F-047B6D7EA3E2}"/>
    <cellStyle name="Normal 19 2 2 2 4" xfId="6593" xr:uid="{4EEBCAFD-A648-418D-B399-4ECABA926046}"/>
    <cellStyle name="Normal 19 2 2 2 4 2" xfId="8671" xr:uid="{73AD1E34-B453-449C-8AE3-EE2AE54A92AF}"/>
    <cellStyle name="Normal 19 2 2 2 5" xfId="6378" xr:uid="{8CB3B58B-CAD0-4CFD-AC68-2FA181437704}"/>
    <cellStyle name="Normal 19 2 2 2 6" xfId="6803" xr:uid="{E024C4CD-C89D-4A87-948D-174F2E5908DA}"/>
    <cellStyle name="Normal 19 2 2 2 7" xfId="8461" xr:uid="{C80ECCA0-60FF-4DB6-BF64-DD8324959C89}"/>
    <cellStyle name="Normal 19 2 2 3" xfId="6196" xr:uid="{D833FF58-CD3A-41BF-A029-BA3FF8B53DC8}"/>
    <cellStyle name="Normal 19 2 2 3 2" xfId="6298" xr:uid="{9D30DC1A-21BA-419E-8D18-72254D1361F2}"/>
    <cellStyle name="Normal 19 2 2 3 2 2" xfId="6727" xr:uid="{2F9EA643-0211-4525-A108-F557BEDA13FF}"/>
    <cellStyle name="Normal 19 2 2 3 2 2 2" xfId="8805" xr:uid="{EA355FF7-E1EF-4A60-A83D-C7FDF458E8A0}"/>
    <cellStyle name="Normal 19 2 2 3 2 3" xfId="6512" xr:uid="{6CD911F0-BB2B-4764-97E2-71FB54ADCCE0}"/>
    <cellStyle name="Normal 19 2 2 3 2 4" xfId="6929" xr:uid="{68C330CB-E0A6-402A-A7DF-F3947A840472}"/>
    <cellStyle name="Normal 19 2 2 3 2 5" xfId="8595" xr:uid="{C4AD4849-7E9B-47B7-A789-577A0F26C98C}"/>
    <cellStyle name="Normal 19 2 2 3 3" xfId="6625" xr:uid="{8EC05611-C9A6-4A18-B218-1A315442D477}"/>
    <cellStyle name="Normal 19 2 2 3 3 2" xfId="8703" xr:uid="{16A01E35-22E5-45CC-BB2E-91E62A157258}"/>
    <cellStyle name="Normal 19 2 2 3 4" xfId="6410" xr:uid="{5B04F3C0-4285-407A-8B2D-792F757A454B}"/>
    <cellStyle name="Normal 19 2 2 3 5" xfId="6833" xr:uid="{8C09D5FA-D30A-4DB9-ABA6-945DDE6319F7}"/>
    <cellStyle name="Normal 19 2 2 3 6" xfId="8493" xr:uid="{EAF5D769-417B-4B79-AD7A-1AC4C16B5E52}"/>
    <cellStyle name="Normal 19 2 2 4" xfId="6247" xr:uid="{8C79A80A-D3E0-492A-B622-DA807FCAC6CD}"/>
    <cellStyle name="Normal 19 2 2 4 2" xfId="6676" xr:uid="{8B3C5D68-D466-4953-89F0-E2820F4EBBAF}"/>
    <cellStyle name="Normal 19 2 2 4 2 2" xfId="8754" xr:uid="{534F26F8-8182-4FE6-8C59-7C005DD93A66}"/>
    <cellStyle name="Normal 19 2 2 4 3" xfId="6461" xr:uid="{445C4684-57BE-40F6-8A38-BF57B88A35B9}"/>
    <cellStyle name="Normal 19 2 2 4 4" xfId="6881" xr:uid="{31316CDD-C941-4EFD-B644-9657B5F25751}"/>
    <cellStyle name="Normal 19 2 2 4 5" xfId="8544" xr:uid="{5D4BFC91-3A9F-4DCB-902A-ECC70EA83248}"/>
    <cellStyle name="Normal 19 2 2 5" xfId="6569" xr:uid="{0907A08E-8A51-4615-961B-48F46404D307}"/>
    <cellStyle name="Normal 19 2 2 5 2" xfId="8648" xr:uid="{3072EF74-A7C1-4AB3-ACDD-A17C8F39E7EE}"/>
    <cellStyle name="Normal 19 2 2 6" xfId="6354" xr:uid="{CDE84229-AFAE-40AA-892B-15C1A7DFC639}"/>
    <cellStyle name="Normal 19 2 2 7" xfId="6780" xr:uid="{B97021A7-7C73-45BD-B9AE-C53C45DD97C0}"/>
    <cellStyle name="Normal 19 2 2 8" xfId="8438" xr:uid="{9600B0A1-6A33-4A88-8D0A-09020675CDFB}"/>
    <cellStyle name="Normal 19 2 3" xfId="6151" xr:uid="{53BC8646-1F3F-4DCE-92A5-EBEB5E6D5A25}"/>
    <cellStyle name="Normal 19 2 3 2" xfId="6213" xr:uid="{49BB38B0-E36C-42A8-8AC7-80CB8CE46095}"/>
    <cellStyle name="Normal 19 2 3 2 2" xfId="6315" xr:uid="{26B0EA59-B13B-44B2-A706-E67750FB0790}"/>
    <cellStyle name="Normal 19 2 3 2 2 2" xfId="6744" xr:uid="{6D255B53-84A7-4ECF-8F2F-078C8053A504}"/>
    <cellStyle name="Normal 19 2 3 2 2 2 2" xfId="8822" xr:uid="{711B0504-3BA4-453A-A2F4-21C65FD30EDC}"/>
    <cellStyle name="Normal 19 2 3 2 2 3" xfId="6529" xr:uid="{3C4906DA-88EA-4963-824E-F3932E989440}"/>
    <cellStyle name="Normal 19 2 3 2 2 4" xfId="6946" xr:uid="{21060C40-BC8D-403F-8BFF-30BF2A37828F}"/>
    <cellStyle name="Normal 19 2 3 2 2 5" xfId="8612" xr:uid="{54D4990E-144B-490B-8A21-971ECA03D265}"/>
    <cellStyle name="Normal 19 2 3 2 3" xfId="6642" xr:uid="{B67A74BE-C79E-4B9E-898F-7450906E86CF}"/>
    <cellStyle name="Normal 19 2 3 2 3 2" xfId="8720" xr:uid="{3AEE89B2-0737-4EC4-B6F8-560F73B2A6B1}"/>
    <cellStyle name="Normal 19 2 3 2 4" xfId="6427" xr:uid="{A92E02FC-B5ED-44DA-85BB-C5B3698078C6}"/>
    <cellStyle name="Normal 19 2 3 2 5" xfId="6849" xr:uid="{B6F31105-A825-4E7F-B705-2FF6FA845BC3}"/>
    <cellStyle name="Normal 19 2 3 2 6" xfId="8510" xr:uid="{84E66177-0C9C-4850-BD3A-7E8CC6EBF377}"/>
    <cellStyle name="Normal 19 2 3 3" xfId="6265" xr:uid="{F1DE9F65-1E8C-482E-8E7C-5537410E6DF8}"/>
    <cellStyle name="Normal 19 2 3 3 2" xfId="6694" xr:uid="{FE214E59-8ACD-443D-BD43-6A8995D024E6}"/>
    <cellStyle name="Normal 19 2 3 3 2 2" xfId="8772" xr:uid="{A18F56D7-B834-43D7-B423-95204032132B}"/>
    <cellStyle name="Normal 19 2 3 3 3" xfId="6479" xr:uid="{5FC15DE7-5CF2-49DD-8F45-BFEBC209C4FC}"/>
    <cellStyle name="Normal 19 2 3 3 4" xfId="6898" xr:uid="{18D753B1-30AC-4F2B-9A9A-E4A60C7C5C8D}"/>
    <cellStyle name="Normal 19 2 3 3 5" xfId="8562" xr:uid="{8C582B61-64E1-4D86-BC90-38AFBDDE5DBF}"/>
    <cellStyle name="Normal 19 2 3 4" xfId="6587" xr:uid="{6B730E36-7A07-4DD8-8FF3-3C75F8CB4AD2}"/>
    <cellStyle name="Normal 19 2 3 4 2" xfId="8665" xr:uid="{CF6F4BA2-8B13-4A54-8545-44566B09D26F}"/>
    <cellStyle name="Normal 19 2 3 5" xfId="6372" xr:uid="{3DB71717-040A-4715-BE50-67D446FF5C4B}"/>
    <cellStyle name="Normal 19 2 3 6" xfId="6797" xr:uid="{0C4323EE-9776-476A-9A49-D1645F3CC681}"/>
    <cellStyle name="Normal 19 2 3 7" xfId="8455" xr:uid="{4617840F-3030-4FE3-A2CF-27F8129DB52F}"/>
    <cellStyle name="Normal 19 2 4" xfId="6190" xr:uid="{8FAEABC7-C774-4684-A625-0C5F3F9BA1E9}"/>
    <cellStyle name="Normal 19 2 4 2" xfId="6292" xr:uid="{E9EE5CC2-21D3-44AD-B750-06B89512BD08}"/>
    <cellStyle name="Normal 19 2 4 2 2" xfId="6721" xr:uid="{802556B3-5BE7-4F17-BFA3-B256CA48B0D3}"/>
    <cellStyle name="Normal 19 2 4 2 2 2" xfId="8799" xr:uid="{16E984E2-09EE-42B9-8DAA-5B8FFD1A2C7F}"/>
    <cellStyle name="Normal 19 2 4 2 3" xfId="6506" xr:uid="{DC603892-C609-4410-B47B-8B24CE6544A9}"/>
    <cellStyle name="Normal 19 2 4 2 4" xfId="6923" xr:uid="{FFC5EEBC-7BEF-4875-8F62-8E87D7481D65}"/>
    <cellStyle name="Normal 19 2 4 2 5" xfId="8589" xr:uid="{0D760FDE-A995-4B52-B972-5C5447E70EF4}"/>
    <cellStyle name="Normal 19 2 4 3" xfId="6619" xr:uid="{EE4B292B-E808-414D-8B8D-B529E18695BF}"/>
    <cellStyle name="Normal 19 2 4 3 2" xfId="8697" xr:uid="{89CDAF78-DABB-4A46-A307-27B03AD4AD33}"/>
    <cellStyle name="Normal 19 2 4 4" xfId="6404" xr:uid="{08FC5FA4-DA5B-419C-8462-CA42B21A8257}"/>
    <cellStyle name="Normal 19 2 4 5" xfId="6827" xr:uid="{3D4C9AE5-17FA-4D96-963E-C2A8E2F8FEF8}"/>
    <cellStyle name="Normal 19 2 4 6" xfId="8487" xr:uid="{0D7D17C1-570D-4A14-B191-B82FCA37FD76}"/>
    <cellStyle name="Normal 19 2 5" xfId="6241" xr:uid="{66ABFDF5-1780-4386-B7DC-8AE4ED816C3C}"/>
    <cellStyle name="Normal 19 2 5 2" xfId="6670" xr:uid="{4F851AED-EAB6-467B-8714-836815870937}"/>
    <cellStyle name="Normal 19 2 5 2 2" xfId="8748" xr:uid="{B0C380C1-9FE6-4075-BBC8-53476F1CD988}"/>
    <cellStyle name="Normal 19 2 5 3" xfId="6455" xr:uid="{76AC1FC6-3016-4A3C-9631-93286C42CD68}"/>
    <cellStyle name="Normal 19 2 5 4" xfId="6875" xr:uid="{7221A733-C34B-45E2-B5A4-385356B5FF8A}"/>
    <cellStyle name="Normal 19 2 5 5" xfId="8538" xr:uid="{73305504-4916-4B79-B2F0-98514FB4AB35}"/>
    <cellStyle name="Normal 19 2 6" xfId="6563" xr:uid="{5E64B224-CBF4-44C9-982F-406FE467C8DD}"/>
    <cellStyle name="Normal 19 2 6 2" xfId="8642" xr:uid="{5BB8FABF-663E-47F9-88D0-755C002613DB}"/>
    <cellStyle name="Normal 19 2 7" xfId="6348" xr:uid="{02450266-4E78-472F-967F-79E1D7FB9FC6}"/>
    <cellStyle name="Normal 19 2 8" xfId="6774" xr:uid="{4784AC31-FAB0-4061-BB9C-06B8468CFCEE}"/>
    <cellStyle name="Normal 19 2 9" xfId="8432" xr:uid="{37F65813-85B7-4EB1-9D05-C6AD89BCB17D}"/>
    <cellStyle name="Normal 19 3" xfId="6145" xr:uid="{DCFED64A-0ABC-4849-B7EB-82A4C75BEFEC}"/>
    <cellStyle name="Normal 19 3 2" xfId="6207" xr:uid="{6AACE1F6-9EF3-4D7A-AB1A-AF657B93542A}"/>
    <cellStyle name="Normal 19 3 2 2" xfId="6309" xr:uid="{65E18BA8-E739-4FDB-B6A3-6C33F4C02F76}"/>
    <cellStyle name="Normal 19 3 2 2 2" xfId="6738" xr:uid="{71B23B4A-6A18-4B13-BDAC-DDEDDDC4105C}"/>
    <cellStyle name="Normal 19 3 2 2 2 2" xfId="8816" xr:uid="{1AC43FA9-F621-4D78-9FF8-2E7D4D5B6D56}"/>
    <cellStyle name="Normal 19 3 2 2 3" xfId="6523" xr:uid="{13FA991A-A666-4E76-9AC2-EF1F754B919C}"/>
    <cellStyle name="Normal 19 3 2 2 4" xfId="6940" xr:uid="{C3E89AD0-368F-4EFD-967D-257F12553145}"/>
    <cellStyle name="Normal 19 3 2 2 5" xfId="8606" xr:uid="{BAC876B4-F1E8-413A-8BF3-EB0F219AB37C}"/>
    <cellStyle name="Normal 19 3 2 3" xfId="6636" xr:uid="{9FB29215-2E9C-40FC-B795-762AFBA7B4B8}"/>
    <cellStyle name="Normal 19 3 2 3 2" xfId="8714" xr:uid="{CD69C65C-0A3E-4219-AF68-C37AD124EB34}"/>
    <cellStyle name="Normal 19 3 2 4" xfId="6421" xr:uid="{11A2A570-F487-488D-B130-55C28EAFA93D}"/>
    <cellStyle name="Normal 19 3 2 5" xfId="6843" xr:uid="{11F76A35-A3B5-4B74-A2CB-E38B193D57B6}"/>
    <cellStyle name="Normal 19 3 2 6" xfId="8504" xr:uid="{902A810F-4374-46DB-A3E5-B43E9F396940}"/>
    <cellStyle name="Normal 19 3 3" xfId="6259" xr:uid="{79160AF3-B0F1-4CA6-9E73-05C599D1A6EE}"/>
    <cellStyle name="Normal 19 3 3 2" xfId="6688" xr:uid="{8BE32800-4C21-4A77-BA98-222FD6E435A1}"/>
    <cellStyle name="Normal 19 3 3 2 2" xfId="8766" xr:uid="{91720B59-8DF9-48D6-A8EB-14B6C2D6F941}"/>
    <cellStyle name="Normal 19 3 3 3" xfId="6473" xr:uid="{2D2C1391-E74D-4349-BAAE-7ED57E4D8B9E}"/>
    <cellStyle name="Normal 19 3 3 4" xfId="6892" xr:uid="{9C407FF7-B397-4B6C-922C-B7174FFDA53F}"/>
    <cellStyle name="Normal 19 3 3 5" xfId="8556" xr:uid="{670F4ECD-905B-4962-871F-E078E73D88C7}"/>
    <cellStyle name="Normal 19 3 4" xfId="6581" xr:uid="{A8C594D7-C632-4F13-ABE1-3A1E983307E9}"/>
    <cellStyle name="Normal 19 3 4 2" xfId="8659" xr:uid="{AFFDACC0-236C-4A7D-9671-B598BDA175BB}"/>
    <cellStyle name="Normal 19 3 5" xfId="6366" xr:uid="{85CA52BF-79F0-4567-AD12-ED97B62E2D92}"/>
    <cellStyle name="Normal 19 3 6" xfId="6791" xr:uid="{C5CD97DB-DAA9-4075-A7D3-41D329209E1B}"/>
    <cellStyle name="Normal 19 3 7" xfId="8449" xr:uid="{56581621-3ADF-43E1-A96F-B024BE19A805}"/>
    <cellStyle name="Normal 19 4" xfId="6163" xr:uid="{171E0387-C098-483E-9645-E3D8C7A5A4DB}"/>
    <cellStyle name="Normal 19 4 2" xfId="6224" xr:uid="{B4EF3D93-6259-48A1-9436-3F7F1EE45F8B}"/>
    <cellStyle name="Normal 19 4 2 2" xfId="6327" xr:uid="{ADDCD787-5798-4577-99E5-39A4F269EE5B}"/>
    <cellStyle name="Normal 19 4 2 2 2" xfId="6756" xr:uid="{538CB616-876D-4867-A9C3-1DCB742E1738}"/>
    <cellStyle name="Normal 19 4 2 2 2 2" xfId="8834" xr:uid="{64301464-D023-4A07-BD06-EE75B9EB1FF8}"/>
    <cellStyle name="Normal 19 4 2 2 3" xfId="6541" xr:uid="{730DD439-62D6-4606-80F0-302AC478C135}"/>
    <cellStyle name="Normal 19 4 2 2 4" xfId="6957" xr:uid="{9A1FC132-8593-48B7-8A7F-F8E590E57762}"/>
    <cellStyle name="Normal 19 4 2 2 5" xfId="8624" xr:uid="{2D47CB63-05F0-4AD5-9446-A2655E37AFFB}"/>
    <cellStyle name="Normal 19 4 2 3" xfId="6653" xr:uid="{61EFDCB3-3DC1-463D-9DA9-2E020CD5E3A1}"/>
    <cellStyle name="Normal 19 4 2 3 2" xfId="8731" xr:uid="{19B498DE-E846-4929-9896-97D737DB514F}"/>
    <cellStyle name="Normal 19 4 2 4" xfId="6438" xr:uid="{2182742A-2544-45DC-B0D5-E2405963E787}"/>
    <cellStyle name="Normal 19 4 2 5" xfId="6859" xr:uid="{17346A9B-F3C3-46A7-A5F7-656360F2077D}"/>
    <cellStyle name="Normal 19 4 2 6" xfId="8521" xr:uid="{6A707AA0-D279-4591-88BD-5EFBF6FCC6B8}"/>
    <cellStyle name="Normal 19 4 3" xfId="6277" xr:uid="{005153C4-8439-46EC-A435-9ED469B89278}"/>
    <cellStyle name="Normal 19 4 3 2" xfId="6706" xr:uid="{9A950203-8186-4A28-A982-19CF4E8891BD}"/>
    <cellStyle name="Normal 19 4 3 2 2" xfId="8784" xr:uid="{0D8AEAD8-F75C-495E-B144-DD8FC189D01C}"/>
    <cellStyle name="Normal 19 4 3 3" xfId="6491" xr:uid="{588964A2-0DA0-4187-8AF8-B57CB2BF16D9}"/>
    <cellStyle name="Normal 19 4 3 4" xfId="6909" xr:uid="{F0C19354-C646-4DEA-A68D-DFB47E5560F5}"/>
    <cellStyle name="Normal 19 4 3 5" xfId="8574" xr:uid="{7CB2F9C6-DDE1-4A2E-9ABA-99D1775B89A3}"/>
    <cellStyle name="Normal 19 4 4" xfId="6599" xr:uid="{68816380-2D4D-4E35-8B36-E0AD5DF1239B}"/>
    <cellStyle name="Normal 19 4 4 2" xfId="8677" xr:uid="{1167DB0D-EE3A-47C9-8A37-39A9085DA04E}"/>
    <cellStyle name="Normal 19 4 5" xfId="6384" xr:uid="{FF90BF08-AD67-4BAF-B1F4-ED15688DF7F1}"/>
    <cellStyle name="Normal 19 4 6" xfId="6808" xr:uid="{8E7BCA53-86AB-43FD-AF56-F4B6DC5A947C}"/>
    <cellStyle name="Normal 19 4 7" xfId="8467" xr:uid="{7A70A866-7018-4A1E-B5AE-05019FCAB9C6}"/>
    <cellStyle name="Normal 19 5" xfId="6184" xr:uid="{4218A1A3-7E8C-4347-8D31-0E9B84C77EC1}"/>
    <cellStyle name="Normal 19 5 2" xfId="6286" xr:uid="{408BF15B-AD72-4C95-A64D-F3D6442D9535}"/>
    <cellStyle name="Normal 19 5 2 2" xfId="6715" xr:uid="{B4CE2591-B93A-4346-8893-9F5A4D959770}"/>
    <cellStyle name="Normal 19 5 2 2 2" xfId="8793" xr:uid="{1F0F7452-7B96-4BB5-B0D5-E03206279D5A}"/>
    <cellStyle name="Normal 19 5 2 3" xfId="6500" xr:uid="{7ACCB4FD-587A-4881-BDC3-83A4A5077730}"/>
    <cellStyle name="Normal 19 5 2 4" xfId="6917" xr:uid="{BCD2C440-C5E4-4979-95BD-11070EB818D2}"/>
    <cellStyle name="Normal 19 5 2 5" xfId="8583" xr:uid="{5EA6ED91-799A-4DFD-8925-3F9FAB69C54D}"/>
    <cellStyle name="Normal 19 5 3" xfId="6613" xr:uid="{77D5C9D3-5241-43FB-BD0B-AF8065404A53}"/>
    <cellStyle name="Normal 19 5 3 2" xfId="8691" xr:uid="{5DDE7EBB-3E40-46DD-9025-ADB2C9485FA5}"/>
    <cellStyle name="Normal 19 5 4" xfId="6398" xr:uid="{EED7DDB1-5AF3-4CE0-8564-211C8D558DEC}"/>
    <cellStyle name="Normal 19 5 5" xfId="6821" xr:uid="{19D48E6D-965C-44E2-B1C2-C73D2F3D97C5}"/>
    <cellStyle name="Normal 19 5 6" xfId="8481" xr:uid="{2E83EFA2-5B6E-4AB9-86BE-972FDF2401CB}"/>
    <cellStyle name="Normal 19 6" xfId="6235" xr:uid="{E234730E-03ED-4601-A4C0-E277B3F769BC}"/>
    <cellStyle name="Normal 19 6 2" xfId="6664" xr:uid="{D40CD6B9-CDD2-4FA5-A975-AB2F099D951D}"/>
    <cellStyle name="Normal 19 6 2 2" xfId="8742" xr:uid="{4437BA94-48CC-4F58-8527-B1B52960EE3B}"/>
    <cellStyle name="Normal 19 6 3" xfId="6449" xr:uid="{3E7A2A34-C664-4479-9522-137AE8EAD982}"/>
    <cellStyle name="Normal 19 6 4" xfId="6869" xr:uid="{35BB27EA-5BAD-4EE1-BD5D-E966AEC0C846}"/>
    <cellStyle name="Normal 19 6 5" xfId="8532" xr:uid="{06210132-F672-4642-AB1E-89E12F029F43}"/>
    <cellStyle name="Normal 19 7" xfId="6557" xr:uid="{9E84D3E1-EE55-4A8F-BDA7-47741B1435BA}"/>
    <cellStyle name="Normal 19 7 2" xfId="7213" xr:uid="{83FBC93A-4475-4B28-8274-C7C1196ACAFA}"/>
    <cellStyle name="Normal 19 7 3" xfId="8636" xr:uid="{03BC0C5D-9DD1-4900-99D2-979843742AAC}"/>
    <cellStyle name="Normal 19 8" xfId="6342" xr:uid="{A604ABD6-70F4-45FE-9DAA-6C3DAF9BEEE3}"/>
    <cellStyle name="Normal 19 9" xfId="6768" xr:uid="{B039D840-C549-40FD-B05C-1E3F14949CCD}"/>
    <cellStyle name="Normal 191" xfId="7090" xr:uid="{4E89E599-A57F-481C-AD73-FF9218EC9681}"/>
    <cellStyle name="Normal 2" xfId="21" xr:uid="{09AA63E1-85EA-48FD-8832-D68F2E491D91}"/>
    <cellStyle name="Normal 2 10" xfId="4904" xr:uid="{20C64DE0-B29C-4311-9624-6F19601EF743}"/>
    <cellStyle name="Normal 2 10 10" xfId="16018" xr:uid="{844A0122-4F37-414E-8BAB-CA46A08EA27A}"/>
    <cellStyle name="Normal 2 10 11" xfId="6127" xr:uid="{4FAECBB7-7EE3-45F8-8001-4593A6D1E8F5}"/>
    <cellStyle name="Normal 2 10 2" xfId="6156" xr:uid="{D4D9E4D2-6567-4E19-AAE7-7FD798ED64C6}"/>
    <cellStyle name="Normal 2 10 2 2" xfId="6218" xr:uid="{B2733475-0349-441D-B8C7-F4D7E379C53D}"/>
    <cellStyle name="Normal 2 10 2 2 2" xfId="6320" xr:uid="{700F6980-5B5C-44AF-8847-B431E4424850}"/>
    <cellStyle name="Normal 2 10 2 2 2 2" xfId="6749" xr:uid="{C59A7090-C924-4EC8-B80E-4BB804E3537C}"/>
    <cellStyle name="Normal 2 10 2 2 2 2 2" xfId="8827" xr:uid="{212DCD98-F36F-4BA2-8758-3B559CBB4A14}"/>
    <cellStyle name="Normal 2 10 2 2 2 3" xfId="6534" xr:uid="{5E7C0EBC-7ED5-4C81-9D33-18D7FDC3E941}"/>
    <cellStyle name="Normal 2 10 2 2 2 4" xfId="6951" xr:uid="{75EC356D-C70D-41A9-84C4-160022E2A442}"/>
    <cellStyle name="Normal 2 10 2 2 2 5" xfId="8617" xr:uid="{8BD8E21A-E01B-40E2-8CB8-943FF83D55E7}"/>
    <cellStyle name="Normal 2 10 2 2 3" xfId="6647" xr:uid="{6C2A9A0F-13FA-46CD-842C-9514988A4543}"/>
    <cellStyle name="Normal 2 10 2 2 3 2" xfId="8725" xr:uid="{1CA26D51-45EF-42B5-89F7-603EE9CB1C2B}"/>
    <cellStyle name="Normal 2 10 2 2 4" xfId="6432" xr:uid="{874063A5-10D5-4412-B91F-40F75FF94DC5}"/>
    <cellStyle name="Normal 2 10 2 2 5" xfId="6854" xr:uid="{58A11CF0-E879-4571-B42C-22A2F017E527}"/>
    <cellStyle name="Normal 2 10 2 2 6" xfId="8515" xr:uid="{1153E645-762E-411D-8D77-B299F7A6040C}"/>
    <cellStyle name="Normal 2 10 2 3" xfId="6270" xr:uid="{F260E219-5802-482A-8440-877C59994FD5}"/>
    <cellStyle name="Normal 2 10 2 3 2" xfId="6699" xr:uid="{B2F68C06-2A3A-4ACE-9AD8-63C21F5E0174}"/>
    <cellStyle name="Normal 2 10 2 3 2 2" xfId="8777" xr:uid="{B2A51CC9-4234-4B0C-91FF-2972EA15F207}"/>
    <cellStyle name="Normal 2 10 2 3 3" xfId="6484" xr:uid="{A6503E8F-D4CE-4AED-936C-E28B896782C0}"/>
    <cellStyle name="Normal 2 10 2 3 4" xfId="6903" xr:uid="{4EF44059-9BFA-44AB-8F6B-3F8FD5938406}"/>
    <cellStyle name="Normal 2 10 2 3 5" xfId="8567" xr:uid="{748286B2-4B21-405B-86A4-260EF313AB5F}"/>
    <cellStyle name="Normal 2 10 2 4" xfId="6592" xr:uid="{91FCDF37-9007-406F-A023-74C6DFCC158D}"/>
    <cellStyle name="Normal 2 10 2 4 2" xfId="8670" xr:uid="{D72C45B5-EC64-49A1-B8E9-ECABCB64C8FA}"/>
    <cellStyle name="Normal 2 10 2 5" xfId="6377" xr:uid="{7D7B7B81-9F11-4AB2-9947-95D54BAD2A82}"/>
    <cellStyle name="Normal 2 10 2 6" xfId="6802" xr:uid="{362EA4E1-68C5-4037-B04B-CF59AAC228DB}"/>
    <cellStyle name="Normal 2 10 2 7" xfId="8460" xr:uid="{9E8D826F-CD75-4A1F-A066-61D33CB10666}"/>
    <cellStyle name="Normal 2 10 3" xfId="6169" xr:uid="{58BE1F69-2984-4173-B145-3F39ECAEE0C8}"/>
    <cellStyle name="Normal 2 10 3 2" xfId="6297" xr:uid="{B395D93C-6840-4ADB-BB39-535764D4FFB4}"/>
    <cellStyle name="Normal 2 10 3 2 2" xfId="6726" xr:uid="{D7EC462A-647B-4B2C-827C-021B1C83FAD8}"/>
    <cellStyle name="Normal 2 10 3 2 2 2" xfId="8804" xr:uid="{8B423744-D157-405D-9E82-6865C07D1B48}"/>
    <cellStyle name="Normal 2 10 3 2 3" xfId="6511" xr:uid="{2470B069-A920-4BD7-B684-F20077B7DA73}"/>
    <cellStyle name="Normal 2 10 3 2 4" xfId="6928" xr:uid="{9353BE62-D3DC-4E3F-BD47-6B8D24E44DAA}"/>
    <cellStyle name="Normal 2 10 3 2 5" xfId="8594" xr:uid="{D2B9CFF3-8257-4D13-812A-F8AC71F0C5E0}"/>
    <cellStyle name="Normal 2 10 3 3" xfId="6603" xr:uid="{5AF9F451-01CD-4A55-B532-10CEC9DAFE7D}"/>
    <cellStyle name="Normal 2 10 3 3 2" xfId="8681" xr:uid="{1A1153BA-A201-427B-B232-F0D9BEF50AC0}"/>
    <cellStyle name="Normal 2 10 3 4" xfId="6388" xr:uid="{4A66E37B-14BA-4720-9962-FD9A4647BBDB}"/>
    <cellStyle name="Normal 2 10 3 5" xfId="6811" xr:uid="{749815AD-AB21-4D73-9C5E-ABE558F8F9C0}"/>
    <cellStyle name="Normal 2 10 3 6" xfId="8471" xr:uid="{5C3C0988-7BB3-4CAC-8FC9-30282C54F9B2}"/>
    <cellStyle name="Normal 2 10 3 7" xfId="16019" xr:uid="{9B7D85B9-C4D6-4207-982C-8F4D92D05BA1}"/>
    <cellStyle name="Normal 2 10 4" xfId="6195" xr:uid="{83703610-1C87-4816-8A91-7D6719E0ADA3}"/>
    <cellStyle name="Normal 2 10 4 2" xfId="6624" xr:uid="{C012B038-F03B-4C82-8545-D8CE14BD9672}"/>
    <cellStyle name="Normal 2 10 4 2 2" xfId="8702" xr:uid="{50BDA9FE-096D-4857-9BB4-B573E7796715}"/>
    <cellStyle name="Normal 2 10 4 3" xfId="6409" xr:uid="{C7C41AF6-FC5B-40B3-BFDB-FB0C6026EE20}"/>
    <cellStyle name="Normal 2 10 4 4" xfId="6832" xr:uid="{5D25E0AE-1223-44F1-ADBB-3D4B5F02ABA6}"/>
    <cellStyle name="Normal 2 10 4 5" xfId="8492" xr:uid="{297CC0A8-7D74-4882-86DB-093B3F21023B}"/>
    <cellStyle name="Normal 2 10 5" xfId="6246" xr:uid="{BADEE475-4ECE-4BBA-9D15-E8CC595FA059}"/>
    <cellStyle name="Normal 2 10 5 2" xfId="6675" xr:uid="{82CEFEAF-2D1D-4E55-8472-A705251FAD01}"/>
    <cellStyle name="Normal 2 10 5 2 2" xfId="8753" xr:uid="{20E676EA-5755-437E-82AE-653730BB9324}"/>
    <cellStyle name="Normal 2 10 5 3" xfId="6460" xr:uid="{B232857E-E823-4447-9917-0075A5E4D271}"/>
    <cellStyle name="Normal 2 10 5 4" xfId="6880" xr:uid="{1C01CE42-0D49-438F-A690-FFC0F43CB00C}"/>
    <cellStyle name="Normal 2 10 5 5" xfId="8543" xr:uid="{827AD8CF-C811-4C53-8366-85AA09F30D2F}"/>
    <cellStyle name="Normal 2 10 6" xfId="6568" xr:uid="{2657D793-F365-449D-A9A1-1C33E7BFFB4A}"/>
    <cellStyle name="Normal 2 10 6 2" xfId="7214" xr:uid="{EA82FD51-E9DE-413A-AE2C-45A1676BDB18}"/>
    <cellStyle name="Normal 2 10 6 3" xfId="8647" xr:uid="{A6025D4F-2BC8-4C35-BF5D-8361244B4F42}"/>
    <cellStyle name="Normal 2 10 7" xfId="6353" xr:uid="{DF75493B-3756-4760-91D6-9879F13B60CB}"/>
    <cellStyle name="Normal 2 10 8" xfId="6779" xr:uid="{47B1872D-EFC8-4EB3-926C-AE1D32255C22}"/>
    <cellStyle name="Normal 2 10 9" xfId="8437" xr:uid="{3E177C94-D39C-4CAE-8F1E-BD6BF307C44F}"/>
    <cellStyle name="Normal 2 11" xfId="4905" xr:uid="{ACF9FDAE-1FB3-4888-857B-54BB1B9E3E5A}"/>
    <cellStyle name="Normal 2 11 2" xfId="6202" xr:uid="{A1F5105D-C354-4246-8566-CA7330C93AEE}"/>
    <cellStyle name="Normal 2 11 2 2" xfId="6304" xr:uid="{B7D6781C-D0BA-4196-8153-C8B7E9366D29}"/>
    <cellStyle name="Normal 2 11 2 2 2" xfId="6733" xr:uid="{22471C93-5870-416E-9CD7-738827A2341F}"/>
    <cellStyle name="Normal 2 11 2 2 2 2" xfId="8811" xr:uid="{6427880A-D40F-4CCA-9A85-F2BFFA455478}"/>
    <cellStyle name="Normal 2 11 2 2 3" xfId="6518" xr:uid="{DDC88028-7391-4CE0-B306-981707492232}"/>
    <cellStyle name="Normal 2 11 2 2 4" xfId="6935" xr:uid="{E34B348C-6AC1-4322-859B-19C03666E70C}"/>
    <cellStyle name="Normal 2 11 2 2 5" xfId="8601" xr:uid="{68F6D87B-070F-4B5F-99B8-721461239BEB}"/>
    <cellStyle name="Normal 2 11 2 3" xfId="6631" xr:uid="{2EA15D21-406C-445A-A771-D592CC2C349B}"/>
    <cellStyle name="Normal 2 11 2 3 2" xfId="8709" xr:uid="{6B5B7A55-C017-4C94-8F3A-EAFF83C59462}"/>
    <cellStyle name="Normal 2 11 2 4" xfId="6416" xr:uid="{CE5C3766-40BF-41E2-8F22-7386800370AA}"/>
    <cellStyle name="Normal 2 11 2 5" xfId="6838" xr:uid="{B49B363A-CC93-47BF-8B04-94F822FA8A2C}"/>
    <cellStyle name="Normal 2 11 2 6" xfId="8499" xr:uid="{3583F371-7B1B-4F20-B471-497F3210D63B}"/>
    <cellStyle name="Normal 2 11 3" xfId="6254" xr:uid="{7DD33078-845C-47D3-A1FB-5B3A97E82972}"/>
    <cellStyle name="Normal 2 11 3 2" xfId="6683" xr:uid="{44F8973E-E118-4F5D-A40A-7D437B851B09}"/>
    <cellStyle name="Normal 2 11 3 2 2" xfId="8761" xr:uid="{A65D3680-9988-43DA-A75E-FB59CC1E33A1}"/>
    <cellStyle name="Normal 2 11 3 3" xfId="6468" xr:uid="{9ACCD0CE-42F9-4D7C-9936-9CA7A718D9B9}"/>
    <cellStyle name="Normal 2 11 3 4" xfId="6887" xr:uid="{FDFCC09E-BFF1-4E59-A77F-E4E4926312BA}"/>
    <cellStyle name="Normal 2 11 3 5" xfId="8551" xr:uid="{F8C41C2F-C759-44E6-B82E-997D1ED54703}"/>
    <cellStyle name="Normal 2 11 4" xfId="6333" xr:uid="{1FF3B75F-F603-4ECB-9BC1-DF1CD242568B}"/>
    <cellStyle name="Normal 2 11 5" xfId="6576" xr:uid="{BFB9C785-B62C-417C-876F-3718BC297516}"/>
    <cellStyle name="Normal 2 11 5 2" xfId="7215" xr:uid="{F31F9A41-41C4-4224-906D-BE85993936BA}"/>
    <cellStyle name="Normal 2 11 5 3" xfId="8654" xr:uid="{870CB1FA-B52F-470F-9A82-3E5A6B5805EA}"/>
    <cellStyle name="Normal 2 11 6" xfId="6361" xr:uid="{EB9F276E-FA92-4608-AD26-8F605A47653E}"/>
    <cellStyle name="Normal 2 11 7" xfId="6786" xr:uid="{8BF912B0-4851-4136-AF8D-BFB485F4FDD5}"/>
    <cellStyle name="Normal 2 11 8" xfId="8444" xr:uid="{07CEBA86-886B-45C7-B4E4-C4C5D309B001}"/>
    <cellStyle name="Normal 2 11 9" xfId="6140" xr:uid="{A05FF0F5-86D2-4379-BBAB-6C587B7742AF}"/>
    <cellStyle name="Normal 2 12" xfId="4906" xr:uid="{FDAA0D95-D0E4-44A4-B17F-B4F35B18A598}"/>
    <cellStyle name="Normal 2 12 2" xfId="6179" xr:uid="{5B0173A5-2A9F-4BFC-9880-D3AAF0D64CA4}"/>
    <cellStyle name="Normal 2 12 2 2" xfId="6608" xr:uid="{1E4ADC00-0026-4517-AE3B-135C3D5C7472}"/>
    <cellStyle name="Normal 2 12 2 2 2" xfId="8686" xr:uid="{6B890330-B6CC-4ACD-B597-0D856AB09E04}"/>
    <cellStyle name="Normal 2 12 2 3" xfId="6393" xr:uid="{61D8BEF0-89E7-4D2D-91F1-0D3FB7467F64}"/>
    <cellStyle name="Normal 2 12 2 4" xfId="6816" xr:uid="{4B0E96C1-B2CC-4AF1-A0CA-8F11D5E745C2}"/>
    <cellStyle name="Normal 2 12 2 5" xfId="8476" xr:uid="{BA408680-44E6-40BF-A555-BE7B1EEBE821}"/>
    <cellStyle name="Normal 2 12 3" xfId="6230" xr:uid="{FC828D25-2092-4499-8709-B7CFF940E5B4}"/>
    <cellStyle name="Normal 2 12 3 2" xfId="6659" xr:uid="{7D7C8B8F-750C-4523-8DD5-B9C1BEDB4372}"/>
    <cellStyle name="Normal 2 12 3 2 2" xfId="8737" xr:uid="{B9703094-EA66-4D6E-9AC7-D0B1745FA9BF}"/>
    <cellStyle name="Normal 2 12 3 3" xfId="6444" xr:uid="{D282FA10-CE44-4EF6-ADCA-1401D341FFF8}"/>
    <cellStyle name="Normal 2 12 3 4" xfId="6864" xr:uid="{03A4AADA-FD62-4D5B-97F5-4E11C1B91D36}"/>
    <cellStyle name="Normal 2 12 3 5" xfId="8527" xr:uid="{08DDD1DF-5FF7-4A63-94BD-0E538403BB34}"/>
    <cellStyle name="Normal 2 12 4" xfId="7216" xr:uid="{90829457-3BF4-4D1C-8B85-67F7FDD3B5E0}"/>
    <cellStyle name="Normal 2 12 5" xfId="6173" xr:uid="{4F98450B-AC78-4210-A37C-395E5EFA61DA}"/>
    <cellStyle name="Normal 2 13" xfId="4907" xr:uid="{442C5CD2-0F67-4831-90A3-DC0AA3EF81F6}"/>
    <cellStyle name="Normal 2 13 2" xfId="6710" xr:uid="{0A8C255E-E26E-476C-94AE-253CBA276850}"/>
    <cellStyle name="Normal 2 13 2 2" xfId="7217" xr:uid="{5855ECE8-4FA7-4240-B355-5771C5BB4C2C}"/>
    <cellStyle name="Normal 2 13 2 3" xfId="8788" xr:uid="{8CB1A557-1B85-4101-AB7A-A8F55001CCB4}"/>
    <cellStyle name="Normal 2 13 3" xfId="6495" xr:uid="{BB8F43D7-A43C-4A46-ACF3-CE9AD550516A}"/>
    <cellStyle name="Normal 2 13 4" xfId="6912" xr:uid="{450ED662-2E30-4E4D-9E4B-F8CB489F8687}"/>
    <cellStyle name="Normal 2 13 5" xfId="8578" xr:uid="{660B2E85-1F3D-4D82-ACCA-83EEDB33C05A}"/>
    <cellStyle name="Normal 2 13 6" xfId="6281" xr:uid="{3138E3B7-2215-4049-A9D4-91132D786361}"/>
    <cellStyle name="Normal 2 132" xfId="6097" xr:uid="{4D2B0C2C-2C57-4D9D-9A2D-7374C8EBEA31}"/>
    <cellStyle name="Normal 2 14" xfId="4908" xr:uid="{3F4C7433-E3F2-443B-8B43-B27FE304E27B}"/>
    <cellStyle name="Normal 2 14 2" xfId="6658" xr:uid="{530C4C4C-6049-4330-B64B-8455258EA6A3}"/>
    <cellStyle name="Normal 2 14 2 2" xfId="7218" xr:uid="{EC284900-DD80-4927-831F-EF2FF0590113}"/>
    <cellStyle name="Normal 2 14 2 3" xfId="8736" xr:uid="{59680E9D-1E8C-4C6C-9E30-58DDB1F44520}"/>
    <cellStyle name="Normal 2 14 3" xfId="6443" xr:uid="{3ECA00D8-E698-4B74-8C2C-359A2DAE4BF4}"/>
    <cellStyle name="Normal 2 14 4" xfId="6863" xr:uid="{42CD74C7-7F91-45CF-9A31-5A3CBD9F5F06}"/>
    <cellStyle name="Normal 2 14 5" xfId="8526" xr:uid="{7A12DEFF-9044-4915-84D1-D9C3B06A5085}"/>
    <cellStyle name="Normal 2 14 6" xfId="6229" xr:uid="{AA603860-9394-4AC4-A95B-8386DD584F1D}"/>
    <cellStyle name="Normal 2 15" xfId="4909" xr:uid="{D60BC044-C5C8-4EA5-B85A-4403CE51B668}"/>
    <cellStyle name="Normal 2 15 2" xfId="7219" xr:uid="{0FE14183-A42B-4B5E-90EF-17975CD17E73}"/>
    <cellStyle name="Normal 2 15 3" xfId="8631" xr:uid="{0E1C5107-6FFB-4828-AABC-E5CA5CE429B3}"/>
    <cellStyle name="Normal 2 15 4" xfId="6549" xr:uid="{1B60BD88-0AD3-4932-B3D8-8C630D5AB764}"/>
    <cellStyle name="Normal 2 16" xfId="4910" xr:uid="{EF94B8E2-504B-4060-A8CE-2FBF3E2DDF28}"/>
    <cellStyle name="Normal 2 16 2" xfId="7220" xr:uid="{2306C4E6-0222-4D28-9651-7BFCB6328DD9}"/>
    <cellStyle name="Normal 2 16 3" xfId="6552" xr:uid="{7CD68858-F566-4042-9B66-A57756A78011}"/>
    <cellStyle name="Normal 2 17" xfId="4911" xr:uid="{C2D673AE-83AB-442F-B503-21CF96B17BDA}"/>
    <cellStyle name="Normal 2 17 2" xfId="7221" xr:uid="{2195554B-E821-45F8-8224-22576C262207}"/>
    <cellStyle name="Normal 2 17 3" xfId="6337" xr:uid="{CB3B0DCD-CC46-4118-B9DF-F00725660303}"/>
    <cellStyle name="Normal 2 18" xfId="4912" xr:uid="{DD01EFD8-BB3C-4B30-A39C-7CC320C753D6}"/>
    <cellStyle name="Normal 2 19" xfId="4913" xr:uid="{2D4437E8-CCB6-499C-B031-6516CBFD3AA1}"/>
    <cellStyle name="Normal 2 2" xfId="20" xr:uid="{E66A52FD-AD85-4B41-95F9-F1B42DF6060F}"/>
    <cellStyle name="Normal 2 2 10" xfId="4915" xr:uid="{A60329D2-529E-461F-B921-27BD47E2E2EE}"/>
    <cellStyle name="Normal 2 2 11" xfId="4916" xr:uid="{6471E444-8535-4E5F-97A0-CD3F2DA81E49}"/>
    <cellStyle name="Normal 2 2 11 2" xfId="4917" xr:uid="{45E6940E-3AA4-473D-A75E-B66B150D9C5B}"/>
    <cellStyle name="Normal 2 2 11 2 2" xfId="4918" xr:uid="{13AEF8CA-D8E8-469C-B7F9-41E7167373A0}"/>
    <cellStyle name="Normal 2 2 11 2 3" xfId="4919" xr:uid="{C464C03C-DB8A-42B3-9816-B89D934E82C4}"/>
    <cellStyle name="Normal 2 2 11 2 4" xfId="4920" xr:uid="{319AD062-B3A3-4F8A-8D25-8F6DB7E2FF8B}"/>
    <cellStyle name="Normal 2 2 11 2 5" xfId="4921" xr:uid="{9ABDA0F6-A060-4559-9967-0686F025B30F}"/>
    <cellStyle name="Normal 2 2 11 2 6" xfId="4922" xr:uid="{A5589F3B-CF8D-4944-8BC8-99CF2F22C121}"/>
    <cellStyle name="Normal 2 2 11 2 7" xfId="4923" xr:uid="{B91CA17A-19EE-40AD-962C-8B05641D589C}"/>
    <cellStyle name="Normal 2 2 11 3" xfId="4924" xr:uid="{69D90F51-E888-4085-AAB6-119912627FFE}"/>
    <cellStyle name="Normal 2 2 11 4" xfId="4925" xr:uid="{A240F279-ED32-465C-A231-781E8259BA4E}"/>
    <cellStyle name="Normal 2 2 11 5" xfId="4926" xr:uid="{F32C9413-81D5-4FB3-A5B2-B7E6FC721B86}"/>
    <cellStyle name="Normal 2 2 11 6" xfId="4927" xr:uid="{DE82D279-1D8B-4A2D-B071-8BDA8DE8253D}"/>
    <cellStyle name="Normal 2 2 11 7" xfId="4928" xr:uid="{583F65C9-C29E-42B3-BF79-EF97923AB5D8}"/>
    <cellStyle name="Normal 2 2 11 8" xfId="4929" xr:uid="{5BB651B7-4CA3-4E6D-92CA-4B9D79246175}"/>
    <cellStyle name="Normal 2 2 12" xfId="4930" xr:uid="{93633E71-4F5B-4D3F-A64D-B49F26ED5F22}"/>
    <cellStyle name="Normal 2 2 13" xfId="4931" xr:uid="{CF6B7A05-1574-4A42-B121-E93A9BDEDC46}"/>
    <cellStyle name="Normal 2 2 13 2" xfId="4932" xr:uid="{2C39863E-9F48-4BD5-B16C-16DAEF3FF547}"/>
    <cellStyle name="Normal 2 2 13 3" xfId="4933" xr:uid="{66A4E1DB-A5FE-4895-9414-AAC507D44195}"/>
    <cellStyle name="Normal 2 2 13 4" xfId="4934" xr:uid="{527DF598-D0F3-4103-80FD-0DBE8E81DC9B}"/>
    <cellStyle name="Normal 2 2 13 5" xfId="4935" xr:uid="{73126128-8732-4CC7-AA31-43E65E1F5BAF}"/>
    <cellStyle name="Normal 2 2 13 6" xfId="4936" xr:uid="{DFF4FDB0-1A47-42E8-8BEB-D238578862D2}"/>
    <cellStyle name="Normal 2 2 13 7" xfId="4937" xr:uid="{4676219D-54A7-4D49-8C72-3E032D678BF2}"/>
    <cellStyle name="Normal 2 2 14" xfId="4938" xr:uid="{A970CCC2-0022-457B-8208-44ADA5A3041F}"/>
    <cellStyle name="Normal 2 2 15" xfId="4939" xr:uid="{0D46D08E-1F65-40ED-9E0B-C30BC4EDEFAA}"/>
    <cellStyle name="Normal 2 2 16" xfId="4940" xr:uid="{E78D678E-00E5-442E-89E6-A51C49ADA98F}"/>
    <cellStyle name="Normal 2 2 17" xfId="4941" xr:uid="{7F6A063B-47DB-4736-96A8-FAC59B957164}"/>
    <cellStyle name="Normal 2 2 18" xfId="4942" xr:uid="{20A7A2B0-B270-4AC5-9212-DD373354BF7A}"/>
    <cellStyle name="Normal 2 2 19" xfId="4943" xr:uid="{1D1F35D0-7EF4-4C86-BFDA-277C12608155}"/>
    <cellStyle name="Normal 2 2 2" xfId="148" xr:uid="{63B06D85-34EB-466C-9047-C0BC41A111FE}"/>
    <cellStyle name="Normal 2 2 2 10" xfId="4945" xr:uid="{DDA6D84D-DE2C-4769-A335-3C716B256A09}"/>
    <cellStyle name="Normal 2 2 2 11" xfId="4946" xr:uid="{2605C692-166D-4C69-BF8C-6603F2C5D86F}"/>
    <cellStyle name="Normal 2 2 2 11 2" xfId="4947" xr:uid="{615BC96C-14D1-4C6D-8B67-3AAB55EFE98F}"/>
    <cellStyle name="Normal 2 2 2 11 2 2" xfId="4948" xr:uid="{02D87AD1-7553-4B9C-8ED8-33F3FBAEE98A}"/>
    <cellStyle name="Normal 2 2 2 11 2 3" xfId="4949" xr:uid="{B5070785-8F98-49DF-A442-9EE7754C94EB}"/>
    <cellStyle name="Normal 2 2 2 11 2 4" xfId="4950" xr:uid="{C7CBADF7-0F4F-46EF-BBD2-E75B07F67C1B}"/>
    <cellStyle name="Normal 2 2 2 11 2 5" xfId="4951" xr:uid="{B2F8A791-9680-4904-B58B-7D212A7A3872}"/>
    <cellStyle name="Normal 2 2 2 11 2 6" xfId="4952" xr:uid="{1A331E46-BB8D-4660-A572-05CDE09C39A6}"/>
    <cellStyle name="Normal 2 2 2 11 2 7" xfId="4953" xr:uid="{CAF439C6-1285-41CD-93D6-DB8F54FC535D}"/>
    <cellStyle name="Normal 2 2 2 11 3" xfId="4954" xr:uid="{E3668486-A6E9-4C63-91BA-AC6A12BED74C}"/>
    <cellStyle name="Normal 2 2 2 11 4" xfId="4955" xr:uid="{77A967B8-CF9C-4216-A638-50B19B98F21B}"/>
    <cellStyle name="Normal 2 2 2 11 5" xfId="4956" xr:uid="{92E127DE-AF90-479F-8319-9A46C8FBB2B4}"/>
    <cellStyle name="Normal 2 2 2 11 6" xfId="4957" xr:uid="{F3B042CE-E2F0-4B58-A85D-A8261CFA0744}"/>
    <cellStyle name="Normal 2 2 2 11 7" xfId="4958" xr:uid="{11C8A284-318D-4D91-98F7-C7B7113A05F0}"/>
    <cellStyle name="Normal 2 2 2 11 8" xfId="4959" xr:uid="{2B131D82-C9D8-47A1-BDF4-6FD530658EA2}"/>
    <cellStyle name="Normal 2 2 2 12" xfId="4960" xr:uid="{D82FDBD5-BFD5-4401-8FB4-579BDDAAB205}"/>
    <cellStyle name="Normal 2 2 2 13" xfId="4961" xr:uid="{814B1258-FF6B-42C2-8641-29E3DE5C3A08}"/>
    <cellStyle name="Normal 2 2 2 13 2" xfId="4962" xr:uid="{0CE466B0-C829-49FE-9583-3734C2A4BBC7}"/>
    <cellStyle name="Normal 2 2 2 13 3" xfId="4963" xr:uid="{7F5CE2A7-22B4-4693-8A39-06EFF1725351}"/>
    <cellStyle name="Normal 2 2 2 13 4" xfId="4964" xr:uid="{479E9479-D863-408D-8D18-8861E46348BE}"/>
    <cellStyle name="Normal 2 2 2 13 5" xfId="4965" xr:uid="{7D4ADCDC-90B5-4067-922C-F3A94D8DDA00}"/>
    <cellStyle name="Normal 2 2 2 13 6" xfId="4966" xr:uid="{B40786EE-E8A1-4166-965B-3D35317A1BE1}"/>
    <cellStyle name="Normal 2 2 2 13 7" xfId="4967" xr:uid="{54CC7095-375C-4C8B-81B9-4C6D8A9ED654}"/>
    <cellStyle name="Normal 2 2 2 14" xfId="4968" xr:uid="{5ADB1606-AF55-4342-B27E-5315CB494F8A}"/>
    <cellStyle name="Normal 2 2 2 15" xfId="4969" xr:uid="{D4D6248A-7EFA-4936-A2FE-1CF269BC13FD}"/>
    <cellStyle name="Normal 2 2 2 16" xfId="4970" xr:uid="{270A45D1-BA2B-4B20-BEE4-283E686A9470}"/>
    <cellStyle name="Normal 2 2 2 17" xfId="4971" xr:uid="{352ED69C-37DF-4383-8FE8-083243F2F9F0}"/>
    <cellStyle name="Normal 2 2 2 18" xfId="4972" xr:uid="{BCAD4848-7C3F-4176-960A-A0A8C53FF5E5}"/>
    <cellStyle name="Normal 2 2 2 19" xfId="4973" xr:uid="{79BD6194-AC7B-44F3-9132-2963E9D6D1C9}"/>
    <cellStyle name="Normal 2 2 2 2" xfId="154" xr:uid="{E45E697D-102A-4629-9578-7D93EC1AFBC1}"/>
    <cellStyle name="Normal 2 2 2 2 10" xfId="4975" xr:uid="{234F0ED9-A671-4D8F-ACF5-39A9383D05F9}"/>
    <cellStyle name="Normal 2 2 2 2 11" xfId="4976" xr:uid="{1280AC7E-BAB0-4208-81DD-9EE6143BCC15}"/>
    <cellStyle name="Normal 2 2 2 2 11 2" xfId="4977" xr:uid="{0924AA9B-501B-47A6-9816-3BDB4293DA98}"/>
    <cellStyle name="Normal 2 2 2 2 11 3" xfId="4978" xr:uid="{B8B0FC80-4FCE-4CCB-854D-DF52CAFED0C1}"/>
    <cellStyle name="Normal 2 2 2 2 11 4" xfId="4979" xr:uid="{ACE44165-5BA8-464B-99FA-8D5E11189D1D}"/>
    <cellStyle name="Normal 2 2 2 2 11 5" xfId="4980" xr:uid="{7D5331EE-FEC8-4B62-96CF-2E2A16878FA7}"/>
    <cellStyle name="Normal 2 2 2 2 11 6" xfId="4981" xr:uid="{AF703B52-2EDE-44EE-90EA-D75CCBC427A2}"/>
    <cellStyle name="Normal 2 2 2 2 11 7" xfId="4982" xr:uid="{EC1672FE-1ED7-4216-91BC-58EB39ABA0AA}"/>
    <cellStyle name="Normal 2 2 2 2 12" xfId="4983" xr:uid="{124696F6-88B4-4ECB-8118-81C570C1637D}"/>
    <cellStyle name="Normal 2 2 2 2 13" xfId="4984" xr:uid="{C59C413B-7B09-4719-BCEF-319A05EBF3B1}"/>
    <cellStyle name="Normal 2 2 2 2 14" xfId="4985" xr:uid="{1215A851-021F-4184-8747-11101A0DC6B8}"/>
    <cellStyle name="Normal 2 2 2 2 15" xfId="4986" xr:uid="{EA66D90B-EA6C-4CF5-800E-DFBA2ED0DF96}"/>
    <cellStyle name="Normal 2 2 2 2 16" xfId="4987" xr:uid="{CF5354F8-E425-4173-B19B-226CA543066F}"/>
    <cellStyle name="Normal 2 2 2 2 17" xfId="4988" xr:uid="{DDD198A6-62DD-4D99-9847-BB89FB2EF7DD}"/>
    <cellStyle name="Normal 2 2 2 2 18" xfId="4989" xr:uid="{9C920921-54A1-44AB-B174-68FB8E4AFB74}"/>
    <cellStyle name="Normal 2 2 2 2 19" xfId="4990" xr:uid="{D8E73A0B-6A13-4AF1-9FC5-E808DD8A927D}"/>
    <cellStyle name="Normal 2 2 2 2 2" xfId="4991" xr:uid="{C73D931C-4DA9-4F6B-9809-D17533F7F5D1}"/>
    <cellStyle name="Normal 2 2 2 2 2 10" xfId="4992" xr:uid="{65A6BB7B-A433-4E1D-B7A9-06618703F991}"/>
    <cellStyle name="Normal 2 2 2 2 2 11" xfId="4993" xr:uid="{6ED04C2F-A5EB-47F1-96BF-DDA8C81705C5}"/>
    <cellStyle name="Normal 2 2 2 2 2 11 2" xfId="4994" xr:uid="{550AE548-0BB1-4632-BCCE-29A5F4D612F3}"/>
    <cellStyle name="Normal 2 2 2 2 2 11 3" xfId="4995" xr:uid="{F4A06868-D159-4299-BA6E-19EE95C4BD90}"/>
    <cellStyle name="Normal 2 2 2 2 2 11 4" xfId="4996" xr:uid="{44C95D7A-1A85-4DBC-AFD7-03519D63F4CA}"/>
    <cellStyle name="Normal 2 2 2 2 2 11 5" xfId="4997" xr:uid="{ED2A41A8-62A3-410C-9FF4-A24208140F41}"/>
    <cellStyle name="Normal 2 2 2 2 2 11 6" xfId="4998" xr:uid="{B856A70A-9F88-4B92-8C14-1857451D77DA}"/>
    <cellStyle name="Normal 2 2 2 2 2 11 7" xfId="4999" xr:uid="{C4689535-1A5A-4137-BA37-999C6AA2EF3D}"/>
    <cellStyle name="Normal 2 2 2 2 2 12" xfId="5000" xr:uid="{4C139411-96E2-4896-995E-17DCF6CEDEB7}"/>
    <cellStyle name="Normal 2 2 2 2 2 13" xfId="5001" xr:uid="{2AF2D8F6-4FA0-43A8-B9B1-4A4634DBFA79}"/>
    <cellStyle name="Normal 2 2 2 2 2 14" xfId="5002" xr:uid="{D7D8D261-1F04-4551-B91D-F2402A6E7AEB}"/>
    <cellStyle name="Normal 2 2 2 2 2 15" xfId="5003" xr:uid="{B0E4ADDC-E928-4D84-A8DD-F801885EBDC1}"/>
    <cellStyle name="Normal 2 2 2 2 2 16" xfId="5004" xr:uid="{DED66D9B-8FA0-4669-8AB3-6364271D15AA}"/>
    <cellStyle name="Normal 2 2 2 2 2 17" xfId="5005" xr:uid="{A1A1D4CA-FB6B-4F50-AE88-3204FA15F824}"/>
    <cellStyle name="Normal 2 2 2 2 2 18" xfId="5006" xr:uid="{8800BC1F-67BD-4AD9-BDA1-C9541965FAD9}"/>
    <cellStyle name="Normal 2 2 2 2 2 19" xfId="5007" xr:uid="{585F0D5A-AA20-4287-998B-73C4D07D89DF}"/>
    <cellStyle name="Normal 2 2 2 2 2 2" xfId="5008" xr:uid="{14C77FBE-4C19-4532-AFC1-7652E897A68F}"/>
    <cellStyle name="Normal 2 2 2 2 2 2 10" xfId="5009" xr:uid="{4AFBFC7F-BCB8-4A37-9C5E-50B7B298A21B}"/>
    <cellStyle name="Normal 2 2 2 2 2 2 10 2" xfId="5010" xr:uid="{1CF96CD1-AA1B-41F2-81AF-63058AB44ECD}"/>
    <cellStyle name="Normal 2 2 2 2 2 2 10 3" xfId="5011" xr:uid="{A3897A0E-0C8A-4E24-9237-0CAE65BFE40E}"/>
    <cellStyle name="Normal 2 2 2 2 2 2 10 4" xfId="5012" xr:uid="{D29EB6E0-8318-461C-962E-A70A58673DE4}"/>
    <cellStyle name="Normal 2 2 2 2 2 2 10 5" xfId="5013" xr:uid="{9109EA93-BF11-4493-A24D-352A7D5EEAB6}"/>
    <cellStyle name="Normal 2 2 2 2 2 2 10 6" xfId="5014" xr:uid="{4046D4A0-F0C2-46AB-AC58-99B25512C010}"/>
    <cellStyle name="Normal 2 2 2 2 2 2 10 7" xfId="5015" xr:uid="{9D6703EB-07F7-4CDF-A8CE-EC9BB0763C7A}"/>
    <cellStyle name="Normal 2 2 2 2 2 2 11" xfId="5016" xr:uid="{D849D4C9-8971-40E6-A2A9-801215BB92D0}"/>
    <cellStyle name="Normal 2 2 2 2 2 2 12" xfId="5017" xr:uid="{35F12CD7-4CA9-4CE9-A484-C25CC739F5BE}"/>
    <cellStyle name="Normal 2 2 2 2 2 2 13" xfId="5018" xr:uid="{240494E4-3D29-4EB0-B815-5219F8218AAE}"/>
    <cellStyle name="Normal 2 2 2 2 2 2 14" xfId="5019" xr:uid="{E35C8AFA-F5C4-4CF3-91C4-7D249E887F66}"/>
    <cellStyle name="Normal 2 2 2 2 2 2 15" xfId="5020" xr:uid="{12D404D8-D301-43F4-8130-D5E6D146FE81}"/>
    <cellStyle name="Normal 2 2 2 2 2 2 16" xfId="5021" xr:uid="{7F5FEAA7-6598-4B5A-BAA2-2341502AAFA2}"/>
    <cellStyle name="Normal 2 2 2 2 2 2 17" xfId="5022" xr:uid="{32172E5B-8940-4B27-909E-8285670EC6E6}"/>
    <cellStyle name="Normal 2 2 2 2 2 2 18" xfId="5023" xr:uid="{61F6B6B7-1308-4F7F-956A-8297183A9068}"/>
    <cellStyle name="Normal 2 2 2 2 2 2 19" xfId="5024" xr:uid="{A30BE4EA-D652-4387-95B7-7D0698CFA306}"/>
    <cellStyle name="Normal 2 2 2 2 2 2 2" xfId="5025" xr:uid="{CFB340AA-DDA6-420C-BF2F-4371298F9895}"/>
    <cellStyle name="Normal 2 2 2 2 2 2 2 10" xfId="5026" xr:uid="{C07322EA-61A3-405C-BFD0-C3227D673BB7}"/>
    <cellStyle name="Normal 2 2 2 2 2 2 2 10 2" xfId="5027" xr:uid="{FC5B34B6-3162-42CB-8FD3-6748B6A09D34}"/>
    <cellStyle name="Normal 2 2 2 2 2 2 2 10 3" xfId="5028" xr:uid="{D9A461C6-294E-4457-BBEC-87633E264ED5}"/>
    <cellStyle name="Normal 2 2 2 2 2 2 2 10 4" xfId="5029" xr:uid="{45143F2D-6D95-43CA-8A6C-520545D0F88E}"/>
    <cellStyle name="Normal 2 2 2 2 2 2 2 10 5" xfId="5030" xr:uid="{02DBD8B0-5C2A-4843-9A7C-3B251ACD1453}"/>
    <cellStyle name="Normal 2 2 2 2 2 2 2 10 6" xfId="5031" xr:uid="{8AB98A5F-70F2-42E4-829D-6CCC60F7934C}"/>
    <cellStyle name="Normal 2 2 2 2 2 2 2 10 7" xfId="5032" xr:uid="{08C3208B-5530-41EA-AA2C-B0A0F9EE39C0}"/>
    <cellStyle name="Normal 2 2 2 2 2 2 2 11" xfId="5033" xr:uid="{35915DED-DD44-4BA8-8A77-135D4E48AFE2}"/>
    <cellStyle name="Normal 2 2 2 2 2 2 2 12" xfId="5034" xr:uid="{8C330858-EA32-4F08-9696-050095BF8672}"/>
    <cellStyle name="Normal 2 2 2 2 2 2 2 13" xfId="5035" xr:uid="{4DC65A38-88B1-40D2-BBE2-3DDFE115ADBF}"/>
    <cellStyle name="Normal 2 2 2 2 2 2 2 14" xfId="5036" xr:uid="{350CEFF4-6C96-4534-B78A-E591C0C0D08C}"/>
    <cellStyle name="Normal 2 2 2 2 2 2 2 15" xfId="5037" xr:uid="{7FA3CA49-1E8A-4D3F-A42F-830C8CA4CDA2}"/>
    <cellStyle name="Normal 2 2 2 2 2 2 2 16" xfId="5038" xr:uid="{E976438C-68ED-4865-A554-34C37FA58610}"/>
    <cellStyle name="Normal 2 2 2 2 2 2 2 17" xfId="5039" xr:uid="{F70E9D3D-ADFC-4515-B632-AE0AD72C82C2}"/>
    <cellStyle name="Normal 2 2 2 2 2 2 2 18" xfId="5040" xr:uid="{A4801464-F5E5-48B7-A853-474CB0BBA7C6}"/>
    <cellStyle name="Normal 2 2 2 2 2 2 2 19" xfId="5041" xr:uid="{62199CD2-E7E5-4230-9B92-C835645FB6EE}"/>
    <cellStyle name="Normal 2 2 2 2 2 2 2 2" xfId="5042" xr:uid="{66B7208B-ACD2-4F47-ADEC-E7C094EF04F8}"/>
    <cellStyle name="Normal 2 2 2 2 2 2 2 2 10" xfId="5043" xr:uid="{089CA3EB-C14E-44D5-B373-F5E08740B2AF}"/>
    <cellStyle name="Normal 2 2 2 2 2 2 2 2 11" xfId="5044" xr:uid="{5056FD50-37C3-4374-B5B2-C1A27E6F0934}"/>
    <cellStyle name="Normal 2 2 2 2 2 2 2 2 12" xfId="5045" xr:uid="{73F62564-9B37-48F6-86FE-193480048059}"/>
    <cellStyle name="Normal 2 2 2 2 2 2 2 2 13" xfId="5046" xr:uid="{0F7BB603-745F-4BDE-ADF1-7BDD5B4B0034}"/>
    <cellStyle name="Normal 2 2 2 2 2 2 2 2 14" xfId="5047" xr:uid="{BFD7D9D6-8916-4AB4-8B4D-7FA646D46073}"/>
    <cellStyle name="Normal 2 2 2 2 2 2 2 2 15" xfId="5048" xr:uid="{3B926F85-190B-460D-A1DC-6FAAD159DD4C}"/>
    <cellStyle name="Normal 2 2 2 2 2 2 2 2 16" xfId="5049" xr:uid="{8E20609E-E12C-435E-8100-AB2353A30E45}"/>
    <cellStyle name="Normal 2 2 2 2 2 2 2 2 17" xfId="5050" xr:uid="{7CA748B1-8460-4072-8F06-F4C59B949572}"/>
    <cellStyle name="Normal 2 2 2 2 2 2 2 2 18" xfId="5051" xr:uid="{C7692A99-DF30-460A-9C53-199E2899F6DC}"/>
    <cellStyle name="Normal 2 2 2 2 2 2 2 2 19" xfId="5052" xr:uid="{98FDF9E3-17E7-421E-A2F2-7B2719EB69D9}"/>
    <cellStyle name="Normal 2 2 2 2 2 2 2 2 2" xfId="5053" xr:uid="{CE4E274C-D9B1-4200-9C07-1D3B23135B5A}"/>
    <cellStyle name="Normal 2 2 2 2 2 2 2 2 2 10" xfId="5054" xr:uid="{08E9C0FA-AE6E-4538-A6D6-FFB4171592C2}"/>
    <cellStyle name="Normal 2 2 2 2 2 2 2 2 2 11" xfId="5055" xr:uid="{E37D526E-822F-4625-BC45-A18063422E62}"/>
    <cellStyle name="Normal 2 2 2 2 2 2 2 2 2 12" xfId="5056" xr:uid="{93DC4B67-8B20-47C3-A012-A002655B7E32}"/>
    <cellStyle name="Normal 2 2 2 2 2 2 2 2 2 13" xfId="5057" xr:uid="{19E7C0CF-AF7F-408B-AFD0-DA2B25B49368}"/>
    <cellStyle name="Normal 2 2 2 2 2 2 2 2 2 14" xfId="5058" xr:uid="{2F209AD7-D9FC-46FC-8C24-087CFB364139}"/>
    <cellStyle name="Normal 2 2 2 2 2 2 2 2 2 15" xfId="5059" xr:uid="{CD1DDAB4-8C33-4947-BE50-B958B37AD318}"/>
    <cellStyle name="Normal 2 2 2 2 2 2 2 2 2 16" xfId="5060" xr:uid="{271A9521-0AFF-47B0-A3A6-A99F17DD3C86}"/>
    <cellStyle name="Normal 2 2 2 2 2 2 2 2 2 17" xfId="5061" xr:uid="{5EF2DFD6-5D29-4AA3-93A0-AA03FA38DFD0}"/>
    <cellStyle name="Normal 2 2 2 2 2 2 2 2 2 18" xfId="5062" xr:uid="{95BAF1E4-A72F-43F4-8826-9A4CFE744497}"/>
    <cellStyle name="Normal 2 2 2 2 2 2 2 2 2 19" xfId="5063" xr:uid="{8F2BB098-E848-4C15-9373-29ECEA80D787}"/>
    <cellStyle name="Normal 2 2 2 2 2 2 2 2 2 2" xfId="5064" xr:uid="{45A67EFC-DCD8-43F8-9017-DB5BEC86D836}"/>
    <cellStyle name="Normal 2 2 2 2 2 2 2 2 2 2 10" xfId="5065" xr:uid="{7320D118-F29C-46C6-B672-FEF408BCDFF0}"/>
    <cellStyle name="Normal 2 2 2 2 2 2 2 2 2 2 11" xfId="5066" xr:uid="{C0B5AF6B-29BA-407C-B0D7-C2D107BCA6BE}"/>
    <cellStyle name="Normal 2 2 2 2 2 2 2 2 2 2 12" xfId="5067" xr:uid="{3FC805C0-93C2-48CB-8C93-05A6DF96963F}"/>
    <cellStyle name="Normal 2 2 2 2 2 2 2 2 2 2 13" xfId="5068" xr:uid="{4C903A2E-6D7E-4F4D-8D10-E4184604B8A5}"/>
    <cellStyle name="Normal 2 2 2 2 2 2 2 2 2 2 14" xfId="5069" xr:uid="{DBB36650-C065-4377-BE52-20E8B3AEF624}"/>
    <cellStyle name="Normal 2 2 2 2 2 2 2 2 2 2 15" xfId="5070" xr:uid="{1FC57567-2DC6-4308-8CF4-7AA31F3687AE}"/>
    <cellStyle name="Normal 2 2 2 2 2 2 2 2 2 2 16" xfId="5071" xr:uid="{539C265A-87AF-44FE-8A79-58F33439E5AD}"/>
    <cellStyle name="Normal 2 2 2 2 2 2 2 2 2 2 17" xfId="5072" xr:uid="{3B2BEF3B-4F9C-4472-B647-988B8D16C363}"/>
    <cellStyle name="Normal 2 2 2 2 2 2 2 2 2 2 18" xfId="5073" xr:uid="{3EA1E019-6AF8-42F4-9FCF-092177DDD47F}"/>
    <cellStyle name="Normal 2 2 2 2 2 2 2 2 2 2 2" xfId="5074" xr:uid="{06FAD31A-5856-44F3-9F35-61E191F6E416}"/>
    <cellStyle name="Normal 2 2 2 2 2 2 2 2 2 2 2 2" xfId="5075" xr:uid="{544752F0-7CDD-409D-B0E0-F7D9C956DF32}"/>
    <cellStyle name="Normal 2 2 2 2 2 2 2 2 2 2 2 2 2" xfId="5076" xr:uid="{3D0DF7F4-7231-4864-B139-E3C0B16332F9}"/>
    <cellStyle name="Normal 2 2 2 2 2 2 2 2 2 2 2 2 3" xfId="5077" xr:uid="{22572F68-B82F-4753-8B42-53812ABE2E19}"/>
    <cellStyle name="Normal 2 2 2 2 2 2 2 2 2 2 2 2 4" xfId="5078" xr:uid="{A87FAF61-F8F3-4D73-87C0-7C43DDEE9C7A}"/>
    <cellStyle name="Normal 2 2 2 2 2 2 2 2 2 2 2 2 5" xfId="5079" xr:uid="{D9AA4AEB-C470-4032-8586-D9721EB57E92}"/>
    <cellStyle name="Normal 2 2 2 2 2 2 2 2 2 2 2 2 6" xfId="5080" xr:uid="{C31DAEF1-1F1F-4236-8D3E-2DA80ECD5E6E}"/>
    <cellStyle name="Normal 2 2 2 2 2 2 2 2 2 2 2 2 7" xfId="5081" xr:uid="{328748C8-0801-465B-86B0-85A6F5B334BD}"/>
    <cellStyle name="Normal 2 2 2 2 2 2 2 2 2 2 2 3" xfId="5082" xr:uid="{C95338AA-16CF-4E3E-B755-086AF1FB222D}"/>
    <cellStyle name="Normal 2 2 2 2 2 2 2 2 2 2 2 4" xfId="5083" xr:uid="{293EA72E-54E9-48D8-9490-544B55317152}"/>
    <cellStyle name="Normal 2 2 2 2 2 2 2 2 2 2 2 5" xfId="5084" xr:uid="{AD86A25D-82A2-46B2-A5CE-ABBF5FB17AC6}"/>
    <cellStyle name="Normal 2 2 2 2 2 2 2 2 2 2 2 6" xfId="5085" xr:uid="{7B162A44-E97D-4866-A8C9-5B424D32845E}"/>
    <cellStyle name="Normal 2 2 2 2 2 2 2 2 2 2 2 7" xfId="5086" xr:uid="{44D34758-1B33-49FE-BAF5-AC373431BC7C}"/>
    <cellStyle name="Normal 2 2 2 2 2 2 2 2 2 2 2 8" xfId="5087" xr:uid="{694B9982-280A-47A6-836E-713F13033A69}"/>
    <cellStyle name="Normal 2 2 2 2 2 2 2 2 2 2 3" xfId="5088" xr:uid="{F4E042B8-BC10-433A-BF44-3BA695A7DEE0}"/>
    <cellStyle name="Normal 2 2 2 2 2 2 2 2 2 2 4" xfId="5089" xr:uid="{976B6257-09F3-4B7E-93A1-FF54CD0550B7}"/>
    <cellStyle name="Normal 2 2 2 2 2 2 2 2 2 2 5" xfId="5090" xr:uid="{72F496E6-1C7E-4FEE-804F-3A4B8CB540B8}"/>
    <cellStyle name="Normal 2 2 2 2 2 2 2 2 2 2 5 2" xfId="5091" xr:uid="{31967063-2913-4B1C-991A-70DE6460B513}"/>
    <cellStyle name="Normal 2 2 2 2 2 2 2 2 2 2 5 3" xfId="5092" xr:uid="{2C586052-C119-482C-BCCA-02BA8769E6D7}"/>
    <cellStyle name="Normal 2 2 2 2 2 2 2 2 2 2 5 4" xfId="5093" xr:uid="{2DA21D62-18CB-4F82-81E1-E2AC136B4EBD}"/>
    <cellStyle name="Normal 2 2 2 2 2 2 2 2 2 2 5 5" xfId="5094" xr:uid="{4B662A05-15DD-4EB3-A991-1DD75C0F339B}"/>
    <cellStyle name="Normal 2 2 2 2 2 2 2 2 2 2 5 6" xfId="5095" xr:uid="{0ED44B8C-89C7-4EA1-87C4-CD745D1C089F}"/>
    <cellStyle name="Normal 2 2 2 2 2 2 2 2 2 2 5 7" xfId="5096" xr:uid="{5E2135E4-8FAB-48C5-BF50-12376D2F91D5}"/>
    <cellStyle name="Normal 2 2 2 2 2 2 2 2 2 2 6" xfId="5097" xr:uid="{BE2B5423-B63B-45DC-8F37-40D853D048C1}"/>
    <cellStyle name="Normal 2 2 2 2 2 2 2 2 2 2 7" xfId="5098" xr:uid="{A7839B58-535C-429E-826E-E48DE57EAF2F}"/>
    <cellStyle name="Normal 2 2 2 2 2 2 2 2 2 2 8" xfId="5099" xr:uid="{00534F71-5C93-4B2F-930A-7BD1E60AE961}"/>
    <cellStyle name="Normal 2 2 2 2 2 2 2 2 2 2 9" xfId="5100" xr:uid="{9A59F9DC-FAEE-4271-A82E-FAF5E8D289C3}"/>
    <cellStyle name="Normal 2 2 2 2 2 2 2 2 2 3" xfId="5101" xr:uid="{F1429863-033E-45B5-95E6-7EE072F1F9BE}"/>
    <cellStyle name="Normal 2 2 2 2 2 2 2 2 2 4" xfId="5102" xr:uid="{8C964F87-FDD5-48EC-A3CB-2EFDD9D15437}"/>
    <cellStyle name="Normal 2 2 2 2 2 2 2 2 2 4 2" xfId="5103" xr:uid="{0197753A-D3DA-4545-B8EE-C86517D0E27C}"/>
    <cellStyle name="Normal 2 2 2 2 2 2 2 2 2 4 2 2" xfId="5104" xr:uid="{A420D9B0-8AC5-429C-AFB2-89E6351F0E15}"/>
    <cellStyle name="Normal 2 2 2 2 2 2 2 2 2 4 2 3" xfId="5105" xr:uid="{709FA576-E005-41F5-BC1F-962FB1D7A894}"/>
    <cellStyle name="Normal 2 2 2 2 2 2 2 2 2 4 2 4" xfId="5106" xr:uid="{659B9521-CEAB-4FCA-81AF-41612458FBBE}"/>
    <cellStyle name="Normal 2 2 2 2 2 2 2 2 2 4 2 5" xfId="5107" xr:uid="{A23B5D6E-6248-4C2D-820D-0B7AE3F64041}"/>
    <cellStyle name="Normal 2 2 2 2 2 2 2 2 2 4 2 6" xfId="5108" xr:uid="{F5D2DB77-8CD4-443E-8B32-B4A97D11F2FF}"/>
    <cellStyle name="Normal 2 2 2 2 2 2 2 2 2 4 2 7" xfId="5109" xr:uid="{D18652B9-C410-4BCC-9089-4037EEAA1142}"/>
    <cellStyle name="Normal 2 2 2 2 2 2 2 2 2 4 3" xfId="5110" xr:uid="{1B0AC129-1756-4C8D-8B94-8FE09C9A588D}"/>
    <cellStyle name="Normal 2 2 2 2 2 2 2 2 2 4 4" xfId="5111" xr:uid="{8232B6DB-4A3D-46DD-910F-DC8E5B9A9BB1}"/>
    <cellStyle name="Normal 2 2 2 2 2 2 2 2 2 4 5" xfId="5112" xr:uid="{F61147BD-8D99-4292-8B87-EA79C959E08D}"/>
    <cellStyle name="Normal 2 2 2 2 2 2 2 2 2 4 6" xfId="5113" xr:uid="{AD01DD19-3720-4311-B6BE-6A01454B69A4}"/>
    <cellStyle name="Normal 2 2 2 2 2 2 2 2 2 4 7" xfId="5114" xr:uid="{E105C22C-3151-4813-B2AF-4306A2558B51}"/>
    <cellStyle name="Normal 2 2 2 2 2 2 2 2 2 4 8" xfId="5115" xr:uid="{BBEF5EC6-FAC3-4F0B-ADFE-D74557BDD7C9}"/>
    <cellStyle name="Normal 2 2 2 2 2 2 2 2 2 5" xfId="5116" xr:uid="{583664D2-F77D-40FA-BABF-8FE4E8B99BEA}"/>
    <cellStyle name="Normal 2 2 2 2 2 2 2 2 2 6" xfId="5117" xr:uid="{4B1E810E-23A5-4B25-BFCE-DAB4CCC3FA64}"/>
    <cellStyle name="Normal 2 2 2 2 2 2 2 2 2 6 2" xfId="5118" xr:uid="{9BB53815-9787-4115-9EA3-68D8E04A359B}"/>
    <cellStyle name="Normal 2 2 2 2 2 2 2 2 2 6 3" xfId="5119" xr:uid="{80BAC5DB-34C9-47EB-8239-FB9DA7A7B2B6}"/>
    <cellStyle name="Normal 2 2 2 2 2 2 2 2 2 6 4" xfId="5120" xr:uid="{E68899F8-B467-4961-9E68-5C1403E159E2}"/>
    <cellStyle name="Normal 2 2 2 2 2 2 2 2 2 6 5" xfId="5121" xr:uid="{FA22705F-987A-4723-839D-0BE38D675A0D}"/>
    <cellStyle name="Normal 2 2 2 2 2 2 2 2 2 6 6" xfId="5122" xr:uid="{93CE7510-1761-40A5-B1E8-F0DFECD45982}"/>
    <cellStyle name="Normal 2 2 2 2 2 2 2 2 2 6 7" xfId="5123" xr:uid="{AC3F09C8-D998-432E-A18F-DADA6485211F}"/>
    <cellStyle name="Normal 2 2 2 2 2 2 2 2 2 7" xfId="5124" xr:uid="{C2BC2152-9D20-4926-A84B-E321992F7612}"/>
    <cellStyle name="Normal 2 2 2 2 2 2 2 2 2 8" xfId="5125" xr:uid="{477EEF85-02A3-4E14-A522-DDFEC30648EB}"/>
    <cellStyle name="Normal 2 2 2 2 2 2 2 2 2 9" xfId="5126" xr:uid="{CDA64743-B3D4-4C57-AE76-7DC97C1AD3C1}"/>
    <cellStyle name="Normal 2 2 2 2 2 2 2 2 2_Opex Input" xfId="5127" xr:uid="{720C74CB-6780-4732-BFF6-F5F091B71552}"/>
    <cellStyle name="Normal 2 2 2 2 2 2 2 2 20" xfId="5128" xr:uid="{22C49554-43A8-4551-ABBA-57AEF43445FF}"/>
    <cellStyle name="Normal 2 2 2 2 2 2 2 2 3" xfId="5129" xr:uid="{5AE18E05-4B78-4659-ACE1-BFC1E79DD710}"/>
    <cellStyle name="Normal 2 2 2 2 2 2 2 2 4" xfId="5130" xr:uid="{31209E44-86B5-4CFE-A86C-711D139B026C}"/>
    <cellStyle name="Normal 2 2 2 2 2 2 2 2 5" xfId="5131" xr:uid="{B8BAEEA8-8F39-4D49-B1B2-82BE6D39E86C}"/>
    <cellStyle name="Normal 2 2 2 2 2 2 2 2 5 2" xfId="5132" xr:uid="{A3696A4D-5D06-422D-9DCD-0BFAF32DF9E2}"/>
    <cellStyle name="Normal 2 2 2 2 2 2 2 2 5 2 2" xfId="5133" xr:uid="{D0C6C759-96E8-4535-9A6F-EF5E82C7A982}"/>
    <cellStyle name="Normal 2 2 2 2 2 2 2 2 5 2 3" xfId="5134" xr:uid="{D533EB96-FE5F-4FB8-ADD1-3FB1F4E4A588}"/>
    <cellStyle name="Normal 2 2 2 2 2 2 2 2 5 2 4" xfId="5135" xr:uid="{E7812737-676B-4CE1-A7AB-02458799BEB5}"/>
    <cellStyle name="Normal 2 2 2 2 2 2 2 2 5 2 5" xfId="5136" xr:uid="{5D69F6F5-6632-4CB4-B7B7-143A1CDD9DF1}"/>
    <cellStyle name="Normal 2 2 2 2 2 2 2 2 5 2 6" xfId="5137" xr:uid="{05D4048B-F8FB-4539-8F91-47B86CED6473}"/>
    <cellStyle name="Normal 2 2 2 2 2 2 2 2 5 2 7" xfId="5138" xr:uid="{53E850FB-2FC8-4CAB-8C70-285511E2D35B}"/>
    <cellStyle name="Normal 2 2 2 2 2 2 2 2 5 3" xfId="5139" xr:uid="{15840666-8C22-4631-A3BE-A939CB6BFB1F}"/>
    <cellStyle name="Normal 2 2 2 2 2 2 2 2 5 4" xfId="5140" xr:uid="{BDE41C2A-4B83-4C91-819E-29AD02464BA1}"/>
    <cellStyle name="Normal 2 2 2 2 2 2 2 2 5 5" xfId="5141" xr:uid="{3B026B4B-F965-4CC5-8795-1351DB37141F}"/>
    <cellStyle name="Normal 2 2 2 2 2 2 2 2 5 6" xfId="5142" xr:uid="{7F3E6AAA-1E6A-49BF-850B-9408CF33B455}"/>
    <cellStyle name="Normal 2 2 2 2 2 2 2 2 5 7" xfId="5143" xr:uid="{D032C8F6-7476-4940-A9A4-793D6514E579}"/>
    <cellStyle name="Normal 2 2 2 2 2 2 2 2 5 8" xfId="5144" xr:uid="{03C25A53-F653-4B9D-BA88-45B0A31ED837}"/>
    <cellStyle name="Normal 2 2 2 2 2 2 2 2 6" xfId="5145" xr:uid="{A3369CE7-CED9-473A-A5F9-3317F28A0513}"/>
    <cellStyle name="Normal 2 2 2 2 2 2 2 2 7" xfId="5146" xr:uid="{C402A67D-8769-4BEA-BDC7-B65A5E1D2006}"/>
    <cellStyle name="Normal 2 2 2 2 2 2 2 2 7 2" xfId="5147" xr:uid="{CCF11DF1-C78A-459F-8BB1-13AFAFB4F586}"/>
    <cellStyle name="Normal 2 2 2 2 2 2 2 2 7 3" xfId="5148" xr:uid="{43B9CD98-D595-4B5F-A429-8456FF5F588E}"/>
    <cellStyle name="Normal 2 2 2 2 2 2 2 2 7 4" xfId="5149" xr:uid="{E2CB9C16-B4B4-4353-B00D-F7CF08BF835F}"/>
    <cellStyle name="Normal 2 2 2 2 2 2 2 2 7 5" xfId="5150" xr:uid="{C67ED437-EDDE-477A-9433-2C4AAF4337ED}"/>
    <cellStyle name="Normal 2 2 2 2 2 2 2 2 7 6" xfId="5151" xr:uid="{41461510-51F8-446B-BB83-0AACDDD7D9CB}"/>
    <cellStyle name="Normal 2 2 2 2 2 2 2 2 7 7" xfId="5152" xr:uid="{CC3C846B-125C-4604-A76E-EC291EC99835}"/>
    <cellStyle name="Normal 2 2 2 2 2 2 2 2 8" xfId="5153" xr:uid="{8436ACB2-DFE4-4860-8756-899E0169EAF4}"/>
    <cellStyle name="Normal 2 2 2 2 2 2 2 2 9" xfId="5154" xr:uid="{7A17620A-CF37-41B1-B4D4-3B59998871BB}"/>
    <cellStyle name="Normal 2 2 2 2 2 2 2 2_ELEC SAP FCST UPLOAD" xfId="5155" xr:uid="{0C3E189E-EDE0-4475-AA1B-E084F70A8D6D}"/>
    <cellStyle name="Normal 2 2 2 2 2 2 2 20" xfId="5156" xr:uid="{90ACC0A9-E678-46D4-937A-6A40408F7D11}"/>
    <cellStyle name="Normal 2 2 2 2 2 2 2 21" xfId="5157" xr:uid="{C286A468-E79A-4F8D-9974-A39FB447EF0F}"/>
    <cellStyle name="Normal 2 2 2 2 2 2 2 22" xfId="5158" xr:uid="{1F174718-E739-46D6-A88D-9EBC30753125}"/>
    <cellStyle name="Normal 2 2 2 2 2 2 2 23" xfId="5159" xr:uid="{085AC543-DE52-4966-858D-068E56CB9D6F}"/>
    <cellStyle name="Normal 2 2 2 2 2 2 2 3" xfId="5160" xr:uid="{767200F0-F5D9-4D16-A246-976E73549D9F}"/>
    <cellStyle name="Normal 2 2 2 2 2 2 2 4" xfId="5161" xr:uid="{96D033D7-8E8B-419F-80F1-8E30404247F7}"/>
    <cellStyle name="Normal 2 2 2 2 2 2 2 5" xfId="5162" xr:uid="{3F776394-2A80-45B6-83AA-86EBBD24B74D}"/>
    <cellStyle name="Normal 2 2 2 2 2 2 2 6" xfId="5163" xr:uid="{C3F29733-B2A9-4943-B7AA-FA3C44373A7A}"/>
    <cellStyle name="Normal 2 2 2 2 2 2 2 7" xfId="5164" xr:uid="{36AAB336-07FF-408C-8C3A-07F6C3015A4F}"/>
    <cellStyle name="Normal 2 2 2 2 2 2 2 8" xfId="5165" xr:uid="{8BF2F58C-C521-4F39-B678-04ABEC3326E4}"/>
    <cellStyle name="Normal 2 2 2 2 2 2 2 8 2" xfId="5166" xr:uid="{A406BFE3-7120-44E4-AF60-B48B95D7D69B}"/>
    <cellStyle name="Normal 2 2 2 2 2 2 2 8 2 2" xfId="5167" xr:uid="{14861DBA-5544-4DE0-A519-87A04F004181}"/>
    <cellStyle name="Normal 2 2 2 2 2 2 2 8 2 3" xfId="5168" xr:uid="{BBC797E4-65D0-4A98-A0B5-9407165B0174}"/>
    <cellStyle name="Normal 2 2 2 2 2 2 2 8 2 4" xfId="5169" xr:uid="{A0A27345-B647-4B11-8447-3B87361F43B5}"/>
    <cellStyle name="Normal 2 2 2 2 2 2 2 8 2 5" xfId="5170" xr:uid="{062C184E-740F-4541-AC41-1652E2E2B92B}"/>
    <cellStyle name="Normal 2 2 2 2 2 2 2 8 2 6" xfId="5171" xr:uid="{A9C0E994-C15C-4DDE-BD87-AB75DCD53069}"/>
    <cellStyle name="Normal 2 2 2 2 2 2 2 8 2 7" xfId="5172" xr:uid="{62B30593-4D3F-4EE3-9603-F3F27639F556}"/>
    <cellStyle name="Normal 2 2 2 2 2 2 2 8 3" xfId="5173" xr:uid="{7EECBE99-C005-4BBD-AB3E-DF78F0832B9D}"/>
    <cellStyle name="Normal 2 2 2 2 2 2 2 8 4" xfId="5174" xr:uid="{C95C85AB-2EB1-47E4-B2D4-407FEEADFB96}"/>
    <cellStyle name="Normal 2 2 2 2 2 2 2 8 5" xfId="5175" xr:uid="{411A654C-6C83-4F20-B7F5-3D7DE6DAC86A}"/>
    <cellStyle name="Normal 2 2 2 2 2 2 2 8 6" xfId="5176" xr:uid="{B25BE519-0E24-4649-91A1-B0F91F329BFC}"/>
    <cellStyle name="Normal 2 2 2 2 2 2 2 8 7" xfId="5177" xr:uid="{000C3B2D-2F78-488E-97CA-84AEEDFB2D5C}"/>
    <cellStyle name="Normal 2 2 2 2 2 2 2 8 8" xfId="5178" xr:uid="{0C27F90E-DD97-45CC-9110-7E9867EBE677}"/>
    <cellStyle name="Normal 2 2 2 2 2 2 2 9" xfId="5179" xr:uid="{B09FD95C-9242-42BE-95B6-8C4A78C92A5E}"/>
    <cellStyle name="Normal 2 2 2 2 2 2 2_ELEC SAP FCST UPLOAD" xfId="5180" xr:uid="{21D4880D-89D0-4BFE-9A7F-AD7DA711E7DC}"/>
    <cellStyle name="Normal 2 2 2 2 2 2 20" xfId="5181" xr:uid="{48AB3C77-2DEE-4B09-8EB4-989520E88809}"/>
    <cellStyle name="Normal 2 2 2 2 2 2 21" xfId="5182" xr:uid="{F997EEEF-78E7-4DC4-A845-D03678DA97F5}"/>
    <cellStyle name="Normal 2 2 2 2 2 2 22" xfId="5183" xr:uid="{3BD477CB-5265-4299-B3F8-A84D4DD0AE04}"/>
    <cellStyle name="Normal 2 2 2 2 2 2 23" xfId="5184" xr:uid="{B3216A51-74D5-44F8-ABDC-E400DD000A5D}"/>
    <cellStyle name="Normal 2 2 2 2 2 2 3" xfId="5185" xr:uid="{0AB7C63C-B1E6-483F-9942-D6E0E6423AC1}"/>
    <cellStyle name="Normal 2 2 2 2 2 2 3 2" xfId="5186" xr:uid="{1C3F5557-C465-4A06-B6F3-EE4F999EA04D}"/>
    <cellStyle name="Normal 2 2 2 2 2 2 3 3" xfId="5187" xr:uid="{EE4587E2-D131-4BED-A6DE-281553D75F70}"/>
    <cellStyle name="Normal 2 2 2 2 2 2 3_ELEC SAP FCST UPLOAD" xfId="5188" xr:uid="{E5EDD4C9-8D5A-48DA-8FC7-0D17EB9ACE69}"/>
    <cellStyle name="Normal 2 2 2 2 2 2 4" xfId="5189" xr:uid="{0D7D6B5E-0876-4871-8EA6-5FEDF744A707}"/>
    <cellStyle name="Normal 2 2 2 2 2 2 5" xfId="5190" xr:uid="{421916C4-8CD4-4384-A4F2-3A6E8DEE0130}"/>
    <cellStyle name="Normal 2 2 2 2 2 2 6" xfId="5191" xr:uid="{56A7359C-EDA3-49F1-BF4A-2015479C586C}"/>
    <cellStyle name="Normal 2 2 2 2 2 2 7" xfId="5192" xr:uid="{A3567231-194F-402B-9ACC-8EA5825B5BBA}"/>
    <cellStyle name="Normal 2 2 2 2 2 2 8" xfId="5193" xr:uid="{49400A60-DF3F-48F6-ACA4-15AB1F088295}"/>
    <cellStyle name="Normal 2 2 2 2 2 2 8 2" xfId="5194" xr:uid="{EA498BD4-BAFE-404A-8A8F-1C71728911FC}"/>
    <cellStyle name="Normal 2 2 2 2 2 2 8 2 2" xfId="5195" xr:uid="{3D21298A-890D-493C-A63B-02131087C00E}"/>
    <cellStyle name="Normal 2 2 2 2 2 2 8 2 3" xfId="5196" xr:uid="{4D466A0C-7028-4350-ADDC-F3E0747B74B8}"/>
    <cellStyle name="Normal 2 2 2 2 2 2 8 2 4" xfId="5197" xr:uid="{A1EE7868-55C3-4B3E-B88E-373A0A550FC7}"/>
    <cellStyle name="Normal 2 2 2 2 2 2 8 2 5" xfId="5198" xr:uid="{5845A2D0-7AEE-4775-B643-FBAE2BDD2C14}"/>
    <cellStyle name="Normal 2 2 2 2 2 2 8 2 6" xfId="5199" xr:uid="{BDC6E1D1-088C-4BF7-BB87-BA69DCEC8D8B}"/>
    <cellStyle name="Normal 2 2 2 2 2 2 8 2 7" xfId="5200" xr:uid="{977E6DC4-60F3-48D3-9784-AA271363FF2C}"/>
    <cellStyle name="Normal 2 2 2 2 2 2 8 3" xfId="5201" xr:uid="{3C9BA635-7906-47C8-94A5-72A3D4E83585}"/>
    <cellStyle name="Normal 2 2 2 2 2 2 8 4" xfId="5202" xr:uid="{3ADE542A-785D-483B-B764-6D9673AE19CD}"/>
    <cellStyle name="Normal 2 2 2 2 2 2 8 5" xfId="5203" xr:uid="{1427EFEE-16E4-44AE-99C8-088904C90DFA}"/>
    <cellStyle name="Normal 2 2 2 2 2 2 8 6" xfId="5204" xr:uid="{FB92F94C-8459-4147-B6CE-0DD4C83B5E76}"/>
    <cellStyle name="Normal 2 2 2 2 2 2 8 7" xfId="5205" xr:uid="{CE99D9D0-C73A-467A-BCA9-B70419A9D7E5}"/>
    <cellStyle name="Normal 2 2 2 2 2 2 8 8" xfId="5206" xr:uid="{AD4984E7-A088-4A3F-9A93-F111602B6707}"/>
    <cellStyle name="Normal 2 2 2 2 2 2 9" xfId="5207" xr:uid="{CD93453F-1592-4B81-A33E-B7CFD7404603}"/>
    <cellStyle name="Normal 2 2 2 2 2 2_ELEC SAP FCST UPLOAD" xfId="5208" xr:uid="{B9AE0B09-9A7A-496A-BB82-8542B6A78007}"/>
    <cellStyle name="Normal 2 2 2 2 2 20" xfId="5209" xr:uid="{93A0EDBA-F558-4EBA-B5E5-DAB079DFAD87}"/>
    <cellStyle name="Normal 2 2 2 2 2 21" xfId="5210" xr:uid="{2D31AB48-6089-4ECA-A87D-892DC524E997}"/>
    <cellStyle name="Normal 2 2 2 2 2 22" xfId="5211" xr:uid="{2329663F-AF80-4E10-9EDB-9E6E64BA109E}"/>
    <cellStyle name="Normal 2 2 2 2 2 23" xfId="5212" xr:uid="{118E7F06-F5D1-4682-B42B-A14350196B4D}"/>
    <cellStyle name="Normal 2 2 2 2 2 24" xfId="5213" xr:uid="{926345D1-DF5D-4571-B0C7-9EF0297029AA}"/>
    <cellStyle name="Normal 2 2 2 2 2 3" xfId="5214" xr:uid="{A2498FA6-24C3-4ECB-957C-F28581CDE009}"/>
    <cellStyle name="Normal 2 2 2 2 2 3 2" xfId="5215" xr:uid="{538619ED-69C2-4BC2-AF3E-C8827420B8E9}"/>
    <cellStyle name="Normal 2 2 2 2 2 3 3" xfId="5216" xr:uid="{7084D59A-9C38-49F0-A746-F4E715B7B812}"/>
    <cellStyle name="Normal 2 2 2 2 2 3_ELEC SAP FCST UPLOAD" xfId="5217" xr:uid="{37BDC7E5-7930-4279-9E10-2EAB960DAC7E}"/>
    <cellStyle name="Normal 2 2 2 2 2 4" xfId="5218" xr:uid="{23D49229-D1D3-481B-B589-2A8B06C9D60A}"/>
    <cellStyle name="Normal 2 2 2 2 2 5" xfId="5219" xr:uid="{79EC92D7-6A4D-4930-8B6B-D66CA75A7037}"/>
    <cellStyle name="Normal 2 2 2 2 2 6" xfId="5220" xr:uid="{E45E5603-A691-476F-B401-B97042402568}"/>
    <cellStyle name="Normal 2 2 2 2 2 7" xfId="5221" xr:uid="{8E986C6D-EB73-4AFA-88EB-E79FA48EBCFD}"/>
    <cellStyle name="Normal 2 2 2 2 2 8" xfId="5222" xr:uid="{34EDA6BE-759C-4BD6-9752-1537FCDA34CF}"/>
    <cellStyle name="Normal 2 2 2 2 2 9" xfId="5223" xr:uid="{EA6A58E7-B696-47C7-AFA4-B9B4DF1D69C1}"/>
    <cellStyle name="Normal 2 2 2 2 2 9 2" xfId="5224" xr:uid="{A872928E-029E-4044-8F05-DEACF0E4C8BD}"/>
    <cellStyle name="Normal 2 2 2 2 2 9 2 2" xfId="5225" xr:uid="{57E19E75-9417-4308-96F2-8218975F311F}"/>
    <cellStyle name="Normal 2 2 2 2 2 9 2 3" xfId="5226" xr:uid="{7F4B1D22-15F6-4041-8BA0-46BF717C23DD}"/>
    <cellStyle name="Normal 2 2 2 2 2 9 2 4" xfId="5227" xr:uid="{B8BFBA8D-41E0-4AAD-8D15-23CF9434909D}"/>
    <cellStyle name="Normal 2 2 2 2 2 9 2 5" xfId="5228" xr:uid="{CA0B6124-191B-4FD3-8E39-A6130F2BC3F8}"/>
    <cellStyle name="Normal 2 2 2 2 2 9 2 6" xfId="5229" xr:uid="{CDCA41D8-D315-494E-B810-DE650826AE6B}"/>
    <cellStyle name="Normal 2 2 2 2 2 9 2 7" xfId="5230" xr:uid="{7D0C2A33-F167-469F-8A79-A4AD268F715F}"/>
    <cellStyle name="Normal 2 2 2 2 2 9 3" xfId="5231" xr:uid="{90510C1D-CE0B-44C1-832A-687841C7FE0D}"/>
    <cellStyle name="Normal 2 2 2 2 2 9 4" xfId="5232" xr:uid="{88B66E61-402B-4293-8C40-BDEE70F24B90}"/>
    <cellStyle name="Normal 2 2 2 2 2 9 5" xfId="5233" xr:uid="{F8340A02-3097-4D90-9827-7001B8571E62}"/>
    <cellStyle name="Normal 2 2 2 2 2 9 6" xfId="5234" xr:uid="{12C7354D-E4B8-4D4F-986B-7CFAEE8E2141}"/>
    <cellStyle name="Normal 2 2 2 2 2 9 7" xfId="5235" xr:uid="{4CC73BA5-8BA4-4116-83F6-45AFA50158D7}"/>
    <cellStyle name="Normal 2 2 2 2 2 9 8" xfId="5236" xr:uid="{366FB9FE-23DA-4C9A-921E-4CBD6F74AFA5}"/>
    <cellStyle name="Normal 2 2 2 2 2_ELEC SAP FCST UPLOAD" xfId="5237" xr:uid="{A8C987F3-DEBA-4152-871A-D50916E63FFC}"/>
    <cellStyle name="Normal 2 2 2 2 20" xfId="5238" xr:uid="{E098491D-A242-4652-B4C6-4FF1E472AD45}"/>
    <cellStyle name="Normal 2 2 2 2 21" xfId="5239" xr:uid="{37556B7E-D23F-4475-8977-79889DECC730}"/>
    <cellStyle name="Normal 2 2 2 2 22" xfId="5240" xr:uid="{1AF8E2A8-F470-4998-8C93-B993FFD91954}"/>
    <cellStyle name="Normal 2 2 2 2 23" xfId="5241" xr:uid="{39717BC8-0A60-467B-8DC7-AA3B5538C8E6}"/>
    <cellStyle name="Normal 2 2 2 2 24" xfId="5242" xr:uid="{0FF8CA9E-1BE3-44C2-90EE-D059C5ADDCA7}"/>
    <cellStyle name="Normal 2 2 2 2 25" xfId="4974" xr:uid="{C029E0F4-157B-498F-85BC-10F04E2870A0}"/>
    <cellStyle name="Normal 2 2 2 2 3" xfId="5243" xr:uid="{3976C708-7873-452B-9D0C-02BF0B1D76AF}"/>
    <cellStyle name="Normal 2 2 2 2 3 2" xfId="5244" xr:uid="{2FA975A1-B298-4834-9D05-B9B6B833152A}"/>
    <cellStyle name="Normal 2 2 2 2 3 2 2" xfId="5245" xr:uid="{828428A8-2CF0-4717-95E3-B8CF682D3B66}"/>
    <cellStyle name="Normal 2 2 2 2 3 2 3" xfId="5246" xr:uid="{F9872958-28E4-4E6E-BFF4-7828CE12366C}"/>
    <cellStyle name="Normal 2 2 2 2 3 2_ELEC SAP FCST UPLOAD" xfId="5247" xr:uid="{DC576372-C9F8-4290-9DA9-794C17BC6C7E}"/>
    <cellStyle name="Normal 2 2 2 2 3 3" xfId="5248" xr:uid="{B5F78FCF-801A-4544-B7CD-63992B77F9FC}"/>
    <cellStyle name="Normal 2 2 2 2 3 4" xfId="5249" xr:uid="{8A5EF3A1-4333-4FA9-B307-5CEDD72B958B}"/>
    <cellStyle name="Normal 2 2 2 2 3 5" xfId="5250" xr:uid="{5BB2B8C6-0F6B-4053-93E3-204A2995642C}"/>
    <cellStyle name="Normal 2 2 2 2 3 6" xfId="5251" xr:uid="{D62581AA-34FB-4C5C-94C2-998CC8B43E48}"/>
    <cellStyle name="Normal 2 2 2 2 3_ELEC SAP FCST UPLOAD" xfId="5252" xr:uid="{AB4CC9D8-5EBE-421D-9414-01DBF821442A}"/>
    <cellStyle name="Normal 2 2 2 2 4" xfId="5253" xr:uid="{740A691D-2B40-4FE9-9F4D-C842EBF459AA}"/>
    <cellStyle name="Normal 2 2 2 2 4 2" xfId="5254" xr:uid="{6AD7772F-81DC-4E9F-8645-B993452586DD}"/>
    <cellStyle name="Normal 2 2 2 2 4 3" xfId="5255" xr:uid="{35CF0329-C098-45A0-8D39-CA9D4236833F}"/>
    <cellStyle name="Normal 2 2 2 2 4_ELEC SAP FCST UPLOAD" xfId="5256" xr:uid="{4B49DAAA-B1B3-4562-A226-A7776C8D8D7A}"/>
    <cellStyle name="Normal 2 2 2 2 5" xfId="5257" xr:uid="{7D6AC120-8D5B-4C78-8447-9FE69D32E8E7}"/>
    <cellStyle name="Normal 2 2 2 2 6" xfId="5258" xr:uid="{E6DDE396-44FA-4217-BF85-8BD3425FE7C7}"/>
    <cellStyle name="Normal 2 2 2 2 7" xfId="5259" xr:uid="{0A03B2E2-6E16-4981-A491-95B4BA40991E}"/>
    <cellStyle name="Normal 2 2 2 2 8" xfId="5260" xr:uid="{067D1150-1417-4976-8EE0-538AA0F7F0D2}"/>
    <cellStyle name="Normal 2 2 2 2 9" xfId="5261" xr:uid="{1CC319B6-D043-4EA5-87CC-364B867139E3}"/>
    <cellStyle name="Normal 2 2 2 2 9 2" xfId="5262" xr:uid="{0C6277A4-2AF1-4209-89E6-1E5DCB068E03}"/>
    <cellStyle name="Normal 2 2 2 2 9 2 2" xfId="5263" xr:uid="{D47280B1-0C5C-4B33-AB08-00BFC477E4B3}"/>
    <cellStyle name="Normal 2 2 2 2 9 2 3" xfId="5264" xr:uid="{EA8669AB-1348-4573-A1B3-AB0BCFC12FA3}"/>
    <cellStyle name="Normal 2 2 2 2 9 2 4" xfId="5265" xr:uid="{7E9FCC0C-29BF-4812-983A-84932311AB96}"/>
    <cellStyle name="Normal 2 2 2 2 9 2 5" xfId="5266" xr:uid="{6D4C7A1F-62F7-46CD-B3DC-B9DAE0B03624}"/>
    <cellStyle name="Normal 2 2 2 2 9 2 6" xfId="5267" xr:uid="{A76B025D-7A91-4F11-8B38-4C790E4BF8B2}"/>
    <cellStyle name="Normal 2 2 2 2 9 2 7" xfId="5268" xr:uid="{0EDAD357-F584-4155-A5ED-8131558FE342}"/>
    <cellStyle name="Normal 2 2 2 2 9 3" xfId="5269" xr:uid="{EAF6EC09-8D31-4D85-A59C-AEA7C8BF3F41}"/>
    <cellStyle name="Normal 2 2 2 2 9 4" xfId="5270" xr:uid="{3391F278-14EB-4346-BB0E-0D59769B5341}"/>
    <cellStyle name="Normal 2 2 2 2 9 5" xfId="5271" xr:uid="{C90FA577-E085-4DF1-AD98-1500F8DEA26B}"/>
    <cellStyle name="Normal 2 2 2 2 9 6" xfId="5272" xr:uid="{B8E7241D-E74A-4009-8F61-BEE5F190F4CE}"/>
    <cellStyle name="Normal 2 2 2 2 9 7" xfId="5273" xr:uid="{84D70A7C-D37F-4AA5-AD29-5DEAC28EC714}"/>
    <cellStyle name="Normal 2 2 2 2 9 8" xfId="5274" xr:uid="{883B0BFF-B95A-4433-82B1-72587288A9C3}"/>
    <cellStyle name="Normal 2 2 2 2_ELEC SAP FCST UPLOAD" xfId="5275" xr:uid="{C2A27462-B78E-42E7-9D8E-CD2EE42A4040}"/>
    <cellStyle name="Normal 2 2 2 20" xfId="5276" xr:uid="{9D516D35-9342-41B5-8E3F-B20A71A5A183}"/>
    <cellStyle name="Normal 2 2 2 21" xfId="5277" xr:uid="{9726B823-DAE6-4BC4-AC21-C9C3F7636A93}"/>
    <cellStyle name="Normal 2 2 2 22" xfId="5278" xr:uid="{CD453A12-2E41-4748-BBDB-2C1A661CCF78}"/>
    <cellStyle name="Normal 2 2 2 23" xfId="5279" xr:uid="{0497F2E6-DF56-4593-B874-F51BD325A99D}"/>
    <cellStyle name="Normal 2 2 2 24" xfId="5280" xr:uid="{40123253-DA19-44FC-B8AF-95C974F02BE0}"/>
    <cellStyle name="Normal 2 2 2 25" xfId="5281" xr:uid="{D5268342-9071-4ED3-826B-54C960017B94}"/>
    <cellStyle name="Normal 2 2 2 26" xfId="5282" xr:uid="{B030A74F-C64F-4129-AE8E-7A470C4026AC}"/>
    <cellStyle name="Normal 2 2 2 27" xfId="4944" xr:uid="{C6A63379-15DE-495D-93C2-7C1D5BD47441}"/>
    <cellStyle name="Normal 2 2 2 27 2" xfId="11386" xr:uid="{E95490B8-E610-458D-8947-816C44CFAF32}"/>
    <cellStyle name="Normal 2 2 2 28" xfId="6177" xr:uid="{AD1C0DC8-E242-4834-917E-892C23CB8A88}"/>
    <cellStyle name="Normal 2 2 2 3" xfId="658" xr:uid="{61F46831-D705-4791-BB75-3711D9AF6F6F}"/>
    <cellStyle name="Normal 2 2 2 3 2" xfId="5283" xr:uid="{AA081E28-5AE2-4996-8030-D10230880431}"/>
    <cellStyle name="Normal 2 2 2 4" xfId="5284" xr:uid="{49D1E3A9-0D78-4E4F-8103-43075490BB58}"/>
    <cellStyle name="Normal 2 2 2 4 2" xfId="5285" xr:uid="{EFD96043-2656-494B-A39C-5D9C10953DFA}"/>
    <cellStyle name="Normal 2 2 2 4 2 2" xfId="5286" xr:uid="{30DB3651-8E79-4E1D-A274-9DF45EB5153D}"/>
    <cellStyle name="Normal 2 2 2 4 2 2 2" xfId="5287" xr:uid="{89A6010B-D847-4125-898C-BE184725FC0A}"/>
    <cellStyle name="Normal 2 2 2 4 2 2 3" xfId="5288" xr:uid="{DCCCDE04-5E29-42FC-84A8-FAAE8EEB3FF6}"/>
    <cellStyle name="Normal 2 2 2 4 2 2_ELEC SAP FCST UPLOAD" xfId="5289" xr:uid="{8C83EAF5-7A11-4684-BC7E-9F3E73188BE1}"/>
    <cellStyle name="Normal 2 2 2 4 2 3" xfId="5290" xr:uid="{2EE98F73-F05C-4FC0-BB2E-FA1E0475B3F3}"/>
    <cellStyle name="Normal 2 2 2 4 2 4" xfId="5291" xr:uid="{5BDC05A7-9FC2-4042-BCE7-7C0561998AD3}"/>
    <cellStyle name="Normal 2 2 2 4 2 5" xfId="5292" xr:uid="{4F80B13F-26F4-4E6D-90EC-EAF1F3DF4A78}"/>
    <cellStyle name="Normal 2 2 2 4 2 6" xfId="5293" xr:uid="{2AC9C6FD-CDF7-42EB-93C3-D44AD8F0F7FF}"/>
    <cellStyle name="Normal 2 2 2 4 2_ELEC SAP FCST UPLOAD" xfId="5294" xr:uid="{6859577B-7A07-4396-88B5-A1C245B98338}"/>
    <cellStyle name="Normal 2 2 2 4 3" xfId="5295" xr:uid="{898C69BC-944C-416C-ACC0-A0D44B551EBA}"/>
    <cellStyle name="Normal 2 2 2 4 3 2" xfId="5296" xr:uid="{94C6343A-B7C8-4702-A07F-8113AF09F09F}"/>
    <cellStyle name="Normal 2 2 2 4 3 3" xfId="5297" xr:uid="{CED85CAF-2F31-4BE2-85F9-B1C3C22FFB36}"/>
    <cellStyle name="Normal 2 2 2 4 3_ELEC SAP FCST UPLOAD" xfId="5298" xr:uid="{C538809A-DDEB-448A-9721-ECC56106B09D}"/>
    <cellStyle name="Normal 2 2 2 4 4" xfId="5299" xr:uid="{95461705-D185-40AC-A81C-A96D26AEB056}"/>
    <cellStyle name="Normal 2 2 2 4 5" xfId="5300" xr:uid="{9AF1C157-3AB6-4822-9581-90F2B65C9852}"/>
    <cellStyle name="Normal 2 2 2 4 6" xfId="5301" xr:uid="{3BA6BD47-535E-432A-B73F-78AE3BF48EDE}"/>
    <cellStyle name="Normal 2 2 2 4_ELEC SAP FCST UPLOAD" xfId="5302" xr:uid="{408631AB-6636-463D-83F8-97BAB9189E13}"/>
    <cellStyle name="Normal 2 2 2 5" xfId="5303" xr:uid="{BDD9CDBD-5986-4A7D-9652-125318C06368}"/>
    <cellStyle name="Normal 2 2 2 5 2" xfId="5304" xr:uid="{77B2CA72-5F95-47BC-BAEF-1E9E6374F31C}"/>
    <cellStyle name="Normal 2 2 2 5 3" xfId="5305" xr:uid="{F3CAAF48-FBD9-41CC-98F5-EA251810130D}"/>
    <cellStyle name="Normal 2 2 2 5_ELEC SAP FCST UPLOAD" xfId="5306" xr:uid="{918B32E0-E75C-4684-9B18-35AC62D9EEC2}"/>
    <cellStyle name="Normal 2 2 2 6" xfId="5307" xr:uid="{61955FD8-E85B-4AA6-9308-054380B7E728}"/>
    <cellStyle name="Normal 2 2 2 7" xfId="5308" xr:uid="{7A9F878A-F64B-45FA-88A4-CBDA2860B315}"/>
    <cellStyle name="Normal 2 2 2 8" xfId="5309" xr:uid="{2C3F137C-2BA0-4223-9DC1-04A97FC5B7C5}"/>
    <cellStyle name="Normal 2 2 2 9" xfId="5310" xr:uid="{3F10BBD9-CD76-4AF3-96E6-CF4B895552A5}"/>
    <cellStyle name="Normal 2 2 2_ELEC SAP FCST UPLOAD" xfId="5311" xr:uid="{34F54ECE-D265-4006-8BA8-C16ED526DDC6}"/>
    <cellStyle name="Normal 2 2 20" xfId="5312" xr:uid="{967C120A-070F-4592-8FE7-326AF2FD665A}"/>
    <cellStyle name="Normal 2 2 21" xfId="5313" xr:uid="{DD41DAF0-5CB1-41B6-8BAF-994BB9BD0D15}"/>
    <cellStyle name="Normal 2 2 22" xfId="5314" xr:uid="{33BBA950-5F7B-4C07-A428-F13C858683E8}"/>
    <cellStyle name="Normal 2 2 23" xfId="5315" xr:uid="{7CC4EDDF-72E7-4669-9E9D-446628667C1D}"/>
    <cellStyle name="Normal 2 2 24" xfId="5316" xr:uid="{1502A968-911B-4432-A49C-82C6AD2D22EA}"/>
    <cellStyle name="Normal 2 2 25" xfId="5317" xr:uid="{C4BDABE8-D4BF-46DE-A6AB-060BBA73542A}"/>
    <cellStyle name="Normal 2 2 26" xfId="5318" xr:uid="{B085D502-0D36-40D3-BB11-5663E8A2CC6C}"/>
    <cellStyle name="Normal 2 2 27" xfId="4914" xr:uid="{257BB1B8-77F2-4785-A690-ABD52DB7BDDC}"/>
    <cellStyle name="Normal 2 2 27 2" xfId="11385" xr:uid="{81559DBA-9A95-41BF-8084-E1A40554E4CE}"/>
    <cellStyle name="Normal 2 2 27 3" xfId="7482" xr:uid="{F53E365A-370F-44F3-9331-F991BFA55DE4}"/>
    <cellStyle name="Normal 2 2 28" xfId="7222" xr:uid="{A4CAE792-FF7E-4DC9-AD4D-06A601E23EC9}"/>
    <cellStyle name="Normal 2 2 28 2" xfId="11708" xr:uid="{1D1551A9-4579-4A04-98D2-33C2572CCCFF}"/>
    <cellStyle name="Normal 2 2 29" xfId="11725" xr:uid="{D639CFE0-5120-4E10-A35A-A660C79C0EC1}"/>
    <cellStyle name="Normal 2 2 3" xfId="150" xr:uid="{13510C78-AE82-45D0-B083-6894839F55AE}"/>
    <cellStyle name="Normal 2 2 3 10" xfId="8475" xr:uid="{BC367EA3-1D67-4E55-9935-C6764AC6547B}"/>
    <cellStyle name="Normal 2 2 3 11" xfId="6176" xr:uid="{31265778-936D-419E-9D82-98580D699FED}"/>
    <cellStyle name="Normal 2 2 3 2" xfId="156" xr:uid="{2B55641C-FCF6-42EE-B2C6-CE8E18A74CCA}"/>
    <cellStyle name="Normal 2 2 3 2 10" xfId="8841" xr:uid="{55127AAF-297F-4503-8816-7C5C6316DFB1}"/>
    <cellStyle name="Normal 2 2 3 2 11" xfId="6607" xr:uid="{64FD24E3-32A1-4474-9F6E-743BA1679858}"/>
    <cellStyle name="Normal 2 2 3 2 2" xfId="5321" xr:uid="{098B9A6B-186A-49FC-9775-D158D1782D3C}"/>
    <cellStyle name="Normal 2 2 3 2 2 2" xfId="5322" xr:uid="{B8C8FE7E-11CC-4A87-8923-CA19121E6D0E}"/>
    <cellStyle name="Normal 2 2 3 2 2 2 2" xfId="5323" xr:uid="{2D2D6974-8DEB-46B9-BBF7-33AD19393552}"/>
    <cellStyle name="Normal 2 2 3 2 2 2 2 2" xfId="5324" xr:uid="{C4EBF551-0F50-499E-98EE-8CD134ABDA32}"/>
    <cellStyle name="Normal 2 2 3 2 2 2 2 3" xfId="5325" xr:uid="{ADBFDC50-8B03-40A8-908B-B4BBC852E004}"/>
    <cellStyle name="Normal 2 2 3 2 2 2 2_ELEC SAP FCST UPLOAD" xfId="5326" xr:uid="{BF672A38-217D-4EE9-952C-995EDCD64960}"/>
    <cellStyle name="Normal 2 2 3 2 2 2 3" xfId="5327" xr:uid="{1CF37A54-1FC5-461B-8DDD-1A3FDD060252}"/>
    <cellStyle name="Normal 2 2 3 2 2 2 4" xfId="5328" xr:uid="{33B78CC7-B0B1-4763-AB81-E604B827DFC5}"/>
    <cellStyle name="Normal 2 2 3 2 2 2 5" xfId="5329" xr:uid="{83CB9799-79A1-4D46-821E-8C1B3EE05A98}"/>
    <cellStyle name="Normal 2 2 3 2 2 2 6" xfId="5330" xr:uid="{802D0285-76C9-46DB-8602-F12A1F9205A2}"/>
    <cellStyle name="Normal 2 2 3 2 2 2_ELEC SAP FCST UPLOAD" xfId="5331" xr:uid="{F33E10D2-0EDE-4CBE-971B-3E95B732A317}"/>
    <cellStyle name="Normal 2 2 3 2 2 3" xfId="5332" xr:uid="{40380D85-8674-4E53-B149-59B925658DB9}"/>
    <cellStyle name="Normal 2 2 3 2 2 3 2" xfId="5333" xr:uid="{6824E63B-32F0-4D08-9E78-11C3B2280A98}"/>
    <cellStyle name="Normal 2 2 3 2 2 3 3" xfId="5334" xr:uid="{A5AF05B0-8073-4716-BD80-0615C29F74E9}"/>
    <cellStyle name="Normal 2 2 3 2 2 3_ELEC SAP FCST UPLOAD" xfId="5335" xr:uid="{ABA1E419-55C4-4B87-8715-D33EE964C403}"/>
    <cellStyle name="Normal 2 2 3 2 2 4" xfId="5336" xr:uid="{D6746F79-B026-4EAC-9018-96306D1FC99F}"/>
    <cellStyle name="Normal 2 2 3 2 2 5" xfId="5337" xr:uid="{029A2152-C616-4C6C-BE16-700F3D0B58F2}"/>
    <cellStyle name="Normal 2 2 3 2 2 6" xfId="5338" xr:uid="{4F0A05A8-8E14-431D-9191-1D0F3CE8F2F3}"/>
    <cellStyle name="Normal 2 2 3 2 2_ELEC SAP FCST UPLOAD" xfId="5339" xr:uid="{E152C0D4-2260-48C3-9E3D-BA117DC70E82}"/>
    <cellStyle name="Normal 2 2 3 2 3" xfId="5340" xr:uid="{708D222E-24CF-42CB-8C8E-39E691D1628C}"/>
    <cellStyle name="Normal 2 2 3 2 3 2" xfId="5341" xr:uid="{25B76CB8-84E8-4537-8001-BB25CC87ED8F}"/>
    <cellStyle name="Normal 2 2 3 2 3 3" xfId="5342" xr:uid="{5A4C5254-9BF4-466D-808C-8CC89D0A2BB7}"/>
    <cellStyle name="Normal 2 2 3 2 3_ELEC SAP FCST UPLOAD" xfId="5343" xr:uid="{6573BB0A-FBC6-49A9-BA73-C25AA4A2E049}"/>
    <cellStyle name="Normal 2 2 3 2 4" xfId="5344" xr:uid="{6492C049-A44E-40DD-B091-9B95D6EC0E32}"/>
    <cellStyle name="Normal 2 2 3 2 5" xfId="5345" xr:uid="{10A8A009-2300-4F94-A64F-F770EB278472}"/>
    <cellStyle name="Normal 2 2 3 2 6" xfId="5346" xr:uid="{9F0855BF-471A-4475-9856-6B1835919B7E}"/>
    <cellStyle name="Normal 2 2 3 2 7" xfId="5347" xr:uid="{D9DB5F8B-F5A8-4F03-9548-38CF1E44B153}"/>
    <cellStyle name="Normal 2 2 3 2 8" xfId="5320" xr:uid="{2DB7E1AE-18F6-4693-9B6B-200A4CDC9521}"/>
    <cellStyle name="Normal 2 2 3 2 9" xfId="8685" xr:uid="{67F903ED-8195-4F03-9C76-EC5A18576A13}"/>
    <cellStyle name="Normal 2 2 3 2_ELEC SAP FCST UPLOAD" xfId="5348" xr:uid="{8FFC70F7-173B-4385-A749-59075982C742}"/>
    <cellStyle name="Normal 2 2 3 3" xfId="657" xr:uid="{AF295C81-3567-42E8-96AD-E75FC3E9E0F4}"/>
    <cellStyle name="Normal 2 2 3 3 2" xfId="5350" xr:uid="{1534CFBE-9316-4ED7-80BF-6828B7C7B7F3}"/>
    <cellStyle name="Normal 2 2 3 3 2 2" xfId="5351" xr:uid="{337C4782-E171-40B5-819B-BDF91D79E784}"/>
    <cellStyle name="Normal 2 2 3 3 2 3" xfId="5352" xr:uid="{8D6DE153-8217-434D-A16E-D9BEB853960D}"/>
    <cellStyle name="Normal 2 2 3 3 2_ELEC SAP FCST UPLOAD" xfId="5353" xr:uid="{BF895D57-ABE8-41A2-84D7-0A0B8212FFCB}"/>
    <cellStyle name="Normal 2 2 3 3 3" xfId="5354" xr:uid="{28D69F42-A0C9-4668-B75B-C2785D497720}"/>
    <cellStyle name="Normal 2 2 3 3 4" xfId="5355" xr:uid="{7F527495-3EF0-4222-BB05-5F8E40B755A4}"/>
    <cellStyle name="Normal 2 2 3 3 5" xfId="5356" xr:uid="{368576BB-9497-4D38-88F3-C71C1FF6137E}"/>
    <cellStyle name="Normal 2 2 3 3 6" xfId="5357" xr:uid="{76FB890F-FEA7-4D31-80E8-FA59FC0FFEDB}"/>
    <cellStyle name="Normal 2 2 3 3 7" xfId="5349" xr:uid="{7B0FF0A0-1E78-4A5D-B345-B50F4436F208}"/>
    <cellStyle name="Normal 2 2 3 3 8" xfId="6392" xr:uid="{C88B9BFA-8E47-4A42-BB57-7D84AD669A0F}"/>
    <cellStyle name="Normal 2 2 3 3_ELEC SAP FCST UPLOAD" xfId="5358" xr:uid="{7540144F-4EBC-4119-9071-A27254703C18}"/>
    <cellStyle name="Normal 2 2 3 4" xfId="5359" xr:uid="{6BBDD65B-BEBD-4BBF-BADA-2659FD6FDDC4}"/>
    <cellStyle name="Normal 2 2 3 4 2" xfId="5360" xr:uid="{240E4DB2-6575-493C-8AD3-8172BC43FA77}"/>
    <cellStyle name="Normal 2 2 3 4 3" xfId="5361" xr:uid="{87ADFD41-4C9B-44DB-A77D-B3729BEF6C9D}"/>
    <cellStyle name="Normal 2 2 3 4_ELEC SAP FCST UPLOAD" xfId="5362" xr:uid="{31A614AC-5F33-4C41-BC3C-33FF5639D34E}"/>
    <cellStyle name="Normal 2 2 3 5" xfId="5363" xr:uid="{4EC6309F-6AEC-40C6-B3E5-E8117A159F09}"/>
    <cellStyle name="Normal 2 2 3 6" xfId="5364" xr:uid="{AD0092E4-0991-49AA-841F-50D4F6A319D4}"/>
    <cellStyle name="Normal 2 2 3 7" xfId="5365" xr:uid="{CD51D18C-20FF-4DBD-BDFB-5B23E9D79CAE}"/>
    <cellStyle name="Normal 2 2 3 8" xfId="5319" xr:uid="{64362EED-14BF-47DD-AA6E-058F4041BA80}"/>
    <cellStyle name="Normal 2 2 3 9" xfId="6815" xr:uid="{F2B560B0-87CA-4AD3-A6E2-3E81FFDBD308}"/>
    <cellStyle name="Normal 2 2 3_ELEC SAP FCST UPLOAD" xfId="5366" xr:uid="{CD678219-273A-4EC7-B75D-8862808230A4}"/>
    <cellStyle name="Normal 2 2 30" xfId="11724" xr:uid="{07678D05-0E5D-4B44-BE94-354EFBCFD17B}"/>
    <cellStyle name="Normal 2 2 31" xfId="11736" xr:uid="{AF334319-6C40-48F9-8D14-EC9783791AB3}"/>
    <cellStyle name="Normal 2 2 32" xfId="6092" xr:uid="{6B9A35FE-FAAB-4B39-B13D-C9EAB19CC5A0}"/>
    <cellStyle name="Normal 2 2 4" xfId="152" xr:uid="{753D2026-3C88-4569-BAB0-5CF37A98E511}"/>
    <cellStyle name="Normal 2 2 4 2" xfId="5368" xr:uid="{264F041C-C4FA-4A00-89E7-589C1C80602D}"/>
    <cellStyle name="Normal 2 2 4 2 2" xfId="5369" xr:uid="{3F182D8C-3B59-4C7C-BD9A-66BEEDEC7355}"/>
    <cellStyle name="Normal 2 2 4 2 2 2" xfId="5370" xr:uid="{7A84423A-F5F5-4F1C-AD31-922167576EEE}"/>
    <cellStyle name="Normal 2 2 4 2 2 3" xfId="5371" xr:uid="{76569673-8B1F-475A-93F5-2C2AE289672E}"/>
    <cellStyle name="Normal 2 2 4 2 2_ELEC SAP FCST UPLOAD" xfId="5372" xr:uid="{253B028F-B4CB-49F4-9160-A1F2DF66193F}"/>
    <cellStyle name="Normal 2 2 4 2 3" xfId="5373" xr:uid="{A957732B-7566-46BF-A087-44FE68871571}"/>
    <cellStyle name="Normal 2 2 4 2 4" xfId="5374" xr:uid="{40BE61FE-D63A-41B8-B98C-F06ADB8D09A5}"/>
    <cellStyle name="Normal 2 2 4 2 5" xfId="5375" xr:uid="{D5ED439B-5480-4C36-BC07-C9E422F808ED}"/>
    <cellStyle name="Normal 2 2 4 2 6" xfId="5376" xr:uid="{55FDFD36-F280-41DF-8261-1ED38E529578}"/>
    <cellStyle name="Normal 2 2 4 2_ELEC SAP FCST UPLOAD" xfId="5377" xr:uid="{9F7D3A15-9C92-4779-B44A-59BCC0DF4E4C}"/>
    <cellStyle name="Normal 2 2 4 3" xfId="5378" xr:uid="{7A44C0AF-A9F1-4402-B470-E96EECD881DE}"/>
    <cellStyle name="Normal 2 2 4 3 2" xfId="5379" xr:uid="{5ACEAB46-07A0-42E7-BEAB-501814C6475F}"/>
    <cellStyle name="Normal 2 2 4 3 3" xfId="5380" xr:uid="{6823EF70-3018-4CD1-8181-21B1E3BA8FDD}"/>
    <cellStyle name="Normal 2 2 4 3_ELEC SAP FCST UPLOAD" xfId="5381" xr:uid="{EC0FB1C8-392B-4DD0-9351-1893565F7CCE}"/>
    <cellStyle name="Normal 2 2 4 4" xfId="5382" xr:uid="{2596860C-75DC-4478-8F03-4833305E6C9C}"/>
    <cellStyle name="Normal 2 2 4 5" xfId="5383" xr:uid="{6A0C45B4-C098-4065-8CEF-9ED4687FC5B1}"/>
    <cellStyle name="Normal 2 2 4 6" xfId="5384" xr:uid="{D09E0D62-5D44-4295-BF3D-BE343A297535}"/>
    <cellStyle name="Normal 2 2 4 7" xfId="5367" xr:uid="{90AE9CC7-FAD7-4C57-ABB0-BD7911690DEB}"/>
    <cellStyle name="Normal 2 2 4 8" xfId="6080" xr:uid="{7237A6B3-8097-439B-9B78-A5EE6EFE44F1}"/>
    <cellStyle name="Normal 2 2 4 9" xfId="6332" xr:uid="{78441D67-C70D-48B1-854A-C802EFFB6C92}"/>
    <cellStyle name="Normal 2 2 4_ELEC SAP FCST UPLOAD" xfId="5385" xr:uid="{3903ED28-52B8-426A-92FB-6C6F7158428E}"/>
    <cellStyle name="Normal 2 2 5" xfId="308" xr:uid="{33FEDED6-6836-4ED6-A1C7-2F86E8DADB59}"/>
    <cellStyle name="Normal 2 2 5 2" xfId="5387" xr:uid="{A1EF126D-82FE-4FB2-A1C0-5BBB2AF7D09F}"/>
    <cellStyle name="Normal 2 2 5 3" xfId="5388" xr:uid="{8F4D828A-0418-4007-8998-DC2079FE3A67}"/>
    <cellStyle name="Normal 2 2 5 4" xfId="5386" xr:uid="{A95A5FA6-C3FA-4A5A-97AC-6052E961B77A}"/>
    <cellStyle name="Normal 2 2 5_ELEC SAP FCST UPLOAD" xfId="5389" xr:uid="{6E8DF215-6BC2-468D-B48D-5FB8FE9AA800}"/>
    <cellStyle name="Normal 2 2 54" xfId="11701" xr:uid="{5C8C7B91-2CA2-4EF4-9BD8-547571DA3693}"/>
    <cellStyle name="Normal 2 2 6" xfId="146" xr:uid="{C7A05FF4-67A3-41B2-ADAB-4DF292CA10E7}"/>
    <cellStyle name="Normal 2 2 6 2" xfId="5390" xr:uid="{CBEEE9D7-A545-40C6-BE89-60AC3AEF647C}"/>
    <cellStyle name="Normal 2 2 7" xfId="5391" xr:uid="{EB1ADA10-0138-42CB-BC23-61E08D9CB18B}"/>
    <cellStyle name="Normal 2 2 8" xfId="5392" xr:uid="{E7668F07-7E71-4A1B-88C4-4F8B7242E01A}"/>
    <cellStyle name="Normal 2 2 9" xfId="5393" xr:uid="{EBCC986B-5A1D-4F7A-8287-0E58E110F9DC}"/>
    <cellStyle name="Normal 2 2_ELEC SAP FCST UPLOAD" xfId="5394" xr:uid="{B7E26290-20BC-46C5-B7FD-93F5FD2C52C9}"/>
    <cellStyle name="Normal 2 20" xfId="5395" xr:uid="{D455A951-C022-4700-BFF4-9E57427CB8D0}"/>
    <cellStyle name="Normal 2 21" xfId="5396" xr:uid="{EC015A49-D02D-4DAF-AEA0-FD3C2875749C}"/>
    <cellStyle name="Normal 2 22" xfId="5397" xr:uid="{0D7FE366-6FAA-4F74-8BC9-06D7BB4F758F}"/>
    <cellStyle name="Normal 2 23" xfId="5398" xr:uid="{31589E75-562E-408C-A05E-E93DBC22BEEA}"/>
    <cellStyle name="Normal 2 24" xfId="5399" xr:uid="{144320D3-10E1-439A-9CE7-646DD849C800}"/>
    <cellStyle name="Normal 2 25" xfId="5400" xr:uid="{1B17A8AE-6FC6-45D5-A3C9-0CA40461757E}"/>
    <cellStyle name="Normal 2 26" xfId="5401" xr:uid="{FDA5FC88-AA87-4E4A-A859-46FAA16F8401}"/>
    <cellStyle name="Normal 2 27" xfId="4534" xr:uid="{0A8B9FB1-BEB3-49B3-A0CB-3CEC8CA98023}"/>
    <cellStyle name="Normal 2 28" xfId="5880" xr:uid="{6B93D227-97D9-4AFE-A66C-238B0D9D4080}"/>
    <cellStyle name="Normal 2 28 2" xfId="11384" xr:uid="{08EA51CD-E675-42E8-AE13-3CB315CAFE8C}"/>
    <cellStyle name="Normal 2 28 3" xfId="9376" xr:uid="{19E97C72-F5BD-4512-98A1-A5B9E2F77D46}"/>
    <cellStyle name="Normal 2 28 4" xfId="7477" xr:uid="{948FE1E6-325C-4ABD-A590-4CAC75FE14A8}"/>
    <cellStyle name="Normal 2 29" xfId="5881" xr:uid="{994C359B-4028-4206-BD0F-6FD3CDEC585F}"/>
    <cellStyle name="Normal 2 29 2" xfId="9383" xr:uid="{5F9263F6-48C6-4301-9FF5-97A2DA87C7A8}"/>
    <cellStyle name="Normal 2 29 3" xfId="7488" xr:uid="{0441FB6B-3BA6-4015-9E9F-03FB3449827F}"/>
    <cellStyle name="Normal 2 3" xfId="147" xr:uid="{FBFDAA91-78B2-46AC-AE20-777A46FD340A}"/>
    <cellStyle name="Normal 2 3 10" xfId="6106" xr:uid="{21C57565-65D8-41CD-A6D9-5464D903548C}"/>
    <cellStyle name="Normal 2 3 11" xfId="8423" xr:uid="{B0DCBAA7-47B5-4685-BC48-2D8C04E21D9D}"/>
    <cellStyle name="Normal 2 3 12" xfId="6103" xr:uid="{60D1CC79-B6EE-43C7-B2D2-E646DE6CF4AC}"/>
    <cellStyle name="Normal 2 3 2" xfId="153" xr:uid="{446F8687-A072-4E81-85BB-F7E1424F4C39}"/>
    <cellStyle name="Normal 2 3 2 10" xfId="8446" xr:uid="{20252B9C-0435-4A88-8433-BDDBA89C4627}"/>
    <cellStyle name="Normal 2 3 2 11" xfId="6142" xr:uid="{580EAE1E-2D8A-4721-8EAE-982681D0AD0E}"/>
    <cellStyle name="Normal 2 3 2 2" xfId="5404" xr:uid="{5D67ABCF-E273-4412-B576-2B95E9DA3E4C}"/>
    <cellStyle name="Normal 2 3 2 2 10" xfId="6099" xr:uid="{617845ED-FF5C-48BF-8EF9-97664F2F52FD}"/>
    <cellStyle name="Normal 2 3 2 2 11" xfId="6204" xr:uid="{51F27419-CE18-4E4C-A6AA-F4B41A3D127C}"/>
    <cellStyle name="Normal 2 3 2 2 2" xfId="5405" xr:uid="{F523886E-41B8-45B7-8432-C460CA0DF650}"/>
    <cellStyle name="Normal 2 3 2 2 2 10" xfId="6306" xr:uid="{F8655882-E70E-4235-BB97-4D5C9F3684C0}"/>
    <cellStyle name="Normal 2 3 2 2 2 2" xfId="5406" xr:uid="{368EA3C4-967C-4617-8A8E-FFE7E57E4529}"/>
    <cellStyle name="Normal 2 3 2 2 2 2 2" xfId="5407" xr:uid="{C001C794-204A-4966-8789-D0E2C2BFCB45}"/>
    <cellStyle name="Normal 2 3 2 2 2 2 3" xfId="5408" xr:uid="{E747FF25-50F6-4DA6-AFC7-7BD9EE5EF2B9}"/>
    <cellStyle name="Normal 2 3 2 2 2 2 4" xfId="7225" xr:uid="{840F6B6A-2307-4648-9D9E-699E9BE9E490}"/>
    <cellStyle name="Normal 2 3 2 2 2 2 5" xfId="8813" xr:uid="{9A3527F9-4B74-4134-BC2C-415753E0F4F0}"/>
    <cellStyle name="Normal 2 3 2 2 2 2 6" xfId="6735" xr:uid="{D5F87139-FB4F-4FB9-9034-E06EB312FAAC}"/>
    <cellStyle name="Normal 2 3 2 2 2 2_ELEC SAP FCST UPLOAD" xfId="5409" xr:uid="{1C4A92D1-F738-4A58-87DE-91DBD1EBBF2C}"/>
    <cellStyle name="Normal 2 3 2 2 2 3" xfId="5410" xr:uid="{8CF3E187-8C00-4BD6-A6F6-E8C10E0D8482}"/>
    <cellStyle name="Normal 2 3 2 2 2 3 2" xfId="7226" xr:uid="{ADF3A1A0-8965-4B8A-90AC-F62EF9F78255}"/>
    <cellStyle name="Normal 2 3 2 2 2 3 3" xfId="6520" xr:uid="{34BCDE53-6D0B-4B61-9CB7-5B97F7E6136B}"/>
    <cellStyle name="Normal 2 3 2 2 2 4" xfId="5411" xr:uid="{0B044A80-B59A-4FD7-A1CA-465C5FD77E45}"/>
    <cellStyle name="Normal 2 3 2 2 2 5" xfId="5412" xr:uid="{F3FE22D8-D4BA-480B-9623-83FAE3E01F0C}"/>
    <cellStyle name="Normal 2 3 2 2 2 6" xfId="5413" xr:uid="{497367D9-0265-4BB3-8F1E-88EA17253BFA}"/>
    <cellStyle name="Normal 2 3 2 2 2 7" xfId="7224" xr:uid="{1DD63DA5-9482-4AAD-B3A2-52A6991135F0}"/>
    <cellStyle name="Normal 2 3 2 2 2 8" xfId="6937" xr:uid="{D9D31269-09CE-43B4-9D96-19A50A80FEA7}"/>
    <cellStyle name="Normal 2 3 2 2 2 9" xfId="8603" xr:uid="{E853C937-0AC7-4A86-A533-432BCA20E82B}"/>
    <cellStyle name="Normal 2 3 2 2 2_ELEC SAP FCST UPLOAD" xfId="5414" xr:uid="{F1C3C819-04BD-481B-AA69-4CE71D3ED656}"/>
    <cellStyle name="Normal 2 3 2 2 3" xfId="5415" xr:uid="{A1249115-AD71-407F-8440-67C4902BFE75}"/>
    <cellStyle name="Normal 2 3 2 2 3 2" xfId="5416" xr:uid="{8B9B3488-FE6E-43B4-9980-CEE0C31CE3D7}"/>
    <cellStyle name="Normal 2 3 2 2 3 3" xfId="5417" xr:uid="{A9958825-AB7F-4A74-AE95-4D5AA29F890E}"/>
    <cellStyle name="Normal 2 3 2 2 3 4" xfId="7227" xr:uid="{848EE476-47DE-474B-9EDD-2B1A2004BBB7}"/>
    <cellStyle name="Normal 2 3 2 2 3 5" xfId="8711" xr:uid="{86E3F676-DDE9-4413-97C5-3C53EB492DED}"/>
    <cellStyle name="Normal 2 3 2 2 3 6" xfId="6633" xr:uid="{A43CC206-70E6-41D7-A097-2E114A9367A1}"/>
    <cellStyle name="Normal 2 3 2 2 3_ELEC SAP FCST UPLOAD" xfId="5418" xr:uid="{A90FDE9F-D399-427D-BC95-E015B1E2158A}"/>
    <cellStyle name="Normal 2 3 2 2 4" xfId="5419" xr:uid="{5312DBF2-2F55-4A8F-AC8E-0B8B2FCB8FF3}"/>
    <cellStyle name="Normal 2 3 2 2 4 2" xfId="7228" xr:uid="{E8EE207A-751F-4119-8D15-9C1585E3EEB5}"/>
    <cellStyle name="Normal 2 3 2 2 4 3" xfId="6418" xr:uid="{50C8DBE5-B790-4423-9C10-CA301921A93E}"/>
    <cellStyle name="Normal 2 3 2 2 5" xfId="5420" xr:uid="{CB2B6A43-6707-4D60-888B-7FF4AE94F55E}"/>
    <cellStyle name="Normal 2 3 2 2 6" xfId="5421" xr:uid="{FAF33222-8C42-4A95-A694-0925A0A397D3}"/>
    <cellStyle name="Normal 2 3 2 2 7" xfId="7223" xr:uid="{C6A994C1-EB64-4D5F-9809-F53239FB4202}"/>
    <cellStyle name="Normal 2 3 2 2 8" xfId="6840" xr:uid="{A17F6FAC-4C1B-485A-BF63-F8D5268A214B}"/>
    <cellStyle name="Normal 2 3 2 2 9" xfId="8501" xr:uid="{CC994C6C-6395-4AEE-9256-749F8BFF5363}"/>
    <cellStyle name="Normal 2 3 2 2_ELEC SAP FCST UPLOAD" xfId="5422" xr:uid="{2AED1349-BF5C-4408-BFB9-4CC2E8847509}"/>
    <cellStyle name="Normal 2 3 2 3" xfId="5423" xr:uid="{AF13268A-9104-4200-9C03-C5A8CF1AA3F2}"/>
    <cellStyle name="Normal 2 3 2 3 2" xfId="5424" xr:uid="{174F8E54-3112-4237-B2BF-82B58BE74356}"/>
    <cellStyle name="Normal 2 3 2 3 2 2" xfId="7230" xr:uid="{C39B3D22-C030-445D-814E-C8DDD04ED0B7}"/>
    <cellStyle name="Normal 2 3 2 3 2 3" xfId="8763" xr:uid="{6D6916E0-3248-4E6E-89A3-F456E86447D7}"/>
    <cellStyle name="Normal 2 3 2 3 2 4" xfId="6685" xr:uid="{58930D51-4879-4503-BA9B-BDBA138BC7CA}"/>
    <cellStyle name="Normal 2 3 2 3 3" xfId="5425" xr:uid="{E9D7B322-B130-489D-BF4C-6AB090838DF0}"/>
    <cellStyle name="Normal 2 3 2 3 3 2" xfId="7231" xr:uid="{93C95B83-9E53-4964-B373-1810830DB43F}"/>
    <cellStyle name="Normal 2 3 2 3 3 3" xfId="6470" xr:uid="{0504DBB4-E005-401D-88B7-FAF644A04934}"/>
    <cellStyle name="Normal 2 3 2 3 4" xfId="7229" xr:uid="{595B7872-52B3-482A-9E08-C39DB780A545}"/>
    <cellStyle name="Normal 2 3 2 3 5" xfId="6889" xr:uid="{32FDC682-1C16-49D1-8DE6-2AE17731D71F}"/>
    <cellStyle name="Normal 2 3 2 3 6" xfId="8553" xr:uid="{D9142B23-1E9B-4E53-9E98-C57390C5C4CE}"/>
    <cellStyle name="Normal 2 3 2 3 7" xfId="6256" xr:uid="{E3463B17-E38B-45D2-9A7B-330CCA26C24F}"/>
    <cellStyle name="Normal 2 3 2 3_ELEC SAP FCST UPLOAD" xfId="5426" xr:uid="{7ED40B54-FF86-4FDB-9F74-5977B783540D}"/>
    <cellStyle name="Normal 2 3 2 4" xfId="5427" xr:uid="{7982ED14-5855-4EBF-944A-69CF1AA190BB}"/>
    <cellStyle name="Normal 2 3 2 4 2" xfId="7232" xr:uid="{09683961-EA4F-41AD-A21B-D3526E441AD3}"/>
    <cellStyle name="Normal 2 3 2 4 3" xfId="7082" xr:uid="{7C1843E5-8278-4D82-8689-8A2581C9CFE4}"/>
    <cellStyle name="Normal 2 3 2 4 4" xfId="8656" xr:uid="{53352A88-6A65-45DC-8A69-1DA96FADBE2A}"/>
    <cellStyle name="Normal 2 3 2 4 5" xfId="6578" xr:uid="{4B9A7614-92D9-45B8-98B4-59571019D125}"/>
    <cellStyle name="Normal 2 3 2 5" xfId="5428" xr:uid="{54D98561-A3F0-4AFD-B86F-5035A97803DB}"/>
    <cellStyle name="Normal 2 3 2 5 2" xfId="7233" xr:uid="{7C7C91A9-9F7B-4726-B151-2919AF51C1F5}"/>
    <cellStyle name="Normal 2 3 2 5 3" xfId="6363" xr:uid="{2EB5A752-BD79-4557-A01A-6850EDFC5A4A}"/>
    <cellStyle name="Normal 2 3 2 6" xfId="5429" xr:uid="{6D04AFCD-BEEC-4A84-94D2-588AD4516E12}"/>
    <cellStyle name="Normal 2 3 2 7" xfId="5430" xr:uid="{50DBABB9-7902-4B9E-ACF4-0BE9F16AB21E}"/>
    <cellStyle name="Normal 2 3 2 8" xfId="5403" xr:uid="{F7682525-F98E-4222-B89C-68DE185E3236}"/>
    <cellStyle name="Normal 2 3 2 8 2" xfId="11328" xr:uid="{4EF13461-11AE-4CF2-B311-3A9799A0EE89}"/>
    <cellStyle name="Normal 2 3 2 9" xfId="6788" xr:uid="{D5D9FC9C-5FA9-42B1-813A-E5E232C457E9}"/>
    <cellStyle name="Normal 2 3 2_ELEC SAP FCST UPLOAD" xfId="5431" xr:uid="{A64A60EE-9BD9-4505-A9CF-A9EC67DB2173}"/>
    <cellStyle name="Normal 2 3 3" xfId="304" xr:uid="{F0DEFA54-1246-4917-91F3-6B41280E137A}"/>
    <cellStyle name="Normal 2 3 3 10" xfId="6166" xr:uid="{FC493B48-C4A8-4F82-973B-899A38160B45}"/>
    <cellStyle name="Normal 2 3 3 2" xfId="5433" xr:uid="{9EB28D77-4369-497B-98A5-C2CF982B72C0}"/>
    <cellStyle name="Normal 2 3 3 2 2" xfId="5434" xr:uid="{1B1E61CF-01C0-4647-9C74-EA655BEAF773}"/>
    <cellStyle name="Normal 2 3 3 2 2 2" xfId="6758" xr:uid="{944D5798-12D9-4DB7-8C1D-F5911D8F0713}"/>
    <cellStyle name="Normal 2 3 3 2 2 2 2" xfId="7235" xr:uid="{690DD198-636C-42B6-8C25-C84028CF0100}"/>
    <cellStyle name="Normal 2 3 3 2 2 2 3" xfId="8836" xr:uid="{D561C701-8C8E-4A04-99DB-CCAF6AC8B0A5}"/>
    <cellStyle name="Normal 2 3 3 2 2 3" xfId="6543" xr:uid="{233F59B1-58DB-4883-8951-286DC193A26F}"/>
    <cellStyle name="Normal 2 3 3 2 2 4" xfId="6959" xr:uid="{ED39369D-49CA-417F-85ED-713AD7767700}"/>
    <cellStyle name="Normal 2 3 3 2 2 5" xfId="8626" xr:uid="{B8FF4197-9E78-4478-B11B-E4D5E1E77FAB}"/>
    <cellStyle name="Normal 2 3 3 2 2 6" xfId="6329" xr:uid="{FD1905A5-8C82-4111-A5D0-2206DAD2F984}"/>
    <cellStyle name="Normal 2 3 3 2 3" xfId="5435" xr:uid="{F97F279B-41D9-4347-B934-691F3BFE755F}"/>
    <cellStyle name="Normal 2 3 3 2 3 2" xfId="7236" xr:uid="{F8F856A8-434E-4FDD-A1DC-7313CB055BF8}"/>
    <cellStyle name="Normal 2 3 3 2 3 3" xfId="8733" xr:uid="{C3B261AB-A004-49FE-BACD-DE2AD979E6EC}"/>
    <cellStyle name="Normal 2 3 3 2 3 4" xfId="6655" xr:uid="{F19CA5B8-248A-40A8-B2F7-AB5A2F5E99DA}"/>
    <cellStyle name="Normal 2 3 3 2 4" xfId="6440" xr:uid="{30D17C9C-42EE-4B99-AE50-26A85598E85F}"/>
    <cellStyle name="Normal 2 3 3 2 4 2" xfId="7234" xr:uid="{692661F6-98B0-453F-8D85-5CB7D2ECD150}"/>
    <cellStyle name="Normal 2 3 3 2 5" xfId="6861" xr:uid="{A47E25FE-B1E1-4B73-AE6F-473445369E75}"/>
    <cellStyle name="Normal 2 3 3 2 6" xfId="8523" xr:uid="{0C9A719D-C0D1-4D15-8A98-57B9129AAED8}"/>
    <cellStyle name="Normal 2 3 3 2 7" xfId="6226" xr:uid="{96B71CF4-5A63-47E1-9161-DB72996A3D31}"/>
    <cellStyle name="Normal 2 3 3 2_ELEC SAP FCST UPLOAD" xfId="5436" xr:uid="{CF90789D-7AFA-4FCD-B94C-353BB2D91FAD}"/>
    <cellStyle name="Normal 2 3 3 3" xfId="5437" xr:uid="{7BFC58A9-A811-4701-99F8-812E36B8F7C9}"/>
    <cellStyle name="Normal 2 3 3 3 2" xfId="6708" xr:uid="{7052B229-3D94-4BE3-9BF3-34F77FF4BDCF}"/>
    <cellStyle name="Normal 2 3 3 3 2 2" xfId="7237" xr:uid="{631ABC51-0A84-4F36-A0B7-229C1B407F50}"/>
    <cellStyle name="Normal 2 3 3 3 2 3" xfId="8786" xr:uid="{EE366BDE-7B85-4B3B-BA0D-37FBC2EF63FA}"/>
    <cellStyle name="Normal 2 3 3 3 3" xfId="6493" xr:uid="{3D383869-9ECE-405A-97C5-A3187EAA1200}"/>
    <cellStyle name="Normal 2 3 3 3 4" xfId="6911" xr:uid="{4F22F50D-492B-43A9-903F-B43606C9535E}"/>
    <cellStyle name="Normal 2 3 3 3 5" xfId="8576" xr:uid="{A985E584-D063-49D3-826E-DC1DFB6F0FEE}"/>
    <cellStyle name="Normal 2 3 3 3 6" xfId="6279" xr:uid="{BDA8F77A-F91E-4271-890D-2937B2158402}"/>
    <cellStyle name="Normal 2 3 3 4" xfId="5438" xr:uid="{7A9C4412-4282-4D0E-A45A-3909416AAAB9}"/>
    <cellStyle name="Normal 2 3 3 4 2" xfId="7238" xr:uid="{F235D90E-AF5A-4B5B-B095-FA3396A3B603}"/>
    <cellStyle name="Normal 2 3 3 4 3" xfId="8679" xr:uid="{06BCF0BE-DC1F-4CD8-85D0-5B8A84BB4A0C}"/>
    <cellStyle name="Normal 2 3 3 4 4" xfId="6601" xr:uid="{108A2337-2520-423E-960B-6C15CF0C01F4}"/>
    <cellStyle name="Normal 2 3 3 5" xfId="5439" xr:uid="{E2FB80F6-184F-4C4E-B2C1-11BD2C38C7E2}"/>
    <cellStyle name="Normal 2 3 3 5 2" xfId="7239" xr:uid="{8F94DA98-0976-405A-8E8D-DC37642AD23E}"/>
    <cellStyle name="Normal 2 3 3 5 3" xfId="6386" xr:uid="{E8109B5A-8698-4822-8BDA-4B6D8925ACE2}"/>
    <cellStyle name="Normal 2 3 3 6" xfId="5440" xr:uid="{A9B5D39C-8E4E-427C-B2E8-68DEE93666C1}"/>
    <cellStyle name="Normal 2 3 3 7" xfId="5432" xr:uid="{7FB79F52-9F89-421C-B33A-1DF02D51D926}"/>
    <cellStyle name="Normal 2 3 3 8" xfId="6810" xr:uid="{7BE9B3B6-82A3-4A88-9D7E-4350CF82F683}"/>
    <cellStyle name="Normal 2 3 3 9" xfId="8469" xr:uid="{24C67C36-2D26-4F2C-B290-A438FC89CE8E}"/>
    <cellStyle name="Normal 2 3 3_ELEC SAP FCST UPLOAD" xfId="5441" xr:uid="{8511F521-316A-4C3D-B2F9-312197B41533}"/>
    <cellStyle name="Normal 2 3 4" xfId="5442" xr:uid="{DF691547-ED52-400C-B09D-7143984A477E}"/>
    <cellStyle name="Normal 2 3 4 2" xfId="5443" xr:uid="{5B3DD1A7-34AC-4F82-8B15-59C9600F728A}"/>
    <cellStyle name="Normal 2 3 4 2 2" xfId="6712" xr:uid="{A4E84E1C-8C84-430D-9817-B43FD11501F4}"/>
    <cellStyle name="Normal 2 3 4 2 2 2" xfId="7241" xr:uid="{F02581CF-148F-4922-B8BA-3D49D1805E04}"/>
    <cellStyle name="Normal 2 3 4 2 2 3" xfId="8790" xr:uid="{92351D9D-8C2A-4159-8F94-7DF060391D08}"/>
    <cellStyle name="Normal 2 3 4 2 3" xfId="6497" xr:uid="{30937128-F73D-4628-A9A7-2AEC9C9DB354}"/>
    <cellStyle name="Normal 2 3 4 2 4" xfId="6914" xr:uid="{E76F445A-716D-439F-8C6D-3FBFD9D0FC5F}"/>
    <cellStyle name="Normal 2 3 4 2 5" xfId="8580" xr:uid="{30B2CFC7-C3E0-4538-A536-92A61FD6A3EC}"/>
    <cellStyle name="Normal 2 3 4 2 6" xfId="6283" xr:uid="{CA2337FF-8DB3-40AB-8DFE-E978D65248FA}"/>
    <cellStyle name="Normal 2 3 4 3" xfId="5444" xr:uid="{1D460C30-7B79-422E-88AF-938193D07E35}"/>
    <cellStyle name="Normal 2 3 4 3 2" xfId="7242" xr:uid="{383FE68F-4319-4093-AFE3-13A5567D29AF}"/>
    <cellStyle name="Normal 2 3 4 3 3" xfId="8688" xr:uid="{D2107583-9210-4CF8-8DAA-F4627F5069AC}"/>
    <cellStyle name="Normal 2 3 4 3 4" xfId="6610" xr:uid="{9417E768-63EB-4E92-BBDA-E44058FBC544}"/>
    <cellStyle name="Normal 2 3 4 4" xfId="6395" xr:uid="{C8BE59BF-9B8B-4E24-A797-1D7ED0653657}"/>
    <cellStyle name="Normal 2 3 4 4 2" xfId="7240" xr:uid="{DF3B0A3A-F7F3-4909-9D88-461B60C9BE4A}"/>
    <cellStyle name="Normal 2 3 4 5" xfId="6818" xr:uid="{6EB7102C-00E7-461C-98A5-8821D4D9F8D0}"/>
    <cellStyle name="Normal 2 3 4 6" xfId="8478" xr:uid="{0ADC1C9A-BC2D-41EE-97DC-444BC4CDBA22}"/>
    <cellStyle name="Normal 2 3 4 7" xfId="6181" xr:uid="{2FD28DD6-990E-402E-8AD2-F63F7D7E3D57}"/>
    <cellStyle name="Normal 2 3 4_ELEC SAP FCST UPLOAD" xfId="5445" xr:uid="{BA1AA460-80D7-4AF1-AA41-C4E7C5637E17}"/>
    <cellStyle name="Normal 2 3 5" xfId="5446" xr:uid="{45E64DE1-99BB-4F26-ACFA-6E8EC8DB6FA9}"/>
    <cellStyle name="Normal 2 3 5 2" xfId="6661" xr:uid="{A2689E06-3816-416D-8F9D-2FA586D16CA7}"/>
    <cellStyle name="Normal 2 3 5 2 2" xfId="7243" xr:uid="{898D41DC-F7AB-4D9D-AC39-F699E9A0F5E9}"/>
    <cellStyle name="Normal 2 3 5 2 3" xfId="8739" xr:uid="{B1D3BC38-2137-4245-A01C-47C3AFB21198}"/>
    <cellStyle name="Normal 2 3 5 3" xfId="6446" xr:uid="{80EEA410-7642-44D7-9C1F-384008602C72}"/>
    <cellStyle name="Normal 2 3 5 4" xfId="6866" xr:uid="{FB0CE128-2415-49E7-BB9A-FBB3AE91413F}"/>
    <cellStyle name="Normal 2 3 5 5" xfId="8529" xr:uid="{078D930A-0CE8-4C68-BE42-9295967796EF}"/>
    <cellStyle name="Normal 2 3 5 6" xfId="6232" xr:uid="{BBD0AFC1-DFB3-40C5-8455-8FE1BDDF2FE8}"/>
    <cellStyle name="Normal 2 3 6" xfId="5447" xr:uid="{6EB83CE1-735D-4E61-B4CA-45232A790EF5}"/>
    <cellStyle name="Normal 2 3 6 2" xfId="7244" xr:uid="{F84E38E8-880C-451D-ADEB-6BF53986272E}"/>
    <cellStyle name="Normal 2 3 6 3" xfId="7076" xr:uid="{EDA87471-7A45-486A-8163-45E9873FBCF4}"/>
    <cellStyle name="Normal 2 3 6 4" xfId="8633" xr:uid="{473FE79B-960C-4CD3-9E39-38E54D56C091}"/>
    <cellStyle name="Normal 2 3 6 5" xfId="6554" xr:uid="{403BF3CD-F6B2-42B9-A45F-593F205A1011}"/>
    <cellStyle name="Normal 2 3 7" xfId="5448" xr:uid="{58CD5479-168B-4B8B-B629-1379C4FCAA1A}"/>
    <cellStyle name="Normal 2 3 7 2" xfId="7245" xr:uid="{0009EB92-5473-4F19-8853-93A27F752628}"/>
    <cellStyle name="Normal 2 3 7 3" xfId="6339" xr:uid="{E26FB8DB-8BAC-4B3F-B1BF-634B837FD82C}"/>
    <cellStyle name="Normal 2 3 8" xfId="5402" xr:uid="{81E00ABA-435E-418B-A764-AB403494D56E}"/>
    <cellStyle name="Normal 2 3 8 2" xfId="11387" xr:uid="{5C283691-32F4-4CE1-9034-C97BDCA3E908}"/>
    <cellStyle name="Normal 2 3 9" xfId="6765" xr:uid="{C255EA55-EFFF-41CE-9B73-2331E1143963}"/>
    <cellStyle name="Normal 2 3_ELEC SAP FCST UPLOAD" xfId="5449" xr:uid="{8B362B24-55CE-42DD-9573-C9BB1C0355AF}"/>
    <cellStyle name="Normal 2 30" xfId="6763" xr:uid="{C847DD55-7583-406B-AC25-761E2916D353}"/>
    <cellStyle name="Normal 2 31" xfId="8421" xr:uid="{5D0CA457-9D91-4AAC-AB66-9FC9123C8BDC}"/>
    <cellStyle name="Normal 2 32" xfId="8946" xr:uid="{779397C9-B279-401F-A0F6-B327E05A8D24}"/>
    <cellStyle name="Normal 2 33" xfId="9034" xr:uid="{AD4C6274-8923-4B66-AA1C-199E24860C42}"/>
    <cellStyle name="Normal 2 34" xfId="14908" xr:uid="{5F6773B3-0249-4DB4-9581-7C149F377F2C}"/>
    <cellStyle name="Normal 2 35" xfId="11715" xr:uid="{F250EADF-0039-45E1-B450-1397618CFD5E}"/>
    <cellStyle name="Normal 2 35 2" xfId="11698" xr:uid="{7B3FA558-1D58-4B74-8768-AB6E54E9C2C6}"/>
    <cellStyle name="Normal 2 36" xfId="16020" xr:uid="{407CF32E-A5ED-4D53-9478-36B65DD3772D}"/>
    <cellStyle name="Normal 2 37" xfId="16111" xr:uid="{17E41B22-54F1-4A92-9574-A8B54424F662}"/>
    <cellStyle name="Normal 2 38" xfId="6091" xr:uid="{9C2EA4C9-7783-43EE-92B3-1DB4BC7EAB72}"/>
    <cellStyle name="Normal 2 4" xfId="149" xr:uid="{F93B3378-C006-4822-8EFD-A4A9BC89523E}"/>
    <cellStyle name="Normal 2 4 10" xfId="6767" xr:uid="{55895CAA-1FC9-4F97-B9EA-745AD756240C}"/>
    <cellStyle name="Normal 2 4 11" xfId="8425" xr:uid="{8E6ABD8E-1291-43C4-A02B-BC0269F4876F}"/>
    <cellStyle name="Normal 2 4 12" xfId="6107" xr:uid="{0F9DC6BB-5BA7-4335-AF18-41F6CC41EC58}"/>
    <cellStyle name="Normal 2 4 2" xfId="155" xr:uid="{81791513-F435-4AD1-9645-997E77C6CC6E}"/>
    <cellStyle name="Normal 2 4 2 2" xfId="6198" xr:uid="{0A532C03-A9AE-40FC-BEDE-E1A7CF3739D4}"/>
    <cellStyle name="Normal 2 4 2 2 2" xfId="6299" xr:uid="{0408F8A8-BFE0-4664-8C31-9BCD50D5EA12}"/>
    <cellStyle name="Normal 2 4 2 2 2 2" xfId="6728" xr:uid="{1041137A-58CE-4618-866D-F68389AB9E76}"/>
    <cellStyle name="Normal 2 4 2 2 2 2 2" xfId="8806" xr:uid="{65D0CBA9-6B1F-4B7D-8E72-E3442B2A756A}"/>
    <cellStyle name="Normal 2 4 2 2 2 3" xfId="6513" xr:uid="{EE4083C5-E973-4766-BFF0-01C3E8B4CC13}"/>
    <cellStyle name="Normal 2 4 2 2 2 4" xfId="6930" xr:uid="{FB3E4400-674A-4809-BA90-3B1DA1401D58}"/>
    <cellStyle name="Normal 2 4 2 2 2 5" xfId="8596" xr:uid="{CB4F48EA-C2F1-4D37-96A7-009070ED7DFD}"/>
    <cellStyle name="Normal 2 4 2 2 3" xfId="6627" xr:uid="{F84E1852-277B-488F-8329-5777A4D4F1D7}"/>
    <cellStyle name="Normal 2 4 2 2 3 2" xfId="8705" xr:uid="{BC472E20-EC89-4B13-ABFA-0B0CC93581D7}"/>
    <cellStyle name="Normal 2 4 2 2 4" xfId="6412" xr:uid="{AB77DD74-3F96-41EE-9E74-8C29DC76741D}"/>
    <cellStyle name="Normal 2 4 2 2 5" xfId="6834" xr:uid="{B7682592-AFC6-46DA-8FC5-B120FB44D6AD}"/>
    <cellStyle name="Normal 2 4 2 2 6" xfId="8495" xr:uid="{FC1F8BD8-D841-4EB9-818A-FE972463D3D4}"/>
    <cellStyle name="Normal 2 4 2 3" xfId="6249" xr:uid="{32EC47C0-9C39-46A3-A733-E591F807ECE0}"/>
    <cellStyle name="Normal 2 4 2 3 2" xfId="6678" xr:uid="{525A1999-31FB-43CF-99CE-02AF9BE6B3E8}"/>
    <cellStyle name="Normal 2 4 2 3 2 2" xfId="8756" xr:uid="{3B7C634B-6FC6-43FE-9DBB-D36781F76AC6}"/>
    <cellStyle name="Normal 2 4 2 3 3" xfId="6463" xr:uid="{98FE6951-ED63-4630-A637-1FB1C78AD0F3}"/>
    <cellStyle name="Normal 2 4 2 3 4" xfId="6882" xr:uid="{FE4FB810-0A0D-4B0C-8131-E4E8E10E8690}"/>
    <cellStyle name="Normal 2 4 2 3 5" xfId="8546" xr:uid="{E74A21F0-6CE5-4C90-9A94-4099968D20D7}"/>
    <cellStyle name="Normal 2 4 2 4" xfId="6571" xr:uid="{3019C44E-2214-4B0E-9BC3-7311745D1C25}"/>
    <cellStyle name="Normal 2 4 2 4 2" xfId="6966" xr:uid="{CA254A3A-8337-4C4C-8FE5-734426D9D4EC}"/>
    <cellStyle name="Normal 2 4 2 4 3" xfId="8649" xr:uid="{04AFA58A-8278-42F0-B22B-9637D4EC0982}"/>
    <cellStyle name="Normal 2 4 2 5" xfId="6356" xr:uid="{FE456FC7-90C2-4B14-B1C0-85F9E967E38E}"/>
    <cellStyle name="Normal 2 4 2 6" xfId="6781" xr:uid="{FFD132D2-F881-43B8-882B-E42E04F561F8}"/>
    <cellStyle name="Normal 2 4 2 7" xfId="8439" xr:uid="{5CA29AB8-A82B-4100-8502-D963C21EB134}"/>
    <cellStyle name="Normal 2 4 2 8" xfId="10561" xr:uid="{07A35B8E-31C5-4C30-A66A-EA4721832DAC}"/>
    <cellStyle name="Normal 2 4 2 9" xfId="6133" xr:uid="{76D12EC3-B27F-431D-9B61-B1991EE67759}"/>
    <cellStyle name="Normal 2 4 3" xfId="5450" xr:uid="{20779E41-F9B3-42C0-A5C3-8DE636B44A6B}"/>
    <cellStyle name="Normal 2 4 3 2" xfId="6206" xr:uid="{C778D121-ED79-4CB5-9F93-374CDDB9822E}"/>
    <cellStyle name="Normal 2 4 3 2 2" xfId="6308" xr:uid="{1D631E0B-1F16-409C-991B-B2E9BFAB3441}"/>
    <cellStyle name="Normal 2 4 3 2 2 2" xfId="6737" xr:uid="{26E24EBC-0FC9-4AE5-A243-6E8355D98D4E}"/>
    <cellStyle name="Normal 2 4 3 2 2 2 2" xfId="8815" xr:uid="{FD1DB36D-8CD7-4D2D-9B8D-8553BA078105}"/>
    <cellStyle name="Normal 2 4 3 2 2 3" xfId="6522" xr:uid="{4EAA75D6-1059-4F21-9672-96D7C4D51BDD}"/>
    <cellStyle name="Normal 2 4 3 2 2 4" xfId="6939" xr:uid="{4BF69437-8DE2-4C3C-9D68-B5C963FDF27D}"/>
    <cellStyle name="Normal 2 4 3 2 2 5" xfId="8605" xr:uid="{B3C00BCB-A084-40A5-9E29-BD6308E91FA1}"/>
    <cellStyle name="Normal 2 4 3 2 3" xfId="6635" xr:uid="{785984F1-796E-400C-8759-ABA2F457CBB4}"/>
    <cellStyle name="Normal 2 4 3 2 3 2" xfId="8713" xr:uid="{86BB2CF5-1EEE-45D2-9BCD-ABBCC57C768C}"/>
    <cellStyle name="Normal 2 4 3 2 4" xfId="6420" xr:uid="{30ECE06E-E71F-42C9-8EC5-3D72B32AF6D0}"/>
    <cellStyle name="Normal 2 4 3 2 5" xfId="6842" xr:uid="{4AB95FBC-7078-4DCA-8BAE-6CFFE6602734}"/>
    <cellStyle name="Normal 2 4 3 2 6" xfId="8503" xr:uid="{6C176E55-9E91-4BF6-884F-CBD71B92BF75}"/>
    <cellStyle name="Normal 2 4 3 3" xfId="6258" xr:uid="{31580A85-535A-491A-A3C1-BB117FE08A2D}"/>
    <cellStyle name="Normal 2 4 3 3 2" xfId="6687" xr:uid="{3EC94867-6A56-4AE0-B333-D44849808786}"/>
    <cellStyle name="Normal 2 4 3 3 2 2" xfId="8765" xr:uid="{9840DE2A-3FC4-4E3A-90B9-C3FF94EF3141}"/>
    <cellStyle name="Normal 2 4 3 3 3" xfId="6472" xr:uid="{F75B90BF-0774-4689-B66D-F8BBDCB5B20B}"/>
    <cellStyle name="Normal 2 4 3 3 4" xfId="6891" xr:uid="{603A8663-1108-4861-8A71-8E2899F58519}"/>
    <cellStyle name="Normal 2 4 3 3 5" xfId="8555" xr:uid="{389D4609-2714-4E96-B901-11BF1080433A}"/>
    <cellStyle name="Normal 2 4 3 4" xfId="6580" xr:uid="{337D5F7D-1E9F-4632-99A2-6B8F5AF5C2DA}"/>
    <cellStyle name="Normal 2 4 3 4 2" xfId="8658" xr:uid="{8C683581-CCE2-4C34-8E44-C19A351AF056}"/>
    <cellStyle name="Normal 2 4 3 5" xfId="6365" xr:uid="{48EFF7CE-6360-42AF-9C54-179B23C580D1}"/>
    <cellStyle name="Normal 2 4 3 6" xfId="6790" xr:uid="{22A5880F-B179-4549-B835-B025BC16769A}"/>
    <cellStyle name="Normal 2 4 3 7" xfId="8448" xr:uid="{40363E29-4CA9-480B-9BB8-208122C3F50B}"/>
    <cellStyle name="Normal 2 4 3 8" xfId="6144" xr:uid="{226B074A-D57F-43C9-8FA9-5F5994D046A5}"/>
    <cellStyle name="Normal 2 4 4" xfId="6161" xr:uid="{C036FE2B-3113-4978-B60C-C6A17E724676}"/>
    <cellStyle name="Normal 2 4 4 2" xfId="6222" xr:uid="{9636144C-415F-4247-ABDA-919731E3369C}"/>
    <cellStyle name="Normal 2 4 4 2 2" xfId="6325" xr:uid="{0D02E156-96D7-484F-93E1-A9E72BD69035}"/>
    <cellStyle name="Normal 2 4 4 2 2 2" xfId="6754" xr:uid="{897F603F-AAA7-4CAE-B46A-917C2BFEE092}"/>
    <cellStyle name="Normal 2 4 4 2 2 2 2" xfId="8832" xr:uid="{BE99B261-24DD-4187-911F-40D1DFD2E3A3}"/>
    <cellStyle name="Normal 2 4 4 2 2 3" xfId="6539" xr:uid="{E5ED01FF-7555-4701-AFBE-6BD4BE317167}"/>
    <cellStyle name="Normal 2 4 4 2 2 4" xfId="6955" xr:uid="{0AE67BB6-85D5-4B50-A73D-E23825CEDEE7}"/>
    <cellStyle name="Normal 2 4 4 2 2 5" xfId="8622" xr:uid="{0D2F5D36-9906-45C1-A3B0-AEE3A45C369A}"/>
    <cellStyle name="Normal 2 4 4 2 3" xfId="6651" xr:uid="{44BC2734-8F99-4CF9-A025-C9A03741EC0C}"/>
    <cellStyle name="Normal 2 4 4 2 3 2" xfId="8729" xr:uid="{C5A1A680-3DE8-441E-A754-45567F274D91}"/>
    <cellStyle name="Normal 2 4 4 2 4" xfId="6436" xr:uid="{885023FD-2EF0-48AB-B6AC-6A17FF3F1CD8}"/>
    <cellStyle name="Normal 2 4 4 2 5" xfId="6857" xr:uid="{680ECEB2-1C57-4F12-8CA3-8B580D0E823C}"/>
    <cellStyle name="Normal 2 4 4 2 6" xfId="8519" xr:uid="{6EAB7DAA-0C5B-41CE-AA5F-F9702FE9AE9A}"/>
    <cellStyle name="Normal 2 4 4 3" xfId="6275" xr:uid="{18A1B8A9-EEBC-4D32-87FC-91EFA2519A02}"/>
    <cellStyle name="Normal 2 4 4 3 2" xfId="6704" xr:uid="{2D189420-4E61-4AC1-9A87-93F2C9D86206}"/>
    <cellStyle name="Normal 2 4 4 3 2 2" xfId="8782" xr:uid="{26CB3D99-BC6A-470D-B802-BFB20DD039BF}"/>
    <cellStyle name="Normal 2 4 4 3 3" xfId="6489" xr:uid="{78776368-B451-4667-ACDE-7A16720DE162}"/>
    <cellStyle name="Normal 2 4 4 3 4" xfId="6907" xr:uid="{1F18F397-CA66-4A73-AFB1-C6E694A28F66}"/>
    <cellStyle name="Normal 2 4 4 3 5" xfId="8572" xr:uid="{ACB4695C-D5EA-4AD0-A33C-9FB4DE964D81}"/>
    <cellStyle name="Normal 2 4 4 4" xfId="6597" xr:uid="{1AEE97B9-CDF9-4837-8B5B-5A5917F12555}"/>
    <cellStyle name="Normal 2 4 4 4 2" xfId="8675" xr:uid="{B896B6A1-DFBB-4ACE-9CA5-ECFBF6CA684E}"/>
    <cellStyle name="Normal 2 4 4 5" xfId="6382" xr:uid="{55F7A4C5-72D3-4F69-88ED-90232BC1AE37}"/>
    <cellStyle name="Normal 2 4 4 6" xfId="6806" xr:uid="{66FAF43C-95AF-4631-A56D-B2EA1261BE1C}"/>
    <cellStyle name="Normal 2 4 4 7" xfId="8465" xr:uid="{3F56EA34-3E99-49BB-ADB2-A884816C6F23}"/>
    <cellStyle name="Normal 2 4 5" xfId="6183" xr:uid="{5AB6BC29-022A-4659-9696-39BC4469DD5B}"/>
    <cellStyle name="Normal 2 4 5 2" xfId="6285" xr:uid="{EBE9ADEB-3DE2-49F3-9817-2E4E5ABA0391}"/>
    <cellStyle name="Normal 2 4 5 2 2" xfId="6714" xr:uid="{586F0D70-C42A-47CF-9011-F25687862552}"/>
    <cellStyle name="Normal 2 4 5 2 2 2" xfId="8792" xr:uid="{16CCAE57-B4E0-4BDD-8218-1DBFEC6DE888}"/>
    <cellStyle name="Normal 2 4 5 2 3" xfId="6499" xr:uid="{3E2CBEDE-80B5-472F-8F65-9A4BE70BE2D2}"/>
    <cellStyle name="Normal 2 4 5 2 4" xfId="6916" xr:uid="{32345A3D-D3D4-4AED-B494-25E726D5F2B8}"/>
    <cellStyle name="Normal 2 4 5 2 5" xfId="8582" xr:uid="{F8DCCE59-D6AD-4EBD-909B-89CD5F74967E}"/>
    <cellStyle name="Normal 2 4 5 3" xfId="6612" xr:uid="{E4FA8A1D-A3C6-4E54-BC3D-C73FAC049CEB}"/>
    <cellStyle name="Normal 2 4 5 3 2" xfId="8690" xr:uid="{D9CFD17E-DDA9-4201-986A-E160374D3BD1}"/>
    <cellStyle name="Normal 2 4 5 4" xfId="6397" xr:uid="{7E639537-F211-489D-ABFC-5600274FF5B0}"/>
    <cellStyle name="Normal 2 4 5 5" xfId="6820" xr:uid="{95A12CCC-8BFC-46AB-B300-E21ED600D206}"/>
    <cellStyle name="Normal 2 4 5 6" xfId="8480" xr:uid="{36FC891C-C69F-4F1E-A4C9-C8A567D0038D}"/>
    <cellStyle name="Normal 2 4 6" xfId="6234" xr:uid="{909FDBB7-D1E2-42F1-B30D-E378506A226B}"/>
    <cellStyle name="Normal 2 4 6 2" xfId="6663" xr:uid="{8F73BEAA-C7C5-4965-9625-29786F05EE38}"/>
    <cellStyle name="Normal 2 4 6 2 2" xfId="8741" xr:uid="{55728407-6603-492B-8F6D-4169EB6B166D}"/>
    <cellStyle name="Normal 2 4 6 3" xfId="6448" xr:uid="{E50A54E9-996B-4F4A-82E6-0B3C4D06F921}"/>
    <cellStyle name="Normal 2 4 6 4" xfId="6868" xr:uid="{0B393C03-B306-4C54-8285-075EACBDDE00}"/>
    <cellStyle name="Normal 2 4 6 5" xfId="8531" xr:uid="{47ACC985-37CF-4994-B5AB-D9DE7B3A1B4C}"/>
    <cellStyle name="Normal 2 4 7" xfId="6550" xr:uid="{C67EBFD7-56C9-4A3D-95F3-2BDAAECEA4EF}"/>
    <cellStyle name="Normal 2 4 7 2" xfId="6964" xr:uid="{B509D5B7-453F-4233-BA0F-FD61C923E204}"/>
    <cellStyle name="Normal 2 4 7 3" xfId="8635" xr:uid="{1B9A7D7B-5FC8-487C-9A71-DEA46FB4748D}"/>
    <cellStyle name="Normal 2 4 8" xfId="6556" xr:uid="{B367E34C-8963-46CC-B9AA-936305457A62}"/>
    <cellStyle name="Normal 2 4 8 2" xfId="7246" xr:uid="{7467E094-06E5-486B-A370-C74A557E3D55}"/>
    <cellStyle name="Normal 2 4 9" xfId="6341" xr:uid="{6FD86900-D4FC-4CEE-9D00-4B69F354985B}"/>
    <cellStyle name="Normal 2 5" xfId="151" xr:uid="{043BABF3-0EE9-4B84-9BBA-758D046CDBD4}"/>
    <cellStyle name="Normal 2 5 10" xfId="8429" xr:uid="{D50DBCAF-5A2A-4903-91F3-1007C066E21E}"/>
    <cellStyle name="Normal 2 5 11" xfId="6114" xr:uid="{9C4FB47D-8B16-4ED5-8FF1-D06F2A1734CE}"/>
    <cellStyle name="Normal 2 5 2" xfId="5452" xr:uid="{C8D24D3C-4AE0-4119-87BF-403E0D0AD4E7}"/>
    <cellStyle name="Normal 2 5 2 2" xfId="5453" xr:uid="{97A60A11-F2CB-422A-A5E2-F3C04ED664A5}"/>
    <cellStyle name="Normal 2 5 2 2 2" xfId="5454" xr:uid="{AD956522-9D58-4A7E-9946-BE216AE29C4C}"/>
    <cellStyle name="Normal 2 5 2 2 3" xfId="5455" xr:uid="{5F51E6AA-DE3A-4709-A188-0FCDF726DDD3}"/>
    <cellStyle name="Normal 2 5 2 2_ELEC SAP FCST UPLOAD" xfId="5456" xr:uid="{D9FDD630-55C8-42EF-8AE2-9DDA5284E2EB}"/>
    <cellStyle name="Normal 2 5 2 3" xfId="5457" xr:uid="{D28F4686-F4F8-46DF-B177-D4EABEE178AC}"/>
    <cellStyle name="Normal 2 5 2 4" xfId="5458" xr:uid="{766F44BA-145A-4EDE-9C2D-CA667DE06BBB}"/>
    <cellStyle name="Normal 2 5 2 4 15 2 3 2" xfId="3627" xr:uid="{33E72A3B-48EC-4F3B-980E-B417C032D08E}"/>
    <cellStyle name="Normal 2 5 2 4 15 2 3 2 2" xfId="7066" xr:uid="{6BB76843-1C9F-46EF-8235-8FEAA1733C5C}"/>
    <cellStyle name="Normal 2 5 2 4 15 2 3 2 2 2" xfId="6082" xr:uid="{E579E278-2EC9-4DDB-967F-33350D20F817}"/>
    <cellStyle name="Normal 2 5 2 4 15 2 3 2 3" xfId="6048" xr:uid="{9050DD02-C382-4765-ACA8-16A48E3CF17B}"/>
    <cellStyle name="Normal 2 5 2 5" xfId="5459" xr:uid="{4DF55CF0-D648-423A-8388-E45DB718C0C3}"/>
    <cellStyle name="Normal 2 5 2 6" xfId="5460" xr:uid="{473EE5DD-2906-47E8-B6BD-E11F9C19F49F}"/>
    <cellStyle name="Normal 2 5 2 7" xfId="7248" xr:uid="{469BD672-8319-48C0-90F7-5275B5DDF17E}"/>
    <cellStyle name="Normal 2 5 2 7 2" xfId="11388" xr:uid="{722F2A85-3B76-44AA-84D8-A1B539BE5B11}"/>
    <cellStyle name="Normal 2 5 2 8" xfId="6122" xr:uid="{F9400F11-BCF8-47EB-B7F9-E68B93BC93A9}"/>
    <cellStyle name="Normal 2 5 2_ELEC SAP FCST UPLOAD" xfId="5461" xr:uid="{16D0AB0C-DC2B-40EA-8181-94948A6602E1}"/>
    <cellStyle name="Normal 2 5 3" xfId="5462" xr:uid="{C529E8F9-BBB1-47AF-9963-A7EEB870A9C2}"/>
    <cellStyle name="Normal 2 5 3 2" xfId="5463" xr:uid="{83653726-745E-4D9C-9ABF-08508C465014}"/>
    <cellStyle name="Normal 2 5 3 2 2" xfId="6312" xr:uid="{091CFA44-27D3-45FD-91DD-53B612BB5753}"/>
    <cellStyle name="Normal 2 5 3 2 2 2" xfId="6741" xr:uid="{FA7D61E2-8E83-4658-BEED-4D3F2D102E9D}"/>
    <cellStyle name="Normal 2 5 3 2 2 2 2" xfId="8819" xr:uid="{AEA91D17-6AFA-4063-94EA-6B4DD98B86C8}"/>
    <cellStyle name="Normal 2 5 3 2 2 3" xfId="6526" xr:uid="{C65B65D0-84AB-4175-9194-9034D2CC044A}"/>
    <cellStyle name="Normal 2 5 3 2 2 4" xfId="6943" xr:uid="{661F6EAE-B49C-4983-B030-B2EC977A49B8}"/>
    <cellStyle name="Normal 2 5 3 2 2 5" xfId="8609" xr:uid="{6BCE1B1A-DBE6-4D2D-A304-E5A67B400F0F}"/>
    <cellStyle name="Normal 2 5 3 2 3" xfId="6639" xr:uid="{C970E278-7249-4304-BC03-433B25706D5B}"/>
    <cellStyle name="Normal 2 5 3 2 3 2" xfId="7250" xr:uid="{F8DD4DF2-AE4D-45AC-9157-CB0BCED22895}"/>
    <cellStyle name="Normal 2 5 3 2 3 3" xfId="8717" xr:uid="{40DB10E7-0331-49FE-A8F2-0946021FF9B2}"/>
    <cellStyle name="Normal 2 5 3 2 4" xfId="6424" xr:uid="{F6F39ED5-BF2D-49D5-BFFF-29C77DCFB70E}"/>
    <cellStyle name="Normal 2 5 3 2 5" xfId="6846" xr:uid="{F1896674-4D45-445B-8ECA-9C308068B003}"/>
    <cellStyle name="Normal 2 5 3 2 6" xfId="8507" xr:uid="{D7F563C5-A6CD-4155-9478-D88F08717D8E}"/>
    <cellStyle name="Normal 2 5 3 2 7" xfId="6210" xr:uid="{B9A635FE-14D8-43FF-8BE4-DE987BD3D08E}"/>
    <cellStyle name="Normal 2 5 3 3" xfId="5464" xr:uid="{F81C5DFC-2A25-4F5F-8BD9-8ACBCCD8833B}"/>
    <cellStyle name="Normal 2 5 3 3 2" xfId="6691" xr:uid="{DC0E81A1-07C7-425E-9D6C-DFE0E0B65774}"/>
    <cellStyle name="Normal 2 5 3 3 2 2" xfId="7251" xr:uid="{42EFA14B-3200-466C-B007-A3BE9C0DCF3E}"/>
    <cellStyle name="Normal 2 5 3 3 2 3" xfId="8769" xr:uid="{2098F737-7D9B-49AA-9DA0-28C41F637A5F}"/>
    <cellStyle name="Normal 2 5 3 3 3" xfId="6476" xr:uid="{9F8E5EEA-51EC-4A83-AD06-375BFD41D8F4}"/>
    <cellStyle name="Normal 2 5 3 3 4" xfId="6895" xr:uid="{57AC1F85-588B-4682-8217-86C86F0ABA23}"/>
    <cellStyle name="Normal 2 5 3 3 5" xfId="8559" xr:uid="{C651AE4A-AE96-441A-A3A1-11B85CC7CF85}"/>
    <cellStyle name="Normal 2 5 3 3 6" xfId="6262" xr:uid="{F4AA5C7F-8B9E-408B-87CA-BDA882FDD070}"/>
    <cellStyle name="Normal 2 5 3 4" xfId="6584" xr:uid="{6D49237E-4645-4FB3-A809-3927E6DDC530}"/>
    <cellStyle name="Normal 2 5 3 4 2" xfId="7249" xr:uid="{8DCEC32A-C467-44E4-B505-0FA9DBD47EBF}"/>
    <cellStyle name="Normal 2 5 3 4 3" xfId="8662" xr:uid="{18A732F0-C939-4E93-89CF-E58B9182D0E6}"/>
    <cellStyle name="Normal 2 5 3 5" xfId="6369" xr:uid="{E6C5571E-D2E3-4A72-90C8-99DD55C776AD}"/>
    <cellStyle name="Normal 2 5 3 6" xfId="6794" xr:uid="{7F005F46-C4A6-4506-BF51-BCF64D85096A}"/>
    <cellStyle name="Normal 2 5 3 7" xfId="8452" xr:uid="{A9140A96-FC8C-4245-ADB9-F606C67670C1}"/>
    <cellStyle name="Normal 2 5 3 8" xfId="6148" xr:uid="{7792FE80-6190-4846-9068-182197422FA8}"/>
    <cellStyle name="Normal 2 5 3_ELEC SAP FCST UPLOAD" xfId="5465" xr:uid="{9480E8AE-46FC-4817-83DC-D24D709A2D09}"/>
    <cellStyle name="Normal 2 5 4" xfId="5466" xr:uid="{714FC7A9-F901-4D1E-B8A3-54345493B32B}"/>
    <cellStyle name="Normal 2 5 4 2" xfId="6289" xr:uid="{93889DA7-7241-4C8D-8C3D-DFB13C25CCE5}"/>
    <cellStyle name="Normal 2 5 4 2 2" xfId="6718" xr:uid="{C6847060-8E76-45C3-B530-C5CD7241C955}"/>
    <cellStyle name="Normal 2 5 4 2 2 2" xfId="8796" xr:uid="{712DBDF6-3979-431F-BB8F-5C78FE62204D}"/>
    <cellStyle name="Normal 2 5 4 2 3" xfId="6503" xr:uid="{EE7796D4-5C56-412B-921D-3A3206100C7C}"/>
    <cellStyle name="Normal 2 5 4 2 4" xfId="6920" xr:uid="{8725CF42-2B12-4A65-9431-06D54EE21729}"/>
    <cellStyle name="Normal 2 5 4 2 5" xfId="8586" xr:uid="{08F45238-8907-44CF-82F2-424051CB659E}"/>
    <cellStyle name="Normal 2 5 4 3" xfId="6616" xr:uid="{E249417F-E87D-4AEB-BF46-E5AD71CD1CD1}"/>
    <cellStyle name="Normal 2 5 4 3 2" xfId="7252" xr:uid="{C7CBB0EA-8894-42C1-A0AD-9E57B8EA0941}"/>
    <cellStyle name="Normal 2 5 4 3 3" xfId="8694" xr:uid="{EB6E6079-C277-4561-9950-05CE634D51F2}"/>
    <cellStyle name="Normal 2 5 4 4" xfId="6401" xr:uid="{9095521F-500F-4765-ACBF-2DD1AB6F21F4}"/>
    <cellStyle name="Normal 2 5 4 5" xfId="6824" xr:uid="{9ABD12E4-C9CA-4E1B-B8D7-CFECC0B63C48}"/>
    <cellStyle name="Normal 2 5 4 6" xfId="8484" xr:uid="{7C138DD4-EDBA-44D1-BDDF-63C45C27D951}"/>
    <cellStyle name="Normal 2 5 4 7" xfId="6187" xr:uid="{DD875D43-EE38-4079-BA99-1130C249369E}"/>
    <cellStyle name="Normal 2 5 5" xfId="5467" xr:uid="{867B520B-4D9B-41F0-8420-ECE436BC41B8}"/>
    <cellStyle name="Normal 2 5 5 2" xfId="6667" xr:uid="{358AB794-2C33-444F-B21B-5DFEDC8C30B2}"/>
    <cellStyle name="Normal 2 5 5 2 2" xfId="7253" xr:uid="{5507A6FD-E8FF-4958-B7B4-FC4168CCAF46}"/>
    <cellStyle name="Normal 2 5 5 2 3" xfId="8745" xr:uid="{F16461F4-0480-4A13-97B4-F40EDAD5AFEC}"/>
    <cellStyle name="Normal 2 5 5 3" xfId="6452" xr:uid="{1F9BF53F-8AA1-4DF4-A330-39028F0B40BB}"/>
    <cellStyle name="Normal 2 5 5 4" xfId="6872" xr:uid="{70D67733-EB69-4FF3-B9C1-F90B1B4737CD}"/>
    <cellStyle name="Normal 2 5 5 5" xfId="8535" xr:uid="{12B8B8D3-B36D-4FC8-800A-54FBB20117C1}"/>
    <cellStyle name="Normal 2 5 5 6" xfId="6238" xr:uid="{47342756-8709-4140-9B2F-359BE47FDF10}"/>
    <cellStyle name="Normal 2 5 6" xfId="5468" xr:uid="{159E7FD9-F5EE-45BD-816E-64300B14D0ED}"/>
    <cellStyle name="Normal 2 5 6 2" xfId="7254" xr:uid="{24AD36F2-FE49-4636-A382-C10736CAD6F5}"/>
    <cellStyle name="Normal 2 5 6 3" xfId="8639" xr:uid="{BEFA38D3-1970-4023-B28D-5B8B65EA4675}"/>
    <cellStyle name="Normal 2 5 6 4" xfId="6560" xr:uid="{E8486123-DCD8-49B1-B4D3-7139241FCA72}"/>
    <cellStyle name="Normal 2 5 7" xfId="5451" xr:uid="{3EE965E8-B3A6-4226-BA14-A1F7D56F2B8A}"/>
    <cellStyle name="Normal 2 5 7 2" xfId="7467" xr:uid="{C8CAD5C8-ED69-4545-8596-123464FB5F87}"/>
    <cellStyle name="Normal 2 5 7 3" xfId="6345" xr:uid="{F0BB538A-703B-43E5-8C25-2BCB403948CA}"/>
    <cellStyle name="Normal 2 5 8" xfId="7247" xr:uid="{6B31639D-CC7F-426C-A017-31EA10095ADF}"/>
    <cellStyle name="Normal 2 5 9" xfId="6771" xr:uid="{D20066CE-9289-4674-A7BA-9963B47FF570}"/>
    <cellStyle name="Normal 2 5 9 2 2 3" xfId="11694" xr:uid="{0F4D6832-F75B-4FEB-8DEB-7B80C3FFFC02}"/>
    <cellStyle name="Normal 2 5_3.15 Additional Data" xfId="11389" xr:uid="{FDC97CDE-0EF9-4BAD-9842-947F716082BC}"/>
    <cellStyle name="Normal 2 6" xfId="207" xr:uid="{5940868F-C2DD-4F2F-8E6F-13510115F1EF}"/>
    <cellStyle name="Normal 2 6 10" xfId="6123" xr:uid="{E2895FBD-9152-4162-89CB-4C361A6986D0}"/>
    <cellStyle name="Normal 2 6 2" xfId="5469" xr:uid="{F6DE29F0-9219-4DF3-BF8F-EC6E975AC57F}"/>
    <cellStyle name="Normal 2 6 2 2" xfId="6201" xr:uid="{BE3E289D-2483-4FE1-A1D8-64EF0834F372}"/>
    <cellStyle name="Normal 2 6 2 2 2" xfId="6303" xr:uid="{251574E8-C8D6-4990-B7BA-2088DF38BA7C}"/>
    <cellStyle name="Normal 2 6 2 2 2 2" xfId="6732" xr:uid="{A3449C48-83DE-4EB2-892F-ACBC2651D5A8}"/>
    <cellStyle name="Normal 2 6 2 2 2 2 2" xfId="8810" xr:uid="{78FE6374-45A6-451B-95CF-58B370C65A7F}"/>
    <cellStyle name="Normal 2 6 2 2 2 3" xfId="6517" xr:uid="{D060A480-AA0B-4958-BFC1-7B4B8C662838}"/>
    <cellStyle name="Normal 2 6 2 2 2 4" xfId="6934" xr:uid="{0F69559C-B494-48B6-88B2-E6BCB7305559}"/>
    <cellStyle name="Normal 2 6 2 2 2 5" xfId="8600" xr:uid="{259285B1-BA66-4BF1-B3CD-A7C1E2A2F4E5}"/>
    <cellStyle name="Normal 2 6 2 2 3" xfId="6630" xr:uid="{D3EC97ED-C475-4E26-A3B3-67B99CE8D2CC}"/>
    <cellStyle name="Normal 2 6 2 2 3 2" xfId="8708" xr:uid="{1794C899-1613-4FFB-AC0A-A018B13D3243}"/>
    <cellStyle name="Normal 2 6 2 2 4" xfId="6415" xr:uid="{F05204A5-9D52-4560-A961-A1417E79394A}"/>
    <cellStyle name="Normal 2 6 2 2 5" xfId="6837" xr:uid="{4E84A2AC-31B9-44EC-BE92-B1CAD3271A7B}"/>
    <cellStyle name="Normal 2 6 2 2 6" xfId="8498" xr:uid="{C8D956EF-EB97-464D-BB89-CCE5128C3AE8}"/>
    <cellStyle name="Normal 2 6 2 3" xfId="6253" xr:uid="{F0BCA815-02D6-4BF0-A85A-EF9FDC23EBE8}"/>
    <cellStyle name="Normal 2 6 2 3 2" xfId="6682" xr:uid="{9773292D-DBC8-4455-B4EE-8A4C2ABC7D4A}"/>
    <cellStyle name="Normal 2 6 2 3 2 2" xfId="8760" xr:uid="{3AC6FC7B-2BFE-4B47-BFCA-B61BEBF551C7}"/>
    <cellStyle name="Normal 2 6 2 3 3" xfId="6467" xr:uid="{9B1ADB9B-D2CE-4A34-BB7B-301AC02F34E6}"/>
    <cellStyle name="Normal 2 6 2 3 4" xfId="6886" xr:uid="{D7E6269C-B1AF-471A-BF51-589B8C36ED28}"/>
    <cellStyle name="Normal 2 6 2 3 5" xfId="8550" xr:uid="{A62B7420-6A0A-4982-9A6A-C054A15DDB47}"/>
    <cellStyle name="Normal 2 6 2 4" xfId="6575" xr:uid="{B5648B46-EBB6-4530-89A3-7E2B7FF5C4EA}"/>
    <cellStyle name="Normal 2 6 2 4 2" xfId="6967" xr:uid="{08E2C1A9-B13B-409E-9AB1-A8ADA2C3A037}"/>
    <cellStyle name="Normal 2 6 2 4 3" xfId="8653" xr:uid="{2EFD1230-FA97-4D8C-B48B-006B2D581F44}"/>
    <cellStyle name="Normal 2 6 2 5" xfId="6360" xr:uid="{B0F3A6D8-23E9-4A76-ACAB-1CFE522EA8F2}"/>
    <cellStyle name="Normal 2 6 2 6" xfId="6785" xr:uid="{BC234B33-54BB-4855-BDC9-C920008E49FE}"/>
    <cellStyle name="Normal 2 6 2 7" xfId="8443" xr:uid="{E2B8DDCD-0370-44DC-B67D-C963DB753B30}"/>
    <cellStyle name="Normal 2 6 2 8" xfId="10562" xr:uid="{E86AE4DA-F9CA-4F28-926B-18AD52AF9A3B}"/>
    <cellStyle name="Normal 2 6 2 9" xfId="6138" xr:uid="{E15E29D8-22FA-487C-9B6A-ABF1BB32BC4E}"/>
    <cellStyle name="Normal 2 6 3" xfId="6152" xr:uid="{9E7366A2-5694-401D-A9A9-2E44B6A82526}"/>
    <cellStyle name="Normal 2 6 3 2" xfId="6214" xr:uid="{6E73AD83-1CCA-4722-8F8F-B1E75722AF85}"/>
    <cellStyle name="Normal 2 6 3 2 2" xfId="6316" xr:uid="{A220EB51-E345-468A-8FD8-BC390ED8641A}"/>
    <cellStyle name="Normal 2 6 3 2 2 2" xfId="6745" xr:uid="{946A6B88-7E77-4EFD-8319-0D2C0D965773}"/>
    <cellStyle name="Normal 2 6 3 2 2 2 2" xfId="8823" xr:uid="{A12BB5E9-2554-4CF6-8E39-8E063E524BA1}"/>
    <cellStyle name="Normal 2 6 3 2 2 3" xfId="6530" xr:uid="{2AEC5CC0-9D7F-4BA5-BCEB-1AD7DAE2D0B2}"/>
    <cellStyle name="Normal 2 6 3 2 2 4" xfId="6947" xr:uid="{BD390866-F4F1-4E01-8675-E190B6D56F53}"/>
    <cellStyle name="Normal 2 6 3 2 2 5" xfId="8613" xr:uid="{F246E979-4156-4753-834D-C868AD309A19}"/>
    <cellStyle name="Normal 2 6 3 2 3" xfId="6643" xr:uid="{7A553278-2559-4EC9-9204-D5D60B1372F0}"/>
    <cellStyle name="Normal 2 6 3 2 3 2" xfId="8721" xr:uid="{DD4EFBE1-8EF2-4F31-A909-67871AE449FC}"/>
    <cellStyle name="Normal 2 6 3 2 4" xfId="6428" xr:uid="{7A650186-7F17-4445-A057-20961D1EE1EC}"/>
    <cellStyle name="Normal 2 6 3 2 5" xfId="6850" xr:uid="{8F72B3F4-67F6-4E6B-8B1A-0E193C5342F6}"/>
    <cellStyle name="Normal 2 6 3 2 6" xfId="8511" xr:uid="{86B21E60-6043-4E6C-AB3A-07C2F4EE83AA}"/>
    <cellStyle name="Normal 2 6 3 3" xfId="6266" xr:uid="{54F0DC47-F883-43EB-ABC5-0358EC1DA74F}"/>
    <cellStyle name="Normal 2 6 3 3 2" xfId="6695" xr:uid="{0EDE6BF3-32F2-452F-B764-3A69324A7496}"/>
    <cellStyle name="Normal 2 6 3 3 2 2" xfId="8773" xr:uid="{BAAAB0B8-0741-4A04-9FE9-501AEBBF7CF7}"/>
    <cellStyle name="Normal 2 6 3 3 3" xfId="6480" xr:uid="{FACE2D05-39B9-4F6E-A49D-1CF92D483653}"/>
    <cellStyle name="Normal 2 6 3 3 4" xfId="6899" xr:uid="{876D742C-E50D-4605-8EFB-585A23C2D6C1}"/>
    <cellStyle name="Normal 2 6 3 3 5" xfId="8563" xr:uid="{8515C91B-6B8F-45B8-861E-1851DA88BDC8}"/>
    <cellStyle name="Normal 2 6 3 4" xfId="6588" xr:uid="{888E880E-86D5-4EE2-BF0E-D9B4E2E12D79}"/>
    <cellStyle name="Normal 2 6 3 4 2" xfId="8666" xr:uid="{8BB57A5F-2E55-4D32-8DE5-0C00366D1FE9}"/>
    <cellStyle name="Normal 2 6 3 5" xfId="6373" xr:uid="{9EB268F9-0A6C-421F-A017-B38CE437BF19}"/>
    <cellStyle name="Normal 2 6 3 6" xfId="6798" xr:uid="{93E26D20-8A6C-4C51-8BFF-11B5135F29B2}"/>
    <cellStyle name="Normal 2 6 3 7" xfId="8456" xr:uid="{B2B9A885-0A13-4861-828C-70D0DF107B9C}"/>
    <cellStyle name="Normal 2 6 3 8" xfId="11390" xr:uid="{8602244F-6671-49D5-9C59-766833E0E206}"/>
    <cellStyle name="Normal 2 6 4" xfId="6191" xr:uid="{7BA1DF59-2861-4518-9351-D0CC8C02ECEE}"/>
    <cellStyle name="Normal 2 6 4 2" xfId="6293" xr:uid="{FBD8BB1B-1E3E-4A94-A78F-31B0A1BE47A8}"/>
    <cellStyle name="Normal 2 6 4 2 2" xfId="6722" xr:uid="{198A16B2-18FE-4C00-AEC7-5B9E08484618}"/>
    <cellStyle name="Normal 2 6 4 2 2 2" xfId="8800" xr:uid="{B73380BA-9BD3-4698-9CAD-356327EAA745}"/>
    <cellStyle name="Normal 2 6 4 2 3" xfId="6507" xr:uid="{75EF7F1C-CFB9-44E5-A26F-5EA00086CD2A}"/>
    <cellStyle name="Normal 2 6 4 2 4" xfId="6924" xr:uid="{76D21F74-FA1E-4572-A4AE-20968075BBFF}"/>
    <cellStyle name="Normal 2 6 4 2 5" xfId="8590" xr:uid="{9A0DF420-DEE8-44B3-9EEE-3A8D5AFE8505}"/>
    <cellStyle name="Normal 2 6 4 3" xfId="6620" xr:uid="{91E41DFA-4F46-4B3C-BEB1-40BB2F1F0274}"/>
    <cellStyle name="Normal 2 6 4 3 2" xfId="8698" xr:uid="{9C3FD2FE-75D7-40E2-B189-10EC18781275}"/>
    <cellStyle name="Normal 2 6 4 4" xfId="6405" xr:uid="{C973AF95-14BE-4FB3-BEB6-DB8A2F1B463E}"/>
    <cellStyle name="Normal 2 6 4 5" xfId="6828" xr:uid="{04A7B1F8-5653-4B7B-B765-5897A0574E13}"/>
    <cellStyle name="Normal 2 6 4 6" xfId="8488" xr:uid="{E9EE0BD3-C460-4E1E-9F98-62B4F1C0E929}"/>
    <cellStyle name="Normal 2 6 5" xfId="6242" xr:uid="{DA238F24-2464-45BD-871D-A986094AAC8E}"/>
    <cellStyle name="Normal 2 6 5 2" xfId="6671" xr:uid="{2FE8B660-D6FF-48E5-8589-8865E03017CB}"/>
    <cellStyle name="Normal 2 6 5 2 2" xfId="8749" xr:uid="{04AA18AE-82B0-42BC-AAE3-E0F3F84210AE}"/>
    <cellStyle name="Normal 2 6 5 3" xfId="6456" xr:uid="{90641621-5173-4099-9A59-8CC9212DD2C2}"/>
    <cellStyle name="Normal 2 6 5 4" xfId="6876" xr:uid="{51EEDABB-86AE-4FA1-A2D4-EBDAC7AC0940}"/>
    <cellStyle name="Normal 2 6 5 5" xfId="8539" xr:uid="{660C72C0-82CA-4D9A-B0DA-1D513AFBECC0}"/>
    <cellStyle name="Normal 2 6 6" xfId="6564" xr:uid="{BFB33B46-60A4-40C5-9D67-266D612BF16F}"/>
    <cellStyle name="Normal 2 6 6 2" xfId="6965" xr:uid="{BA6C3F37-7FF3-45FE-9234-DF0150E08329}"/>
    <cellStyle name="Normal 2 6 6 3" xfId="8643" xr:uid="{4E6918E4-EC72-448C-A6B7-08391302CCCE}"/>
    <cellStyle name="Normal 2 6 7" xfId="6349" xr:uid="{745CF9B3-5C2E-4155-8B1D-1292D208B608}"/>
    <cellStyle name="Normal 2 6 7 2" xfId="7255" xr:uid="{19F509C8-679D-4664-B2AE-D6A775891C33}"/>
    <cellStyle name="Normal 2 6 8" xfId="6775" xr:uid="{BB451B78-21FA-4E14-9BF0-44A266495489}"/>
    <cellStyle name="Normal 2 6 9" xfId="8433" xr:uid="{5D9FD5DF-4FFA-4B8C-9FCA-D29CEA2737E0}"/>
    <cellStyle name="Normal 2 7" xfId="143" xr:uid="{A6D93684-1BB5-4BF7-88A9-7FFD12454A6E}"/>
    <cellStyle name="Normal 2 7 2" xfId="5470" xr:uid="{756959E9-8AC9-4EB7-9E60-424158D94919}"/>
    <cellStyle name="Normal 2 7 3" xfId="6112" xr:uid="{1CE4E7EE-4547-4280-B191-A2FFC0C6DDEF}"/>
    <cellStyle name="Normal 2 8" xfId="1379" xr:uid="{B2FBC178-6B04-4B3B-A5C7-B74F2A9C6303}"/>
    <cellStyle name="Normal 2 8 2" xfId="5471" xr:uid="{8E1A4EF9-5E79-4D61-AE6C-41709699AD8C}"/>
    <cellStyle name="Normal 2 8 2 2" xfId="6216" xr:uid="{FAE14CAB-62EB-48EE-B971-3C2B63452746}"/>
    <cellStyle name="Normal 2 8 2 2 2" xfId="6318" xr:uid="{6FB19D38-DFAF-48D1-AA58-6072135350AF}"/>
    <cellStyle name="Normal 2 8 2 2 2 2" xfId="6747" xr:uid="{7DA65BD9-283B-40DA-B63E-C674D84F6657}"/>
    <cellStyle name="Normal 2 8 2 2 2 2 2" xfId="8825" xr:uid="{3DBDF46E-6D2A-479D-B6A8-8AE8EA9BB1B4}"/>
    <cellStyle name="Normal 2 8 2 2 2 3" xfId="6532" xr:uid="{7B03F687-C240-411A-A3D6-2F00F9266574}"/>
    <cellStyle name="Normal 2 8 2 2 2 4" xfId="6949" xr:uid="{BFB21768-27B5-44C4-BE61-F7CF9733F5D1}"/>
    <cellStyle name="Normal 2 8 2 2 2 5" xfId="8615" xr:uid="{F7C38605-C479-4828-AB54-34FB82C26C4A}"/>
    <cellStyle name="Normal 2 8 2 2 3" xfId="6645" xr:uid="{1B6D78B4-931C-45F9-ADFB-309C45A42F3F}"/>
    <cellStyle name="Normal 2 8 2 2 3 2" xfId="8723" xr:uid="{116E3D64-3817-4962-A7EA-E0BF73CE611A}"/>
    <cellStyle name="Normal 2 8 2 2 4" xfId="6430" xr:uid="{86085220-19D4-4869-A645-6EF0F3564C36}"/>
    <cellStyle name="Normal 2 8 2 2 5" xfId="6852" xr:uid="{681EBAD2-2609-4D07-B768-3C36D500F19E}"/>
    <cellStyle name="Normal 2 8 2 2 6" xfId="8513" xr:uid="{FF4CC23A-35DD-4E08-A8C7-00D6B2A3612D}"/>
    <cellStyle name="Normal 2 8 2 3" xfId="6268" xr:uid="{F3FF8642-D996-42C9-A6F9-C340DD2E343C}"/>
    <cellStyle name="Normal 2 8 2 3 2" xfId="6697" xr:uid="{CF3AEFDA-1985-48BE-B868-87C906FF5D85}"/>
    <cellStyle name="Normal 2 8 2 3 2 2" xfId="8775" xr:uid="{5E3E8B74-76DC-4506-9F2E-837B56A0C663}"/>
    <cellStyle name="Normal 2 8 2 3 3" xfId="6482" xr:uid="{68F9663D-C151-406D-B88A-55D386B01E92}"/>
    <cellStyle name="Normal 2 8 2 3 4" xfId="6901" xr:uid="{8671E96A-0094-4E5F-A2FE-C3250A2C0A79}"/>
    <cellStyle name="Normal 2 8 2 3 5" xfId="8565" xr:uid="{F30B1305-89D0-4B4C-A08C-3FF34D7F4FF1}"/>
    <cellStyle name="Normal 2 8 2 4" xfId="6590" xr:uid="{4DEB979D-D176-4EC5-9CF4-8157190E1E8F}"/>
    <cellStyle name="Normal 2 8 2 4 2" xfId="8668" xr:uid="{0C9150B1-70B5-42F8-ADF7-CB0107F10E52}"/>
    <cellStyle name="Normal 2 8 2 5" xfId="6375" xr:uid="{52C2B69C-BDB4-4EAB-9E4F-AAB6A7CA3C46}"/>
    <cellStyle name="Normal 2 8 2 6" xfId="6800" xr:uid="{BF6515BC-A752-4249-93B6-0701EFF94A73}"/>
    <cellStyle name="Normal 2 8 2 7" xfId="8458" xr:uid="{8ECBD696-5929-4850-B155-5255CDE2F975}"/>
    <cellStyle name="Normal 2 8 2 8" xfId="6154" xr:uid="{B00130F5-609C-4C40-A9F8-2901BA114202}"/>
    <cellStyle name="Normal 2 8 3" xfId="6193" xr:uid="{7B727873-DE62-4C57-B7FA-616CD0602AA2}"/>
    <cellStyle name="Normal 2 8 3 2" xfId="6295" xr:uid="{E53C98DB-C890-406F-9B3B-44AEBC90A861}"/>
    <cellStyle name="Normal 2 8 3 2 2" xfId="6724" xr:uid="{F2CB7B43-2F6E-4F06-A1F4-191F67976613}"/>
    <cellStyle name="Normal 2 8 3 2 2 2" xfId="8802" xr:uid="{7DEBC2AC-26CE-4233-95D4-59DCC38CC6C6}"/>
    <cellStyle name="Normal 2 8 3 2 3" xfId="6509" xr:uid="{C4E73B00-650E-43CD-8C72-0DD83D542A85}"/>
    <cellStyle name="Normal 2 8 3 2 4" xfId="6926" xr:uid="{15BEAACA-2591-46CC-B103-76933B382525}"/>
    <cellStyle name="Normal 2 8 3 2 5" xfId="8592" xr:uid="{CADDC0DE-7349-4049-9496-A7CF5AEF077F}"/>
    <cellStyle name="Normal 2 8 3 3" xfId="6622" xr:uid="{1B87E871-44E5-4400-899A-BFAA99D534B1}"/>
    <cellStyle name="Normal 2 8 3 3 2" xfId="8700" xr:uid="{DD30C27A-2A09-4C7D-99D4-0734CCC96436}"/>
    <cellStyle name="Normal 2 8 3 4" xfId="6407" xr:uid="{9D107846-FA7D-482B-BA0F-4F6C8FA614C3}"/>
    <cellStyle name="Normal 2 8 3 5" xfId="6830" xr:uid="{881EFF9B-E1F1-4A33-AA42-EFB3E5E46F99}"/>
    <cellStyle name="Normal 2 8 3 6" xfId="8490" xr:uid="{6A76A0AF-B043-4FDF-9BC3-65FC7A687994}"/>
    <cellStyle name="Normal 2 8 4" xfId="6244" xr:uid="{C2534E7C-8257-4470-80AD-3288A51A4351}"/>
    <cellStyle name="Normal 2 8 4 2" xfId="6673" xr:uid="{87A11925-619E-4B00-A245-9BA199804118}"/>
    <cellStyle name="Normal 2 8 4 2 2" xfId="8751" xr:uid="{A097ED18-3BA5-4685-91CA-AE0E47CD8AEA}"/>
    <cellStyle name="Normal 2 8 4 3" xfId="6458" xr:uid="{D5EDA475-1ED1-4EE3-9B0F-DE0F82760491}"/>
    <cellStyle name="Normal 2 8 4 4" xfId="6878" xr:uid="{B9438578-C57F-46F6-B348-BD8D7E8FD308}"/>
    <cellStyle name="Normal 2 8 4 5" xfId="8541" xr:uid="{9EBF533D-CFD7-4C69-945A-BFA998726627}"/>
    <cellStyle name="Normal 2 8 5" xfId="6566" xr:uid="{D64B321C-D7DF-49AB-9DE0-821E1228E314}"/>
    <cellStyle name="Normal 2 8 5 2" xfId="7256" xr:uid="{8F73C3CC-8206-45FC-A98B-4EB8BFE08F77}"/>
    <cellStyle name="Normal 2 8 5 3" xfId="8645" xr:uid="{21B028CE-63F0-4EE1-A200-970A9CB3A64B}"/>
    <cellStyle name="Normal 2 8 6" xfId="6351" xr:uid="{9CFD1D5E-6877-41DD-A417-CDDE537768CF}"/>
    <cellStyle name="Normal 2 8 7" xfId="6777" xr:uid="{AE4EB96C-BC40-42CB-8B1E-16CBCC9113AE}"/>
    <cellStyle name="Normal 2 8 8" xfId="8435" xr:uid="{49D3EC48-1F01-44C9-B1A2-F971EF12C73F}"/>
    <cellStyle name="Normal 2 8 9" xfId="6125" xr:uid="{964A3554-55BB-4B30-8F65-7B5F28D75730}"/>
    <cellStyle name="Normal 2 9" xfId="5472" xr:uid="{C0EC9D1E-FA98-49A2-9AE8-7CB2A9A02C14}"/>
    <cellStyle name="Normal 2 9 2" xfId="6155" xr:uid="{984242CB-8F5D-4ACA-803D-5F012424797C}"/>
    <cellStyle name="Normal 2 9 2 2" xfId="6217" xr:uid="{6E63DF54-C801-4685-9ABC-50B61FF097DE}"/>
    <cellStyle name="Normal 2 9 2 2 2" xfId="6319" xr:uid="{84119DB6-B5C3-4AFB-96D7-5BC543A85D3D}"/>
    <cellStyle name="Normal 2 9 2 2 2 2" xfId="6748" xr:uid="{928B4098-EE5A-4AE5-B85D-BD7E6BB69E23}"/>
    <cellStyle name="Normal 2 9 2 2 2 2 2" xfId="8826" xr:uid="{B20156FD-203D-4197-8FCE-56278A8E0CC5}"/>
    <cellStyle name="Normal 2 9 2 2 2 3" xfId="6533" xr:uid="{FE71BC14-DF9B-4038-A8FD-AD5C12984DED}"/>
    <cellStyle name="Normal 2 9 2 2 2 4" xfId="6950" xr:uid="{420CA42F-0D47-4657-AE41-FDF5E142DDDC}"/>
    <cellStyle name="Normal 2 9 2 2 2 5" xfId="8616" xr:uid="{3EC89E98-80C3-49CD-AD02-59D9B170857B}"/>
    <cellStyle name="Normal 2 9 2 2 3" xfId="6646" xr:uid="{E144B384-2A55-4485-BDCC-66B27957E106}"/>
    <cellStyle name="Normal 2 9 2 2 3 2" xfId="8724" xr:uid="{87440E32-7596-4D64-91A2-74F612840E95}"/>
    <cellStyle name="Normal 2 9 2 2 4" xfId="6431" xr:uid="{CF3B9F05-F927-4236-9C60-7471DB0D9D74}"/>
    <cellStyle name="Normal 2 9 2 2 5" xfId="6853" xr:uid="{9A6CFBDB-6DEE-485E-A51D-D29E2833448C}"/>
    <cellStyle name="Normal 2 9 2 2 6" xfId="8514" xr:uid="{4A0574CA-CE05-4440-B752-49105EDD9303}"/>
    <cellStyle name="Normal 2 9 2 3" xfId="6269" xr:uid="{6FE10285-8A0D-418C-8D79-C82D8E3C65E5}"/>
    <cellStyle name="Normal 2 9 2 3 2" xfId="6698" xr:uid="{2C05A291-CB5B-4A52-90E7-529DB17464FF}"/>
    <cellStyle name="Normal 2 9 2 3 2 2" xfId="8776" xr:uid="{2F4572A1-4A57-4A4B-8DB1-2CBAC2FE79A8}"/>
    <cellStyle name="Normal 2 9 2 3 3" xfId="6483" xr:uid="{8DB531C5-A64B-43BB-A7D0-1C9900D23196}"/>
    <cellStyle name="Normal 2 9 2 3 4" xfId="6902" xr:uid="{6F876BE5-7C76-4D90-A1A7-DD31781E3797}"/>
    <cellStyle name="Normal 2 9 2 3 5" xfId="8566" xr:uid="{71D5E5E8-8AFF-4F95-9465-754A70ED31AC}"/>
    <cellStyle name="Normal 2 9 2 4" xfId="6591" xr:uid="{F8FF3A34-A904-4B51-BAD2-67B1B425190B}"/>
    <cellStyle name="Normal 2 9 2 4 2" xfId="8669" xr:uid="{4C6AAFB8-D6FB-452D-8B3F-D2ECFD76A566}"/>
    <cellStyle name="Normal 2 9 2 5" xfId="6376" xr:uid="{4F3ADCD5-979F-425B-85AD-45F12E5FBE36}"/>
    <cellStyle name="Normal 2 9 2 6" xfId="6801" xr:uid="{D96C3A88-8892-4786-8980-0398CDBE4DD6}"/>
    <cellStyle name="Normal 2 9 2 7" xfId="8459" xr:uid="{45F3CBA0-2F30-4C66-BBD7-006574078CFB}"/>
    <cellStyle name="Normal 2 9 3" xfId="6194" xr:uid="{8E1DAAED-43D3-4581-9DD0-1A24B6EEB139}"/>
    <cellStyle name="Normal 2 9 3 2" xfId="6296" xr:uid="{CF514709-DD54-42AC-8E51-B1ABE0C78561}"/>
    <cellStyle name="Normal 2 9 3 2 2" xfId="6725" xr:uid="{6391401B-FF05-4C13-A1B5-DE296E801240}"/>
    <cellStyle name="Normal 2 9 3 2 2 2" xfId="8803" xr:uid="{1BA01E6E-6DBB-4E9D-91F9-F04AD3299A79}"/>
    <cellStyle name="Normal 2 9 3 2 3" xfId="6510" xr:uid="{817D5370-3928-4695-A1F6-385AE3251257}"/>
    <cellStyle name="Normal 2 9 3 2 4" xfId="6927" xr:uid="{7744ADCC-41F4-4C52-8AD0-8C8177E22466}"/>
    <cellStyle name="Normal 2 9 3 2 5" xfId="8593" xr:uid="{934DED99-9F8A-44AA-ACAB-8C4C8449EFF6}"/>
    <cellStyle name="Normal 2 9 3 3" xfId="6623" xr:uid="{FA64A922-AE33-4B80-A26C-3642784743A2}"/>
    <cellStyle name="Normal 2 9 3 3 2" xfId="8701" xr:uid="{9233E4E4-A956-46F1-9CC8-647EF9C23B8E}"/>
    <cellStyle name="Normal 2 9 3 4" xfId="6408" xr:uid="{DCE115CE-AF9C-49C2-BAA4-B97AD4008668}"/>
    <cellStyle name="Normal 2 9 3 5" xfId="6831" xr:uid="{A4908FA1-2827-42C5-B36E-74B7FC3411F7}"/>
    <cellStyle name="Normal 2 9 3 6" xfId="8491" xr:uid="{84296197-37D8-404C-B8AE-268D5B60B95D}"/>
    <cellStyle name="Normal 2 9 4" xfId="6245" xr:uid="{106E626A-482E-47A7-BD7F-E4737FAD6620}"/>
    <cellStyle name="Normal 2 9 4 2" xfId="6674" xr:uid="{98B71A99-C0AB-4C0C-B7CF-2AAE7A36E487}"/>
    <cellStyle name="Normal 2 9 4 2 2" xfId="8752" xr:uid="{8429D39F-E143-48F6-9D77-B8158093E52C}"/>
    <cellStyle name="Normal 2 9 4 3" xfId="6459" xr:uid="{3F79D1D7-0E39-447B-8BE3-22994C4881D9}"/>
    <cellStyle name="Normal 2 9 4 4" xfId="6879" xr:uid="{9369DDC7-F61B-4AA1-A148-B6D798EE3809}"/>
    <cellStyle name="Normal 2 9 4 5" xfId="8542" xr:uid="{03B3FBD0-EE38-43AA-8468-6CAAA4A9076D}"/>
    <cellStyle name="Normal 2 9 5" xfId="6567" xr:uid="{3DECA2E7-98C5-434B-A45D-4F82F998E471}"/>
    <cellStyle name="Normal 2 9 5 2" xfId="7257" xr:uid="{783B5323-7A0B-487E-8062-03DF5CCAFDB0}"/>
    <cellStyle name="Normal 2 9 5 3" xfId="8646" xr:uid="{DEF2BEE0-9918-4262-99C2-EBD68E582AE7}"/>
    <cellStyle name="Normal 2 9 6" xfId="6352" xr:uid="{86D00936-0FD3-4415-8F06-13347FFE2BEB}"/>
    <cellStyle name="Normal 2 9 7" xfId="6778" xr:uid="{CDE3EDE8-2984-4F8D-90DA-37F8D3C437F7}"/>
    <cellStyle name="Normal 2 9 8" xfId="8436" xr:uid="{87A60441-8216-44ED-8559-7B0628392571}"/>
    <cellStyle name="Normal 2 9 9" xfId="6126" xr:uid="{41C77065-E71E-45DC-A377-28A49EE8B6A3}"/>
    <cellStyle name="Normal 2_A1.52_BP_Financial_Requirements" xfId="7074" xr:uid="{6817264A-9C5B-4463-849A-079726F25A99}"/>
    <cellStyle name="Normal 20" xfId="5473" xr:uid="{59C4A7EC-DEE5-4CC5-BAAA-E09EFB129BF5}"/>
    <cellStyle name="Normal 20 2" xfId="7258" xr:uid="{ACB7023C-01E4-471D-97E3-289C28AE1ACD}"/>
    <cellStyle name="Normal 20 3" xfId="6975" xr:uid="{C1DDBD22-35A9-4A7E-A011-63E8CF885762}"/>
    <cellStyle name="Normal 21" xfId="5474" xr:uid="{D8DCED4E-95CF-425D-99E1-6A9CD5BE5B53}"/>
    <cellStyle name="Normal 22" xfId="5475" xr:uid="{40DE120A-0B36-4B20-A2E0-D7818FD1AB20}"/>
    <cellStyle name="Normal 22 2" xfId="7259" xr:uid="{F91E3E96-9BF2-4A69-8CB7-2FE52075ADFD}"/>
    <cellStyle name="Normal 22 3" xfId="6132" xr:uid="{6FA08EE3-2D4B-40B9-AF66-7A84388946C2}"/>
    <cellStyle name="Normal 23" xfId="4533" xr:uid="{14837FD9-681A-4AC9-AD4D-0AC4495C265C}"/>
    <cellStyle name="Normal 23 2" xfId="6168" xr:uid="{5A0B5A34-220C-4701-81D3-F0AB87E1E6BF}"/>
    <cellStyle name="Normal 23 2 2" xfId="7673" xr:uid="{C6531E0B-48B5-46E6-AC1B-EB73B410E5CA}"/>
    <cellStyle name="Normal 23 2 2 2" xfId="11829" xr:uid="{864C13AA-0C6B-4674-8267-1354547C00DA}"/>
    <cellStyle name="Normal 23 2 3" xfId="9566" xr:uid="{FA1112EE-6F9D-4AC0-8EFE-3930E9AFA3DE}"/>
    <cellStyle name="Normal 23 2 4" xfId="16689" xr:uid="{4CFE0C96-0ACE-4517-A902-0AB9EDC95F38}"/>
    <cellStyle name="Normal 23 3" xfId="7492" xr:uid="{A66F8027-1537-47A5-AD1A-447E767FA792}"/>
    <cellStyle name="Normal 23 3 2" xfId="9386" xr:uid="{D9522BD3-C777-4980-9A4C-220C15600525}"/>
    <cellStyle name="Normal 23 4" xfId="7859" xr:uid="{CE65CACA-557A-4412-B634-0F1A450DDB4D}"/>
    <cellStyle name="Normal 23 4 2" xfId="9752" xr:uid="{4B969EDC-2BA3-4818-A46E-7DBF4603471F}"/>
    <cellStyle name="Normal 23 5" xfId="7105" xr:uid="{0FB145C4-30C5-406C-AC9C-ACBDC1652DFD}"/>
    <cellStyle name="Normal 23 5 2" xfId="10404" xr:uid="{066AE736-581A-4FF1-AEE9-CAD0712890D9}"/>
    <cellStyle name="Normal 23 6" xfId="8848" xr:uid="{A09147DA-C289-4A97-9D92-62EF7CD0F970}"/>
    <cellStyle name="Normal 23 7" xfId="16112" xr:uid="{FFFDD2DF-6DE7-4D2E-A343-76449B353877}"/>
    <cellStyle name="Normal 23 8" xfId="7094" xr:uid="{3563F738-A97A-4B06-A7F2-D85FDB0CDB67}"/>
    <cellStyle name="Normal 24" xfId="305" xr:uid="{19AA23DB-994F-406E-9F3A-8511DA7CE0AB}"/>
    <cellStyle name="Normal 24 2" xfId="7474" xr:uid="{381751BD-F0C0-4F7F-96B8-0BBAACFD5FFF}"/>
    <cellStyle name="Normal 24 2 2" xfId="10784" xr:uid="{F2ED7F4E-47D1-4791-B80F-18FBF0D863BB}"/>
    <cellStyle name="Normal 24 3" xfId="11729" xr:uid="{C2FE6E66-C795-454B-BB0B-2686CA364456}"/>
    <cellStyle name="Normal 24 4" xfId="10551" xr:uid="{BF7B8D60-424F-4D9B-934F-8ED346813453}"/>
    <cellStyle name="Normal 24 5" xfId="7095" xr:uid="{D06785C3-2497-43A0-8334-DDE6D1C9DF52}"/>
    <cellStyle name="Normal 25" xfId="4519" xr:uid="{56B6EF1C-FAAE-45BF-9D52-F326F6646FA6}"/>
    <cellStyle name="Normal 25 2" xfId="12909" xr:uid="{B4D88E8C-A4CF-49A5-9300-65D7EB018689}"/>
    <cellStyle name="Normal 25 2 2" xfId="17607" xr:uid="{5848BD52-5B6D-44A0-827B-AE50E267EF58}"/>
    <cellStyle name="Normal 25 3" xfId="11695" xr:uid="{9DEAF075-50C2-4FA9-AA46-2514EF8EC27B}"/>
    <cellStyle name="Normal 25 4" xfId="9375" xr:uid="{86DA1307-8022-4BF3-AFFD-FCB92EAB9572}"/>
    <cellStyle name="Normal 25 5" xfId="16578" xr:uid="{B0685F20-6A35-4FB6-B5D9-EAEF7067E402}"/>
    <cellStyle name="Normal 25 6" xfId="7476" xr:uid="{E84F848F-CDEF-4EBD-8B62-E1EF1658F515}"/>
    <cellStyle name="Normal 26" xfId="4523" xr:uid="{D1356C46-25B9-469A-9261-8708E876179A}"/>
    <cellStyle name="Normal 26 2" xfId="12910" xr:uid="{7088AD53-517E-4D4E-AFC9-456F4B0AAE33}"/>
    <cellStyle name="Normal 26 2 2" xfId="17608" xr:uid="{912BF320-FF20-4DEA-B51C-C4AC3E070DB9}"/>
    <cellStyle name="Normal 26 3" xfId="11696" xr:uid="{E2599C03-DA67-4ABB-9814-2F72CAF3F56A}"/>
    <cellStyle name="Normal 26 4" xfId="9377" xr:uid="{4E726445-DCEB-45FB-8DB9-F246D5FE3C42}"/>
    <cellStyle name="Normal 26 5" xfId="16579" xr:uid="{E943EDA1-44E6-4A1F-AE74-51F15B2621C6}"/>
    <cellStyle name="Normal 26 6" xfId="7479" xr:uid="{C028D8D7-00EB-4CA9-9C89-50D336CB34DE}"/>
    <cellStyle name="Normal 27" xfId="5761" xr:uid="{377E9164-D71B-4402-9123-E416AB54C3B7}"/>
    <cellStyle name="Normal 27 2" xfId="12922" xr:uid="{12F2C8C7-4019-4ABD-9511-18A2D52B9971}"/>
    <cellStyle name="Normal 27 2 2" xfId="17620" xr:uid="{6A3041DB-E589-4C72-8747-95C91BAED56C}"/>
    <cellStyle name="Normal 27 3" xfId="11728" xr:uid="{E7619E93-4078-4E17-95ED-A175E79FC9A0}"/>
    <cellStyle name="Normal 27 4" xfId="9382" xr:uid="{17B7BAED-1DEE-4343-A78A-88ABC5127FB8}"/>
    <cellStyle name="Normal 27 5" xfId="16591" xr:uid="{DB6266FD-E9BF-4B37-BDE1-4430FF271D75}"/>
    <cellStyle name="Normal 27 6" xfId="7487" xr:uid="{D7037CAA-60D0-4150-93B7-79C8EE908855}"/>
    <cellStyle name="Normal 28" xfId="6075" xr:uid="{BBC5EA14-36A6-4601-8820-BB8C4CEA8E36}"/>
    <cellStyle name="Normal 28 2" xfId="12923" xr:uid="{AF0AE3E0-E626-4660-A371-DF1CD14324A0}"/>
    <cellStyle name="Normal 28 2 2" xfId="17621" xr:uid="{EB015371-F839-49FA-A724-9142396E1153}"/>
    <cellStyle name="Normal 28 3" xfId="11730" xr:uid="{110221DC-2A70-49B8-BCE4-1E09F6A25EE0}"/>
    <cellStyle name="Normal 28 4" xfId="16592" xr:uid="{2F2D7E4C-7E55-444E-ABE9-08CDD21ED0B5}"/>
    <cellStyle name="Normal 28 5" xfId="7096" xr:uid="{AA396DBD-0F1B-4BF9-8E17-E8D1F11D9248}"/>
    <cellStyle name="Normal 28 6" xfId="17629" xr:uid="{5D4A2A88-BB0F-4F5C-A917-5D2572DAE58E}"/>
    <cellStyle name="Normal 29" xfId="5872" xr:uid="{72FC127E-2F8C-4457-ACE5-DF320552ACA9}"/>
    <cellStyle name="Normal 29 2" xfId="8842" xr:uid="{08FA96EB-373E-4D97-AE36-17D503AFA2F3}"/>
    <cellStyle name="Normal 3" xfId="89" xr:uid="{4B182FF3-36FB-4A3A-A13C-D955391DEE3E}"/>
    <cellStyle name="Normal 3 10" xfId="5476" xr:uid="{4B7B958E-A2AB-4D97-8D04-30E6C473F182}"/>
    <cellStyle name="Normal 3 10 2" xfId="5477" xr:uid="{A65356AB-2160-47D1-8184-9761087F4330}"/>
    <cellStyle name="Normal 3 10 3" xfId="5478" xr:uid="{92D41968-948C-4A49-AA0B-36FF37911DAE}"/>
    <cellStyle name="Normal 3 10 4" xfId="5479" xr:uid="{CA540461-0C40-4A16-B533-48BBBA591D95}"/>
    <cellStyle name="Normal 3 10 5" xfId="5480" xr:uid="{BFDD6A97-8F01-42B3-93F9-222F62FA5936}"/>
    <cellStyle name="Normal 3 10 6" xfId="5481" xr:uid="{482090D5-F88F-415C-B007-73B9F9C9F3B5}"/>
    <cellStyle name="Normal 3 10 7" xfId="5482" xr:uid="{144BE6E4-1261-41A9-A603-160409E15845}"/>
    <cellStyle name="Normal 3 10 8" xfId="11712" xr:uid="{21C11F88-2F2F-4A82-8B9B-F54765396A40}"/>
    <cellStyle name="Normal 3 11" xfId="5483" xr:uid="{42557B61-5902-4F52-B0AC-963895C135BD}"/>
    <cellStyle name="Normal 3 11 19" xfId="7061" xr:uid="{5957BC18-C7B1-4A1B-8877-45FF05C02CFD}"/>
    <cellStyle name="Normal 3 11 2" xfId="7260" xr:uid="{9BE9123E-2E64-4585-B24B-5B21A7C023C5}"/>
    <cellStyle name="Normal 3 11 3" xfId="6117" xr:uid="{EBE45299-F11C-4C11-B073-A51D5BB6760E}"/>
    <cellStyle name="Normal 3 12" xfId="5484" xr:uid="{58268ED3-CC57-4A52-B21A-1609FE8D5117}"/>
    <cellStyle name="Normal 3 13" xfId="5485" xr:uid="{0A895F25-5DEE-4EC7-ABCF-0C8396EE7CA2}"/>
    <cellStyle name="Normal 3 14" xfId="5486" xr:uid="{34240343-B945-4676-85A1-635450A09A28}"/>
    <cellStyle name="Normal 3 15" xfId="5487" xr:uid="{42CAD230-9943-43A3-993B-155BBBA7C39F}"/>
    <cellStyle name="Normal 3 16" xfId="5488" xr:uid="{0E344CB9-CDDF-4FF2-88AD-CAF7FBD201AE}"/>
    <cellStyle name="Normal 3 17" xfId="5489" xr:uid="{5FFCC63A-7CCD-400A-9CB9-C9D960921A39}"/>
    <cellStyle name="Normal 3 18" xfId="5490" xr:uid="{6BEC7FC4-225C-438D-A71A-6D0F65DC45F8}"/>
    <cellStyle name="Normal 3 19" xfId="5491" xr:uid="{EB9A3F51-F518-45AB-BE12-033ECF09A72B}"/>
    <cellStyle name="Normal 3 2" xfId="659" xr:uid="{DFE0364F-7C73-4006-A515-B28F3B16837F}"/>
    <cellStyle name="Normal 3 2 10" xfId="5493" xr:uid="{60218F7F-A321-4B2E-8473-6AEC79A43FA8}"/>
    <cellStyle name="Normal 3 2 11" xfId="5494" xr:uid="{54079B53-5597-443B-AD97-F2298ABAD148}"/>
    <cellStyle name="Normal 3 2 12" xfId="5495" xr:uid="{2C02A505-EA06-4E13-9BBD-8621E3D868EC}"/>
    <cellStyle name="Normal 3 2 13" xfId="5496" xr:uid="{782363D8-EE89-4FF2-9973-B259C5ADC6F4}"/>
    <cellStyle name="Normal 3 2 14" xfId="5497" xr:uid="{6AF60728-2AE3-4A02-87AA-7E969916679D}"/>
    <cellStyle name="Normal 3 2 15" xfId="5498" xr:uid="{94740E28-9BCD-433B-A30A-725FB6B46186}"/>
    <cellStyle name="Normal 3 2 16" xfId="5499" xr:uid="{92D03A01-825B-4F3F-AC90-12308E739CA8}"/>
    <cellStyle name="Normal 3 2 17" xfId="5492" xr:uid="{207BC591-9C2F-4D14-BC8F-6070AC1E586B}"/>
    <cellStyle name="Normal 3 2 17 2" xfId="11329" xr:uid="{5B12B1F3-89D1-4B87-8C57-1F111AE718B8}"/>
    <cellStyle name="Normal 3 2 17 3" xfId="7481" xr:uid="{D94FF6B1-56E9-480C-8DA4-EB8DBF7E64C1}"/>
    <cellStyle name="Normal 3 2 18" xfId="6071" xr:uid="{42765606-749E-4A75-8871-D8BAA3F990F4}"/>
    <cellStyle name="Normal 3 2 18 2" xfId="7261" xr:uid="{071F0049-3B1B-4B56-A091-BC08ED26BFC8}"/>
    <cellStyle name="Normal 3 2 2" xfId="5500" xr:uid="{ECF6B234-37FC-448B-908D-5F85700BE404}"/>
    <cellStyle name="Normal 3 2 2 2" xfId="5501" xr:uid="{B054E2D7-9D24-4943-ABBD-0434BA1B1F94}"/>
    <cellStyle name="Normal 3 2 2 3" xfId="5502" xr:uid="{9A693696-C558-4243-8667-8CBDCD3D20B9}"/>
    <cellStyle name="Normal 3 2 2 3 2" xfId="7263" xr:uid="{578D4C36-F4F3-4584-984A-56328CD3BE51}"/>
    <cellStyle name="Normal 3 2 2 3 3" xfId="6135" xr:uid="{C6BA6D56-F9F2-4710-A420-76B062E65C83}"/>
    <cellStyle name="Normal 3 2 2 4" xfId="5503" xr:uid="{506B6852-429B-4FC3-A695-4F15DC6C407D}"/>
    <cellStyle name="Normal 3 2 2 5" xfId="5504" xr:uid="{1C7EF654-BE17-4499-95F3-1F9CF05E17CF}"/>
    <cellStyle name="Normal 3 2 2 6" xfId="5505" xr:uid="{F85D9178-1799-42FF-8498-F45FA85006CC}"/>
    <cellStyle name="Normal 3 2 2 7" xfId="5506" xr:uid="{F506B734-7599-4820-AB9F-0096BDAF6504}"/>
    <cellStyle name="Normal 3 2 2 8" xfId="7262" xr:uid="{03D2DEE8-DCEA-4240-B307-8446C537CDFB}"/>
    <cellStyle name="Normal 3 2 2 9" xfId="7003" xr:uid="{A41F435A-43DD-4575-866A-4F1B894135E8}"/>
    <cellStyle name="Normal 3 2 3" xfId="5507" xr:uid="{2F2709EB-FFB7-4B34-B3CC-BFF727B09C8D}"/>
    <cellStyle name="Normal 3 2 3 2" xfId="7264" xr:uid="{4A5AE8C3-A516-4B1B-94BB-25CF47FAAF67}"/>
    <cellStyle name="Normal 3 2 3 3" xfId="7081" xr:uid="{7859A532-D516-4607-9618-2828044DE6DD}"/>
    <cellStyle name="Normal 3 2 4" xfId="5508" xr:uid="{C93ABBE5-D813-47C4-8798-663667369158}"/>
    <cellStyle name="Normal 3 2 5" xfId="5509" xr:uid="{3C8A796B-E128-4C07-9708-A36445E3B07E}"/>
    <cellStyle name="Normal 3 2 6" xfId="5510" xr:uid="{470F7314-D390-408C-9F1C-A5CB6F428544}"/>
    <cellStyle name="Normal 3 2 7" xfId="5511" xr:uid="{38C4427D-A1C1-4DD7-A880-FA8F740FE2EA}"/>
    <cellStyle name="Normal 3 2 8" xfId="5512" xr:uid="{C638109D-A1B6-401F-84CF-2944BB74D787}"/>
    <cellStyle name="Normal 3 2 9" xfId="5513" xr:uid="{F3618512-B3AD-4875-8B9D-A62763D1E5FA}"/>
    <cellStyle name="Normal 3 20" xfId="5514" xr:uid="{A75F1592-E538-4807-91CA-92E98C4654DC}"/>
    <cellStyle name="Normal 3 21" xfId="4535" xr:uid="{B8FC6F79-E75D-4ED1-8BA6-4458B848B8BC}"/>
    <cellStyle name="Normal 3 21 2" xfId="11391" xr:uid="{35716F21-B3B6-4AE1-8147-10EEFB80699D}"/>
    <cellStyle name="Normal 3 21 3" xfId="7478" xr:uid="{49DB9C08-1001-4117-9E3D-DBE74CFBDF5F}"/>
    <cellStyle name="Normal 3 22" xfId="6066" xr:uid="{400B974B-E620-426D-8EB3-253C213D130D}"/>
    <cellStyle name="Normal 3 22 2" xfId="7106" xr:uid="{6D801CE3-0D84-4805-BB60-F083BA3D36CF}"/>
    <cellStyle name="Normal 3 3" xfId="209" xr:uid="{2EAEBA6F-7102-43C2-A60C-AD3405F558B0}"/>
    <cellStyle name="Normal 3 3 10" xfId="8879" xr:uid="{BC5DE057-61BC-44D4-ACD9-BFAE9647A052}"/>
    <cellStyle name="Normal 3 3 11" xfId="6165" xr:uid="{2B63B1B8-99A9-43F2-B6D9-88E1775DC1E8}"/>
    <cellStyle name="Normal 3 3 2" xfId="5516" xr:uid="{9B9448DF-6FA2-4866-9B2A-0F7729508C88}"/>
    <cellStyle name="Normal 3 3 2 2" xfId="6328" xr:uid="{277EA8CB-D4EE-4F8F-AB80-E1A42C424FD3}"/>
    <cellStyle name="Normal 3 3 2 2 2" xfId="6757" xr:uid="{47797442-B840-4E2A-9D6E-7BFEFBC5864B}"/>
    <cellStyle name="Normal 3 3 2 2 2 2" xfId="8835" xr:uid="{1CAAAD75-79A3-4585-B344-D1EF6CB30F03}"/>
    <cellStyle name="Normal 3 3 2 2 3" xfId="6542" xr:uid="{E26CDB50-74F2-4820-8118-BFFF9B8C8673}"/>
    <cellStyle name="Normal 3 3 2 2 4" xfId="6958" xr:uid="{DC0C818E-647D-4B74-B164-F62953A5AB70}"/>
    <cellStyle name="Normal 3 3 2 2 5" xfId="8625" xr:uid="{09668C03-7FD9-4FF2-8892-C35DBB0D0424}"/>
    <cellStyle name="Normal 3 3 2 2 6" xfId="10563" xr:uid="{82534BA0-1655-47E8-AB58-0B4CB5624E11}"/>
    <cellStyle name="Normal 3 3 2 3" xfId="6654" xr:uid="{B6234BC7-E03A-48D6-AC3E-8F4CD14882C4}"/>
    <cellStyle name="Normal 3 3 2 3 2" xfId="7266" xr:uid="{4720850B-0406-48EC-B3E8-AA12CB9938FE}"/>
    <cellStyle name="Normal 3 3 2 3 3" xfId="8732" xr:uid="{5ACB1A2A-59B1-4031-854B-B9F3A53917E0}"/>
    <cellStyle name="Normal 3 3 2 4" xfId="6439" xr:uid="{9B59CAA1-F63F-4755-AA8B-7AAFC211452A}"/>
    <cellStyle name="Normal 3 3 2 5" xfId="6860" xr:uid="{5F887F19-6C48-4302-B2FC-43E335C282BC}"/>
    <cellStyle name="Normal 3 3 2 5 10" xfId="7470" xr:uid="{BDC097D9-9135-4142-AFFB-B4C99179B182}"/>
    <cellStyle name="Normal 3 3 2 5 10 2" xfId="6041" xr:uid="{195A193B-118A-496B-AA32-E38046BDD63C}"/>
    <cellStyle name="Normal 3 3 2 5 15" xfId="11627" xr:uid="{5867BC9D-8095-4928-BEDA-D69899B3293E}"/>
    <cellStyle name="Normal 3 3 2 5 2" xfId="10564" xr:uid="{AE88EAA5-E70C-4BEB-8A20-033A0C31C9EE}"/>
    <cellStyle name="Normal 3 3 2 6" xfId="8522" xr:uid="{708F88F9-8071-4C19-A434-3925D8378700}"/>
    <cellStyle name="Normal 3 3 2 7" xfId="6225" xr:uid="{82C54078-BC92-4BDD-B98D-89D20052C091}"/>
    <cellStyle name="Normal 3 3 2_3.15 Additional Data" xfId="11393" xr:uid="{F3903E03-3F8D-4BA3-BF16-643F217715A7}"/>
    <cellStyle name="Normal 3 3 3" xfId="5515" xr:uid="{1B8DE007-D4CD-4630-A0BF-9B27BD3306B7}"/>
    <cellStyle name="Normal 3 3 3 2" xfId="6707" xr:uid="{66B76E4C-AF39-4F08-BF9C-17D9C50687C0}"/>
    <cellStyle name="Normal 3 3 3 2 2" xfId="8785" xr:uid="{75F2AE65-CD2C-4BEC-B421-7858B95D27E6}"/>
    <cellStyle name="Normal 3 3 3 3" xfId="6492" xr:uid="{93EDFD02-B1D3-4E6F-B61F-B722632F18C5}"/>
    <cellStyle name="Normal 3 3 3 4" xfId="6910" xr:uid="{43E7FEC7-D852-4C19-AB5A-2A10EE336F44}"/>
    <cellStyle name="Normal 3 3 3 5" xfId="8575" xr:uid="{97F52324-5C32-4925-92D7-FB686D709722}"/>
    <cellStyle name="Normal 3 3 3 6" xfId="10565" xr:uid="{AC9B814E-0948-43F5-A9D3-8A4775EFF70E}"/>
    <cellStyle name="Normal 3 3 3 7" xfId="6278" xr:uid="{35A9AD3F-7424-4290-B20E-000573E564ED}"/>
    <cellStyle name="Normal 3 3 4" xfId="6600" xr:uid="{3BA0FFC3-F6E8-49D0-B887-ECB0CFC257C1}"/>
    <cellStyle name="Normal 3 3 4 2" xfId="7020" xr:uid="{C3C1D03C-73AD-452C-8A1E-F7C05FEE42BE}"/>
    <cellStyle name="Normal 3 3 4 3" xfId="8678" xr:uid="{4D61D062-9425-42EA-A8E5-423A0CBAB610}"/>
    <cellStyle name="Normal 3 3 4 4" xfId="11392" xr:uid="{AC55FEAA-82AE-416E-8815-1A987836A679}"/>
    <cellStyle name="Normal 3 3 5" xfId="6385" xr:uid="{9F93CE04-C0F3-40C8-92E8-09BB17EEB022}"/>
    <cellStyle name="Normal 3 3 5 2" xfId="7075" xr:uid="{13361B3B-7B07-496E-9EA9-690C34871410}"/>
    <cellStyle name="Normal 3 3 6" xfId="7265" xr:uid="{C9CE03DA-9243-4910-975E-4733D767BF69}"/>
    <cellStyle name="Normal 3 3 7" xfId="6809" xr:uid="{9094F6C4-11B2-4200-AF14-7145FDF2000D}"/>
    <cellStyle name="Normal 3 3 8" xfId="8468" xr:uid="{B3E3DDD6-84C1-43D1-897D-27C2B6F981FC}"/>
    <cellStyle name="Normal 3 3 9" xfId="8850" xr:uid="{B9DD69E4-B1C8-4EEF-AD74-C3D886CC9CD2}"/>
    <cellStyle name="Normal 3 3_GTO Non Operational Capex Roll-over submission (FINAL with property)" xfId="5517" xr:uid="{3061D218-0E8C-45E6-A368-439CEAF739C1}"/>
    <cellStyle name="Normal 3 4" xfId="5518" xr:uid="{9B132272-A99A-4E0C-9CA4-45F63015A837}"/>
    <cellStyle name="Normal 3 4 2" xfId="7267" xr:uid="{ED6E9E0E-17B4-4C7F-A8EB-A3679EE5D6D7}"/>
    <cellStyle name="Normal 3 4 2 2" xfId="11394" xr:uid="{617DFD59-5041-4083-B47D-1AD40B79F70A}"/>
    <cellStyle name="Normal 3 4 3" xfId="6981" xr:uid="{2F76F041-FFCF-4F82-AE47-FE0EABCC7E75}"/>
    <cellStyle name="Normal 3 5" xfId="5519" xr:uid="{C0A6BE7E-E323-414B-92A2-B5475FEFDC67}"/>
    <cellStyle name="Normal 3 5 2" xfId="7268" xr:uid="{571D1387-E99D-4F51-843C-46C796DD242A}"/>
    <cellStyle name="Normal 3 5 3" xfId="7035" xr:uid="{9EE0CF5B-EFFC-4318-9A03-3EBE435A8278}"/>
    <cellStyle name="Normal 3 6" xfId="5520" xr:uid="{72846F10-C4B3-45DA-8AF2-092FB832D02D}"/>
    <cellStyle name="Normal 3 7" xfId="5521" xr:uid="{80E712B5-C696-46CD-B299-D00660A48169}"/>
    <cellStyle name="Normal 3 8" xfId="5522" xr:uid="{50C41669-0F26-4B20-B091-05DB8ABF07C6}"/>
    <cellStyle name="Normal 3 9" xfId="5523" xr:uid="{9E92ECC1-45ED-4DF9-A5B6-9FF3CC5722BD}"/>
    <cellStyle name="Normal 3_3.15 Additional Data" xfId="11395" xr:uid="{CD167C43-3EEF-445D-A86B-E1687E5D747C}"/>
    <cellStyle name="Normal 30" xfId="6078" xr:uid="{593A1D79-9AF7-4E20-B3A6-3806C24E77B3}"/>
    <cellStyle name="Normal 30 2" xfId="6762" xr:uid="{4E2A885A-F169-451F-8505-6DAE171C9A99}"/>
    <cellStyle name="Normal 30 3" xfId="6547" xr:uid="{F3908FBC-513E-4751-91D6-FD19CD3450AC}"/>
    <cellStyle name="Normal 30 4" xfId="6962" xr:uid="{6B884B07-60C7-44D6-9344-AC6EBF7404E8}"/>
    <cellStyle name="Normal 30 5" xfId="8630" xr:uid="{824B1DCB-CC26-40DF-81D2-601EC4D10B68}"/>
    <cellStyle name="Normal 30 6" xfId="6336" xr:uid="{4ED80311-754E-42D0-94C3-B0A09DA62D47}"/>
    <cellStyle name="Normal 31" xfId="6079" xr:uid="{A55F412A-50AF-47E0-9BC2-D331B28F459B}"/>
    <cellStyle name="Normal 31 2" xfId="8843" xr:uid="{B3F6FEF8-29E7-4630-80CA-41FEB70F0CFF}"/>
    <cellStyle name="Normal 32" xfId="6084" xr:uid="{1620FDFA-B131-4660-A0ED-ACCEF4FA8548}"/>
    <cellStyle name="Normal 32 2" xfId="9275" xr:uid="{675D0CD2-0BAE-4588-8094-59C42BE2842E}"/>
    <cellStyle name="Normal 33" xfId="16021" xr:uid="{97AE3821-F35B-4C6D-B6CC-7A03FE047537}"/>
    <cellStyle name="Normal 34" xfId="6088" xr:uid="{7D9E58C8-8DFB-4597-AA30-1DFC1854B4B3}"/>
    <cellStyle name="Normal 4" xfId="91" xr:uid="{479E356E-704A-40D6-AD41-430AF820C43E}"/>
    <cellStyle name="Normal 4 10" xfId="11718" xr:uid="{33013FF4-AFA9-41F2-9DC9-56D38F26C2D6}"/>
    <cellStyle name="Normal 4 11" xfId="6096" xr:uid="{219B7FE5-A737-404B-A82D-00C4B24CE210}"/>
    <cellStyle name="Normal 4 2" xfId="4" xr:uid="{EC547666-7402-4B17-949A-EC12209E6844}"/>
    <cellStyle name="Normal 4 2 10" xfId="8430" xr:uid="{EE3000C0-6C53-40E9-A4B9-74D4FD2B87EB}"/>
    <cellStyle name="Normal 4 2 11" xfId="6116" xr:uid="{F797D4C7-22AC-4CAF-B46D-F1893599D27A}"/>
    <cellStyle name="Normal 4 2 2" xfId="661" xr:uid="{E50E926C-926E-4C47-81CC-93E646488180}"/>
    <cellStyle name="Normal 4 2 2 2" xfId="5527" xr:uid="{B2AEA99A-43DB-48A4-B63C-5491F82BE756}"/>
    <cellStyle name="Normal 4 2 2 2 2" xfId="5528" xr:uid="{B86DEE9D-A143-4449-A768-C43C1241ADF5}"/>
    <cellStyle name="Normal 4 2 2 2 2 2" xfId="5529" xr:uid="{B4454E70-AC24-4B57-BAE7-2C65E66AFCD4}"/>
    <cellStyle name="Normal 4 2 2 2 2 3" xfId="5530" xr:uid="{D1176EEB-00EA-4DF5-BFB0-21567AB6413D}"/>
    <cellStyle name="Normal 4 2 2 2 2_ELEC SAP FCST UPLOAD" xfId="5531" xr:uid="{C55DCD8E-491C-4B25-B9B6-95100D925224}"/>
    <cellStyle name="Normal 4 2 2 2 3" xfId="5532" xr:uid="{9D4FA7B4-577B-4E15-9D22-18FB5C66081F}"/>
    <cellStyle name="Normal 4 2 2 2 4" xfId="5533" xr:uid="{CEF35162-31D0-4747-B10A-A9354283BEFA}"/>
    <cellStyle name="Normal 4 2 2 2 5" xfId="5534" xr:uid="{5FFD8360-9A49-4677-9CB6-DAE4B54361C1}"/>
    <cellStyle name="Normal 4 2 2 2 6" xfId="5535" xr:uid="{0E3C78FD-DDDE-4141-9C1C-46F74F8DA33D}"/>
    <cellStyle name="Normal 4 2 2 2_ELEC SAP FCST UPLOAD" xfId="5536" xr:uid="{3241124D-E7E7-4474-B4EF-ADB2FB566C9B}"/>
    <cellStyle name="Normal 4 2 2 3" xfId="5537" xr:uid="{15A7EFA6-34ED-468E-9372-F345203F4232}"/>
    <cellStyle name="Normal 4 2 2 3 2" xfId="5538" xr:uid="{93EBFE03-E607-4964-B8A3-DDE68DE694E7}"/>
    <cellStyle name="Normal 4 2 2 3 3" xfId="5539" xr:uid="{9671AD81-BB7C-4933-BF7F-E2EF875CC879}"/>
    <cellStyle name="Normal 4 2 2 3_ELEC SAP FCST UPLOAD" xfId="5540" xr:uid="{737F3A6A-56EC-4B2C-9A11-B5AB8B547570}"/>
    <cellStyle name="Normal 4 2 2 4" xfId="5541" xr:uid="{8683702F-0F42-4008-A123-0FB235F86364}"/>
    <cellStyle name="Normal 4 2 2 5" xfId="5542" xr:uid="{D010E90F-C32A-491F-9933-CB15EB5E8B8E}"/>
    <cellStyle name="Normal 4 2 2 6" xfId="5543" xr:uid="{52898D00-C515-46DA-B142-BC907C158462}"/>
    <cellStyle name="Normal 4 2 2 7" xfId="5526" xr:uid="{FAB90B03-8BE5-459E-95FA-D19321197339}"/>
    <cellStyle name="Normal 4 2 2 8" xfId="6119" xr:uid="{6135556A-99D1-421B-B52F-02E2CF6FCA55}"/>
    <cellStyle name="Normal 4 2 2_ELEC SAP FCST UPLOAD" xfId="5544" xr:uid="{3C246074-B3FA-4A02-8A43-D6329175205F}"/>
    <cellStyle name="Normal 4 2 24" xfId="6031" xr:uid="{B494A7A8-6EDF-414D-8971-92F788ED777B}"/>
    <cellStyle name="Normal 4 2 3" xfId="311" xr:uid="{6BE8BC29-0879-4CD8-8309-EB2D9FD0BE8C}"/>
    <cellStyle name="Normal 4 2 3 2" xfId="1378" xr:uid="{623EAC34-0483-477C-8F1C-A7E334DB3CD8}"/>
    <cellStyle name="Normal 4 2 3 2 2" xfId="5546" xr:uid="{7B6020E9-99DC-46C1-B15F-E6FE635C01D4}"/>
    <cellStyle name="Normal 4 2 3 2 2 2" xfId="6742" xr:uid="{31A97B4E-07C0-4964-81EB-71FAA343DCBC}"/>
    <cellStyle name="Normal 4 2 3 2 2 2 2" xfId="8820" xr:uid="{AE83B0BC-B45F-4EC3-99ED-E41B5E4C8BF1}"/>
    <cellStyle name="Normal 4 2 3 2 2 3" xfId="6527" xr:uid="{37552018-2F67-4C1C-970B-6E7A0B2609C1}"/>
    <cellStyle name="Normal 4 2 3 2 2 4" xfId="6944" xr:uid="{0F7A2BC9-78A2-4A07-8B29-2463C3F8BCB5}"/>
    <cellStyle name="Normal 4 2 3 2 2 5" xfId="8610" xr:uid="{76C0B95C-42E9-4FE4-BFC4-003701CECF3F}"/>
    <cellStyle name="Normal 4 2 3 2 2 6" xfId="6313" xr:uid="{87D7644B-23EC-42A5-9605-FF75AE3511C2}"/>
    <cellStyle name="Normal 4 2 3 2 3" xfId="6640" xr:uid="{EEDF8BC5-D776-4D03-A29F-28C2139943B7}"/>
    <cellStyle name="Normal 4 2 3 2 3 2" xfId="7271" xr:uid="{045F2116-7C20-49ED-9EBB-2E0894CA19A7}"/>
    <cellStyle name="Normal 4 2 3 2 3 3" xfId="8718" xr:uid="{7FA5022F-F655-45B0-A792-12ABE700C4A6}"/>
    <cellStyle name="Normal 4 2 3 2 4" xfId="6425" xr:uid="{D6A42248-7E91-47BD-A6B7-9AF20272F22F}"/>
    <cellStyle name="Normal 4 2 3 2 5" xfId="6847" xr:uid="{44D07660-8CA0-47AB-AE4A-A3BE0FAB6B10}"/>
    <cellStyle name="Normal 4 2 3 2 6" xfId="8508" xr:uid="{11860CAB-A160-41CD-94D9-9CCA87DDCFCB}"/>
    <cellStyle name="Normal 4 2 3 2 7" xfId="6211" xr:uid="{9527901B-0046-4789-810A-5DD1E84BB3ED}"/>
    <cellStyle name="Normal 4 2 3 3" xfId="5547" xr:uid="{A9E94BEE-BA6B-4FBA-87F1-D4038DBD4334}"/>
    <cellStyle name="Normal 4 2 3 3 2" xfId="6692" xr:uid="{687DB295-CD48-4E4F-8D06-C927CF7E39BF}"/>
    <cellStyle name="Normal 4 2 3 3 2 2" xfId="7272" xr:uid="{001CC6F4-85DE-4FE4-AF0D-9C2DF2C68CC6}"/>
    <cellStyle name="Normal 4 2 3 3 2 3" xfId="8770" xr:uid="{FB74BB23-3A20-4A38-9144-44DA3CA32E2B}"/>
    <cellStyle name="Normal 4 2 3 3 3" xfId="6477" xr:uid="{1ABE8E79-EAC2-44A3-A5C5-7C36B8D68BD8}"/>
    <cellStyle name="Normal 4 2 3 3 4" xfId="6896" xr:uid="{94BAC454-E212-4121-AD27-22ED8BD991CB}"/>
    <cellStyle name="Normal 4 2 3 3 5" xfId="8560" xr:uid="{B489CFB1-BA82-4F84-8B13-281C07649460}"/>
    <cellStyle name="Normal 4 2 3 3 6" xfId="6263" xr:uid="{8C6BF97F-19ED-4B73-89FD-6B940B73077A}"/>
    <cellStyle name="Normal 4 2 3 4" xfId="5545" xr:uid="{86F9A8AF-6E8D-454C-9558-394FB7FCC71E}"/>
    <cellStyle name="Normal 4 2 3 4 2" xfId="7270" xr:uid="{04879236-458D-42D5-A78A-BFE7D8AD4431}"/>
    <cellStyle name="Normal 4 2 3 4 3" xfId="8663" xr:uid="{17EF655A-568F-4CBA-B5E5-62DDF9DEC0B9}"/>
    <cellStyle name="Normal 4 2 3 4 4" xfId="6585" xr:uid="{1813F9AC-38DE-4691-8A40-55EAB0C9796E}"/>
    <cellStyle name="Normal 4 2 3 5" xfId="6370" xr:uid="{AE91110D-FD76-4B08-A9FF-E72BF9E4724B}"/>
    <cellStyle name="Normal 4 2 3 6" xfId="6795" xr:uid="{082164CA-209D-4B09-B137-FF9AB9167598}"/>
    <cellStyle name="Normal 4 2 3 7" xfId="8453" xr:uid="{3A574659-F029-407F-8313-D5079FC88A96}"/>
    <cellStyle name="Normal 4 2 3 8" xfId="6149" xr:uid="{85B8A6F0-CE47-431F-90FA-7CFCC73DA085}"/>
    <cellStyle name="Normal 4 2 3_ELEC SAP FCST UPLOAD" xfId="5548" xr:uid="{88822497-56F1-430C-9511-6131EDC12C04}"/>
    <cellStyle name="Normal 4 2 4" xfId="95" xr:uid="{AA93F274-C95F-415E-B048-C32B5008A871}"/>
    <cellStyle name="Normal 4 2 4 2" xfId="5549" xr:uid="{3AF80328-948D-44B6-B247-29194166B214}"/>
    <cellStyle name="Normal 4 2 4 2 2" xfId="6719" xr:uid="{2D71D305-DBBC-4B69-ACF1-A518C1929ED0}"/>
    <cellStyle name="Normal 4 2 4 2 2 2" xfId="8797" xr:uid="{6EB45F10-74A8-4E8F-9A7F-2893FB6304F2}"/>
    <cellStyle name="Normal 4 2 4 2 3" xfId="6504" xr:uid="{2E30E0A4-30BE-40A7-A050-5A40379B2271}"/>
    <cellStyle name="Normal 4 2 4 2 4" xfId="6921" xr:uid="{F43ABC75-8F6D-435E-93B9-9300055E1064}"/>
    <cellStyle name="Normal 4 2 4 2 5" xfId="8587" xr:uid="{572796F2-9213-4190-985D-67BEDD539D57}"/>
    <cellStyle name="Normal 4 2 4 2 6" xfId="6290" xr:uid="{C1AFF7F6-8E42-47C8-848C-ADB1BAB25BFD}"/>
    <cellStyle name="Normal 4 2 4 3" xfId="6617" xr:uid="{983C3A80-616B-480F-A7E0-2F803577A7FA}"/>
    <cellStyle name="Normal 4 2 4 3 2" xfId="7273" xr:uid="{E14F5CAC-853F-4EA5-9E89-DB221E91835D}"/>
    <cellStyle name="Normal 4 2 4 3 3" xfId="8695" xr:uid="{973E4FEA-FF08-4C4C-B448-D992C50FCF9A}"/>
    <cellStyle name="Normal 4 2 4 4" xfId="6402" xr:uid="{6845EA0A-CE21-4425-A959-240098BDF854}"/>
    <cellStyle name="Normal 4 2 4 5" xfId="6825" xr:uid="{90BADA58-A31F-4DDD-8C32-600A84F8F2FC}"/>
    <cellStyle name="Normal 4 2 4 6" xfId="8485" xr:uid="{06643614-923D-4189-A5DA-C778929ED183}"/>
    <cellStyle name="Normal 4 2 4 7" xfId="6188" xr:uid="{564D4568-65D1-4D79-9903-6ABE99E8B46E}"/>
    <cellStyle name="Normal 4 2 5" xfId="5550" xr:uid="{E28483B8-D67A-4C4E-8F5D-5FF10AFC592D}"/>
    <cellStyle name="Normal 4 2 5 2" xfId="6668" xr:uid="{0BF50157-1E2F-4195-A61E-67C0765D3073}"/>
    <cellStyle name="Normal 4 2 5 2 2" xfId="7274" xr:uid="{6BCBCD10-58CC-4185-86E4-3E85536C7F75}"/>
    <cellStyle name="Normal 4 2 5 2 3" xfId="8746" xr:uid="{13126C8D-23C1-42BC-8CA2-0AEC97C847DF}"/>
    <cellStyle name="Normal 4 2 5 3" xfId="6453" xr:uid="{6E980042-24CA-412D-9C4D-0D8E55FCF333}"/>
    <cellStyle name="Normal 4 2 5 4" xfId="6873" xr:uid="{B08AE34A-006A-4C29-A74C-43E95B0BC97F}"/>
    <cellStyle name="Normal 4 2 5 5" xfId="8536" xr:uid="{EC60F7E0-1824-46A9-A4F4-0EB166699881}"/>
    <cellStyle name="Normal 4 2 5 6" xfId="6239" xr:uid="{7B0C8908-8788-498D-82FF-881A919361A2}"/>
    <cellStyle name="Normal 4 2 6" xfId="5551" xr:uid="{27C1D14D-1985-40AF-9DC1-EBCD35F9FC2F}"/>
    <cellStyle name="Normal 4 2 6 2" xfId="7275" xr:uid="{BC170927-194C-4331-8F02-379942021BCF}"/>
    <cellStyle name="Normal 4 2 6 3" xfId="7007" xr:uid="{8DD219A9-2C35-44D1-B060-A7104B1DF850}"/>
    <cellStyle name="Normal 4 2 6 4" xfId="8640" xr:uid="{DC17BFFB-BAA6-4308-BE50-7EAB039D8AB8}"/>
    <cellStyle name="Normal 4 2 6 5" xfId="6561" xr:uid="{10EF33A7-5594-40EA-BA11-6FB1F45D8DA3}"/>
    <cellStyle name="Normal 4 2 7" xfId="5552" xr:uid="{DAAA9EEA-5CDB-422B-9DBA-7533677E54E9}"/>
    <cellStyle name="Normal 4 2 7 2" xfId="7276" xr:uid="{EFCCE2AE-88C8-4116-9A2F-F6CFDD0E2E1A}"/>
    <cellStyle name="Normal 4 2 7 3" xfId="6346" xr:uid="{893FBB83-7FAC-4613-BC03-3CD6F6BD8078}"/>
    <cellStyle name="Normal 4 2 8" xfId="5525" xr:uid="{0742CF29-E7FD-43FF-9C23-FEB3EBC46DEA}"/>
    <cellStyle name="Normal 4 2 9" xfId="6772" xr:uid="{68E5084E-9683-4879-8E7A-819AAC81D7E6}"/>
    <cellStyle name="Normal 4 2_ELEC SAP FCST UPLOAD" xfId="5553" xr:uid="{D583F14F-E81E-462A-A26B-13D03F3C7F6B}"/>
    <cellStyle name="Normal 4 3" xfId="660" xr:uid="{0953932F-281A-4BD8-9F73-1C26324DCD77}"/>
    <cellStyle name="Normal 4 3 2" xfId="5555" xr:uid="{3A168709-5E05-40CC-A5C6-94E482330E16}"/>
    <cellStyle name="Normal 4 3 2 2" xfId="5556" xr:uid="{E8C2E45B-2B16-4790-BCF3-E53BC0474E5A}"/>
    <cellStyle name="Normal 4 3 2 3" xfId="5557" xr:uid="{4D86F5AA-3E02-48C7-9BAA-ED603F74F651}"/>
    <cellStyle name="Normal 4 3 2_ELEC SAP FCST UPLOAD" xfId="5558" xr:uid="{52E45DFB-CA2D-457C-9701-DDB1E34B910A}"/>
    <cellStyle name="Normal 4 3 3" xfId="5559" xr:uid="{E1F91492-F8F3-4E08-BF71-5650DBE9F13A}"/>
    <cellStyle name="Normal 4 3 4" xfId="5560" xr:uid="{BF7E5384-2AA2-494B-B727-4556F98CCB55}"/>
    <cellStyle name="Normal 4 3 5" xfId="5561" xr:uid="{83FE6240-0AFD-44E2-8255-8DF03962DDDE}"/>
    <cellStyle name="Normal 4 3 6" xfId="5562" xr:uid="{F92A13F2-27FC-4D11-81B3-D33BEC06E657}"/>
    <cellStyle name="Normal 4 3 7" xfId="5554" xr:uid="{B4C2FE83-0AFE-4682-AF31-006B95580AF1}"/>
    <cellStyle name="Normal 4 3_ELEC SAP FCST UPLOAD" xfId="5563" xr:uid="{22047E34-C88F-4BB4-BBAB-81980FB01849}"/>
    <cellStyle name="Normal 4 4" xfId="296" xr:uid="{BAF17D6E-F418-4CF9-9E43-EEC0C22AB372}"/>
    <cellStyle name="Normal 4 4 2" xfId="5564" xr:uid="{211CF3B8-0EDB-464B-8F7A-A798765F68BC}"/>
    <cellStyle name="Normal 4 4 3" xfId="6986" xr:uid="{E5D24539-13BE-4163-AD6C-675E6FB411C8}"/>
    <cellStyle name="Normal 4 5" xfId="1375" xr:uid="{B090A6F2-B166-44B3-970C-BE17463549CD}"/>
    <cellStyle name="Normal 4 5 2" xfId="5565" xr:uid="{CEF5680B-DA93-484C-9F70-235D9D3F6300}"/>
    <cellStyle name="Normal 4 5 3" xfId="7037" xr:uid="{B3800AFB-7E3A-42E1-BFB6-3664BDF96B5F}"/>
    <cellStyle name="Normal 4 6" xfId="5566" xr:uid="{60E5D718-38E0-4369-81ED-70A7E084F4E8}"/>
    <cellStyle name="Normal 4 7" xfId="5524" xr:uid="{D8F0EB8B-A986-4EC7-8579-A33B9F45B4E2}"/>
    <cellStyle name="Normal 4 7 2" xfId="11396" xr:uid="{CBECF132-CCFA-4783-8669-D7BBEBC45545}"/>
    <cellStyle name="Normal 4 7 3" xfId="7486" xr:uid="{B6DE0930-4E88-4D27-9472-44C28F4F4615}"/>
    <cellStyle name="Normal 4 8" xfId="6072" xr:uid="{98743F3C-A730-48F9-A1F8-846C32479DA2}"/>
    <cellStyle name="Normal 4 8 2" xfId="11704" xr:uid="{B3AC7A61-81B2-400B-9781-D066DEE2BC26}"/>
    <cellStyle name="Normal 4 8 3" xfId="7269" xr:uid="{EEAA7943-2815-4362-A404-4389367A3C0A}"/>
    <cellStyle name="Normal 4 9" xfId="6074" xr:uid="{E7059D6A-6E68-4EA1-A2E3-92D43CE16CB1}"/>
    <cellStyle name="Normal 4 9 2" xfId="11722" xr:uid="{305B166B-A093-4E87-BEE1-0AFA363C587E}"/>
    <cellStyle name="Normal 4_ELEC SAP FCST UPLOAD" xfId="5567" xr:uid="{297C291D-7502-4F55-91C8-C7E57FCBB408}"/>
    <cellStyle name="Normal 5" xfId="7" xr:uid="{BCB5435C-39BC-41F4-9B90-AC2D57A4E246}"/>
    <cellStyle name="Normal 5 10" xfId="11738" xr:uid="{1F4205AA-A407-4B0C-A759-C3BBDE02A3E6}"/>
    <cellStyle name="Normal 5 11" xfId="6115" xr:uid="{B550537C-59A5-4A4D-9BD1-0C1763B062D6}"/>
    <cellStyle name="Normal 5 2" xfId="318" xr:uid="{B13080A8-A893-4D44-8666-E307E51334E0}"/>
    <cellStyle name="Normal 5 2 2" xfId="5570" xr:uid="{480FA934-8589-4157-97E2-71EFFAF31158}"/>
    <cellStyle name="Normal 5 2 2 2" xfId="5571" xr:uid="{DBF15B74-2FE1-4BFE-A6E8-07A32FB8598D}"/>
    <cellStyle name="Normal 5 2 2 3" xfId="5572" xr:uid="{0DFE7FB6-D02A-4040-B9FF-DDF6C457A39E}"/>
    <cellStyle name="Normal 5 2 2_ELEC SAP FCST UPLOAD" xfId="5573" xr:uid="{F019FA22-152E-4EC6-867C-75D88EDC2F9F}"/>
    <cellStyle name="Normal 5 2 3" xfId="5574" xr:uid="{6C085EA0-24FA-41F6-807F-A0719C862848}"/>
    <cellStyle name="Normal 5 2 4" xfId="5575" xr:uid="{91821706-A092-4867-A75E-537B3449EEF0}"/>
    <cellStyle name="Normal 5 2 5" xfId="5576" xr:uid="{E0BCFADC-240F-4674-BF00-6D58E06DB170}"/>
    <cellStyle name="Normal 5 2 6" xfId="5577" xr:uid="{45261016-C7F6-4F1E-80AF-1B4C79DF8073}"/>
    <cellStyle name="Normal 5 2 7" xfId="5569" xr:uid="{F4771110-9B70-43CB-9B0D-76FFFF376494}"/>
    <cellStyle name="Normal 5 2 8" xfId="7008" xr:uid="{46D81294-B56E-413D-AF97-809E0DB5B945}"/>
    <cellStyle name="Normal 5 2_ELEC SAP FCST UPLOAD" xfId="5578" xr:uid="{F6FECD35-AA5F-48E8-80BB-AD416A6777CC}"/>
    <cellStyle name="Normal 5 3" xfId="303" xr:uid="{283F7523-7AF0-4CFB-96B7-250ADDE21731}"/>
    <cellStyle name="Normal 5 3 2" xfId="5579" xr:uid="{D019196E-84CF-418E-8A68-BF58CD76A1FB}"/>
    <cellStyle name="Normal 5 3 3" xfId="6987" xr:uid="{9F881C47-08B4-4E53-B120-8265057AB1AB}"/>
    <cellStyle name="Normal 5 4" xfId="5580" xr:uid="{98E986A6-7C03-495A-921A-B7E79626832A}"/>
    <cellStyle name="Normal 5 4 2" xfId="7277" xr:uid="{F8B2BF1D-CD8E-49D7-86A2-B25DFB486043}"/>
    <cellStyle name="Normal 5 4 3" xfId="7039" xr:uid="{249DF8A1-6875-43EA-9DA6-F42A5665222C}"/>
    <cellStyle name="Normal 5 5" xfId="5581" xr:uid="{D7AB351A-FF6E-406A-8346-F96D4D0DC501}"/>
    <cellStyle name="Normal 5 6" xfId="5568" xr:uid="{35F5A627-638A-443C-94AC-4E07B309B5DC}"/>
    <cellStyle name="Normal 5 6 2" xfId="11397" xr:uid="{EC9B8AAB-EB12-42AF-91EF-6BB9C9CF138E}"/>
    <cellStyle name="Normal 5 7" xfId="11710" xr:uid="{5E55095F-F2E1-4B44-B47E-8B31A24F1F23}"/>
    <cellStyle name="Normal 5 8" xfId="11727" xr:uid="{4DF7C48B-0E46-478E-97D0-E8999D62513E}"/>
    <cellStyle name="Normal 5 9" xfId="11723" xr:uid="{543DA591-EBBA-4935-8F4B-0FDB67CADB68}"/>
    <cellStyle name="Normal 5_ELEC SAP FCST UPLOAD" xfId="5582" xr:uid="{0B51412A-24F6-4ED2-BFA5-624CA5E65E53}"/>
    <cellStyle name="Normal 54" xfId="10566" xr:uid="{07AA4D5A-F27F-46CB-821C-1199FDE7D2E0}"/>
    <cellStyle name="Normal 54 2 14" xfId="6052" xr:uid="{5A7D66E6-C77D-4DE9-8AC5-6A34D127D923}"/>
    <cellStyle name="Normal 54 2 14 2" xfId="7065" xr:uid="{3951A1C4-80D7-47EA-B99E-5E0AC3BE5B25}"/>
    <cellStyle name="Normal 54 22" xfId="6053" xr:uid="{A1CA0ECF-34F6-457F-B826-191B5CF612C7}"/>
    <cellStyle name="Normal 54 25" xfId="6054" xr:uid="{91D69726-479C-4C3E-A6BB-DD06D859306C}"/>
    <cellStyle name="Normal 58" xfId="6059" xr:uid="{C0A55E7E-1DEB-486C-A420-A8F6DCBB0EE6}"/>
    <cellStyle name="Normal 58 2" xfId="6131" xr:uid="{D669584D-E65F-423F-911F-95D864A0E69D}"/>
    <cellStyle name="Normal 58 4 2 2" xfId="6069" xr:uid="{E6A430FF-5413-4D27-B8F0-AF93CF53FF01}"/>
    <cellStyle name="Normal 58 4 2 5" xfId="6070" xr:uid="{14FE92E8-5242-453E-9F70-B9094E40E512}"/>
    <cellStyle name="Normal 58 4 2 6" xfId="4323" xr:uid="{29E7854D-A4EF-4708-85EE-B5E924E05C82}"/>
    <cellStyle name="Normal 58 4 3 5" xfId="16" xr:uid="{4A30E142-1B1C-48CA-9D33-C399FB8C58E2}"/>
    <cellStyle name="Normal 58 4 3 5 3" xfId="6167" xr:uid="{E1AC3D68-C07F-4200-8672-92FED7515876}"/>
    <cellStyle name="Normal 58 4 3 6" xfId="18" xr:uid="{44D5E4F1-F8A5-4397-A8F3-BA7FABE02CE8}"/>
    <cellStyle name="Normal 58 4 3 7" xfId="7068" xr:uid="{7BEAAEAB-AE88-4C9B-99E3-66EE27841E36}"/>
    <cellStyle name="Normal 6" xfId="662" xr:uid="{FBE8F6EF-5EEB-4A8A-9729-13B54BDAE341}"/>
    <cellStyle name="Normal 6 10" xfId="6118" xr:uid="{BAECD01F-43C9-4B98-81AA-D25B5B66A25C}"/>
    <cellStyle name="Normal 6 2" xfId="5583" xr:uid="{3E2BC8ED-7D43-4413-B03A-C46162866A6E}"/>
    <cellStyle name="Normal 6 2 2" xfId="6212" xr:uid="{389E6B8D-42B2-4A8D-B5A7-CEF1F1A4ACC8}"/>
    <cellStyle name="Normal 6 2 2 2" xfId="6314" xr:uid="{857618E4-4E41-4A79-91C7-CC0F0878E5E3}"/>
    <cellStyle name="Normal 6 2 2 2 2" xfId="6743" xr:uid="{66F312BC-CB70-4D2F-934A-39094069E188}"/>
    <cellStyle name="Normal 6 2 2 2 2 2" xfId="8821" xr:uid="{E681F44A-5F97-46A8-A16A-15BC6E18DDF1}"/>
    <cellStyle name="Normal 6 2 2 2 3" xfId="6528" xr:uid="{5D7CFB89-5F94-4B88-95F7-64B2F748BE42}"/>
    <cellStyle name="Normal 6 2 2 2 4" xfId="6945" xr:uid="{922C067C-205E-4406-B4B7-BC7A9D470AEC}"/>
    <cellStyle name="Normal 6 2 2 2 5" xfId="8611" xr:uid="{151CF3C2-C53C-40B3-80CA-A6FC4A93E08A}"/>
    <cellStyle name="Normal 6 2 2 3" xfId="6641" xr:uid="{1790AE8E-DC46-4597-AD29-06F67D7A9A33}"/>
    <cellStyle name="Normal 6 2 2 3 2" xfId="8719" xr:uid="{ECB2087D-963D-4B33-9B82-1621EEB4D823}"/>
    <cellStyle name="Normal 6 2 2 4" xfId="6426" xr:uid="{8A4B000C-D1EA-4564-A36B-8E76A6A0DC24}"/>
    <cellStyle name="Normal 6 2 2 5" xfId="6848" xr:uid="{29F8A3F8-7E73-43DE-BB94-4EA679A8AC14}"/>
    <cellStyle name="Normal 6 2 2 6" xfId="8509" xr:uid="{AF66C93B-A619-480C-898E-96FE8715CFD6}"/>
    <cellStyle name="Normal 6 2 3" xfId="6264" xr:uid="{8F0F672A-38F7-4EB1-83FC-EEF2C63D82DC}"/>
    <cellStyle name="Normal 6 2 3 2" xfId="6693" xr:uid="{C60E67B0-5C09-41E5-8934-CD8E47E0EFFC}"/>
    <cellStyle name="Normal 6 2 3 2 2" xfId="8771" xr:uid="{FFD7DBA5-2B86-4AF0-A4C7-5A49F45D4B6D}"/>
    <cellStyle name="Normal 6 2 3 3" xfId="6478" xr:uid="{1D4C8D69-C91F-4382-9E00-39815D0B2E76}"/>
    <cellStyle name="Normal 6 2 3 4" xfId="6897" xr:uid="{73ADDD3A-C6F4-431E-AEED-87F01E210EAE}"/>
    <cellStyle name="Normal 6 2 3 5" xfId="8561" xr:uid="{3518EE1E-FEB2-479C-AF74-ECD629EB9C68}"/>
    <cellStyle name="Normal 6 2 4" xfId="6586" xr:uid="{C8E2018A-57ED-4A57-89FE-E14A6029BC73}"/>
    <cellStyle name="Normal 6 2 4 2" xfId="7011" xr:uid="{484B5EE3-11B4-4583-BDD0-9D3CC2317B2A}"/>
    <cellStyle name="Normal 6 2 4 3" xfId="8664" xr:uid="{06523F2E-9000-4BEF-BD0A-132DA0A0C2C8}"/>
    <cellStyle name="Normal 6 2 5" xfId="6371" xr:uid="{A2ECFC8E-65DD-418D-87F4-F8A1389CBFE3}"/>
    <cellStyle name="Normal 6 2 6" xfId="6796" xr:uid="{8DEDA512-89C6-4627-B61B-53933CB828CD}"/>
    <cellStyle name="Normal 6 2 7" xfId="8454" xr:uid="{0535DBC8-894A-4FDD-8462-3640B13D9656}"/>
    <cellStyle name="Normal 6 2 8" xfId="11398" xr:uid="{1F3BE22A-FFB7-46B4-96ED-8DE9CB080C2A}"/>
    <cellStyle name="Normal 6 2 9" xfId="6150" xr:uid="{1532F64D-7FFF-448B-BE62-7538DF5A29B7}"/>
    <cellStyle name="Normal 6 3" xfId="6189" xr:uid="{D02EFB08-6A52-45CF-86E1-9F254BB70348}"/>
    <cellStyle name="Normal 6 3 2" xfId="6291" xr:uid="{CAC1229B-A3EE-4343-9A38-58394E8EFA9A}"/>
    <cellStyle name="Normal 6 3 2 2" xfId="6720" xr:uid="{BCD2723E-2C2D-49F7-AB40-0228AAADC8F3}"/>
    <cellStyle name="Normal 6 3 2 2 2" xfId="8798" xr:uid="{85EDC5E9-EB76-44DA-8D31-DB4BFD8B5ED7}"/>
    <cellStyle name="Normal 6 3 2 3" xfId="6505" xr:uid="{C4C18635-0411-4592-8D11-1C1A73B1F6C9}"/>
    <cellStyle name="Normal 6 3 2 4" xfId="6922" xr:uid="{6CDEE428-E269-428F-B5CE-B385CBE36BFA}"/>
    <cellStyle name="Normal 6 3 2 5" xfId="8588" xr:uid="{CF6A3BD5-BFAE-4CDF-BD56-F2D59C695B82}"/>
    <cellStyle name="Normal 6 3 3" xfId="6618" xr:uid="{4ED5BC84-2DE8-4FB3-BC52-DEAD9849ECA0}"/>
    <cellStyle name="Normal 6 3 3 2" xfId="8696" xr:uid="{F1F84A40-234C-4F38-8155-AF29FF433A9D}"/>
    <cellStyle name="Normal 6 3 4" xfId="6403" xr:uid="{F7F8F445-6C20-4795-B694-E3DCE8825C3C}"/>
    <cellStyle name="Normal 6 3 5" xfId="6826" xr:uid="{FC0303C4-9E2E-45B4-A31E-5A75B5205A3A}"/>
    <cellStyle name="Normal 6 3 6" xfId="8486" xr:uid="{6B07D7DC-4B72-4453-8992-7869327D5B58}"/>
    <cellStyle name="Normal 6 3 7" xfId="11713" xr:uid="{292903FE-58C2-433E-B206-BA556C172F2D}"/>
    <cellStyle name="Normal 6 4" xfId="6240" xr:uid="{9556DAF6-9E6E-4EAA-B125-4678FD315722}"/>
    <cellStyle name="Normal 6 4 2" xfId="6669" xr:uid="{74EB983A-FE12-424F-A630-966612F3225A}"/>
    <cellStyle name="Normal 6 4 2 2" xfId="8747" xr:uid="{DD22E4FD-54BB-4A01-ABC5-76762805DFC6}"/>
    <cellStyle name="Normal 6 4 3" xfId="6454" xr:uid="{4B56531C-A1E4-47A1-9C03-B4656F3D2EE0}"/>
    <cellStyle name="Normal 6 4 4" xfId="6874" xr:uid="{D80809CC-E66C-4324-A0A2-0CAAB24A9D4F}"/>
    <cellStyle name="Normal 6 4 5" xfId="8537" xr:uid="{10CAE84D-4887-4A52-A245-13999066269A}"/>
    <cellStyle name="Normal 6 5" xfId="6562" xr:uid="{B821E099-BF00-4E76-BAC3-C4EC70203CD8}"/>
    <cellStyle name="Normal 6 5 2" xfId="6990" xr:uid="{444485FA-D96D-4B8B-A93E-BAD546C94AF8}"/>
    <cellStyle name="Normal 6 5 3" xfId="8641" xr:uid="{9473B8BC-B33C-4751-B411-0F1A9F920938}"/>
    <cellStyle name="Normal 6 6" xfId="6347" xr:uid="{63EB85B2-4C36-4546-96FC-A35F9A273798}"/>
    <cellStyle name="Normal 6 6 2" xfId="7041" xr:uid="{F341513F-9D5D-4C23-BDC2-14BB7098A83A}"/>
    <cellStyle name="Normal 6 7" xfId="7278" xr:uid="{D7DAEBD0-A391-4214-A608-F6FA3D5DFD39}"/>
    <cellStyle name="Normal 6 8" xfId="6773" xr:uid="{8C893D11-0350-4668-87BE-FF1C9844A7F6}"/>
    <cellStyle name="Normal 6 9" xfId="8431" xr:uid="{20C16C74-B000-4CA1-A775-BF07934121FE}"/>
    <cellStyle name="Normal 60 2 2" xfId="6043" xr:uid="{CD054CAE-7512-4248-B349-6A865FD54B3B}"/>
    <cellStyle name="Normal 60 2 2 3" xfId="7052" xr:uid="{3C09ED70-19DD-4988-B93C-DA8D039A8E76}"/>
    <cellStyle name="Normal 61 3 2" xfId="6035" xr:uid="{4E3A40D4-906D-4140-AE76-21A6EB5F2142}"/>
    <cellStyle name="Normal 61 3 2 2" xfId="6046" xr:uid="{16D5AB3D-96C2-446E-8297-01D269AA9AD9}"/>
    <cellStyle name="Normal 62 2 2 2" xfId="6047" xr:uid="{022D7408-E6D2-4BD8-9381-A77556EE06FC}"/>
    <cellStyle name="Normal 63 3 3 2" xfId="6105" xr:uid="{39F7AA5D-2909-4671-9673-160AE6127987}"/>
    <cellStyle name="Normal 63 3 3 2 2" xfId="6143" xr:uid="{1A07B76C-763B-40E9-BE66-B81D6125B2A7}"/>
    <cellStyle name="Normal 63 3 3 2 2 2" xfId="6205" xr:uid="{446B6BE3-BB96-4E25-B8B0-78B80BB8F71C}"/>
    <cellStyle name="Normal 63 3 3 2 2 2 2" xfId="6307" xr:uid="{5AC666FA-96E3-4F14-9E35-F9D26F11220A}"/>
    <cellStyle name="Normal 63 3 3 2 2 2 2 2" xfId="6736" xr:uid="{8EE9C287-BF86-40A1-93C5-FB6C65B3353F}"/>
    <cellStyle name="Normal 63 3 3 2 2 2 2 2 2" xfId="8814" xr:uid="{AA08B8A6-8290-4875-BFD9-386253660CD5}"/>
    <cellStyle name="Normal 63 3 3 2 2 2 2 3" xfId="6521" xr:uid="{84DB24B6-9B2A-4926-8D22-63C95926015B}"/>
    <cellStyle name="Normal 63 3 3 2 2 2 2 4" xfId="6938" xr:uid="{B5D8F2FC-CF78-495A-AD60-B6D8841B6FFB}"/>
    <cellStyle name="Normal 63 3 3 2 2 2 2 5" xfId="8604" xr:uid="{55F15D9D-910F-4E22-B8C4-F1CE4FB5CFF7}"/>
    <cellStyle name="Normal 63 3 3 2 2 2 3" xfId="6634" xr:uid="{74D288AC-31FB-4838-B76D-78EC68249380}"/>
    <cellStyle name="Normal 63 3 3 2 2 2 3 2" xfId="8712" xr:uid="{A657187A-4AA3-42D4-B5CF-9B3E8FA70B90}"/>
    <cellStyle name="Normal 63 3 3 2 2 2 4" xfId="6419" xr:uid="{47ED8DF3-6807-4DEC-9237-0E89E0662FCA}"/>
    <cellStyle name="Normal 63 3 3 2 2 2 5" xfId="6841" xr:uid="{B82B1B79-656F-4331-BC71-7AC417883AA0}"/>
    <cellStyle name="Normal 63 3 3 2 2 2 6" xfId="8502" xr:uid="{C0AD50F7-1E6C-4A1E-96F1-A0AF36DD643D}"/>
    <cellStyle name="Normal 63 3 3 2 2 3" xfId="6257" xr:uid="{E6595DC2-BB76-4D0F-BDB4-29CFE2D5EC81}"/>
    <cellStyle name="Normal 63 3 3 2 2 3 2" xfId="6686" xr:uid="{5BC6D2B4-890D-44EF-9B1D-B67AD5688C31}"/>
    <cellStyle name="Normal 63 3 3 2 2 3 2 2" xfId="8764" xr:uid="{C187272C-B1BB-44E2-8CAB-A58ED745A29E}"/>
    <cellStyle name="Normal 63 3 3 2 2 3 3" xfId="6471" xr:uid="{6FA3D6C1-0052-45E6-A4C4-2E7A41302E2E}"/>
    <cellStyle name="Normal 63 3 3 2 2 3 4" xfId="6890" xr:uid="{BF43171E-EBFF-4792-9647-0CD4DBA49E27}"/>
    <cellStyle name="Normal 63 3 3 2 2 3 5" xfId="8554" xr:uid="{DB205E00-3E4B-44CE-8910-9D6362E46A00}"/>
    <cellStyle name="Normal 63 3 3 2 2 4" xfId="6579" xr:uid="{681CC73B-0E0B-4F77-9B3C-17C7DCDC6725}"/>
    <cellStyle name="Normal 63 3 3 2 2 4 2" xfId="8657" xr:uid="{3D8A1986-7489-4E1A-BDD8-ED3A5F4B3B6A}"/>
    <cellStyle name="Normal 63 3 3 2 2 5" xfId="6364" xr:uid="{6EDD8DD0-B5BF-437C-B015-E678F54B3DAC}"/>
    <cellStyle name="Normal 63 3 3 2 2 6" xfId="6789" xr:uid="{0F62040E-7C17-4F7B-95A5-8F8AB4173DED}"/>
    <cellStyle name="Normal 63 3 3 2 2 7" xfId="8447" xr:uid="{157E16E3-FC6E-44A0-9535-312DC62775D1}"/>
    <cellStyle name="Normal 63 3 3 2 3" xfId="6182" xr:uid="{5E48B91A-59DA-43BC-91F1-9147A8FAC330}"/>
    <cellStyle name="Normal 63 3 3 2 3 2" xfId="6284" xr:uid="{A16F48F1-F7A1-404D-AB15-BF0FE4F945AD}"/>
    <cellStyle name="Normal 63 3 3 2 3 2 2" xfId="6713" xr:uid="{8070EBA9-A339-493F-A93C-373BEF78E432}"/>
    <cellStyle name="Normal 63 3 3 2 3 2 2 2" xfId="8791" xr:uid="{C003BD19-78B9-42F2-9D21-B13987279280}"/>
    <cellStyle name="Normal 63 3 3 2 3 2 3" xfId="6498" xr:uid="{E2162A4F-D1D7-4E50-952E-2FD9428405A6}"/>
    <cellStyle name="Normal 63 3 3 2 3 2 4" xfId="6915" xr:uid="{AC16E886-35C5-4C13-8C6D-874AD2570B99}"/>
    <cellStyle name="Normal 63 3 3 2 3 2 5" xfId="8581" xr:uid="{348C1A91-E56A-49BF-959D-D28DB624B3DD}"/>
    <cellStyle name="Normal 63 3 3 2 3 3" xfId="6611" xr:uid="{C48D682D-4F0B-4E74-A7FA-5D2D6566EE07}"/>
    <cellStyle name="Normal 63 3 3 2 3 3 2" xfId="8689" xr:uid="{39C18BC8-216F-4475-991A-FB09C875EFB4}"/>
    <cellStyle name="Normal 63 3 3 2 3 4" xfId="6396" xr:uid="{927928B2-E04F-44A2-95A8-8970D1A78511}"/>
    <cellStyle name="Normal 63 3 3 2 3 5" xfId="6819" xr:uid="{8A519A30-B668-4CFD-B73C-CD14ACD34FE9}"/>
    <cellStyle name="Normal 63 3 3 2 3 6" xfId="8479" xr:uid="{976D0F97-6910-4B95-809B-E11A544B1A97}"/>
    <cellStyle name="Normal 63 3 3 2 4" xfId="6233" xr:uid="{3C729FE2-D01D-4797-BADC-BA904BF0BEE2}"/>
    <cellStyle name="Normal 63 3 3 2 4 2" xfId="6662" xr:uid="{BA29851C-349A-46A2-9E0A-BA2B54EF6AD2}"/>
    <cellStyle name="Normal 63 3 3 2 4 2 2" xfId="8740" xr:uid="{CCAA4A5D-1121-451C-9F91-846CABEAE2C3}"/>
    <cellStyle name="Normal 63 3 3 2 4 3" xfId="6447" xr:uid="{4EE64A74-1675-45CD-8AFD-CDBC25D24878}"/>
    <cellStyle name="Normal 63 3 3 2 4 4" xfId="6867" xr:uid="{515F1FD2-D0D1-429F-80CB-EFE88287FD16}"/>
    <cellStyle name="Normal 63 3 3 2 4 5" xfId="8530" xr:uid="{89C7B2CF-AD53-4313-9297-CBE94FD456A2}"/>
    <cellStyle name="Normal 63 3 3 2 5" xfId="6555" xr:uid="{AA373DCA-D455-4915-B103-2F2127102D1A}"/>
    <cellStyle name="Normal 63 3 3 2 5 2" xfId="8634" xr:uid="{759A802C-EE03-404C-9F80-8F21A7865FB3}"/>
    <cellStyle name="Normal 63 3 3 2 6" xfId="6340" xr:uid="{96B35DDB-75E9-45C2-80FC-E0146F43764F}"/>
    <cellStyle name="Normal 63 3 3 2 7" xfId="6766" xr:uid="{F914881A-6471-4C6B-9142-C9CE2AE055FD}"/>
    <cellStyle name="Normal 63 3 3 2 8" xfId="8424" xr:uid="{7E296174-C89D-4485-8B94-FAE145507112}"/>
    <cellStyle name="Normal 7" xfId="1" xr:uid="{4684DFA9-71DC-4066-8878-314B1AE38285}"/>
    <cellStyle name="Normal 7 2" xfId="312" xr:uid="{2981B749-BA98-4D5E-B081-0AB0FD03582C}"/>
    <cellStyle name="Normal 7 2 2" xfId="11628" xr:uid="{767C2317-740D-40E0-979D-F7A8EA7B2402}"/>
    <cellStyle name="Normal 7 2 3" xfId="10567" xr:uid="{B4AC8EE7-29E5-46AC-8F08-B66B528B0B3A}"/>
    <cellStyle name="Normal 7 2 4" xfId="7013" xr:uid="{6AFA2F71-050E-4E93-A939-04869D3F7522}"/>
    <cellStyle name="Normal 7 3" xfId="208" xr:uid="{5D5307B8-0E41-4C44-A0ED-7CA6390CD409}"/>
    <cellStyle name="Normal 7 3 2" xfId="11716" xr:uid="{AD5A467D-19D9-4ED7-A461-F9EF4304BCE5}"/>
    <cellStyle name="Normal 7 3 3" xfId="6121" xr:uid="{7FB6A06E-AAD2-4F0B-B04E-0181BD99B0BD}"/>
    <cellStyle name="Normal 7 4" xfId="5584" xr:uid="{F2DAA646-B2D5-400E-82C9-1C54B164D49D}"/>
    <cellStyle name="Normal 7 4 2" xfId="6992" xr:uid="{7FE82437-CA7B-4254-930E-DBCE29E47A43}"/>
    <cellStyle name="Normal 7 4 2 2" xfId="6095" xr:uid="{FC013DC8-C68F-41FB-80E7-2E8D5E988DA8}"/>
    <cellStyle name="Normal 7 5" xfId="7043" xr:uid="{D8AE1953-1D66-4FDE-9EC7-ABB78D04AFF5}"/>
    <cellStyle name="Normal 7 6" xfId="7279" xr:uid="{72D0DC4D-C339-43A1-8E2A-0C5F3E79B709}"/>
    <cellStyle name="Normal 7 79" xfId="6067" xr:uid="{594D1471-EDB4-495E-9240-865106C089C4}"/>
    <cellStyle name="Normal 7 79 2" xfId="6045" xr:uid="{78F9ADDB-F4B9-4ACA-8698-9C87A3514024}"/>
    <cellStyle name="Normal 7 80 2" xfId="6101" xr:uid="{F132642C-4372-40B4-9711-FA363512873B}"/>
    <cellStyle name="Normal 74 2" xfId="6110" xr:uid="{F0FE574D-2EAF-4BF8-8EE6-EE0E801D2136}"/>
    <cellStyle name="Normal 74 2 2" xfId="6147" xr:uid="{7B9B5008-4868-4650-A379-228B6E2787DE}"/>
    <cellStyle name="Normal 74 2 2 2" xfId="6209" xr:uid="{57DBC1E3-3BAB-48ED-BF8D-8CBFE661ADA6}"/>
    <cellStyle name="Normal 74 2 2 2 2" xfId="6311" xr:uid="{C43B985B-A574-402E-92F8-68EB2E217271}"/>
    <cellStyle name="Normal 74 2 2 2 2 2" xfId="6740" xr:uid="{CBE0A318-B0C9-491F-831F-49F94443CDF8}"/>
    <cellStyle name="Normal 74 2 2 2 2 2 2" xfId="8818" xr:uid="{86602BA3-969A-4985-B833-909A6C8D7ACB}"/>
    <cellStyle name="Normal 74 2 2 2 2 3" xfId="6525" xr:uid="{15EA663A-A279-4F35-9E00-DCE0CB2EFD99}"/>
    <cellStyle name="Normal 74 2 2 2 2 4" xfId="6942" xr:uid="{133719DA-0B84-4C74-A84E-0679C291514E}"/>
    <cellStyle name="Normal 74 2 2 2 2 5" xfId="8608" xr:uid="{25AF4FA3-8DA0-45EB-8CDB-5F77E374DABE}"/>
    <cellStyle name="Normal 74 2 2 2 3" xfId="6638" xr:uid="{91C206BC-CF57-474F-8BFE-DA0D260C9D0D}"/>
    <cellStyle name="Normal 74 2 2 2 3 2" xfId="8716" xr:uid="{CA3BBD2E-5097-42A6-A40B-AA3B1C5696C1}"/>
    <cellStyle name="Normal 74 2 2 2 4" xfId="6423" xr:uid="{DA246AD0-2613-4169-83C7-7DB1DBF864F0}"/>
    <cellStyle name="Normal 74 2 2 2 5" xfId="6845" xr:uid="{A4B07E06-C55A-48BF-832A-9CCBEE057494}"/>
    <cellStyle name="Normal 74 2 2 2 6" xfId="8506" xr:uid="{FC13BAF6-CB16-4B38-A2C3-C24A62A247AE}"/>
    <cellStyle name="Normal 74 2 2 3" xfId="6261" xr:uid="{70D67A40-24F2-4E4A-AE20-138C95AD75E1}"/>
    <cellStyle name="Normal 74 2 2 3 2" xfId="6690" xr:uid="{BE97B1EF-3149-4658-9154-C2F1E9931200}"/>
    <cellStyle name="Normal 74 2 2 3 2 2" xfId="8768" xr:uid="{E4B9A59B-ACEB-48FA-8468-3546615B6BCB}"/>
    <cellStyle name="Normal 74 2 2 3 3" xfId="6475" xr:uid="{03A6AB49-327A-4B03-9AFD-6054BAA58705}"/>
    <cellStyle name="Normal 74 2 2 3 4" xfId="6894" xr:uid="{13576FDB-8D51-4557-AD09-D7ED56EF24C8}"/>
    <cellStyle name="Normal 74 2 2 3 5" xfId="8558" xr:uid="{383E4FD0-19BF-4C3E-91DF-4A076CA880C1}"/>
    <cellStyle name="Normal 74 2 2 4" xfId="6583" xr:uid="{4C6F0851-5ABF-428E-A2A0-43F8E47974C5}"/>
    <cellStyle name="Normal 74 2 2 4 2" xfId="8661" xr:uid="{0066CE0D-DD95-45D7-9278-04543C6B81B4}"/>
    <cellStyle name="Normal 74 2 2 5" xfId="6368" xr:uid="{0A256BA3-75F6-48A0-9444-EE471C45E643}"/>
    <cellStyle name="Normal 74 2 2 6" xfId="6793" xr:uid="{956FCC8A-2468-43CB-9158-DD6DB5467583}"/>
    <cellStyle name="Normal 74 2 2 7" xfId="8451" xr:uid="{8766243F-93A6-44E4-AAAB-E84042692B5D}"/>
    <cellStyle name="Normal 74 2 3" xfId="6186" xr:uid="{7EB2FA84-03C8-4CCF-89FD-31EE0F4E5169}"/>
    <cellStyle name="Normal 74 2 3 2" xfId="6288" xr:uid="{569C387E-B08C-440C-9139-8D6592B95AAA}"/>
    <cellStyle name="Normal 74 2 3 2 2" xfId="6717" xr:uid="{2C325C37-D016-4345-9AFD-13F3D34E864D}"/>
    <cellStyle name="Normal 74 2 3 2 2 2" xfId="8795" xr:uid="{7BC6A600-F912-4388-AD4B-4AE799E1D267}"/>
    <cellStyle name="Normal 74 2 3 2 3" xfId="6502" xr:uid="{411066AF-CBBE-40F0-81EF-8E85A6AD6DF6}"/>
    <cellStyle name="Normal 74 2 3 2 4" xfId="6919" xr:uid="{29B4B69F-D538-456F-85BD-1C8CD3589DD9}"/>
    <cellStyle name="Normal 74 2 3 2 5" xfId="8585" xr:uid="{BD6C8D52-E351-48F7-9DF3-6E6B6A3A2AB6}"/>
    <cellStyle name="Normal 74 2 3 3" xfId="6615" xr:uid="{1BF131F2-8AFF-44E3-8FB4-B258A401A3E4}"/>
    <cellStyle name="Normal 74 2 3 3 2" xfId="8693" xr:uid="{06457186-D405-4389-B31E-49CE271C300C}"/>
    <cellStyle name="Normal 74 2 3 4" xfId="6400" xr:uid="{92CC20AD-9A98-40FF-A6AD-EDB828DA1609}"/>
    <cellStyle name="Normal 74 2 3 5" xfId="6823" xr:uid="{ACC94044-7AE9-4C41-AF3C-B8593091B66A}"/>
    <cellStyle name="Normal 74 2 3 6" xfId="8483" xr:uid="{5EF44771-A8EF-4BA2-84D6-E1E874297648}"/>
    <cellStyle name="Normal 74 2 4" xfId="6237" xr:uid="{C6C0025C-F195-4B84-AEB8-7E85A99FF073}"/>
    <cellStyle name="Normal 74 2 4 2" xfId="6666" xr:uid="{F1FF800D-6892-4E31-A046-09F12B4D4EF0}"/>
    <cellStyle name="Normal 74 2 4 2 2" xfId="8744" xr:uid="{70313178-7D93-4BC8-9ABA-13802BD22B49}"/>
    <cellStyle name="Normal 74 2 4 3" xfId="6451" xr:uid="{753BDB00-71CC-48EF-B9CB-F79C1EFC2A95}"/>
    <cellStyle name="Normal 74 2 4 4" xfId="6871" xr:uid="{252F0ECA-404A-44DA-A989-62D03098B132}"/>
    <cellStyle name="Normal 74 2 4 5" xfId="8534" xr:uid="{9BFBBAF0-D4F1-4527-9F0A-EBD3270D6E3D}"/>
    <cellStyle name="Normal 74 2 5" xfId="6559" xr:uid="{E5F3905A-E0B9-43E0-A0C1-7D970D45551D}"/>
    <cellStyle name="Normal 74 2 5 2" xfId="8638" xr:uid="{0247D63E-5DD4-4F8C-818F-81452C252EF6}"/>
    <cellStyle name="Normal 74 2 6" xfId="6344" xr:uid="{28A84AD2-2A4D-4440-84B5-CAD5C354A0BC}"/>
    <cellStyle name="Normal 74 2 7" xfId="6770" xr:uid="{FB66671E-15A3-402B-AD47-0A8EA84E932E}"/>
    <cellStyle name="Normal 74 2 8" xfId="8428" xr:uid="{B0A38EE9-E32B-4B59-9275-25517CC1D959}"/>
    <cellStyle name="Normal 77" xfId="6109" xr:uid="{DC5A34C0-26D5-4764-B44F-2333E39514CC}"/>
    <cellStyle name="Normal 77 2" xfId="6146" xr:uid="{80E664A3-2FB5-4280-B74A-5DF16915D476}"/>
    <cellStyle name="Normal 77 2 2" xfId="6208" xr:uid="{E41757F0-0E17-43DE-8E9B-1C57333B85D7}"/>
    <cellStyle name="Normal 77 2 2 2" xfId="6310" xr:uid="{F843C7B3-6831-46DB-90E2-0EAAD62F3B4C}"/>
    <cellStyle name="Normal 77 2 2 2 2" xfId="6739" xr:uid="{891E3860-61AB-420D-AAC0-2690B28C7981}"/>
    <cellStyle name="Normal 77 2 2 2 2 2" xfId="8817" xr:uid="{D90CC420-D802-4A28-AFE4-40FBB97B906B}"/>
    <cellStyle name="Normal 77 2 2 2 3" xfId="6524" xr:uid="{7818FA10-10DD-48B2-8D5A-219E96ED234B}"/>
    <cellStyle name="Normal 77 2 2 2 4" xfId="6941" xr:uid="{0FBD0566-5345-45EF-BBCB-2CA1C097A17C}"/>
    <cellStyle name="Normal 77 2 2 2 5" xfId="8607" xr:uid="{CC0622F4-7F88-4C83-AD4D-783601629F0E}"/>
    <cellStyle name="Normal 77 2 2 3" xfId="6637" xr:uid="{E6A83950-77D1-48E9-B53F-F44D1C4366F1}"/>
    <cellStyle name="Normal 77 2 2 3 2" xfId="8715" xr:uid="{ED8040FB-FCB7-4B54-9EC9-44A7B97C5DDB}"/>
    <cellStyle name="Normal 77 2 2 4" xfId="6422" xr:uid="{8B68B5D2-B9BF-47EC-A757-C4C377D76407}"/>
    <cellStyle name="Normal 77 2 2 5" xfId="6844" xr:uid="{73F8CCDD-9CAF-429E-8CEA-607F4B316E0D}"/>
    <cellStyle name="Normal 77 2 2 6" xfId="8505" xr:uid="{A19443D2-67B2-4D4C-97AC-6894A5EA1CFF}"/>
    <cellStyle name="Normal 77 2 3" xfId="6260" xr:uid="{E8A2DCA0-5AB3-4AC6-AA85-1D67D1BCCEDB}"/>
    <cellStyle name="Normal 77 2 3 2" xfId="6689" xr:uid="{083615D3-8829-417D-AF66-FA7703737466}"/>
    <cellStyle name="Normal 77 2 3 2 2" xfId="8767" xr:uid="{5E2DFC65-55D8-4E3A-A7D0-6918DCF8C207}"/>
    <cellStyle name="Normal 77 2 3 3" xfId="6474" xr:uid="{E2A5884A-17E8-47C3-AEA5-1122DD587486}"/>
    <cellStyle name="Normal 77 2 3 4" xfId="6893" xr:uid="{F24EDDB5-7837-4B93-9791-E64B689A17F7}"/>
    <cellStyle name="Normal 77 2 3 5" xfId="8557" xr:uid="{EFA04436-B5F5-4DB1-809E-5E4DDF43CD77}"/>
    <cellStyle name="Normal 77 2 4" xfId="6582" xr:uid="{EC3533AA-AFCD-4191-9C50-7A7C3F3DFB53}"/>
    <cellStyle name="Normal 77 2 4 2" xfId="8660" xr:uid="{BFD41EB9-F2F2-490C-A52C-22A06B5150E7}"/>
    <cellStyle name="Normal 77 2 5" xfId="6367" xr:uid="{691505D5-B8B2-41B7-8727-C71AAAFE4C59}"/>
    <cellStyle name="Normal 77 2 6" xfId="6792" xr:uid="{050F5F84-AEBA-440E-A153-C1CE9611A0E9}"/>
    <cellStyle name="Normal 77 2 7" xfId="8450" xr:uid="{65DE793B-B0A7-489F-A302-D9676B008177}"/>
    <cellStyle name="Normal 77 3" xfId="6185" xr:uid="{3CD82998-5429-49F3-8528-376F21D2322E}"/>
    <cellStyle name="Normal 77 3 2" xfId="6287" xr:uid="{B2A623E4-7B07-4A22-8EB6-EFF8D17D1787}"/>
    <cellStyle name="Normal 77 3 2 2" xfId="6716" xr:uid="{CFC8A08A-333E-4B3E-861F-9EFC68DFBC13}"/>
    <cellStyle name="Normal 77 3 2 2 2" xfId="8794" xr:uid="{0374233C-9D32-452C-A443-2EB1614692C6}"/>
    <cellStyle name="Normal 77 3 2 3" xfId="6501" xr:uid="{003580F6-BB72-47C9-8EE0-B260C2023C8B}"/>
    <cellStyle name="Normal 77 3 2 4" xfId="6918" xr:uid="{A880D98A-1AE3-4633-A0EF-BD5A7B454BEA}"/>
    <cellStyle name="Normal 77 3 2 5" xfId="8584" xr:uid="{5629556F-DA0C-4B0F-B832-8AC7A423F9D6}"/>
    <cellStyle name="Normal 77 3 3" xfId="6614" xr:uid="{49BDCC52-A3E3-4473-AEC8-96E479584D36}"/>
    <cellStyle name="Normal 77 3 3 2" xfId="8692" xr:uid="{31542B5F-03CE-487C-B480-0F797E91BD95}"/>
    <cellStyle name="Normal 77 3 4" xfId="6399" xr:uid="{47917E40-2321-49CF-9FCA-3F5287C5A091}"/>
    <cellStyle name="Normal 77 3 5" xfId="6822" xr:uid="{523C771F-8AB6-4ED0-8A8F-0C6F20EE21F5}"/>
    <cellStyle name="Normal 77 3 6" xfId="8482" xr:uid="{2B832B8C-8FB3-43FE-8468-A402D437787E}"/>
    <cellStyle name="Normal 77 4" xfId="6236" xr:uid="{A0572BE0-CA06-4B0C-9F89-D4E1D6CE20E3}"/>
    <cellStyle name="Normal 77 4 2" xfId="6665" xr:uid="{9CC5578F-B912-497F-A7CA-AD41323190AD}"/>
    <cellStyle name="Normal 77 4 2 2" xfId="8743" xr:uid="{02E9ADCA-8C6F-481C-9CD7-D359EB507DCB}"/>
    <cellStyle name="Normal 77 4 3" xfId="6450" xr:uid="{F9B425C7-7BFA-4AB8-803D-AAC402848B3D}"/>
    <cellStyle name="Normal 77 4 4" xfId="6870" xr:uid="{DBE5AC77-84AD-4702-AE3F-3AF90350D4B7}"/>
    <cellStyle name="Normal 77 4 5" xfId="8533" xr:uid="{BE72BAB6-3804-4779-9945-5BDCC91493FB}"/>
    <cellStyle name="Normal 77 5" xfId="6558" xr:uid="{26D048D9-42CB-477C-801C-A793111BB7B5}"/>
    <cellStyle name="Normal 77 5 2" xfId="8637" xr:uid="{F7FF5137-F0E2-4568-A0E4-89D603AF6D14}"/>
    <cellStyle name="Normal 77 6" xfId="6343" xr:uid="{718D47F7-EAC1-45CE-A89A-4E0618DF45CD}"/>
    <cellStyle name="Normal 77 7" xfId="6769" xr:uid="{CCD928E4-938D-4715-BB1C-9C6AB6DC1577}"/>
    <cellStyle name="Normal 77 8" xfId="8427" xr:uid="{B6AACFE0-C043-4499-A4AA-2F94CD190A81}"/>
    <cellStyle name="Normal 8" xfId="663" xr:uid="{E55A41FF-9E95-42A7-8300-F0F5184325EF}"/>
    <cellStyle name="Normal 8 2" xfId="5585" xr:uid="{839EAC6B-D877-483F-B489-EEEB57BB87D5}"/>
    <cellStyle name="Normal 8 2 2" xfId="6215" xr:uid="{C0B48342-4D38-447F-9C85-258B0E42E4DD}"/>
    <cellStyle name="Normal 8 2 2 2" xfId="6317" xr:uid="{824F1E8F-663F-43B0-9CAA-A15223B13298}"/>
    <cellStyle name="Normal 8 2 2 2 2" xfId="6746" xr:uid="{13F25F0F-534E-4212-9807-B884BF99663A}"/>
    <cellStyle name="Normal 8 2 2 2 2 2" xfId="8824" xr:uid="{13BF43D5-50F5-44AB-8AED-BAB9047BA88E}"/>
    <cellStyle name="Normal 8 2 2 2 3" xfId="6531" xr:uid="{6F2ED052-1907-4BB2-B3FB-429687A54412}"/>
    <cellStyle name="Normal 8 2 2 2 4" xfId="6948" xr:uid="{BDFFE2C2-6D94-47AA-BAC2-6E1A10F79CCD}"/>
    <cellStyle name="Normal 8 2 2 2 5" xfId="8614" xr:uid="{8FDC567E-10F6-4BB3-97FB-8EDBC95ADEA1}"/>
    <cellStyle name="Normal 8 2 2 3" xfId="6644" xr:uid="{95C8D09D-10E4-43D2-8D1C-691336E7FCA1}"/>
    <cellStyle name="Normal 8 2 2 3 2" xfId="8722" xr:uid="{ED88B575-0ED5-43E6-9F70-170DF83AA2FD}"/>
    <cellStyle name="Normal 8 2 2 4" xfId="6429" xr:uid="{E2A59359-A5D0-4B37-8051-B1EB5F61DE83}"/>
    <cellStyle name="Normal 8 2 2 5" xfId="6851" xr:uid="{1BD20FA2-C636-4A67-B341-A86EF8230817}"/>
    <cellStyle name="Normal 8 2 2 6" xfId="8512" xr:uid="{6DA2515E-D382-4B52-8CD8-0CBC7D094F87}"/>
    <cellStyle name="Normal 8 2 3" xfId="6267" xr:uid="{089DC404-4DB3-40DB-9175-F482E780268B}"/>
    <cellStyle name="Normal 8 2 3 2" xfId="6696" xr:uid="{0E8E0F15-ED1D-4E19-9D9E-2E2B1FB612F0}"/>
    <cellStyle name="Normal 8 2 3 2 2" xfId="8774" xr:uid="{D2FF7132-8ACB-4406-AFFE-7A4B71715EEF}"/>
    <cellStyle name="Normal 8 2 3 3" xfId="6481" xr:uid="{C29480BE-F2E1-4D0E-9E12-83F4609490F1}"/>
    <cellStyle name="Normal 8 2 3 4" xfId="6900" xr:uid="{D1854DED-8F25-4D2A-B622-1F50AB6F0AE6}"/>
    <cellStyle name="Normal 8 2 3 5" xfId="8564" xr:uid="{F8CD28A8-B085-404D-B0DF-63192AD9481B}"/>
    <cellStyle name="Normal 8 2 4" xfId="6589" xr:uid="{C4EB8B5A-48B4-47B4-9098-DE35B9061F30}"/>
    <cellStyle name="Normal 8 2 4 2" xfId="7015" xr:uid="{F7879D34-7532-4B2D-A9D4-5F183C46C25E}"/>
    <cellStyle name="Normal 8 2 4 3" xfId="8667" xr:uid="{3056684A-2B2C-4051-9892-13BC2615B912}"/>
    <cellStyle name="Normal 8 2 5" xfId="6374" xr:uid="{E91F3F45-19AF-4BD1-8AB5-BAC36FE249AC}"/>
    <cellStyle name="Normal 8 2 6" xfId="6799" xr:uid="{4E3FEBC1-55EC-4503-A2AA-7F0FC2878DEC}"/>
    <cellStyle name="Normal 8 2 7" xfId="8457" xr:uid="{00357D64-D485-4798-94C0-54C3916EDA64}"/>
    <cellStyle name="Normal 8 2 8" xfId="11399" xr:uid="{03028054-4E3D-4C61-ADFE-EBB18BC35AF1}"/>
    <cellStyle name="Normal 8 2 9" xfId="6153" xr:uid="{C739C682-1E3D-496E-B71E-3EE9FE3B05E2}"/>
    <cellStyle name="Normal 8 3" xfId="6192" xr:uid="{F6E5ED51-A310-4A46-93C3-11AC5EDC7197}"/>
    <cellStyle name="Normal 8 3 2" xfId="6294" xr:uid="{B57A091D-6D0F-40DE-9721-B6A95179B895}"/>
    <cellStyle name="Normal 8 3 2 2" xfId="6723" xr:uid="{F1DD17F0-618E-4A18-B50B-6C65A8F5A3FD}"/>
    <cellStyle name="Normal 8 3 2 2 2" xfId="8801" xr:uid="{6C14CA07-3F98-4EA4-A455-42A7463ACBD4}"/>
    <cellStyle name="Normal 8 3 2 3" xfId="6508" xr:uid="{409BAD6D-E251-4F8B-96EE-8DFB92C1B11D}"/>
    <cellStyle name="Normal 8 3 2 4" xfId="6925" xr:uid="{E50C9924-48CA-469A-B9CC-977E5FBF9857}"/>
    <cellStyle name="Normal 8 3 2 5" xfId="8591" xr:uid="{60362775-6626-4E65-B5CB-02C3EEFC1624}"/>
    <cellStyle name="Normal 8 3 3" xfId="6621" xr:uid="{76432EC7-48B3-4635-9208-8B678E0BD933}"/>
    <cellStyle name="Normal 8 3 3 2" xfId="8699" xr:uid="{2280B9C4-1BD5-44B7-8A49-A95F689BF84D}"/>
    <cellStyle name="Normal 8 3 4" xfId="6406" xr:uid="{800C9EEE-A7FF-4A5C-80DC-15A9A1B3C135}"/>
    <cellStyle name="Normal 8 3 5" xfId="6829" xr:uid="{85D9FE4B-3924-4EA9-84C0-8DBD3E2AFB4F}"/>
    <cellStyle name="Normal 8 3 6" xfId="8489" xr:uid="{5D3A657C-B766-4D89-A65B-4273793E4DE2}"/>
    <cellStyle name="Normal 8 4" xfId="6243" xr:uid="{4584D598-E702-4E75-ABDF-5DA6330EB2F1}"/>
    <cellStyle name="Normal 8 4 2" xfId="6672" xr:uid="{1DB8BA0E-4B22-4885-9F2C-0643530A4A18}"/>
    <cellStyle name="Normal 8 4 2 2" xfId="8750" xr:uid="{76A9B65D-33FF-48F5-B232-99FC67AFC09E}"/>
    <cellStyle name="Normal 8 4 3" xfId="6457" xr:uid="{805538A2-7ACB-4245-9FE0-8CF4F851FA98}"/>
    <cellStyle name="Normal 8 4 4" xfId="6877" xr:uid="{7F5765B7-6643-4C05-95E8-00699495B3A9}"/>
    <cellStyle name="Normal 8 4 5" xfId="8540" xr:uid="{F992C6A0-22C3-48B9-AEC4-F041B449FB75}"/>
    <cellStyle name="Normal 8 5" xfId="6565" xr:uid="{C6C5740B-14D4-4934-81CB-25F06DDF3B84}"/>
    <cellStyle name="Normal 8 5 2" xfId="6994" xr:uid="{BDC5DD88-4893-48BF-BDF5-E7D23E89DB4B}"/>
    <cellStyle name="Normal 8 5 3" xfId="8644" xr:uid="{0E4306CA-6985-4CC3-83AA-D6F0072ACEF7}"/>
    <cellStyle name="Normal 8 6" xfId="6350" xr:uid="{6AB81E02-EFAB-4641-BB3B-C6500E224BB5}"/>
    <cellStyle name="Normal 8 6 2" xfId="7280" xr:uid="{DCC228EE-BCDF-4E6C-BFAD-2A31B317CE90}"/>
    <cellStyle name="Normal 8 7" xfId="6776" xr:uid="{A0CFF624-34CA-4E5A-BC27-4D7FC00CD8E2}"/>
    <cellStyle name="Normal 8 8" xfId="8434" xr:uid="{BE5EAF5B-3C1C-40D7-A8D0-9EC821ECB9CE}"/>
    <cellStyle name="Normal 8 9" xfId="6124" xr:uid="{CC54EF49-BA79-4AEC-931D-2D5335F612D7}"/>
    <cellStyle name="Normal 89" xfId="6032" xr:uid="{09CBC8EB-375E-41A2-8E19-E8503E3D0509}"/>
    <cellStyle name="Normal 89 2 2" xfId="7064" xr:uid="{BF96AADE-326C-4FDA-B278-C4C72D005B06}"/>
    <cellStyle name="Normal 89 4" xfId="7091" xr:uid="{B9C24CFE-5794-48D6-B009-A9A4692DEEE5}"/>
    <cellStyle name="Normal 9" xfId="664" xr:uid="{89696D29-54B9-4E64-9478-F4BF08A73725}"/>
    <cellStyle name="Normal 9 10" xfId="11401" xr:uid="{07AA8345-25B0-46D9-8E89-2C0304864AE2}"/>
    <cellStyle name="Normal 9 125 2" xfId="7058" xr:uid="{C943882F-AD90-4FE8-ABE6-142E83CC5679}"/>
    <cellStyle name="Normal 9 2" xfId="5587" xr:uid="{6133CE4F-676B-4910-B95A-20292624FCCF}"/>
    <cellStyle name="Normal 9 2 2" xfId="6300" xr:uid="{ECFA44E5-CEF1-4735-B544-3E4A1B2EEF31}"/>
    <cellStyle name="Normal 9 2 2 2" xfId="6729" xr:uid="{41A4A7EB-E164-49FE-915C-95270A0A77A7}"/>
    <cellStyle name="Normal 9 2 2 2 2" xfId="8807" xr:uid="{0CCDEA61-91D2-4EA3-B718-4AF002C4CDBE}"/>
    <cellStyle name="Normal 9 2 2 3" xfId="6514" xr:uid="{0B6A78A1-127C-4253-957B-356011AFF493}"/>
    <cellStyle name="Normal 9 2 2 4" xfId="6931" xr:uid="{0B8B4DF1-F89B-4F1A-A556-7A90C17522E7}"/>
    <cellStyle name="Normal 9 2 2 5" xfId="8597" xr:uid="{BB40604E-62DC-4E6E-89A2-76A8C063445B}"/>
    <cellStyle name="Normal 9 2 2 6" xfId="11402" xr:uid="{B5630C78-5D24-48B9-AEBC-E4A6E31054C5}"/>
    <cellStyle name="Normal 9 2 3" xfId="6628" xr:uid="{CA56FC46-88C7-421A-8297-674C2719BE37}"/>
    <cellStyle name="Normal 9 2 3 2" xfId="7282" xr:uid="{B4BF42ED-7A7B-4128-A91E-CF7FB5369EEF}"/>
    <cellStyle name="Normal 9 2 3 3" xfId="8706" xr:uid="{B1CFFF28-D05C-49EA-AF42-23404BBA78B4}"/>
    <cellStyle name="Normal 9 2 4" xfId="6413" xr:uid="{8BBDF5C0-B538-4418-AD3A-4B561D0FB3A4}"/>
    <cellStyle name="Normal 9 2 5" xfId="6835" xr:uid="{1A42580C-CFC7-47A3-8AD9-B5768F2A691F}"/>
    <cellStyle name="Normal 9 2 6" xfId="8496" xr:uid="{57433674-7941-423D-AEF5-5B84068131DF}"/>
    <cellStyle name="Normal 9 2 7" xfId="6199" xr:uid="{5A90A4F7-B4FC-4BF5-8D47-86005CE1D2CF}"/>
    <cellStyle name="Normal 9 3" xfId="5586" xr:uid="{714CA9CA-8E0A-46FA-BEC3-82A5224C102A}"/>
    <cellStyle name="Normal 9 3 2" xfId="6679" xr:uid="{BC203147-A39A-4A1C-977B-D68F885CAD46}"/>
    <cellStyle name="Normal 9 3 2 2" xfId="8757" xr:uid="{F0D1436B-B0E7-4FF3-B429-7081D5BE3CF4}"/>
    <cellStyle name="Normal 9 3 3" xfId="6464" xr:uid="{3D06CC7E-B63D-46F3-9830-9B97EE0F476D}"/>
    <cellStyle name="Normal 9 3 4" xfId="6883" xr:uid="{ACC699F5-FDA0-4E7B-8EAB-2D85FA42C5FA}"/>
    <cellStyle name="Normal 9 3 5" xfId="8547" xr:uid="{906CCD98-100C-4B2E-8F0B-02CD198FAA0C}"/>
    <cellStyle name="Normal 9 3 6" xfId="11400" xr:uid="{C2FC3971-3B89-4CD6-AA55-39190DE0EB5F}"/>
    <cellStyle name="Normal 9 3 7" xfId="6250" xr:uid="{E7F4805F-65E4-4A37-BA4F-B6D6BFC01457}"/>
    <cellStyle name="Normal 9 4" xfId="6551" xr:uid="{07892CE1-8049-4756-B3BB-16AF79A42D1F}"/>
    <cellStyle name="Normal 9 4 2" xfId="6968" xr:uid="{119E995A-4515-4A2A-81AD-12281C1D2777}"/>
    <cellStyle name="Normal 9 4 3" xfId="8650" xr:uid="{19272D53-5DBC-4BDA-A7CA-96349FF35FCB}"/>
    <cellStyle name="Normal 9 5" xfId="6572" xr:uid="{21C740B5-49ED-426E-A582-CE68CF89E931}"/>
    <cellStyle name="Normal 9 5 2" xfId="6997" xr:uid="{5AF47D52-37B0-46A7-B7D3-4733B18CDBE4}"/>
    <cellStyle name="Normal 9 6" xfId="6357" xr:uid="{9816BD2A-21E3-4BFC-9A91-C3FBD18B6119}"/>
    <cellStyle name="Normal 9 6 2" xfId="7281" xr:uid="{B0405E13-5468-4706-A37A-829761AE2229}"/>
    <cellStyle name="Normal 9 7" xfId="6782" xr:uid="{D38C8B3B-E356-4137-807E-5CF83D6A5C7A}"/>
    <cellStyle name="Normal 9 8" xfId="8440" xr:uid="{6CF95219-45C5-4814-AB2C-EFC0ED34F18B}"/>
    <cellStyle name="Normal 9 9" xfId="6134" xr:uid="{CBD67BF8-61F9-42FA-A5C5-2B4F9E37653A}"/>
    <cellStyle name="Normal 9_GTO Non Operational Capex Roll-over submission (FINAL with property)" xfId="5588" xr:uid="{B753656E-B022-4601-A094-0BF454136A1C}"/>
    <cellStyle name="Normal 90" xfId="6104" xr:uid="{CFAE2282-5C71-4B3E-A0DA-B368588260E3}"/>
    <cellStyle name="Normal 91" xfId="6063" xr:uid="{10810C26-3FB5-4FF9-AB07-AB9A6C458300}"/>
    <cellStyle name="Normal 91 2" xfId="6141" xr:uid="{45563D2B-7F09-40DF-9542-3F1B2D030087}"/>
    <cellStyle name="Normal 91 2 2" xfId="6203" xr:uid="{D3BB7249-24A3-43A0-98B3-4FEE567137E3}"/>
    <cellStyle name="Normal 91 2 2 2" xfId="6305" xr:uid="{E8EA7716-61A2-4009-AD7E-32ACBEF3A23C}"/>
    <cellStyle name="Normal 91 2 2 2 2" xfId="6734" xr:uid="{B05584FB-8978-4116-8C81-44F48B983F6C}"/>
    <cellStyle name="Normal 91 2 2 2 2 2" xfId="8812" xr:uid="{6F5998FF-7CA4-406C-937E-43EBF9497F1A}"/>
    <cellStyle name="Normal 91 2 2 2 3" xfId="6519" xr:uid="{5A60E83C-314E-4B0D-BEF5-BF36340E905D}"/>
    <cellStyle name="Normal 91 2 2 2 4" xfId="6936" xr:uid="{52AD96BA-98E4-4319-A399-06CF9FDDD1C7}"/>
    <cellStyle name="Normal 91 2 2 2 5" xfId="8602" xr:uid="{4D39B573-F5FE-4587-822D-5300CCB5097C}"/>
    <cellStyle name="Normal 91 2 2 3" xfId="6632" xr:uid="{20C70AB6-DB73-47DE-82A4-5D6E9D7FEAE0}"/>
    <cellStyle name="Normal 91 2 2 3 2" xfId="8710" xr:uid="{89E00951-8961-4FEA-A9E8-BF4E4D00C006}"/>
    <cellStyle name="Normal 91 2 2 4" xfId="6417" xr:uid="{B4719154-ED02-49C2-89C1-7B7A592FD58B}"/>
    <cellStyle name="Normal 91 2 2 5" xfId="6839" xr:uid="{C9DB5A01-6C61-4DDA-ADAF-A75D04545D8F}"/>
    <cellStyle name="Normal 91 2 2 6" xfId="8500" xr:uid="{FD54832D-D09F-40AB-95F9-993768A1372C}"/>
    <cellStyle name="Normal 91 2 3" xfId="6255" xr:uid="{254C536C-074A-4E7E-950A-B183654BAF34}"/>
    <cellStyle name="Normal 91 2 3 2" xfId="6684" xr:uid="{4BBD730A-47DF-4BA2-BEFC-1CE827413E4E}"/>
    <cellStyle name="Normal 91 2 3 2 2" xfId="8762" xr:uid="{C0C28E68-369A-4670-91F5-6FA953A61E50}"/>
    <cellStyle name="Normal 91 2 3 3" xfId="6469" xr:uid="{FE379F31-2EA9-42C6-9A43-E2D5BA013206}"/>
    <cellStyle name="Normal 91 2 3 4" xfId="6888" xr:uid="{19A4FE52-A261-44EB-8935-3659ED1EB480}"/>
    <cellStyle name="Normal 91 2 3 5" xfId="8552" xr:uid="{269B646D-4593-4B47-ABAD-3E353FCFB129}"/>
    <cellStyle name="Normal 91 2 4" xfId="6577" xr:uid="{5D4274C2-2706-4F22-9856-8B1C097610C9}"/>
    <cellStyle name="Normal 91 2 4 2" xfId="7080" xr:uid="{66DCA2DA-04D0-40FE-A851-21FA282E2933}"/>
    <cellStyle name="Normal 91 2 4 3" xfId="8655" xr:uid="{BE0ADA6F-083A-4D0A-B121-9869EA24C07A}"/>
    <cellStyle name="Normal 91 2 5" xfId="6362" xr:uid="{295EC0AC-F47B-49B2-ACC7-13CF6F947B5B}"/>
    <cellStyle name="Normal 91 2 6" xfId="6787" xr:uid="{3992F51C-4C4C-49E0-A8F5-4C85229334CA}"/>
    <cellStyle name="Normal 91 2 7" xfId="8445" xr:uid="{240D43EA-5E9D-4858-AB49-862391F213E9}"/>
    <cellStyle name="Normal 91 3" xfId="6180" xr:uid="{71CD014F-21BF-4CA6-BA76-C23A81A29ACF}"/>
    <cellStyle name="Normal 91 3 2" xfId="6282" xr:uid="{19B1316B-9EDC-424A-842E-0EE21923D1B7}"/>
    <cellStyle name="Normal 91 3 2 2" xfId="6711" xr:uid="{F37E2D7C-AF8D-4D5F-B38A-566FF8EB8571}"/>
    <cellStyle name="Normal 91 3 2 2 2" xfId="8789" xr:uid="{03812514-F46C-480E-A5E8-3D5803EA82C8}"/>
    <cellStyle name="Normal 91 3 2 3" xfId="6496" xr:uid="{22870D9C-B7D8-4A2C-84A8-DC2D577BD534}"/>
    <cellStyle name="Normal 91 3 2 4" xfId="6913" xr:uid="{E4603487-A414-491D-82AE-EBE7261CD545}"/>
    <cellStyle name="Normal 91 3 2 5" xfId="8579" xr:uid="{0479E954-5B85-48D4-A3DA-76A3271EB696}"/>
    <cellStyle name="Normal 91 3 3" xfId="6609" xr:uid="{4BC36267-A36C-4962-84DF-6AF726C6CEE1}"/>
    <cellStyle name="Normal 91 3 3 2" xfId="8687" xr:uid="{343A324A-2706-4490-85B4-6317B7673550}"/>
    <cellStyle name="Normal 91 3 4" xfId="6394" xr:uid="{A4627D94-6875-4D61-8741-00874CEE51F5}"/>
    <cellStyle name="Normal 91 3 5" xfId="6817" xr:uid="{DB91829B-EDEB-4097-9EFE-9E1EA5F75F99}"/>
    <cellStyle name="Normal 91 3 6" xfId="8477" xr:uid="{B63953BF-15D9-46E0-832E-9E5AEB7082D1}"/>
    <cellStyle name="Normal 91 4" xfId="6231" xr:uid="{EBE51BE2-E01F-4B89-9352-F324871A5CD5}"/>
    <cellStyle name="Normal 91 4 2" xfId="6660" xr:uid="{3F517595-C142-41D6-B99B-7BFBDF967511}"/>
    <cellStyle name="Normal 91 4 2 2" xfId="8738" xr:uid="{066DF986-702F-4968-BD20-6F1E9D879E73}"/>
    <cellStyle name="Normal 91 4 3" xfId="6445" xr:uid="{F3E52498-5768-4001-84A3-352CC6DB2239}"/>
    <cellStyle name="Normal 91 4 4" xfId="6865" xr:uid="{2C2DEBE5-3248-4986-BE5F-A58201688D29}"/>
    <cellStyle name="Normal 91 4 5" xfId="8528" xr:uid="{9AB1726E-BEA4-4EB1-A086-E33CFAE56FB6}"/>
    <cellStyle name="Normal 91 5" xfId="6553" xr:uid="{738A4EE9-9FD3-44E9-B0CA-8B719FEB3EAA}"/>
    <cellStyle name="Normal 91 5 2" xfId="7067" xr:uid="{D0230835-FF6C-4EBD-90CC-D8BBCE5A801F}"/>
    <cellStyle name="Normal 91 5 3" xfId="8632" xr:uid="{82EDD3F1-F123-484C-961E-2BB951D77F24}"/>
    <cellStyle name="Normal 91 6" xfId="6338" xr:uid="{E42823EE-DE63-4C29-8609-2C8E86ADD9ED}"/>
    <cellStyle name="Normal 91 7" xfId="6764" xr:uid="{8A91DBD9-E632-4DE7-B446-469E264E16C7}"/>
    <cellStyle name="Normal 91 8" xfId="8422" xr:uid="{85A3D898-21CF-4218-92BE-4085E6A18A84}"/>
    <cellStyle name="Normal 91 9" xfId="6102" xr:uid="{2428A8C2-07A9-4272-A71F-2D60A1ECAC6A}"/>
    <cellStyle name="Normal 92" xfId="6034" xr:uid="{8195D642-4D98-473C-AF25-F34841A4F0A0}"/>
    <cellStyle name="Normal 93" xfId="6044" xr:uid="{323B2E73-10FC-4D28-9560-7298B8F45483}"/>
    <cellStyle name="Normal U" xfId="665" xr:uid="{4C1567AC-7A84-4E24-A99C-360C47723DE6}"/>
    <cellStyle name="Normal U 2" xfId="5589" xr:uid="{11341299-885B-41D9-B32F-6452189CEFA7}"/>
    <cellStyle name="Normal_BPQ template v1 from NGT 22 June" xfId="17" xr:uid="{F394FBA1-1628-43F6-AD99-CAF7E9C25D64}"/>
    <cellStyle name="Normal_risk table" xfId="6077" xr:uid="{5882E73F-D38D-4767-87F6-88CEED51507C}"/>
    <cellStyle name="Note 2" xfId="245" xr:uid="{EC613CFE-AC5F-41DA-BBF8-83F275602299}"/>
    <cellStyle name="Note 2 10" xfId="3891" xr:uid="{F9F6B3A1-2C8E-4D8E-8A20-578AECA98B77}"/>
    <cellStyle name="Note 2 11" xfId="4150" xr:uid="{63F3934A-1093-4D6B-8D8F-9FC77D451575}"/>
    <cellStyle name="Note 2 12" xfId="5590" xr:uid="{34BE2EF6-5589-456B-9DEF-88D4F6E76109}"/>
    <cellStyle name="Note 2 13" xfId="5883" xr:uid="{6C43BDE4-4801-466F-BDA9-01EDD97D6F17}"/>
    <cellStyle name="Note 2 14" xfId="7283" xr:uid="{FD10FAD9-C477-49E6-8EB6-4B36BDF543FE}"/>
    <cellStyle name="Note 2 2" xfId="667" xr:uid="{11D71367-BABB-4EA5-8742-4082F85ACE6D}"/>
    <cellStyle name="Note 2 2 2" xfId="1204" xr:uid="{F12137BB-2633-4C28-A5EC-CE2907EA22F1}"/>
    <cellStyle name="Note 2 2 2 2" xfId="2452" xr:uid="{372DC732-FA28-45BD-9956-F3464F93C89E}"/>
    <cellStyle name="Note 2 2 2 2 2" xfId="14765" xr:uid="{F53365A6-B29A-4E53-8975-B4434410D521}"/>
    <cellStyle name="Note 2 2 2 3" xfId="2958" xr:uid="{0CCEBD24-65C0-40F3-B016-62B58A5569BB}"/>
    <cellStyle name="Note 2 2 2 3 2" xfId="15444" xr:uid="{3B4A3725-8907-478B-9B43-6A4E3EF8E8A4}"/>
    <cellStyle name="Note 2 2 2 4" xfId="2848" xr:uid="{48976169-7995-4226-BE7D-C1ECAF242794}"/>
    <cellStyle name="Note 2 2 2 4 2" xfId="16891" xr:uid="{7F6EE076-B091-43BF-91E3-EA1D3ADA38D1}"/>
    <cellStyle name="Note 2 2 2 5" xfId="3434" xr:uid="{369986A7-5477-4D18-BC3D-499FA6C695EC}"/>
    <cellStyle name="Note 2 2 2 6" xfId="2769" xr:uid="{4131C1E1-F34E-4050-AB02-CEB3C2A0A82F}"/>
    <cellStyle name="Note 2 2 2 7" xfId="4369" xr:uid="{4B5FF0D0-FF22-410E-82BA-DA22E8E3128D}"/>
    <cellStyle name="Note 2 2 2 8" xfId="12041" xr:uid="{14DD9003-ACF3-44A4-9FA0-94A2FC99FF81}"/>
    <cellStyle name="Note 2 2 3" xfId="1963" xr:uid="{5F02BBB8-D82D-41C2-8143-7FA9C0BCA9AB}"/>
    <cellStyle name="Note 2 2 3 2" xfId="13870" xr:uid="{E3B073A7-96FA-4917-B14C-27F7DB4398DB}"/>
    <cellStyle name="Note 2 2 3 3" xfId="14586" xr:uid="{73F5DF41-833E-4D14-A13B-99F321F43150}"/>
    <cellStyle name="Note 2 2 3 4" xfId="10678" xr:uid="{19B0914A-F839-4AD0-B3DC-896816BDC1C0}"/>
    <cellStyle name="Note 2 2 4" xfId="1558" xr:uid="{4779F1F3-32C3-4F3F-B20A-12FF2597BDD8}"/>
    <cellStyle name="Note 2 2 4 2" xfId="9876" xr:uid="{22C827C4-A5E3-4E32-9497-1A638BCF8604}"/>
    <cellStyle name="Note 2 2 5" xfId="1894" xr:uid="{38BDAEFF-79A9-4010-8EBC-52582C56FF60}"/>
    <cellStyle name="Note 2 2 5 2" xfId="13309" xr:uid="{102CD598-FEE5-404F-99DC-BBCF08B57B0E}"/>
    <cellStyle name="Note 2 2 6" xfId="3456" xr:uid="{7196BF8F-E2AF-4BED-96DC-1C57D7196D97}"/>
    <cellStyle name="Note 2 2 6 2" xfId="13078" xr:uid="{09E94622-E50C-4AE1-8800-5813C090242C}"/>
    <cellStyle name="Note 2 2 7" xfId="1904" xr:uid="{CB2A212F-D899-45F3-A971-B5EB0AEABD71}"/>
    <cellStyle name="Note 2 2 8" xfId="3886" xr:uid="{962DF7FD-E9AB-4463-A7DB-A069BE106483}"/>
    <cellStyle name="Note 2 2 9" xfId="7983" xr:uid="{61187404-9692-4E7D-BB1E-AE955D443E22}"/>
    <cellStyle name="Note 2 3" xfId="668" xr:uid="{EC7B62EB-9946-4B1B-8983-8618876FCD83}"/>
    <cellStyle name="Note 2 3 2" xfId="1205" xr:uid="{5A55E0D1-DB71-4D5F-A90A-46F806707E26}"/>
    <cellStyle name="Note 2 3 2 2" xfId="2453" xr:uid="{0752A83B-B427-4747-B951-601B8A1274D7}"/>
    <cellStyle name="Note 2 3 2 2 2" xfId="14877" xr:uid="{95DA155F-3591-4CB2-A66B-ACF9C4AD4C81}"/>
    <cellStyle name="Note 2 3 2 3" xfId="2959" xr:uid="{9B44AEAF-8CC4-483E-84E5-A443A0F5CCB2}"/>
    <cellStyle name="Note 2 3 2 3 2" xfId="15603" xr:uid="{7BFB11D7-4186-4A96-B3C2-63C2A5F3A747}"/>
    <cellStyle name="Note 2 3 2 4" xfId="2688" xr:uid="{7FA48A91-8FBA-4268-8241-99D7AB205742}"/>
    <cellStyle name="Note 2 3 2 4 2" xfId="16987" xr:uid="{16E6C0C0-2832-455E-8416-2C8FC8F9C56F}"/>
    <cellStyle name="Note 2 3 2 5" xfId="2232" xr:uid="{1AE0241A-1419-465B-8143-5AD2786C6004}"/>
    <cellStyle name="Note 2 3 2 6" xfId="1782" xr:uid="{059CEFA8-A035-426A-8B5B-171D630A71EF}"/>
    <cellStyle name="Note 2 3 2 7" xfId="4409" xr:uid="{61A623A0-713C-44D9-93B3-B7C3F376579D}"/>
    <cellStyle name="Note 2 3 2 8" xfId="12203" xr:uid="{CC729F08-D738-4B50-9CD8-9AD44B93E5B2}"/>
    <cellStyle name="Note 2 3 3" xfId="1964" xr:uid="{48F8D4AD-54C2-4641-9A3C-04213AEB6CA1}"/>
    <cellStyle name="Note 2 3 3 2" xfId="14031" xr:uid="{7A71F6CF-F37B-4608-A364-CBADD648B4B4}"/>
    <cellStyle name="Note 2 3 3 3" xfId="15058" xr:uid="{BC7E92B3-2616-4073-9B06-C5953BD2399A}"/>
    <cellStyle name="Note 2 3 3 4" xfId="10800" xr:uid="{528A45D6-2898-4DA3-B9D1-99CAD8D3D557}"/>
    <cellStyle name="Note 2 3 4" xfId="1662" xr:uid="{4722EB78-661F-4400-B4DC-AE476B82B18A}"/>
    <cellStyle name="Note 2 3 4 2" xfId="9998" xr:uid="{D2E1B1ED-074B-4243-922A-D0FB7D61D4D9}"/>
    <cellStyle name="Note 2 3 5" xfId="1538" xr:uid="{AE8F5B1D-A008-4DFC-A560-A49112D128D3}"/>
    <cellStyle name="Note 2 3 5 2" xfId="13392" xr:uid="{A0BAC2AD-D2E0-4D2F-A6A2-F9BCB2FB92D3}"/>
    <cellStyle name="Note 2 3 6" xfId="3229" xr:uid="{3327234F-F79E-4874-AB1A-F4D60C8601EC}"/>
    <cellStyle name="Note 2 3 6 2" xfId="13580" xr:uid="{6A17A0C1-8341-4158-88F7-9B1BB25F915B}"/>
    <cellStyle name="Note 2 3 7" xfId="4178" xr:uid="{C78ADCCA-3315-436F-9FE2-AE944FCC1C9B}"/>
    <cellStyle name="Note 2 3 8" xfId="4230" xr:uid="{76D2D6BE-FC01-4B95-B449-55966ADA4A54}"/>
    <cellStyle name="Note 2 3 9" xfId="8105" xr:uid="{C348978E-3BAE-48C3-8D55-07BE14F6C1A3}"/>
    <cellStyle name="Note 2 4" xfId="666" xr:uid="{4D1F12C0-060B-48C4-8775-33A1ED641FDC}"/>
    <cellStyle name="Note 2 4 2" xfId="1203" xr:uid="{DE393021-6E0B-4EB2-B074-19133822CFA9}"/>
    <cellStyle name="Note 2 4 2 2" xfId="2451" xr:uid="{B1C581EA-C71A-4046-992D-62CC8334DC56}"/>
    <cellStyle name="Note 2 4 2 2 2" xfId="14993" xr:uid="{1E0BF283-3434-42AB-828E-AD2A4353EBA5}"/>
    <cellStyle name="Note 2 4 2 3" xfId="2957" xr:uid="{71578286-38CB-4E1E-BC5C-5F0985DDCD1A}"/>
    <cellStyle name="Note 2 4 2 3 2" xfId="15727" xr:uid="{7EC97C99-7E7B-4BB2-A18A-778B0DECD973}"/>
    <cellStyle name="Note 2 4 2 4" xfId="1483" xr:uid="{A3320D12-5E2C-46B6-A6D1-51475D6B3DF6}"/>
    <cellStyle name="Note 2 4 2 4 2" xfId="17200" xr:uid="{DFC47471-1838-4D8F-A48F-4D1ED745C14E}"/>
    <cellStyle name="Note 2 4 2 5" xfId="3914" xr:uid="{7B0CAA2D-AA01-4D4E-B678-54D1AFF7F576}"/>
    <cellStyle name="Note 2 4 2 6" xfId="3881" xr:uid="{E5DF0A96-5F34-4D15-9B44-CECABA2CF3AB}"/>
    <cellStyle name="Note 2 4 2 7" xfId="4477" xr:uid="{3062FEC9-9FAF-4FAC-8B40-8C9D678FE74C}"/>
    <cellStyle name="Note 2 4 2 8" xfId="12416" xr:uid="{2C499200-F198-4AB7-B6B2-DC8CA660ED73}"/>
    <cellStyle name="Note 2 4 3" xfId="1962" xr:uid="{CE3FC622-8332-44D8-A532-10140EA054FF}"/>
    <cellStyle name="Note 2 4 3 2" xfId="14201" xr:uid="{74E5341F-2643-4952-9BBB-43A9EAC429A4}"/>
    <cellStyle name="Note 2 4 3 3" xfId="14719" xr:uid="{E2014DBC-FD5D-4F63-89F2-AA352F282194}"/>
    <cellStyle name="Note 2 4 3 4" xfId="11014" xr:uid="{09565767-3F9F-4327-8005-7AE192E8881B}"/>
    <cellStyle name="Note 2 4 4" xfId="1397" xr:uid="{277FC470-3833-495E-8376-CBB97A3C77C3}"/>
    <cellStyle name="Note 2 4 4 2" xfId="9982" xr:uid="{24718E5D-D9A9-4792-B65F-15A73956754B}"/>
    <cellStyle name="Note 2 4 5" xfId="1752" xr:uid="{22E1CBAD-8391-453B-BA56-71962AC3ECAB}"/>
    <cellStyle name="Note 2 4 5 2" xfId="13376" xr:uid="{8BEFB41C-C450-48DA-BF40-A2647929ED8B}"/>
    <cellStyle name="Note 2 4 6" xfId="1739" xr:uid="{84448D0F-C967-491A-9FDE-0942F45EEDBB}"/>
    <cellStyle name="Note 2 4 6 2" xfId="13076" xr:uid="{84BAFBDB-FF80-491A-B549-7271765DFECB}"/>
    <cellStyle name="Note 2 4 7" xfId="3621" xr:uid="{84F377FC-2878-4B1F-956A-4C17A30D3FC0}"/>
    <cellStyle name="Note 2 4 8" xfId="4363" xr:uid="{400A4641-5CBC-48E2-9ED7-445057D9CDDA}"/>
    <cellStyle name="Note 2 4 9" xfId="8089" xr:uid="{78B7AABA-5A82-4755-B2BA-FD1602430269}"/>
    <cellStyle name="Note 2 5" xfId="1162" xr:uid="{8E30BF29-3C9A-41E4-8342-B63457A01827}"/>
    <cellStyle name="Note 2 5 2" xfId="2410" xr:uid="{3E8567A9-0B3F-42D2-B9D4-0B5088A7563B}"/>
    <cellStyle name="Note 2 5 2 2" xfId="14930" xr:uid="{C993BCE3-2655-4C60-8E36-BFB8D456B50C}"/>
    <cellStyle name="Note 2 5 2 3" xfId="15707" xr:uid="{24323A10-C8A9-4373-99DE-B67612EBE87B}"/>
    <cellStyle name="Note 2 5 2 4" xfId="17094" xr:uid="{978B98C4-89C8-4801-8DFA-4CC25763DD61}"/>
    <cellStyle name="Note 2 5 2 5" xfId="12310" xr:uid="{A7A3BF33-45E7-4DB7-8506-1B13108AB850}"/>
    <cellStyle name="Note 2 5 3" xfId="2916" xr:uid="{9D5716B2-A828-4059-9AFC-A2537778EAC6}"/>
    <cellStyle name="Note 2 5 3 2" xfId="14136" xr:uid="{0ADD5019-14C7-4978-A1C3-4510FB68AEE3}"/>
    <cellStyle name="Note 2 5 3 3" xfId="15052" xr:uid="{4F9B196C-0C11-4665-BB8E-A331E6A7720A}"/>
    <cellStyle name="Note 2 5 3 4" xfId="10908" xr:uid="{7CAD2C24-07CB-4110-92E4-40F722C89921}"/>
    <cellStyle name="Note 2 5 4" xfId="2313" xr:uid="{6519BF84-BA86-4EE6-AC0D-FB1DFB0FBA3B}"/>
    <cellStyle name="Note 2 5 4 2" xfId="9753" xr:uid="{88F93F48-69D7-4803-BCDF-536D78554668}"/>
    <cellStyle name="Note 2 5 5" xfId="2281" xr:uid="{5096A87B-110B-4F60-BD96-909AFE4AEAB4}"/>
    <cellStyle name="Note 2 5 5 2" xfId="13186" xr:uid="{94194E5C-4F1D-4004-BE0B-74C166CDC303}"/>
    <cellStyle name="Note 2 5 6" xfId="3601" xr:uid="{A438559F-E611-4879-A3D4-B2171C1D3AF3}"/>
    <cellStyle name="Note 2 5 6 2" xfId="14498" xr:uid="{46CDE4D1-6BA2-430F-8F1F-C8BA3E13E78C}"/>
    <cellStyle name="Note 2 5 7" xfId="4478" xr:uid="{B975AA99-79FB-4E29-8162-EF16E8B18C57}"/>
    <cellStyle name="Note 2 5 8" xfId="7860" xr:uid="{3115217E-6EB8-4724-B611-F0215FBE62E0}"/>
    <cellStyle name="Note 2 6" xfId="1587" xr:uid="{1841620C-E915-4A87-AA4F-175C28A70224}"/>
    <cellStyle name="Note 2 6 2" xfId="14606" xr:uid="{63D4FBF3-DD17-4E87-86B4-CA545C5DCFF4}"/>
    <cellStyle name="Note 2 6 3" xfId="15342" xr:uid="{60781E12-9DBC-4B72-90FB-79E0582BCD26}"/>
    <cellStyle name="Note 2 6 4" xfId="16524" xr:uid="{87DD239B-E88B-4908-80B5-F2363066FAE9}"/>
    <cellStyle name="Note 2 6 5" xfId="11629" xr:uid="{469734A1-6272-4B87-84C6-6F2620DF078F}"/>
    <cellStyle name="Note 2 7" xfId="1490" xr:uid="{3377189D-2477-4372-97E5-8C6BE0BA6BCF}"/>
    <cellStyle name="Note 2 7 2" xfId="13716" xr:uid="{7C59CAF9-3A31-4954-91D0-B419181FA2F0}"/>
    <cellStyle name="Note 2 7 3" xfId="13064" xr:uid="{63C3679A-E573-47FF-A192-DB66D725AFF4}"/>
    <cellStyle name="Note 2 7 4" xfId="10405" xr:uid="{1EA9D92C-225D-47E2-B286-5AD19150E0D8}"/>
    <cellStyle name="Note 2 8" xfId="3514" xr:uid="{E4D9257D-9766-406D-AF69-8618D199EAE5}"/>
    <cellStyle name="Note 2 8 2" xfId="9169" xr:uid="{C329AD38-0921-43F2-A8F5-E36DE8CD785B}"/>
    <cellStyle name="Note 2 9" xfId="3672" xr:uid="{C2515A02-01ED-4905-BED5-59F2A2AF325F}"/>
    <cellStyle name="Note 2 9 2" xfId="8942" xr:uid="{5F87D631-37D0-42B7-9ACE-404533D7D5EC}"/>
    <cellStyle name="Note 3" xfId="669" xr:uid="{A3BC370B-14A7-4341-A31B-E33611563D54}"/>
    <cellStyle name="Note 3 10" xfId="5591" xr:uid="{8F9C3A92-A764-4DC2-9A9E-DC8F59DDDF01}"/>
    <cellStyle name="Note 3 10 2" xfId="12204" xr:uid="{DAEF0548-3E2C-4A9E-B4FE-259733B99190}"/>
    <cellStyle name="Note 3 10 2 2" xfId="14878" xr:uid="{788ED241-09FB-42F4-84B6-2BDEB4F95897}"/>
    <cellStyle name="Note 3 10 2 3" xfId="15604" xr:uid="{B67501CA-64F9-458A-A0C2-55200C3B5CC3}"/>
    <cellStyle name="Note 3 10 2 4" xfId="16988" xr:uid="{D1B2D74C-2CE9-4D30-8051-75A7F39529B1}"/>
    <cellStyle name="Note 3 10 3" xfId="10801" xr:uid="{88534BDD-E956-4747-A37E-710A87190DC6}"/>
    <cellStyle name="Note 3 10 3 2" xfId="14032" xr:uid="{83965192-57E8-49B5-8668-416E9000796D}"/>
    <cellStyle name="Note 3 10 3 3" xfId="13147" xr:uid="{0960CED0-233D-452B-A29C-0A9C263C6277}"/>
    <cellStyle name="Note 3 10 4" xfId="10285" xr:uid="{2085F5E3-FDF4-4C13-9CE7-2E4ABABB3170}"/>
    <cellStyle name="Note 3 10 5" xfId="13641" xr:uid="{234D7139-CBA0-48A6-B846-65921D87EAF0}"/>
    <cellStyle name="Note 3 10 6" xfId="14742" xr:uid="{9EF33B90-D2F2-41F5-820F-74936536BEF0}"/>
    <cellStyle name="Note 3 10 7" xfId="8395" xr:uid="{FB498782-15AE-4839-9810-B52A0018BF8D}"/>
    <cellStyle name="Note 3 11" xfId="5884" xr:uid="{B3E6EC72-8D74-45C9-9C74-F9C45A4CA7EF}"/>
    <cellStyle name="Note 3 11 2" xfId="12417" xr:uid="{CC3CF667-2BF0-4A6F-8EA6-BAC920906ECC}"/>
    <cellStyle name="Note 3 11 2 2" xfId="14994" xr:uid="{BCE0B688-FA24-4B0A-979B-47AD5068D680}"/>
    <cellStyle name="Note 3 11 2 3" xfId="15728" xr:uid="{97BC28E3-9CF2-4EE2-AB87-D9DE9306972F}"/>
    <cellStyle name="Note 3 11 2 4" xfId="17201" xr:uid="{B7149232-6D88-4B2E-B745-5423FB9FA2D9}"/>
    <cellStyle name="Note 3 11 3" xfId="11015" xr:uid="{F2D98452-1FED-45A1-9DBC-0FF5FD8236CD}"/>
    <cellStyle name="Note 3 11 3 2" xfId="14202" xr:uid="{9E5A7FA9-260F-470A-B6A3-E96C3EC7F8FB}"/>
    <cellStyle name="Note 3 11 3 3" xfId="13041" xr:uid="{A9B612BE-9830-472D-94E4-C0993BFCC480}"/>
    <cellStyle name="Note 3 11 4" xfId="9981" xr:uid="{9BEA43A9-0B29-4EBE-97C1-382996E59B58}"/>
    <cellStyle name="Note 3 11 5" xfId="13375" xr:uid="{8B2E6F14-8134-4C48-A8B0-476D34695FE3}"/>
    <cellStyle name="Note 3 11 6" xfId="14752" xr:uid="{C6FCDB7B-416D-4E37-999B-AADFE6E95751}"/>
    <cellStyle name="Note 3 11 7" xfId="8088" xr:uid="{20CEFBD3-9024-4625-850F-7F0338CA1076}"/>
    <cellStyle name="Note 3 12" xfId="8410" xr:uid="{7DAF3223-1AFE-4DD4-8749-3804F667F018}"/>
    <cellStyle name="Note 3 12 2" xfId="12309" xr:uid="{8D09D68F-1037-46F7-9271-6F03032364C8}"/>
    <cellStyle name="Note 3 12 2 2" xfId="14929" xr:uid="{36FADE9A-DDBF-48FE-BB40-BB3635EECF59}"/>
    <cellStyle name="Note 3 12 2 3" xfId="15706" xr:uid="{3B93BBB9-0139-4F6D-B0A0-5C677ED4D6B3}"/>
    <cellStyle name="Note 3 12 2 4" xfId="17093" xr:uid="{D773D15A-7B97-4887-9755-3B7232573499}"/>
    <cellStyle name="Note 3 12 3" xfId="10907" xr:uid="{10C1B0D5-A841-4FB5-B7BA-4EFB4B97C98C}"/>
    <cellStyle name="Note 3 12 3 2" xfId="14135" xr:uid="{17BE0F78-9637-4EE6-881F-8C732EC0C9B6}"/>
    <cellStyle name="Note 3 12 3 3" xfId="14350" xr:uid="{B06C66F5-6C21-4764-87B1-1DD386A2FD85}"/>
    <cellStyle name="Note 3 12 4" xfId="10300" xr:uid="{8AFAE363-8163-4039-96A0-873B435B7DCF}"/>
    <cellStyle name="Note 3 12 5" xfId="13656" xr:uid="{DF00839A-B315-4D00-A701-4534A58B1481}"/>
    <cellStyle name="Note 3 12 6" xfId="13112" xr:uid="{5DB584A8-8B29-429C-BA86-0734CEDBBD10}"/>
    <cellStyle name="Note 3 13" xfId="11630" xr:uid="{F963A09D-08ED-44DA-89E6-A5E572DB61F8}"/>
    <cellStyle name="Note 3 13 2" xfId="14607" xr:uid="{A87417C8-1B94-4859-91CD-89F6479CA3D3}"/>
    <cellStyle name="Note 3 13 3" xfId="15343" xr:uid="{A5F376F9-9874-4A6D-8CAE-38C7F6633E89}"/>
    <cellStyle name="Note 3 13 4" xfId="16525" xr:uid="{92205309-6D72-4FAE-8146-0B96E71FB3E4}"/>
    <cellStyle name="Note 3 14" xfId="10406" xr:uid="{FFC2B8C9-EFC7-4B82-A03E-D05B94068BE7}"/>
    <cellStyle name="Note 3 14 2" xfId="13717" xr:uid="{86B36739-92D5-471F-8BA9-BA7321442E3A}"/>
    <cellStyle name="Note 3 14 3" xfId="14368" xr:uid="{54D6E7C3-D936-414D-883A-16FC95698B08}"/>
    <cellStyle name="Note 3 15" xfId="9170" xr:uid="{3D41496B-2064-4921-BB12-ED1F16722225}"/>
    <cellStyle name="Note 3 16" xfId="9379" xr:uid="{CC3F210F-8AAC-44D9-BDE8-BD9ADD97CBC6}"/>
    <cellStyle name="Note 3 17" xfId="7284" xr:uid="{232099F1-D772-44DB-ACE8-5321BAA934C0}"/>
    <cellStyle name="Note 3 2" xfId="670" xr:uid="{A3FED896-A2EC-4EEE-980E-A973F7F48621}"/>
    <cellStyle name="Note 3 2 10" xfId="5885" xr:uid="{BFEB00A0-4B64-4320-A3D8-CA024F9F223D}"/>
    <cellStyle name="Note 3 2 11" xfId="7285" xr:uid="{89089BEB-E3A5-4733-8333-6DA5803D2823}"/>
    <cellStyle name="Note 3 2 2" xfId="1207" xr:uid="{6B45E9E6-F41B-4E80-A5A9-BBCA9DFEC841}"/>
    <cellStyle name="Note 3 2 2 2" xfId="2455" xr:uid="{4278CB1E-B7B0-442C-8A2D-2E6C58CD9DF4}"/>
    <cellStyle name="Note 3 2 2 2 2" xfId="14767" xr:uid="{4AB7F9CE-BE0D-4059-B7B8-BFF7E01DEDB9}"/>
    <cellStyle name="Note 3 2 2 2 3" xfId="15446" xr:uid="{E444C05B-2B74-4E63-A426-4B7730EB0B93}"/>
    <cellStyle name="Note 3 2 2 2 4" xfId="16893" xr:uid="{5459EE2C-FF69-4317-8EAB-3778BC277B72}"/>
    <cellStyle name="Note 3 2 2 2 5" xfId="12043" xr:uid="{E4420BFC-9467-4A00-8BC7-A190E78B23EF}"/>
    <cellStyle name="Note 3 2 2 3" xfId="2961" xr:uid="{84C1EEDC-CA4D-4C46-B027-2AC9D72EB3C7}"/>
    <cellStyle name="Note 3 2 2 3 2" xfId="13872" xr:uid="{3288BB2E-41EE-41D3-92A4-FC32DCE9B62C}"/>
    <cellStyle name="Note 3 2 2 3 3" xfId="13009" xr:uid="{B751C1FE-6CAA-4B09-AC86-421F9ACF8748}"/>
    <cellStyle name="Note 3 2 2 3 4" xfId="10680" xr:uid="{46D2F0EA-B0E4-4FAC-8AAB-6B3194E1F9A6}"/>
    <cellStyle name="Note 3 2 2 4" xfId="1758" xr:uid="{440D287A-9432-45D4-A620-3E0AD7E006E7}"/>
    <cellStyle name="Note 3 2 2 4 2" xfId="9874" xr:uid="{F6F583ED-A9D9-4B63-8C8D-7333C9CE54BF}"/>
    <cellStyle name="Note 3 2 2 5" xfId="1807" xr:uid="{81410CD7-D6FD-40B2-983B-23BAF5C5D89B}"/>
    <cellStyle name="Note 3 2 2 5 2" xfId="13307" xr:uid="{9BB3FFB4-B287-4D8F-8BF7-F591EAE17B52}"/>
    <cellStyle name="Note 3 2 2 6" xfId="4036" xr:uid="{2BD56C08-E8D1-4EEC-B979-217936CDE3D4}"/>
    <cellStyle name="Note 3 2 2 6 2" xfId="13584" xr:uid="{0B019346-28A0-4230-960F-098357EC62F6}"/>
    <cellStyle name="Note 3 2 2 7" xfId="4049" xr:uid="{F84B1116-B56A-4274-BCBE-848132F87D54}"/>
    <cellStyle name="Note 3 2 2 8" xfId="7981" xr:uid="{42A32CE0-8217-4749-BC28-52C0056BD967}"/>
    <cellStyle name="Note 3 2 3" xfId="1966" xr:uid="{FBFF5453-BAB3-4DFF-93D3-D288EB2E2AFE}"/>
    <cellStyle name="Note 3 2 3 2" xfId="12205" xr:uid="{DA57F000-BF56-44C3-83B2-9AF9FA655A47}"/>
    <cellStyle name="Note 3 2 3 2 2" xfId="14879" xr:uid="{5AA6ABFD-7251-4A07-86A6-C04E87F934B1}"/>
    <cellStyle name="Note 3 2 3 2 3" xfId="15605" xr:uid="{F3F5C9F3-0762-4E48-B2AA-FE782B099468}"/>
    <cellStyle name="Note 3 2 3 2 4" xfId="16989" xr:uid="{78245BDD-71B2-4B7F-B4B7-1309D1CCE1B6}"/>
    <cellStyle name="Note 3 2 3 3" xfId="10802" xr:uid="{80FE4507-212A-4A23-B820-F438808B4AA8}"/>
    <cellStyle name="Note 3 2 3 3 2" xfId="14033" xr:uid="{A51F3F80-C4E0-4375-8DA8-C6B787E3F65C}"/>
    <cellStyle name="Note 3 2 3 3 3" xfId="12954" xr:uid="{249FEE90-2B13-4B4D-9048-C9905B654A4C}"/>
    <cellStyle name="Note 3 2 3 4" xfId="9999" xr:uid="{04D4CA6A-4F46-4210-9D37-1992E9256ED4}"/>
    <cellStyle name="Note 3 2 3 5" xfId="13393" xr:uid="{8E953DE3-E72E-4F21-B698-E81DA77AAEF2}"/>
    <cellStyle name="Note 3 2 3 6" xfId="14750" xr:uid="{519ACD01-741F-4E1D-9192-16A5BB3ECB3A}"/>
    <cellStyle name="Note 3 2 3 7" xfId="8106" xr:uid="{EDF5168A-58D3-4717-B75E-CE1F333309D5}"/>
    <cellStyle name="Note 3 2 4" xfId="1557" xr:uid="{94FD6414-620E-45F6-8C00-9927B095C321}"/>
    <cellStyle name="Note 3 2 4 2" xfId="12418" xr:uid="{A26F6D64-FBDC-4AE5-ADD5-E0EBAC914917}"/>
    <cellStyle name="Note 3 2 4 2 2" xfId="14995" xr:uid="{E82A1D15-8336-4AED-A2F4-6DCBF05D8391}"/>
    <cellStyle name="Note 3 2 4 2 3" xfId="15729" xr:uid="{D9D2196C-DCF0-41EA-A118-25AA7BAD4126}"/>
    <cellStyle name="Note 3 2 4 2 4" xfId="17202" xr:uid="{C4AD416E-5E79-4A6A-8029-07779D2CB354}"/>
    <cellStyle name="Note 3 2 4 3" xfId="11016" xr:uid="{20C3CB51-B020-46CB-BE69-1E6B0EFB88ED}"/>
    <cellStyle name="Note 3 2 4 3 2" xfId="14203" xr:uid="{1CB41291-879A-4004-B63E-EC6ACECF0BC2}"/>
    <cellStyle name="Note 3 2 4 3 3" xfId="14347" xr:uid="{04EE9B87-69F7-42CF-8599-95445FBF0021}"/>
    <cellStyle name="Note 3 2 4 4" xfId="9980" xr:uid="{31510B42-D9A8-4ECC-99EF-32DDFFA8E1F3}"/>
    <cellStyle name="Note 3 2 4 5" xfId="13374" xr:uid="{C5DDD536-1DD3-46D9-9EE7-0F01921805F9}"/>
    <cellStyle name="Note 3 2 4 6" xfId="13582" xr:uid="{AC77282F-73CA-4C8E-BAFC-DD6315E8F7A8}"/>
    <cellStyle name="Note 3 2 4 7" xfId="8087" xr:uid="{E7A320CF-277C-42A0-819D-862BF20F8670}"/>
    <cellStyle name="Note 3 2 5" xfId="1521" xr:uid="{80CF282B-27B9-4DE7-A33F-32EF353F9689}"/>
    <cellStyle name="Note 3 2 5 2" xfId="12308" xr:uid="{8092471E-60BA-4701-94D4-98978279DB3E}"/>
    <cellStyle name="Note 3 2 5 2 2" xfId="14928" xr:uid="{90E45090-F002-402E-81C7-EA4A6977EFDE}"/>
    <cellStyle name="Note 3 2 5 2 3" xfId="15705" xr:uid="{911BCEE7-7274-481D-84AD-34502B87D426}"/>
    <cellStyle name="Note 3 2 5 2 4" xfId="17092" xr:uid="{67B85C52-6757-40CD-88A4-BE1EEAFA1D08}"/>
    <cellStyle name="Note 3 2 5 3" xfId="10906" xr:uid="{7851CA3C-4245-4FE3-8C99-8664FED2DFF3}"/>
    <cellStyle name="Note 3 2 5 3 2" xfId="14134" xr:uid="{B913B80C-0F6B-4717-9D0D-264D1C1F2CB2}"/>
    <cellStyle name="Note 3 2 5 3 3" xfId="13044" xr:uid="{06F8912E-7861-4726-B6B8-B592E784B22D}"/>
    <cellStyle name="Note 3 2 5 4" xfId="10294" xr:uid="{2AF876E0-CF8D-435E-A80D-79D6E5FE592A}"/>
    <cellStyle name="Note 3 2 5 5" xfId="13650" xr:uid="{E1730829-440C-445C-A85F-FD4E73234FA6}"/>
    <cellStyle name="Note 3 2 5 6" xfId="13352" xr:uid="{92D42DCC-6279-4654-B237-97266C14B9AF}"/>
    <cellStyle name="Note 3 2 5 7" xfId="8404" xr:uid="{5D60E293-B262-48C1-8441-6B14B4F26C68}"/>
    <cellStyle name="Note 3 2 6" xfId="3713" xr:uid="{8513A769-9DF7-4F13-8B8A-7B0EF68EB152}"/>
    <cellStyle name="Note 3 2 6 2" xfId="14608" xr:uid="{09305DE2-917A-45F0-9184-EC89261B44CE}"/>
    <cellStyle name="Note 3 2 6 3" xfId="15344" xr:uid="{431AD571-C591-4E26-A7A6-351C08B734D4}"/>
    <cellStyle name="Note 3 2 6 4" xfId="16526" xr:uid="{0CE13A4F-2565-4870-8FF9-BFA882CE5EA0}"/>
    <cellStyle name="Note 3 2 6 5" xfId="11631" xr:uid="{0209775C-3390-4B3F-9F3A-765AFD4DDFFD}"/>
    <cellStyle name="Note 3 2 7" xfId="3547" xr:uid="{846E601A-B1E9-4495-82FC-C98C18C8F7B1}"/>
    <cellStyle name="Note 3 2 7 2" xfId="13718" xr:uid="{CA3C2545-FF9D-485F-9484-73F3A6034009}"/>
    <cellStyle name="Note 3 2 7 3" xfId="15070" xr:uid="{7D38A0F8-96C5-4EEB-A120-4CAF8678302E}"/>
    <cellStyle name="Note 3 2 7 4" xfId="10407" xr:uid="{0C7C8E3C-F657-4A91-B9ED-D77BDD146F67}"/>
    <cellStyle name="Note 3 2 8" xfId="4469" xr:uid="{065D8DBD-0A6F-476D-A00D-F99D87CA3080}"/>
    <cellStyle name="Note 3 2 8 2" xfId="9171" xr:uid="{12B45EFE-F645-49B8-AC28-5959D56261B9}"/>
    <cellStyle name="Note 3 2 9" xfId="5592" xr:uid="{80156FAB-F1B9-49D3-ACB0-B80B0EF4A5E5}"/>
    <cellStyle name="Note 3 2 9 2" xfId="8943" xr:uid="{F2E68727-81D3-4023-A733-B15235F144B8}"/>
    <cellStyle name="Note 3 3" xfId="1206" xr:uid="{57E5AB4A-2192-4A62-A45E-94ECB2EE9972}"/>
    <cellStyle name="Note 3 3 10" xfId="7286" xr:uid="{46B98CD7-7720-43A4-8E30-8D140A1F1C3A}"/>
    <cellStyle name="Note 3 3 2" xfId="2454" xr:uid="{1AC8C57C-1BB4-4BA4-A2D2-693853C7EA7D}"/>
    <cellStyle name="Note 3 3 2 2" xfId="12044" xr:uid="{1C48B219-E17D-4AF5-860C-F8EB260C2A14}"/>
    <cellStyle name="Note 3 3 2 2 2" xfId="14768" xr:uid="{C26350F8-F3FA-4197-852D-22FE48098F6C}"/>
    <cellStyle name="Note 3 3 2 2 3" xfId="15447" xr:uid="{AF0A0F9B-E6BB-4634-8981-C007B86768A0}"/>
    <cellStyle name="Note 3 3 2 2 4" xfId="16894" xr:uid="{BD4C851B-981E-4E00-BDF6-6C249C6E26EB}"/>
    <cellStyle name="Note 3 3 2 3" xfId="10681" xr:uid="{C0A648D8-EE2F-4D66-ACAE-FFA2FE935D15}"/>
    <cellStyle name="Note 3 3 2 3 2" xfId="13873" xr:uid="{70C51E47-3583-4236-B9F7-91BDC2A6F88A}"/>
    <cellStyle name="Note 3 3 2 3 3" xfId="14162" xr:uid="{22419172-DFBB-468F-B6E7-D3C6358B1557}"/>
    <cellStyle name="Note 3 3 2 4" xfId="10123" xr:uid="{04DF70C8-B59F-4BAE-936D-C65270AA3670}"/>
    <cellStyle name="Note 3 3 2 5" xfId="13517" xr:uid="{20606E74-3717-45BB-8DA5-FB94EE18F89B}"/>
    <cellStyle name="Note 3 3 2 6" xfId="9050" xr:uid="{8B5A002C-BE8F-4FEC-BED2-D7893D7C8C84}"/>
    <cellStyle name="Note 3 3 2 7" xfId="8231" xr:uid="{50573F07-5CF1-4EE0-B761-EE8F94C412FD}"/>
    <cellStyle name="Note 3 3 3" xfId="2960" xr:uid="{243C4A17-4EF9-41B7-9DDC-66A4643C18BE}"/>
    <cellStyle name="Note 3 3 3 2" xfId="12206" xr:uid="{E197C393-E92F-4B79-8A2C-7CF33D3118C2}"/>
    <cellStyle name="Note 3 3 3 2 2" xfId="14880" xr:uid="{9AFE9152-2C2D-49D6-BDA3-BB334F4ED6CF}"/>
    <cellStyle name="Note 3 3 3 2 3" xfId="15606" xr:uid="{6116C978-6568-4CE4-A38E-AB7BF3E1CAC7}"/>
    <cellStyle name="Note 3 3 3 2 4" xfId="16990" xr:uid="{6EE4D0C0-227F-4AD8-ADB1-256B3055C6BF}"/>
    <cellStyle name="Note 3 3 3 3" xfId="10803" xr:uid="{53356724-EDFA-4454-9E70-0216226CD198}"/>
    <cellStyle name="Note 3 3 3 3 2" xfId="14034" xr:uid="{D8744BE2-5E6D-4A34-8CC5-C1519F003104}"/>
    <cellStyle name="Note 3 3 3 3 3" xfId="9090" xr:uid="{8860B065-2BDA-4AAA-A983-DB45862DC452}"/>
    <cellStyle name="Note 3 3 3 4" xfId="10284" xr:uid="{1B599CE8-B6B6-4358-A7E1-2A9B16730FA6}"/>
    <cellStyle name="Note 3 3 3 5" xfId="13640" xr:uid="{1B5A5026-7972-4481-9C3E-6C6E768F0DC4}"/>
    <cellStyle name="Note 3 3 3 6" xfId="13572" xr:uid="{D2EFFF36-406D-42A3-B9CC-85507B833ED7}"/>
    <cellStyle name="Note 3 3 3 7" xfId="8394" xr:uid="{CDC6010C-D015-4CF5-B3E4-DFC4CD01A45E}"/>
    <cellStyle name="Note 3 3 4" xfId="1994" xr:uid="{ECB728E2-BA1E-41EC-AB1F-7C521A23DB34}"/>
    <cellStyle name="Note 3 3 4 2" xfId="12419" xr:uid="{F8B3E93C-3014-4C44-B57F-02E46D3FC0AB}"/>
    <cellStyle name="Note 3 3 4 2 2" xfId="14996" xr:uid="{E773A6F8-57AB-45CF-B561-0675F7566543}"/>
    <cellStyle name="Note 3 3 4 2 3" xfId="15730" xr:uid="{1AC575EB-24C7-4CE8-96F4-19B9D0E1430C}"/>
    <cellStyle name="Note 3 3 4 2 4" xfId="17203" xr:uid="{C5337239-5F4A-481A-82E9-59DB19BC7F6E}"/>
    <cellStyle name="Note 3 3 4 3" xfId="11017" xr:uid="{A6B6D0F2-1944-4153-B188-6FED4A54C3CA}"/>
    <cellStyle name="Note 3 3 4 3 2" xfId="14204" xr:uid="{DD0EDE95-900B-4D1F-AF39-3CD9F37B1098}"/>
    <cellStyle name="Note 3 3 4 3 3" xfId="15049" xr:uid="{2BAA6C04-02CB-4A9C-9E55-95FE00F79CFA}"/>
    <cellStyle name="Note 3 3 4 4" xfId="9979" xr:uid="{FEC8FCF2-96BA-4406-8B3F-C7D2DFF01A76}"/>
    <cellStyle name="Note 3 3 4 5" xfId="13373" xr:uid="{1B0600B9-8002-4C0E-9B47-832BA6E28841}"/>
    <cellStyle name="Note 3 3 4 6" xfId="13857" xr:uid="{72ADEA0F-C45D-4020-902C-0DC5223B946A}"/>
    <cellStyle name="Note 3 3 4 7" xfId="8086" xr:uid="{A5164F3E-236C-4731-8838-22BCA4475954}"/>
    <cellStyle name="Note 3 3 5" xfId="3241" xr:uid="{649CE190-ED64-4472-A038-BE044BB99C61}"/>
    <cellStyle name="Note 3 3 5 2" xfId="12307" xr:uid="{4EABBAF7-417A-4E0B-8399-4EAC3C178A2A}"/>
    <cellStyle name="Note 3 3 5 2 2" xfId="14927" xr:uid="{86E60B7C-110F-4B92-B70E-70918F9021AF}"/>
    <cellStyle name="Note 3 3 5 2 3" xfId="15704" xr:uid="{CE45343D-607A-4266-9127-A493AEB66239}"/>
    <cellStyle name="Note 3 3 5 2 4" xfId="17091" xr:uid="{A2C8989C-2C9B-497A-8CC2-5078B6737BCA}"/>
    <cellStyle name="Note 3 3 5 3" xfId="10905" xr:uid="{36621BC8-ED09-437A-AECE-FF919A5D10B2}"/>
    <cellStyle name="Note 3 3 5 3 2" xfId="14133" xr:uid="{D10E0073-3702-4CEF-994F-9C4A25DDAD60}"/>
    <cellStyle name="Note 3 3 5 3 3" xfId="14721" xr:uid="{02843DC4-BC8F-4F49-871F-F93D7929429D}"/>
    <cellStyle name="Note 3 3 5 4" xfId="9990" xr:uid="{6980E61C-E33F-4A79-B76B-1ED6D3CF3C0E}"/>
    <cellStyle name="Note 3 3 5 5" xfId="13384" xr:uid="{54D103BD-FFF0-440B-8F69-A35D659D1DA2}"/>
    <cellStyle name="Note 3 3 5 6" xfId="13361" xr:uid="{B246A9E5-9144-4267-B12C-F3BB959B3D0A}"/>
    <cellStyle name="Note 3 3 5 7" xfId="8097" xr:uid="{4CF9A423-2C2D-4541-8092-EE32216F0037}"/>
    <cellStyle name="Note 3 3 6" xfId="2263" xr:uid="{F8469BE4-17CF-40C5-AE2E-31E4149260E8}"/>
    <cellStyle name="Note 3 3 6 2" xfId="14609" xr:uid="{5374DB1B-0728-486D-9BDB-3A9C9F1474FB}"/>
    <cellStyle name="Note 3 3 6 3" xfId="15345" xr:uid="{3C86AF0F-B9FA-4360-9C6F-A42D18E92336}"/>
    <cellStyle name="Note 3 3 6 4" xfId="16527" xr:uid="{4F94E9EA-67A9-4C1F-B3EF-20E4E759A73B}"/>
    <cellStyle name="Note 3 3 6 5" xfId="11632" xr:uid="{32CAF868-4E67-43C7-A3E8-F1A5004E5235}"/>
    <cellStyle name="Note 3 3 7" xfId="4345" xr:uid="{C3FFC6E6-2538-4292-B722-65BA02B4982E}"/>
    <cellStyle name="Note 3 3 7 2" xfId="13719" xr:uid="{5E698480-C4DF-4ABB-AFB6-D46C5D5F063F}"/>
    <cellStyle name="Note 3 3 7 3" xfId="13160" xr:uid="{E9444738-41E6-4FCA-B23F-E724EC79D776}"/>
    <cellStyle name="Note 3 3 7 4" xfId="10408" xr:uid="{6BBC358B-6931-4E1A-82FB-28C798E4EFC8}"/>
    <cellStyle name="Note 3 3 8" xfId="5593" xr:uid="{F1152DF0-8A4F-4128-8604-DB5E6F01399C}"/>
    <cellStyle name="Note 3 3 8 2" xfId="9172" xr:uid="{0288F2BF-020D-4F94-B872-9DA38FDFAFDE}"/>
    <cellStyle name="Note 3 3 9" xfId="5886" xr:uid="{547B8B7D-27D3-40B5-8E33-F3D90CCE8D3E}"/>
    <cellStyle name="Note 3 3 9 2" xfId="8944" xr:uid="{3978F021-0C33-4236-80EF-7377AF568634}"/>
    <cellStyle name="Note 3 4" xfId="1965" xr:uid="{1F028EDD-C9BB-4A09-B631-6F8089A191B5}"/>
    <cellStyle name="Note 3 4 10" xfId="7287" xr:uid="{AA982472-FB70-403A-8218-E920FD791170}"/>
    <cellStyle name="Note 3 4 2" xfId="5594" xr:uid="{87B32FE6-9292-4AC2-8A27-CF47DA9E0B60}"/>
    <cellStyle name="Note 3 4 2 2" xfId="12045" xr:uid="{F8EDB675-3253-42DD-A099-2B5383993EF6}"/>
    <cellStyle name="Note 3 4 2 2 2" xfId="14769" xr:uid="{06C425DC-5CC9-4EEC-B125-BA1DAE7BD5D4}"/>
    <cellStyle name="Note 3 4 2 2 3" xfId="15448" xr:uid="{E9B2EF62-2AE4-4355-AE8C-02A01918E45F}"/>
    <cellStyle name="Note 3 4 2 2 4" xfId="16895" xr:uid="{697DCC8F-927A-4A3A-B16D-1E307EB22751}"/>
    <cellStyle name="Note 3 4 2 3" xfId="10682" xr:uid="{E0A0FCA0-580D-41E8-931D-DF7FD8D8B290}"/>
    <cellStyle name="Note 3 4 2 3 2" xfId="13874" xr:uid="{8AE9BCFB-E60F-465D-A4F4-7101778E1F58}"/>
    <cellStyle name="Note 3 4 2 3 3" xfId="14956" xr:uid="{A0BA7E17-A7F5-4A58-BDFA-321D8CC729F3}"/>
    <cellStyle name="Note 3 4 2 4" xfId="10298" xr:uid="{5FB3A03C-E4D3-499B-A6DA-03DDEF3BEC6A}"/>
    <cellStyle name="Note 3 4 2 5" xfId="13654" xr:uid="{9FB718F9-27BE-453B-B1FA-4858871A89BE}"/>
    <cellStyle name="Note 3 4 2 6" xfId="14167" xr:uid="{A6667880-4314-4761-9863-046112937A06}"/>
    <cellStyle name="Note 3 4 2 7" xfId="8408" xr:uid="{37590AA4-8AF6-4A87-BA83-367E59D8D966}"/>
    <cellStyle name="Note 3 4 3" xfId="5887" xr:uid="{7E678555-EEB5-4E0B-89EC-C3A5E42BFD5F}"/>
    <cellStyle name="Note 3 4 3 2" xfId="12207" xr:uid="{C415A121-0FD6-4655-A6AE-CCFE6608071F}"/>
    <cellStyle name="Note 3 4 3 2 2" xfId="14881" xr:uid="{81298C43-9078-4C41-84A6-8F8C790D8168}"/>
    <cellStyle name="Note 3 4 3 2 3" xfId="15607" xr:uid="{80033EA4-DC85-41C1-98FE-DAF6813508B9}"/>
    <cellStyle name="Note 3 4 3 2 4" xfId="16991" xr:uid="{2CE49824-C0B1-4F79-9892-E2A7B1A98ABC}"/>
    <cellStyle name="Note 3 4 3 3" xfId="10804" xr:uid="{94B85471-D56E-4A81-978B-CBF895099DE8}"/>
    <cellStyle name="Note 3 4 3 3 2" xfId="14035" xr:uid="{4DE33C1A-9B59-4A2F-9E85-293D0E8A9B82}"/>
    <cellStyle name="Note 3 4 3 3 3" xfId="13684" xr:uid="{8DA51D73-B954-4560-ABA0-EAA6BACE3D29}"/>
    <cellStyle name="Note 3 4 3 4" xfId="10000" xr:uid="{BAB47209-9F1D-4BC0-8661-F9E9C48C5781}"/>
    <cellStyle name="Note 3 4 3 5" xfId="13394" xr:uid="{CB29BFD3-02E0-48EC-A3EC-23BA45922E92}"/>
    <cellStyle name="Note 3 4 3 6" xfId="13074" xr:uid="{961C9D3A-A389-44F8-B164-20FA2E10E516}"/>
    <cellStyle name="Note 3 4 3 7" xfId="8107" xr:uid="{84106625-DC66-4B52-B686-D8EA8743A171}"/>
    <cellStyle name="Note 3 4 4" xfId="8085" xr:uid="{B1E0E460-D154-4400-B7DB-74129EFE241C}"/>
    <cellStyle name="Note 3 4 4 2" xfId="12420" xr:uid="{CB5B5E61-B58D-471C-9916-C66029CC43CF}"/>
    <cellStyle name="Note 3 4 4 2 2" xfId="14997" xr:uid="{FFE8A34F-A68C-4A1B-B49D-40EAA0C5BD92}"/>
    <cellStyle name="Note 3 4 4 2 3" xfId="15731" xr:uid="{965A0FFF-AB99-4C29-81DA-65FA7CD34EF8}"/>
    <cellStyle name="Note 3 4 4 2 4" xfId="17204" xr:uid="{6781BC8A-02BE-4084-8336-5245FB21B945}"/>
    <cellStyle name="Note 3 4 4 3" xfId="11018" xr:uid="{B20AFF8B-16A0-498E-A616-E59C722F8973}"/>
    <cellStyle name="Note 3 4 4 3 2" xfId="14205" xr:uid="{261B3412-DA7D-4050-BB32-17BE991F9EF1}"/>
    <cellStyle name="Note 3 4 4 3 3" xfId="13138" xr:uid="{5FCDC19A-F467-46DA-A15E-E84124FF09F9}"/>
    <cellStyle name="Note 3 4 4 4" xfId="9978" xr:uid="{EF0A2070-D39E-4B71-B901-79163C00110B}"/>
    <cellStyle name="Note 3 4 4 5" xfId="13372" xr:uid="{78F92208-3993-4130-B4B7-FB079488C4AF}"/>
    <cellStyle name="Note 3 4 4 6" xfId="13123" xr:uid="{CDBC40B0-F52C-4DAB-851B-7151C48BD835}"/>
    <cellStyle name="Note 3 4 5" xfId="8403" xr:uid="{A9CDAC55-A120-402F-9FE3-09D24574EBF6}"/>
    <cellStyle name="Note 3 4 5 2" xfId="12306" xr:uid="{63379EC9-9E22-4330-9F5C-0075F7A18D90}"/>
    <cellStyle name="Note 3 4 5 2 2" xfId="14926" xr:uid="{67C24085-5D3A-4A21-B5E5-B4236F969D8F}"/>
    <cellStyle name="Note 3 4 5 2 3" xfId="15703" xr:uid="{EDC56FC8-C36A-436F-97B1-B52B6C771F61}"/>
    <cellStyle name="Note 3 4 5 2 4" xfId="17090" xr:uid="{7A35EFA4-6EC7-4BD2-91C9-550E2663A6AE}"/>
    <cellStyle name="Note 3 4 5 3" xfId="10904" xr:uid="{F76DEAF2-CA54-48F1-B3DD-D2C954A8483F}"/>
    <cellStyle name="Note 3 4 5 3 2" xfId="14132" xr:uid="{6C85E793-345B-4051-BEC9-E75956C515AE}"/>
    <cellStyle name="Note 3 4 5 3 3" xfId="13550" xr:uid="{92F2D77E-CDD3-4BA7-913D-ABB82140E93D}"/>
    <cellStyle name="Note 3 4 5 4" xfId="10293" xr:uid="{0C5C60DD-5C18-4702-A95E-134B5CAE5BB7}"/>
    <cellStyle name="Note 3 4 5 5" xfId="13649" xr:uid="{4F58EC14-3EBF-40A1-9F6F-A77F687978CA}"/>
    <cellStyle name="Note 3 4 5 6" xfId="14660" xr:uid="{312CA63E-E6D3-40C2-ABAC-F05044B432BB}"/>
    <cellStyle name="Note 3 4 6" xfId="11633" xr:uid="{A72779CD-172B-4306-9018-447494008312}"/>
    <cellStyle name="Note 3 4 6 2" xfId="14610" xr:uid="{E564102C-6A38-4669-AE8C-03E3C0D89CCD}"/>
    <cellStyle name="Note 3 4 6 3" xfId="15346" xr:uid="{1A35EF26-C55B-47F3-808D-6E294E42BF9F}"/>
    <cellStyle name="Note 3 4 6 4" xfId="16528" xr:uid="{E735D0A9-9699-421C-A174-4F5EA1D02AD1}"/>
    <cellStyle name="Note 3 4 7" xfId="10409" xr:uid="{E2697B99-EC04-4E66-B26F-03F6B2A6D1E2}"/>
    <cellStyle name="Note 3 4 7 2" xfId="13720" xr:uid="{DE20AD4F-5E67-4E42-A301-C10A12302D47}"/>
    <cellStyle name="Note 3 4 7 3" xfId="12966" xr:uid="{5F716362-BC27-495B-B8EA-E25DE35CA818}"/>
    <cellStyle name="Note 3 4 8" xfId="9173" xr:uid="{8A49820C-B177-4FE0-A623-D95CFB8E3569}"/>
    <cellStyle name="Note 3 4 9" xfId="8945" xr:uid="{82EC0898-225E-45BD-B67B-9B113AC62DE0}"/>
    <cellStyle name="Note 3 5" xfId="1396" xr:uid="{66AF8A00-CA8E-4686-9BAE-F380858CCD84}"/>
    <cellStyle name="Note 3 5 10" xfId="7288" xr:uid="{EF3376CF-44A4-46A7-B34B-D5A3831FA075}"/>
    <cellStyle name="Note 3 5 2" xfId="5595" xr:uid="{7912A1DA-62BE-48A6-ABC7-5488047E7B5E}"/>
    <cellStyle name="Note 3 5 2 2" xfId="12046" xr:uid="{9985C6EB-7B46-4458-99E4-DAA759EF3018}"/>
    <cellStyle name="Note 3 5 2 2 2" xfId="14770" xr:uid="{67327639-16B6-4586-8347-E1B09A88BB2A}"/>
    <cellStyle name="Note 3 5 2 2 3" xfId="15449" xr:uid="{78656BA2-5952-4CB8-9C16-A7608D4B2849}"/>
    <cellStyle name="Note 3 5 2 2 4" xfId="16896" xr:uid="{CDA4A5AD-15E9-407F-810B-D632BFEA2D24}"/>
    <cellStyle name="Note 3 5 2 3" xfId="10683" xr:uid="{23A79B96-575D-46F9-B2A7-12473D602C30}"/>
    <cellStyle name="Note 3 5 2 3 2" xfId="13875" xr:uid="{C80512AD-D93A-41F9-AE78-B1BB62EC8976}"/>
    <cellStyle name="Note 3 5 2 3 3" xfId="13108" xr:uid="{F8201D78-D3FC-4008-BF32-D640A2F87D5A}"/>
    <cellStyle name="Note 3 5 2 4" xfId="10122" xr:uid="{15B5985B-91EE-401D-A491-7098253AF638}"/>
    <cellStyle name="Note 3 5 2 5" xfId="13516" xr:uid="{729EB49C-8C41-4F35-B782-3FE6C60434B5}"/>
    <cellStyle name="Note 3 5 2 6" xfId="12971" xr:uid="{3DA28C7A-0A1A-4A2C-B1A3-74C6CF12BD67}"/>
    <cellStyle name="Note 3 5 2 7" xfId="8230" xr:uid="{38288ED5-7C67-4B5F-9395-7E3900653136}"/>
    <cellStyle name="Note 3 5 3" xfId="5888" xr:uid="{4C322D0F-BC5E-40B9-9B81-990AE5CD72E8}"/>
    <cellStyle name="Note 3 5 3 2" xfId="12208" xr:uid="{6CBCF055-3DEC-43FB-93EC-CDED5AAF3DA3}"/>
    <cellStyle name="Note 3 5 3 2 2" xfId="14882" xr:uid="{EC04D206-FDDB-417A-92D5-955330CD6112}"/>
    <cellStyle name="Note 3 5 3 2 3" xfId="15608" xr:uid="{F79D6E6A-3514-4564-AAD8-0D885DED73F1}"/>
    <cellStyle name="Note 3 5 3 2 4" xfId="16992" xr:uid="{58B5A946-0193-4978-B98E-6B3772242B56}"/>
    <cellStyle name="Note 3 5 3 3" xfId="10805" xr:uid="{2D544607-BA7A-4FA8-8762-A402A1EA69D0}"/>
    <cellStyle name="Note 3 5 3 3 2" xfId="14036" xr:uid="{829CC957-1407-40A7-BCDA-FE331027CF59}"/>
    <cellStyle name="Note 3 5 3 3 3" xfId="14647" xr:uid="{5DB77397-6A82-405F-B4A3-A10A4159A98C}"/>
    <cellStyle name="Note 3 5 3 4" xfId="10001" xr:uid="{DA1F5EF0-B66B-46A2-A867-39D60CF55475}"/>
    <cellStyle name="Note 3 5 3 5" xfId="13395" xr:uid="{C91650C4-E246-4C0D-AC1B-D66CE438E399}"/>
    <cellStyle name="Note 3 5 3 6" xfId="14379" xr:uid="{32AA9880-686B-4191-A13B-B7D3B59E085B}"/>
    <cellStyle name="Note 3 5 3 7" xfId="8108" xr:uid="{9712B829-7CC0-4F8E-9688-5D9AA0666616}"/>
    <cellStyle name="Note 3 5 4" xfId="8084" xr:uid="{DA1741BC-67B1-40BF-B2AD-C073D903CF2F}"/>
    <cellStyle name="Note 3 5 4 2" xfId="12421" xr:uid="{5D42F2DB-246E-4101-8C9E-326DCBB0EC4F}"/>
    <cellStyle name="Note 3 5 4 2 2" xfId="14998" xr:uid="{0D4DD3BD-7C12-4862-AD62-48A4F813E06A}"/>
    <cellStyle name="Note 3 5 4 2 3" xfId="15732" xr:uid="{7CF31CF7-E314-4742-A632-020764191C0D}"/>
    <cellStyle name="Note 3 5 4 2 4" xfId="17205" xr:uid="{AA5D9480-D1C7-40D9-8790-895C875B97FC}"/>
    <cellStyle name="Note 3 5 4 3" xfId="11019" xr:uid="{B2CE3831-55FA-4CE5-954D-B5BF6173442C}"/>
    <cellStyle name="Note 3 5 4 3 2" xfId="14206" xr:uid="{1860F732-8CC1-4337-BDC5-41EB97562223}"/>
    <cellStyle name="Note 3 5 4 3 3" xfId="12945" xr:uid="{70E79F77-2423-406C-934F-B658E45E84EA}"/>
    <cellStyle name="Note 3 5 4 4" xfId="9977" xr:uid="{85661B45-D749-4CE4-AEBD-4E4D8D41271C}"/>
    <cellStyle name="Note 3 5 4 5" xfId="13371" xr:uid="{22986E99-04C8-490A-BF24-CAF447815608}"/>
    <cellStyle name="Note 3 5 4 6" xfId="14972" xr:uid="{587D14FA-08AF-4C47-A6A5-63A0182AEC66}"/>
    <cellStyle name="Note 3 5 5" xfId="7863" xr:uid="{EC222327-5F60-4750-98F4-2C1492170001}"/>
    <cellStyle name="Note 3 5 5 2" xfId="12305" xr:uid="{C9148611-1520-4C53-A134-B4760B576260}"/>
    <cellStyle name="Note 3 5 5 2 2" xfId="14925" xr:uid="{3DEEFA36-86FC-44DB-AB90-FA7B4E0C1644}"/>
    <cellStyle name="Note 3 5 5 2 3" xfId="15702" xr:uid="{6822E1EB-041B-4FBC-B8AC-B7F82D4062DC}"/>
    <cellStyle name="Note 3 5 5 2 4" xfId="17089" xr:uid="{307180F2-00E6-4EDC-B929-7713DF5EFDA4}"/>
    <cellStyle name="Note 3 5 5 3" xfId="10903" xr:uid="{3C1D87C0-4227-435F-B8BD-02CBACE8339C}"/>
    <cellStyle name="Note 3 5 5 3 2" xfId="14131" xr:uid="{D715B540-0795-40C1-AD25-323A8B7B6976}"/>
    <cellStyle name="Note 3 5 5 3 3" xfId="13826" xr:uid="{49CB900C-0430-4A7A-A339-940A4EC17CB5}"/>
    <cellStyle name="Note 3 5 5 4" xfId="9756" xr:uid="{F7F1E6C9-5BDC-4F9C-96FA-74F9B380B2AB}"/>
    <cellStyle name="Note 3 5 5 5" xfId="13189" xr:uid="{67803476-619B-46D6-9372-125B09940043}"/>
    <cellStyle name="Note 3 5 5 6" xfId="14388" xr:uid="{B0EDD6B6-29AF-4ED4-8CE9-AC45FBE8E39E}"/>
    <cellStyle name="Note 3 5 6" xfId="11634" xr:uid="{8ED5B343-EFB8-4C41-AF1D-F560003CB685}"/>
    <cellStyle name="Note 3 5 6 2" xfId="14611" xr:uid="{CC5447F4-3FFF-48C3-AC3D-6E1B2E1AB705}"/>
    <cellStyle name="Note 3 5 6 3" xfId="15347" xr:uid="{7021882F-1F82-4DD4-AD11-C8430F6CD82C}"/>
    <cellStyle name="Note 3 5 6 4" xfId="16529" xr:uid="{953DDE1C-0F4C-453A-896A-4CD7A4460C11}"/>
    <cellStyle name="Note 3 5 7" xfId="10410" xr:uid="{E572036D-B768-4EAD-858B-2472B300E572}"/>
    <cellStyle name="Note 3 5 7 2" xfId="13721" xr:uid="{ABC1163D-317C-40B7-AC1B-2511914F6C9F}"/>
    <cellStyle name="Note 3 5 7 3" xfId="9056" xr:uid="{B83D1787-A856-4E41-B101-F94B6B5976F9}"/>
    <cellStyle name="Note 3 5 8" xfId="9174" xr:uid="{31532F0E-55CA-4B08-AE69-A8D2D36BA1A0}"/>
    <cellStyle name="Note 3 5 9" xfId="8847" xr:uid="{F46851F7-693F-40F6-B64E-09FACD186D39}"/>
    <cellStyle name="Note 3 6" xfId="2674" xr:uid="{3E5EB9B2-1E2A-45D1-A2DB-8CAF40055695}"/>
    <cellStyle name="Note 3 6 10" xfId="7289" xr:uid="{804D29A7-6F8E-443C-9D12-0A6C153310E9}"/>
    <cellStyle name="Note 3 6 2" xfId="5596" xr:uid="{2CA27F60-D368-4E32-A701-BC96908A30B5}"/>
    <cellStyle name="Note 3 6 2 2" xfId="12047" xr:uid="{BA7E523E-3632-4C40-B625-A6184C49224F}"/>
    <cellStyle name="Note 3 6 2 2 2" xfId="14771" xr:uid="{1222A53E-BFA2-4410-8476-E2C7282446DC}"/>
    <cellStyle name="Note 3 6 2 2 3" xfId="15450" xr:uid="{621A2179-1ADF-4262-84AD-734C5EF0527D}"/>
    <cellStyle name="Note 3 6 2 2 4" xfId="16897" xr:uid="{5F263B60-8ECF-425C-98DF-CA6B949555DA}"/>
    <cellStyle name="Note 3 6 2 3" xfId="10684" xr:uid="{451A5A90-599B-4EDF-A81A-75817D060D87}"/>
    <cellStyle name="Note 3 6 2 3 2" xfId="13876" xr:uid="{CC2135FB-D1EF-47B2-92FF-0B7390969C8F}"/>
    <cellStyle name="Note 3 6 2 3 3" xfId="13840" xr:uid="{14AE6D1C-6092-4B24-97FB-C8907B2DCA17}"/>
    <cellStyle name="Note 3 6 2 4" xfId="10296" xr:uid="{2A3D170F-9897-4C57-82A4-D869C772D7F2}"/>
    <cellStyle name="Note 3 6 2 5" xfId="13652" xr:uid="{C241F8B1-EBCC-4011-8DF3-5A06CE276C27}"/>
    <cellStyle name="Note 3 6 2 6" xfId="15233" xr:uid="{C69D9263-8568-442B-803A-1C2FAC8B053F}"/>
    <cellStyle name="Note 3 6 2 7" xfId="8406" xr:uid="{05A0B1B8-064A-46E2-9EDA-59023C9EDBD2}"/>
    <cellStyle name="Note 3 6 3" xfId="5889" xr:uid="{F9660FE6-571E-42AC-9A37-6615E6FD5A1B}"/>
    <cellStyle name="Note 3 6 3 2" xfId="12209" xr:uid="{3DC7BFF9-32A4-40A3-B5C9-A79CD797C9C7}"/>
    <cellStyle name="Note 3 6 3 2 2" xfId="14883" xr:uid="{B6AAB5AE-9190-40B9-8507-FB4F3FCF866D}"/>
    <cellStyle name="Note 3 6 3 2 3" xfId="15609" xr:uid="{131D778C-4932-49EC-8C6B-334E727285A0}"/>
    <cellStyle name="Note 3 6 3 2 4" xfId="16993" xr:uid="{FDB6B600-6584-4EF6-A7E0-3356CCD09ACF}"/>
    <cellStyle name="Note 3 6 3 3" xfId="10806" xr:uid="{8E01D93D-2C72-42E7-B049-34A589DC5304}"/>
    <cellStyle name="Note 3 6 3 3 2" xfId="14037" xr:uid="{178D0A27-C161-41EB-9A91-B94910CE453A}"/>
    <cellStyle name="Note 3 6 3 3 3" xfId="13329" xr:uid="{537B0A27-D2D2-43F0-BAF4-1BA56D454AFA}"/>
    <cellStyle name="Note 3 6 3 4" xfId="10138" xr:uid="{C14C2D68-6916-4AE9-B079-A2E7B376207C}"/>
    <cellStyle name="Note 3 6 3 5" xfId="13532" xr:uid="{35B9E200-C748-47C3-AAF3-A08208A477FF}"/>
    <cellStyle name="Note 3 6 3 6" xfId="14596" xr:uid="{9CDC1A0F-AE47-4226-BC11-BADD6F922FC8}"/>
    <cellStyle name="Note 3 6 3 7" xfId="8246" xr:uid="{FFDA210D-23A8-4DFE-B484-01FC95582C91}"/>
    <cellStyle name="Note 3 6 4" xfId="7851" xr:uid="{2F1068BC-CEE8-426F-A3CB-EBE18BAA0932}"/>
    <cellStyle name="Note 3 6 4 2" xfId="12422" xr:uid="{5C0D22DF-453C-422D-8602-E1A78303E841}"/>
    <cellStyle name="Note 3 6 4 2 2" xfId="14999" xr:uid="{6CDE29E5-4C8A-4EEE-9233-26A1643BE86E}"/>
    <cellStyle name="Note 3 6 4 2 3" xfId="15733" xr:uid="{D9502DCD-5CBA-447E-AAB6-F9F80DE969F3}"/>
    <cellStyle name="Note 3 6 4 2 4" xfId="17206" xr:uid="{35DE8DEC-A1E8-4747-8D64-F7AE47912CD8}"/>
    <cellStyle name="Note 3 6 4 3" xfId="11020" xr:uid="{851F9A1D-7FEA-4979-86E4-4BC6005B8744}"/>
    <cellStyle name="Note 3 6 4 3 2" xfId="14207" xr:uid="{3035858E-17D8-416D-996B-2B5617D6BD72}"/>
    <cellStyle name="Note 3 6 4 3 3" xfId="9096" xr:uid="{DD0EE901-5991-4727-9EFA-E16C0DAC61F9}"/>
    <cellStyle name="Note 3 6 4 4" xfId="9745" xr:uid="{F7DECD82-205A-44FF-A110-A6E8ECE86F44}"/>
    <cellStyle name="Note 3 6 4 5" xfId="13181" xr:uid="{69383FB1-F290-49B6-90B7-7441C4C19BD8}"/>
    <cellStyle name="Note 3 6 4 6" xfId="13368" xr:uid="{9042FE7C-3E6E-4932-8873-9045E0CE150B}"/>
    <cellStyle name="Note 3 6 5" xfId="8098" xr:uid="{F537D0B4-C17B-4AE6-868C-5B5D791EE034}"/>
    <cellStyle name="Note 3 6 5 2" xfId="12304" xr:uid="{A3E07D71-9100-4CAA-B8CD-D4724D2DF6B6}"/>
    <cellStyle name="Note 3 6 5 2 2" xfId="14924" xr:uid="{FF46C80A-3D6F-4EF4-9900-F843D152F28C}"/>
    <cellStyle name="Note 3 6 5 2 3" xfId="15701" xr:uid="{03E746EB-DB86-4D66-B583-F8A8081E69E9}"/>
    <cellStyle name="Note 3 6 5 2 4" xfId="17088" xr:uid="{8413BB25-F9B0-415A-990F-559DEBD8ED91}"/>
    <cellStyle name="Note 3 6 5 3" xfId="10902" xr:uid="{A6A3F3CB-4D32-4453-B2C6-C61EB8FEF4E3}"/>
    <cellStyle name="Note 3 6 5 3 2" xfId="14130" xr:uid="{CC32E0BF-3EA7-4B08-996D-B914EBA759EA}"/>
    <cellStyle name="Note 3 6 5 3 3" xfId="13095" xr:uid="{34F32095-8A1D-402B-820E-995EA6AC78F6}"/>
    <cellStyle name="Note 3 6 5 4" xfId="9991" xr:uid="{EEDFB6B6-5FC1-42C2-8937-1943A2551D6C}"/>
    <cellStyle name="Note 3 6 5 5" xfId="13385" xr:uid="{EF8CB18F-A6D1-4837-8B5F-4CC0D5A3A1C5}"/>
    <cellStyle name="Note 3 6 5 6" xfId="14490" xr:uid="{FE1BD0A1-6CA3-4E57-85B0-A5187295E984}"/>
    <cellStyle name="Note 3 6 6" xfId="11635" xr:uid="{2CFF9B45-D88D-4A9C-B6A8-9A4EBD2772EE}"/>
    <cellStyle name="Note 3 6 6 2" xfId="14612" xr:uid="{800F66AF-39B2-40C3-89CA-5A40C2DFFDFC}"/>
    <cellStyle name="Note 3 6 6 3" xfId="15348" xr:uid="{786F7C76-445F-4F60-80D4-C158F2E5B142}"/>
    <cellStyle name="Note 3 6 6 4" xfId="16530" xr:uid="{6C84C1BA-5AFE-4E5D-B5F3-42ADF9A525D4}"/>
    <cellStyle name="Note 3 6 7" xfId="10411" xr:uid="{977FA38A-9902-48E2-9CBB-A5B45D55D516}"/>
    <cellStyle name="Note 3 6 7 2" xfId="13722" xr:uid="{2E4B5CB8-7899-4338-AA0B-096DFDF3FAC0}"/>
    <cellStyle name="Note 3 6 7 3" xfId="13695" xr:uid="{6609629E-8FAC-4779-AF69-90A477D856B7}"/>
    <cellStyle name="Note 3 6 8" xfId="9175" xr:uid="{E2FBF62E-DF69-4843-B44E-4B3F23EA74DA}"/>
    <cellStyle name="Note 3 6 9" xfId="9276" xr:uid="{BF97A68F-A2E9-4886-A6D2-56886CDCFA35}"/>
    <cellStyle name="Note 3 7" xfId="3482" xr:uid="{78F544D1-D648-4CCD-B5B5-2A679A9B39D7}"/>
    <cellStyle name="Note 3 7 10" xfId="7290" xr:uid="{34DFC5B9-26E3-4A3D-959C-2788B31F24AF}"/>
    <cellStyle name="Note 3 7 2" xfId="5597" xr:uid="{47305B91-05CA-42A4-BDFF-DE5F22FC3282}"/>
    <cellStyle name="Note 3 7 2 2" xfId="12048" xr:uid="{230AEB70-FB2B-47C1-BB8C-1F7DFDA77413}"/>
    <cellStyle name="Note 3 7 2 2 2" xfId="14772" xr:uid="{83B4945D-6D3B-4059-A9E8-F89C281E1210}"/>
    <cellStyle name="Note 3 7 2 2 3" xfId="15451" xr:uid="{CDC1EFBB-DA17-4AA8-8435-DAD15B645856}"/>
    <cellStyle name="Note 3 7 2 2 4" xfId="16898" xr:uid="{0C93C228-B952-4160-BB44-D0C7AFCCFB3B}"/>
    <cellStyle name="Note 3 7 2 3" xfId="10685" xr:uid="{DCA8D6C3-94E4-45AD-895C-4FB70DECC42B}"/>
    <cellStyle name="Note 3 7 2 3 2" xfId="13877" xr:uid="{25A160B5-080D-4010-8473-7D1A4A133874}"/>
    <cellStyle name="Note 3 7 2 3 3" xfId="13564" xr:uid="{E15A5ECC-B85A-4ACE-BFF3-876382455004}"/>
    <cellStyle name="Note 3 7 2 4" xfId="10121" xr:uid="{52DE7AB6-B33D-4CEF-84D8-79A65841C5EA}"/>
    <cellStyle name="Note 3 7 2 5" xfId="13515" xr:uid="{E9FAE0D8-C42E-4E44-BAA2-010ADA45E81A}"/>
    <cellStyle name="Note 3 7 2 6" xfId="13166" xr:uid="{A601D39F-C5A6-4594-8BB6-FD1ED1344A64}"/>
    <cellStyle name="Note 3 7 2 7" xfId="8229" xr:uid="{9479DF72-06E9-487B-B14E-521167904900}"/>
    <cellStyle name="Note 3 7 3" xfId="5890" xr:uid="{23CBEECB-F6F7-4B46-95DB-60B9166FDEE2}"/>
    <cellStyle name="Note 3 7 3 2" xfId="12210" xr:uid="{ACE310B2-7355-4F51-9466-5B33CBE5BF69}"/>
    <cellStyle name="Note 3 7 3 2 2" xfId="14884" xr:uid="{05F4E9DF-096B-4C53-9CEF-BFF0476A054C}"/>
    <cellStyle name="Note 3 7 3 2 3" xfId="15610" xr:uid="{39FA387D-46A3-4B0B-A048-B0A5FACE55A7}"/>
    <cellStyle name="Note 3 7 3 2 4" xfId="16994" xr:uid="{DBC75DB9-435A-4AA9-8ECE-0D95DAF0A521}"/>
    <cellStyle name="Note 3 7 3 3" xfId="10807" xr:uid="{C16BDD1C-8E8B-4B54-B28C-F30C6FE88AB9}"/>
    <cellStyle name="Note 3 7 3 3 2" xfId="14038" xr:uid="{7C7B6999-F0D0-452A-BC69-B965ACEED7E1}"/>
    <cellStyle name="Note 3 7 3 3 3" xfId="14578" xr:uid="{AF2EC9D1-89D0-438D-80F2-B0F4DFEEF90B}"/>
    <cellStyle name="Note 3 7 3 4" xfId="10002" xr:uid="{90EF0E6B-1024-4870-9FE2-F1DA562AA0CD}"/>
    <cellStyle name="Note 3 7 3 5" xfId="13396" xr:uid="{7666B8E1-64EA-4851-AA88-57CD14134D21}"/>
    <cellStyle name="Note 3 7 3 6" xfId="15080" xr:uid="{FAC52353-113D-4A7E-B5D1-A542DC526C5B}"/>
    <cellStyle name="Note 3 7 3 7" xfId="8109" xr:uid="{D4B5FB7A-59BF-4C97-9F51-FC874BE7F45D}"/>
    <cellStyle name="Note 3 7 4" xfId="8355" xr:uid="{E0AF8E39-51BC-4213-8DA6-DAC3CB8215B0}"/>
    <cellStyle name="Note 3 7 4 2" xfId="12423" xr:uid="{69FC1026-1F30-49C8-8528-FD242AD76B54}"/>
    <cellStyle name="Note 3 7 4 2 2" xfId="15000" xr:uid="{4A46CD5A-F314-43D0-83DF-6B000BD03021}"/>
    <cellStyle name="Note 3 7 4 2 3" xfId="15734" xr:uid="{0F88D812-FFD7-47BA-9331-96C16D10C4F3}"/>
    <cellStyle name="Note 3 7 4 2 4" xfId="17207" xr:uid="{B96BF2BB-EF02-46D4-84A5-34CD3EB15F66}"/>
    <cellStyle name="Note 3 7 4 3" xfId="11021" xr:uid="{F403FE12-9D2C-47D6-99EC-98A454EFE0EE}"/>
    <cellStyle name="Note 3 7 4 3 2" xfId="14208" xr:uid="{B0A294D1-0549-4FD9-84D3-FB1ACE02BF63}"/>
    <cellStyle name="Note 3 7 4 3 3" xfId="13676" xr:uid="{10B0E97F-EECC-4D1C-88D9-1A362AD58A62}"/>
    <cellStyle name="Note 3 7 4 4" xfId="10245" xr:uid="{3F69F055-5D76-43AC-8A56-8CD539472C80}"/>
    <cellStyle name="Note 3 7 4 5" xfId="13601" xr:uid="{F9D67076-E505-49B5-AEBA-C2CC7954DAEE}"/>
    <cellStyle name="Note 3 7 4 6" xfId="15236" xr:uid="{0CD35D58-27ED-4BDB-BB01-F118E33C9845}"/>
    <cellStyle name="Note 3 7 5" xfId="8402" xr:uid="{93758B07-900E-42FA-B1EE-41C8D9A0D5DE}"/>
    <cellStyle name="Note 3 7 5 2" xfId="12303" xr:uid="{D0D8C50C-428E-4636-98DA-153265E7EA67}"/>
    <cellStyle name="Note 3 7 5 2 2" xfId="14923" xr:uid="{EF3B9A94-E6CA-47D6-AF7E-68D5D3499FA6}"/>
    <cellStyle name="Note 3 7 5 2 3" xfId="15700" xr:uid="{066B777E-E6E7-4657-8087-6E96C162F69C}"/>
    <cellStyle name="Note 3 7 5 2 4" xfId="17087" xr:uid="{67928077-C3A3-4DEF-94BA-6EE96AE8F0E1}"/>
    <cellStyle name="Note 3 7 5 3" xfId="10901" xr:uid="{3388140F-5541-4B91-9F04-45BBA0FDEFD6}"/>
    <cellStyle name="Note 3 7 5 3 2" xfId="14129" xr:uid="{2BF332EA-7DBE-4D76-8DA1-C5AC49195B41}"/>
    <cellStyle name="Note 3 7 5 3 3" xfId="14943" xr:uid="{39657124-111C-4C44-96EB-D4C77F280830}"/>
    <cellStyle name="Note 3 7 5 4" xfId="10292" xr:uid="{360A36C7-CBCC-4F01-8FF3-B516C77A98C0}"/>
    <cellStyle name="Note 3 7 5 5" xfId="13648" xr:uid="{60818B4A-58F5-4651-AD57-22C4EC4D0D7E}"/>
    <cellStyle name="Note 3 7 5 6" xfId="13697" xr:uid="{EE95D524-0E67-44E2-B107-58C14D72B21D}"/>
    <cellStyle name="Note 3 7 6" xfId="11636" xr:uid="{CD3DF161-0269-41E0-A6B3-0AFB27E9AA40}"/>
    <cellStyle name="Note 3 7 6 2" xfId="14613" xr:uid="{497A1700-ECCE-49FE-8EEF-CE3D4829BE90}"/>
    <cellStyle name="Note 3 7 6 3" xfId="15349" xr:uid="{FAED282F-A45B-4678-9A96-5BD44EF78690}"/>
    <cellStyle name="Note 3 7 6 4" xfId="16531" xr:uid="{213940DF-1C47-446D-96B7-DC2E009C55B0}"/>
    <cellStyle name="Note 3 7 7" xfId="10412" xr:uid="{DD9CAED9-6042-408A-886E-D675452DADD7}"/>
    <cellStyle name="Note 3 7 7 2" xfId="13723" xr:uid="{03390920-70D3-4B38-9861-FAD9E3AF4F89}"/>
    <cellStyle name="Note 3 7 7 3" xfId="14659" xr:uid="{62DB0CAB-490A-4FC6-BE18-1F68FEEEB6B7}"/>
    <cellStyle name="Note 3 7 8" xfId="9176" xr:uid="{EAD30CB7-B55C-4754-906B-E21EFC163C8C}"/>
    <cellStyle name="Note 3 7 9" xfId="10560" xr:uid="{4982E43D-378D-4F93-9EF5-2692420CBD1C}"/>
    <cellStyle name="Note 3 8" xfId="4198" xr:uid="{32BD2536-1DAD-481B-9656-A88F927CC63A}"/>
    <cellStyle name="Note 3 8 10" xfId="7291" xr:uid="{9A32C00C-7122-494C-ABFC-9D7EE8D26896}"/>
    <cellStyle name="Note 3 8 2" xfId="5598" xr:uid="{EB24EBF9-B32C-43DD-9788-DF8CC49900F6}"/>
    <cellStyle name="Note 3 8 2 2" xfId="12049" xr:uid="{EC794939-7535-4685-9D70-7F533B7ABB1E}"/>
    <cellStyle name="Note 3 8 2 2 2" xfId="14773" xr:uid="{DB053966-6B02-4B5E-8068-F74EEB8054C0}"/>
    <cellStyle name="Note 3 8 2 2 3" xfId="15452" xr:uid="{0E908170-4347-478F-B32E-C03AC92752AB}"/>
    <cellStyle name="Note 3 8 2 2 4" xfId="16899" xr:uid="{70BDC984-C5DF-4C16-A5E9-27C5D79FD69E}"/>
    <cellStyle name="Note 3 8 2 3" xfId="10686" xr:uid="{CC1490C1-CBDC-4062-8F6C-69B5E137B2FE}"/>
    <cellStyle name="Note 3 8 2 3 2" xfId="13878" xr:uid="{A80DF540-ABB6-4E22-B499-BA25387B368F}"/>
    <cellStyle name="Note 3 8 2 3 3" xfId="14735" xr:uid="{F639DA1C-5981-4DD8-9B84-D55C4B79DEA4}"/>
    <cellStyle name="Note 3 8 2 4" xfId="9873" xr:uid="{1C9B0DF0-1DFE-41E0-9AF8-785207768A82}"/>
    <cellStyle name="Note 3 8 2 5" xfId="13306" xr:uid="{D5A0AE71-1B1D-4102-A892-BF5EC45AA709}"/>
    <cellStyle name="Note 3 8 2 6" xfId="13859" xr:uid="{C120C6E6-28A0-4294-8388-EEB8D4A43571}"/>
    <cellStyle name="Note 3 8 2 7" xfId="7980" xr:uid="{790C59E4-4053-45EC-A114-A2DFB1333F73}"/>
    <cellStyle name="Note 3 8 3" xfId="5891" xr:uid="{2BFA54AC-AC35-4832-9F39-054C90E0381E}"/>
    <cellStyle name="Note 3 8 3 2" xfId="12211" xr:uid="{80786DF3-5FEA-4BF1-9358-20F153F0062A}"/>
    <cellStyle name="Note 3 8 3 2 2" xfId="14885" xr:uid="{58ABB95C-1167-409F-8286-E1304B234A53}"/>
    <cellStyle name="Note 3 8 3 2 3" xfId="15611" xr:uid="{90B8AF09-D27A-4030-81E0-1E4FD1F4B578}"/>
    <cellStyle name="Note 3 8 3 2 4" xfId="16995" xr:uid="{77602C8E-059B-4292-9764-00FC60903018}"/>
    <cellStyle name="Note 3 8 3 3" xfId="10808" xr:uid="{8ED169DB-5B1A-4A93-9559-9B600FD5CD1A}"/>
    <cellStyle name="Note 3 8 3 3 2" xfId="14039" xr:uid="{8B9AC14A-B49C-48A1-B948-DF95EF9AA5E2}"/>
    <cellStyle name="Note 3 8 3 3 3" xfId="15217" xr:uid="{084ADAAA-4448-4581-9896-781E6C3C9B3E}"/>
    <cellStyle name="Note 3 8 3 4" xfId="10004" xr:uid="{297F0953-E65E-4CCE-BD22-BC7518A23638}"/>
    <cellStyle name="Note 3 8 3 5" xfId="13398" xr:uid="{7E7613B7-6565-48E0-A787-010055A4C070}"/>
    <cellStyle name="Note 3 8 3 6" xfId="12975" xr:uid="{7E73D9EF-5A11-4765-90A5-4CE408650F91}"/>
    <cellStyle name="Note 3 8 3 7" xfId="8111" xr:uid="{4B49FC00-BC70-4AF7-93D7-0F0F47D44AA0}"/>
    <cellStyle name="Note 3 8 4" xfId="8245" xr:uid="{80440284-FAE9-4E53-B116-9172C0F6FA9F}"/>
    <cellStyle name="Note 3 8 4 2" xfId="12424" xr:uid="{1B9153F6-0B87-414E-A60D-63F7931350BA}"/>
    <cellStyle name="Note 3 8 4 2 2" xfId="15001" xr:uid="{92B5C227-76F9-4386-8A83-2FD70A7A67AA}"/>
    <cellStyle name="Note 3 8 4 2 3" xfId="15735" xr:uid="{F933E1BB-4514-4D7B-9EB6-CA5C4A5C2A25}"/>
    <cellStyle name="Note 3 8 4 2 4" xfId="17208" xr:uid="{FBCE0D24-7055-4643-B706-76B1301C8411}"/>
    <cellStyle name="Note 3 8 4 3" xfId="11022" xr:uid="{1468624B-3FCF-46B9-B7B4-3A4968F1AE9B}"/>
    <cellStyle name="Note 3 8 4 3 2" xfId="14209" xr:uid="{1787AEB8-1E5D-4B75-98D6-C0DFF2B6E38F}"/>
    <cellStyle name="Note 3 8 4 3 3" xfId="14640" xr:uid="{2343842E-65CB-4C68-8FE0-2DD538081648}"/>
    <cellStyle name="Note 3 8 4 4" xfId="10137" xr:uid="{1A73457E-1828-4077-AD73-5CE41C5BF348}"/>
    <cellStyle name="Note 3 8 4 5" xfId="13531" xr:uid="{BECFF32A-2FCA-4288-8508-3439B628DDB4}"/>
    <cellStyle name="Note 3 8 4 6" xfId="13356" xr:uid="{98F8AC08-F613-4687-BAB2-FA291687DC4A}"/>
    <cellStyle name="Note 3 8 5" xfId="8248" xr:uid="{AB53AE55-5BE7-4447-BFD8-BD26EF12D272}"/>
    <cellStyle name="Note 3 8 5 2" xfId="12652" xr:uid="{9887264F-BD11-4F7D-8487-4AD848870C16}"/>
    <cellStyle name="Note 3 8 5 2 2" xfId="15090" xr:uid="{15D899FE-DF2C-4E7B-A8FC-661F90EEB781}"/>
    <cellStyle name="Note 3 8 5 2 3" xfId="15866" xr:uid="{54A826C2-3DD9-467B-877F-B6184201D4EA}"/>
    <cellStyle name="Note 3 8 5 2 4" xfId="17427" xr:uid="{DD8E1DA6-3625-4A4C-B57A-D5AD5E81BD84}"/>
    <cellStyle name="Note 3 8 5 3" xfId="11243" xr:uid="{AF1549C1-8AE5-4183-89FF-DFF1002D7A28}"/>
    <cellStyle name="Note 3 8 5 3 2" xfId="14389" xr:uid="{8E66EBBF-89B8-4120-8329-FD7B0EAA5115}"/>
    <cellStyle name="Note 3 8 5 3 3" xfId="9101" xr:uid="{EA970DE4-108F-4BBA-9231-D460665CB977}"/>
    <cellStyle name="Note 3 8 5 4" xfId="10140" xr:uid="{842CF577-20AB-47A7-A759-2CF8151F1394}"/>
    <cellStyle name="Note 3 8 5 5" xfId="13534" xr:uid="{6478E645-C371-453E-91AC-5BC3955F5F7C}"/>
    <cellStyle name="Note 3 8 5 6" xfId="13020" xr:uid="{FB02DB46-E503-4F4E-BF0B-AFA74DB0BE54}"/>
    <cellStyle name="Note 3 8 6" xfId="11637" xr:uid="{44A21601-B8ED-44B2-A87E-ECE71DE0F4CD}"/>
    <cellStyle name="Note 3 8 6 2" xfId="14614" xr:uid="{262BF983-27C3-45B4-911A-9F447AC7D6A4}"/>
    <cellStyle name="Note 3 8 6 3" xfId="15350" xr:uid="{899E8ABE-01C2-48E1-8FD3-04765B78D7FA}"/>
    <cellStyle name="Note 3 8 6 4" xfId="16532" xr:uid="{5A5E3583-EC0A-4D6C-9FDA-66083C719F9B}"/>
    <cellStyle name="Note 3 8 7" xfId="10413" xr:uid="{882CA1F2-FA65-4EE2-82A6-B12AB39F4B16}"/>
    <cellStyle name="Note 3 8 7 2" xfId="13724" xr:uid="{660724B7-76A2-4A77-9062-59BA50BB75DD}"/>
    <cellStyle name="Note 3 8 7 3" xfId="13351" xr:uid="{A50F693C-B94B-4D8C-B588-19D3C028CADC}"/>
    <cellStyle name="Note 3 8 8" xfId="9177" xr:uid="{10A5CF48-6386-47DB-BFAD-0F89D2549F9B}"/>
    <cellStyle name="Note 3 8 9" xfId="9372" xr:uid="{35E9034E-FAAE-47F9-830A-0E0BC153AF40}"/>
    <cellStyle name="Note 3 9" xfId="3171" xr:uid="{3B91E81C-CAC5-46C2-AE6E-2FE6DABF25F7}"/>
    <cellStyle name="Note 3 9 2" xfId="12042" xr:uid="{5415A49E-18D8-4B70-A713-1F6D665E5E86}"/>
    <cellStyle name="Note 3 9 2 2" xfId="14766" xr:uid="{989144EB-D5BA-4E35-96E2-B76515174C65}"/>
    <cellStyle name="Note 3 9 2 3" xfId="15445" xr:uid="{D594EF4D-4D6B-4895-B525-7B75E7A12E4A}"/>
    <cellStyle name="Note 3 9 2 4" xfId="16892" xr:uid="{A2D45744-E83F-4C44-A696-13D83F29A213}"/>
    <cellStyle name="Note 3 9 3" xfId="10679" xr:uid="{14D8C790-1235-4F3F-8D32-31F361533931}"/>
    <cellStyle name="Note 3 9 3 2" xfId="13871" xr:uid="{7AA91063-6480-4DC6-BCD8-A1B4CD5CE66E}"/>
    <cellStyle name="Note 3 9 3 3" xfId="15225" xr:uid="{D11889CB-C242-4A1F-8A12-2F3D1A8D62FE}"/>
    <cellStyle name="Note 3 9 4" xfId="9875" xr:uid="{E830D731-181B-4098-903B-7207C246B352}"/>
    <cellStyle name="Note 3 9 5" xfId="13308" xr:uid="{B64BF812-6BE0-4C29-A585-BEA13E05A7FE}"/>
    <cellStyle name="Note 3 9 6" xfId="14754" xr:uid="{AA3B63C9-D6A0-42AC-AB2B-E4DDFAED8B4D}"/>
    <cellStyle name="Note 3 9 7" xfId="7982" xr:uid="{F2559B00-E1CF-47DB-A925-ED5B5C63A6B7}"/>
    <cellStyle name="Note 4" xfId="907" xr:uid="{65DC22B2-49A6-4CAC-ACB9-FDFCF79743B2}"/>
    <cellStyle name="Note 5" xfId="995" xr:uid="{2836B7D0-8A41-47A8-80F6-A2AE332587CC}"/>
    <cellStyle name="Note 6" xfId="173" xr:uid="{271FEEE4-DEF5-41A9-92D4-761658A3A2FE}"/>
    <cellStyle name="Note 7" xfId="132" xr:uid="{3B0B21E8-D81F-465A-9EA8-CD2B205433F5}"/>
    <cellStyle name="Note 7 2" xfId="1151" xr:uid="{691B1A11-4C33-41BA-A59C-DF20C523F876}"/>
    <cellStyle name="Note 7 2 2" xfId="2399" xr:uid="{20DE1CDB-71E6-44B2-9995-8EB6AB81BA27}"/>
    <cellStyle name="Note 7 2 3" xfId="2905" xr:uid="{9704203F-6D99-4E39-8302-D505CFE23DD2}"/>
    <cellStyle name="Note 7 2 4" xfId="3319" xr:uid="{3C005F79-8CB2-4B5A-960D-34379DB899DF}"/>
    <cellStyle name="Note 7 2 5" xfId="1411" xr:uid="{2C1F80A2-8F49-49E8-89A5-1A5322CEA793}"/>
    <cellStyle name="Note 7 2 6" xfId="3677" xr:uid="{32D00B0A-F2FE-4EE1-9893-B2DA82B9B984}"/>
    <cellStyle name="Note 7 2 7" xfId="3367" xr:uid="{B0DCE36C-232C-4EEF-BFBA-C6C12276155E}"/>
    <cellStyle name="Note 7 3" xfId="1492" xr:uid="{F5011F0E-8F9F-40D5-91A5-B58054A89E45}"/>
    <cellStyle name="Note 7 4" xfId="2307" xr:uid="{76FAE8CB-58FB-4D26-B588-01CDF9D34772}"/>
    <cellStyle name="Note 7 5" xfId="3142" xr:uid="{63F61BC9-A9EE-4B75-A20C-041CF4AAE045}"/>
    <cellStyle name="Note 7 6" xfId="2844" xr:uid="{B24EAC94-A3AA-460C-BB01-C6144F4E8D59}"/>
    <cellStyle name="Note 7 7" xfId="3544" xr:uid="{2CCF154B-ED88-4874-A8C1-65012BDBB59D}"/>
    <cellStyle name="Note 7 8" xfId="3381" xr:uid="{42310B3B-23E1-4527-B537-938E5FFBAB07}"/>
    <cellStyle name="Output 2" xfId="246" xr:uid="{CCF5B353-734D-46EC-8D43-CCF0FB917B0C}"/>
    <cellStyle name="Output 2 10" xfId="4001" xr:uid="{E3B6A719-B0FD-4D59-9EE9-E51FD10654E9}"/>
    <cellStyle name="Output 2 10 2" xfId="9277" xr:uid="{D4ED2616-D60B-4825-A13B-DE34151B23F6}"/>
    <cellStyle name="Output 2 11" xfId="5599" xr:uid="{3618134E-29AB-4040-B985-C0F037529A0E}"/>
    <cellStyle name="Output 2 12" xfId="5892" xr:uid="{02B2650D-7125-4923-AFEF-3F6AA993C704}"/>
    <cellStyle name="Output 2 13" xfId="7292" xr:uid="{8A2E9CFA-80A9-47BF-8044-44D83BF72756}"/>
    <cellStyle name="Output 2 2" xfId="672" xr:uid="{15E1F73B-F291-4CAC-B1D6-C83E2B0F4E4A}"/>
    <cellStyle name="Output 2 2 2" xfId="1968" xr:uid="{0B92052E-5D23-4611-9D26-BCE1B75EC8DA}"/>
    <cellStyle name="Output 2 2 2 2" xfId="14774" xr:uid="{01AF68CC-7F1D-4B64-9687-1C3ABC7C9A34}"/>
    <cellStyle name="Output 2 2 2 3" xfId="15453" xr:uid="{E6B5C0D7-195B-4FA6-95ED-8418B7693402}"/>
    <cellStyle name="Output 2 2 2 4" xfId="16900" xr:uid="{74395D36-1065-4FB5-A4C3-C0B599C9ED04}"/>
    <cellStyle name="Output 2 2 2 5" xfId="12050" xr:uid="{C1DD5E7A-A3D3-4430-86D9-4E496B5B734D}"/>
    <cellStyle name="Output 2 2 3" xfId="1395" xr:uid="{CF04882A-D525-4555-BE45-67404081E347}"/>
    <cellStyle name="Output 2 2 3 2" xfId="13879" xr:uid="{CEE6FC45-EF21-42EC-B3BD-DA0A223B8A5A}"/>
    <cellStyle name="Output 2 2 3 3" xfId="13058" xr:uid="{15B154A8-1B56-41B7-ACCC-F6178D4C6AD9}"/>
    <cellStyle name="Output 2 2 3 4" xfId="10687" xr:uid="{681EB104-4908-45F1-91DF-7B44F171E967}"/>
    <cellStyle name="Output 2 2 4" xfId="1402" xr:uid="{3D776F9A-4BE8-402E-949E-0D4331983BA0}"/>
    <cellStyle name="Output 2 2 4 2" xfId="10120" xr:uid="{6FB928ED-09C2-4D8D-8D7A-E44EFA6200F1}"/>
    <cellStyle name="Output 2 2 5" xfId="3463" xr:uid="{88B39416-9973-4C44-8589-998021D7C378}"/>
    <cellStyle name="Output 2 2 5 2" xfId="13514" xr:uid="{BF32C4CB-A58C-4FFE-B60E-BF902E8D4DE4}"/>
    <cellStyle name="Output 2 2 6" xfId="3857" xr:uid="{7201C0C5-267E-44F9-9996-D3B226CFAB89}"/>
    <cellStyle name="Output 2 2 6 2" xfId="15076" xr:uid="{17E1D0C4-576C-4AE1-80E1-2D80B3B213E3}"/>
    <cellStyle name="Output 2 2 7" xfId="4467" xr:uid="{0D11A15E-0B86-4F29-9E4C-BA52816D8B64}"/>
    <cellStyle name="Output 2 2 8" xfId="8228" xr:uid="{FDB92DA2-225B-4B5F-9A5E-0FFA1925DACB}"/>
    <cellStyle name="Output 2 3" xfId="673" xr:uid="{43712FD7-D030-497A-A51A-3948A78F55BD}"/>
    <cellStyle name="Output 2 3 2" xfId="1969" xr:uid="{87E33796-FEEA-4202-8D09-EB9C15566D22}"/>
    <cellStyle name="Output 2 3 2 2" xfId="14886" xr:uid="{8E19FC72-537D-4914-8BDE-8C2BAB044A8D}"/>
    <cellStyle name="Output 2 3 2 3" xfId="15612" xr:uid="{1BDD176C-F0AA-4E44-87D5-7195CC3109E7}"/>
    <cellStyle name="Output 2 3 2 4" xfId="16996" xr:uid="{C587C7DD-5F18-477E-9587-88697BE33DDB}"/>
    <cellStyle name="Output 2 3 2 5" xfId="12212" xr:uid="{176C1ABA-DA2D-405C-9E25-03961555C113}"/>
    <cellStyle name="Output 2 3 3" xfId="1475" xr:uid="{CB505984-3C06-4624-AD60-C93A0098FC15}"/>
    <cellStyle name="Output 2 3 3 2" xfId="14040" xr:uid="{2226059A-8F21-4257-BD44-F949ECF6B07D}"/>
    <cellStyle name="Output 2 3 3 3" xfId="13001" xr:uid="{B3D036D7-4067-4EB5-9966-B4E2071C579E}"/>
    <cellStyle name="Output 2 3 3 4" xfId="10809" xr:uid="{F10B29B2-296F-4C01-A501-A88A1C7D760A}"/>
    <cellStyle name="Output 2 3 4" xfId="2765" xr:uid="{B15910E3-A321-4AD6-9891-B5016692D3DF}"/>
    <cellStyle name="Output 2 3 4 2" xfId="10237" xr:uid="{27355CEE-9242-4FC9-B649-8EA335A44B6D}"/>
    <cellStyle name="Output 2 3 5" xfId="3222" xr:uid="{97212B81-5DBC-43B3-A9C7-9805702D3F06}"/>
    <cellStyle name="Output 2 3 5 2" xfId="13592" xr:uid="{B211F8A6-5C2B-44F2-8DF1-9CA821B7C009}"/>
    <cellStyle name="Output 2 3 6" xfId="4199" xr:uid="{33292E8D-5488-49AE-B9EE-9ECDE161DAB8}"/>
    <cellStyle name="Output 2 3 6 2" xfId="14373" xr:uid="{8B0A54D1-3449-46C9-B103-DCC965A518D6}"/>
    <cellStyle name="Output 2 3 7" xfId="4303" xr:uid="{ED4B10F2-46DA-405A-885A-A4E4912B83C6}"/>
    <cellStyle name="Output 2 3 8" xfId="8346" xr:uid="{327E3B6B-E32C-4050-9629-AD6EFBA4BBE6}"/>
    <cellStyle name="Output 2 4" xfId="671" xr:uid="{5C236D52-BDD6-4861-A274-2BD7C5282DC2}"/>
    <cellStyle name="Output 2 4 2" xfId="1967" xr:uid="{854773AF-8BF6-4642-9052-C2B5115ACF7D}"/>
    <cellStyle name="Output 2 4 2 2" xfId="15002" xr:uid="{74CA9B5F-EB76-49DF-A2C9-BDF1BCA0CB50}"/>
    <cellStyle name="Output 2 4 2 3" xfId="15736" xr:uid="{E1D142C0-4C80-463F-8ACA-A13441ABB27D}"/>
    <cellStyle name="Output 2 4 2 4" xfId="17209" xr:uid="{4ECF0CC8-73BF-470A-BFDD-AB7D68D1E1B3}"/>
    <cellStyle name="Output 2 4 2 5" xfId="12425" xr:uid="{7238C974-D7DA-4E8D-B0DD-A5895B95E2ED}"/>
    <cellStyle name="Output 2 4 3" xfId="1663" xr:uid="{D22E4760-CBF2-4B10-A091-CD78BE505E76}"/>
    <cellStyle name="Output 2 4 3 2" xfId="14210" xr:uid="{281CF34C-45E0-462D-9801-86A00247FED3}"/>
    <cellStyle name="Output 2 4 3 3" xfId="13321" xr:uid="{0AF9AC47-0B7D-4998-9A36-B4ED9E90C128}"/>
    <cellStyle name="Output 2 4 3 4" xfId="11023" xr:uid="{8D06F4A9-3DA5-434D-ABF2-6AA7FAA0233E}"/>
    <cellStyle name="Output 2 4 4" xfId="1401" xr:uid="{83301D9D-7755-4E97-9CB8-912C8BAE10AE}"/>
    <cellStyle name="Output 2 4 4 2" xfId="9976" xr:uid="{D7273EF3-0083-4EAE-A09E-4892D2A3CDD5}"/>
    <cellStyle name="Output 2 4 5" xfId="2751" xr:uid="{FAD72654-387F-43C6-AF0A-5EE41B7027CD}"/>
    <cellStyle name="Output 2 4 5 2" xfId="13370" xr:uid="{F7ADC72E-85A2-486C-866A-0031D3AECA3F}"/>
    <cellStyle name="Output 2 4 6" xfId="4200" xr:uid="{8BE64F21-BB1C-492C-9EAF-F536C897D1CD}"/>
    <cellStyle name="Output 2 4 6 2" xfId="14177" xr:uid="{8B17CA23-6EC7-4AC7-AA56-C99D539A5585}"/>
    <cellStyle name="Output 2 4 7" xfId="4175" xr:uid="{22FA48DA-09E2-4697-80C7-0B9120CB5C29}"/>
    <cellStyle name="Output 2 4 8" xfId="8083" xr:uid="{018DB41D-DD6B-40DB-9D89-2D7A54CEB545}"/>
    <cellStyle name="Output 2 5" xfId="1588" xr:uid="{B65FA2B6-385B-4B39-A857-13C39C574E97}"/>
    <cellStyle name="Output 2 5 2" xfId="12653" xr:uid="{6A764D27-0A3D-4742-BC77-780A5D20697E}"/>
    <cellStyle name="Output 2 5 2 2" xfId="15091" xr:uid="{EA978448-084B-4EAE-93F9-F88E8E8E4FFC}"/>
    <cellStyle name="Output 2 5 2 3" xfId="15867" xr:uid="{1E4AFAAE-2A6D-4B5E-9094-03289098F478}"/>
    <cellStyle name="Output 2 5 2 4" xfId="17428" xr:uid="{70386EA3-0B90-4E26-A5CF-64AF88BF2562}"/>
    <cellStyle name="Output 2 5 3" xfId="11244" xr:uid="{8928D755-A87A-4531-93F5-2FD502B60D90}"/>
    <cellStyle name="Output 2 5 3 2" xfId="14390" xr:uid="{342F6DE0-A071-4EC0-9BEF-F43C2CD0256D}"/>
    <cellStyle name="Output 2 5 3 3" xfId="14483" xr:uid="{2B89E3DB-0D7B-45B9-BE20-F2D58D23B249}"/>
    <cellStyle name="Output 2 5 4" xfId="10139" xr:uid="{DE7841BC-A3D1-4C42-AF9C-24E9976CCB89}"/>
    <cellStyle name="Output 2 5 5" xfId="13533" xr:uid="{11DDEEF8-90EF-428C-800F-BBD103DB332D}"/>
    <cellStyle name="Output 2 5 6" xfId="15237" xr:uid="{D4BA8540-42E9-49BC-ABA4-898599911332}"/>
    <cellStyle name="Output 2 5 7" xfId="8247" xr:uid="{2E85D09F-DA4A-41A5-B81A-9741431F2881}"/>
    <cellStyle name="Output 2 6" xfId="1525" xr:uid="{8894FC98-7C9B-417E-A98F-CD5A6122EDB2}"/>
    <cellStyle name="Output 2 6 2" xfId="12404" xr:uid="{D743137D-B761-4212-BEA9-D002D676A590}"/>
    <cellStyle name="Output 2 6 2 2" xfId="14985" xr:uid="{716BC9F4-2ABD-4BF3-869F-7714F774A188}"/>
    <cellStyle name="Output 2 6 2 3" xfId="15715" xr:uid="{D8F7B5B2-9A6A-4F22-822E-C1F72528E0BB}"/>
    <cellStyle name="Output 2 6 2 4" xfId="17188" xr:uid="{3BFA7F2F-F5F0-43F9-A8E3-AC4AD81A567D}"/>
    <cellStyle name="Output 2 6 3" xfId="14189" xr:uid="{1814012A-0882-4F4E-B10D-9606AFA6A53C}"/>
    <cellStyle name="Output 2 6 4" xfId="9095" xr:uid="{A5695BD6-EC1F-437F-B80D-CB76A13ECE90}"/>
    <cellStyle name="Output 2 6 5" xfId="11002" xr:uid="{F75E5C1C-42CF-40E3-8DDC-1519815C20AE}"/>
    <cellStyle name="Output 2 7" xfId="2176" xr:uid="{5C6A9D17-233D-4863-9C1B-A3492A3CB7D8}"/>
    <cellStyle name="Output 2 7 2" xfId="14615" xr:uid="{F06DB8EA-10CB-4868-A1A9-8CA7B4AA83C5}"/>
    <cellStyle name="Output 2 7 3" xfId="15351" xr:uid="{B9C69E35-3FE9-4F4B-819F-7FF2455A93C0}"/>
    <cellStyle name="Output 2 7 4" xfId="16533" xr:uid="{5016C722-AC89-4E41-8777-F090C2A9477B}"/>
    <cellStyle name="Output 2 7 5" xfId="11638" xr:uid="{0D3F286B-9470-4B3F-A82D-FE566814A5C4}"/>
    <cellStyle name="Output 2 8" xfId="3858" xr:uid="{98D9FF7B-1145-40D3-B923-C7EED4924D19}"/>
    <cellStyle name="Output 2 8 2" xfId="13725" xr:uid="{FAD26093-F553-4692-9F7C-BFCE112B31E0}"/>
    <cellStyle name="Output 2 8 3" xfId="14592" xr:uid="{56D034FF-B4EB-4BB8-99F6-7C326AC3A520}"/>
    <cellStyle name="Output 2 8 4" xfId="10414" xr:uid="{E8FCCA04-3977-4D3D-9C1D-EC3B443595DC}"/>
    <cellStyle name="Output 2 9" xfId="4159" xr:uid="{32D7737D-9982-459A-860C-C96437646CDD}"/>
    <cellStyle name="Output 2 9 2" xfId="9178" xr:uid="{77D985A7-750C-46DA-B966-5DF9D17F2B47}"/>
    <cellStyle name="Output 3" xfId="674" xr:uid="{087B20C9-C628-4759-96B9-54968CFBB177}"/>
    <cellStyle name="Output 3 10" xfId="9370" xr:uid="{BBCDD9EE-9F2C-4C26-BD53-ACF10951F4F8}"/>
    <cellStyle name="Output 3 11" xfId="7293" xr:uid="{D4397E51-E9C2-4086-9DCB-C514F696FEF5}"/>
    <cellStyle name="Output 3 2" xfId="1970" xr:uid="{EED0C29A-EF2D-4F58-96CA-7E9A75166D84}"/>
    <cellStyle name="Output 3 2 2" xfId="12051" xr:uid="{D4A0010D-19F0-4BE2-B76E-194B74D92448}"/>
    <cellStyle name="Output 3 2 2 2" xfId="14775" xr:uid="{DEEF7601-F98F-4944-A64B-52312E674477}"/>
    <cellStyle name="Output 3 2 2 3" xfId="15454" xr:uid="{D3C05949-48DE-4FEC-80F4-AB997145E934}"/>
    <cellStyle name="Output 3 2 2 4" xfId="16901" xr:uid="{ED2D3B4C-C7E5-4FF6-B4A4-AF05A79F2759}"/>
    <cellStyle name="Output 3 2 3" xfId="10688" xr:uid="{6B55905D-FA23-4258-B1EF-6DE152E7CF3A}"/>
    <cellStyle name="Output 3 2 3 2" xfId="13880" xr:uid="{D07D60D2-6324-44F7-B85A-65D1265C8F3B}"/>
    <cellStyle name="Output 3 2 3 3" xfId="14364" xr:uid="{AA8F4F53-76EA-4990-8364-ACDF442BFF82}"/>
    <cellStyle name="Output 3 2 4" xfId="9872" xr:uid="{592A81E3-BF6D-46CE-B2FE-1048A9A8E695}"/>
    <cellStyle name="Output 3 2 5" xfId="13305" xr:uid="{43C3DF38-EF52-490B-9953-3ACED997A339}"/>
    <cellStyle name="Output 3 2 6" xfId="13125" xr:uid="{BA9F27BC-5FBF-45FC-B45F-2B7375518DD9}"/>
    <cellStyle name="Output 3 2 7" xfId="7979" xr:uid="{9A84ED3A-D4DC-4380-9343-241E6D6B4C7C}"/>
    <cellStyle name="Output 3 3" xfId="1546" xr:uid="{FBF44C7A-99B7-4127-88A7-86D07334C6EA}"/>
    <cellStyle name="Output 3 3 2" xfId="12213" xr:uid="{37070BB5-2C71-4A36-9B89-BA27F05D868E}"/>
    <cellStyle name="Output 3 3 2 2" xfId="14887" xr:uid="{F4C35FE7-9CD5-48D3-8C51-A99C5B3E199D}"/>
    <cellStyle name="Output 3 3 2 3" xfId="15613" xr:uid="{A262E3A2-C2BB-401C-A43C-915064BD703C}"/>
    <cellStyle name="Output 3 3 2 4" xfId="16997" xr:uid="{D300E56E-667E-4E55-B52E-77267429A128}"/>
    <cellStyle name="Output 3 3 3" xfId="10810" xr:uid="{2A1A72F2-36BF-43C7-9958-97D309048C81}"/>
    <cellStyle name="Output 3 3 3 2" xfId="14041" xr:uid="{D6675B69-5952-4E9C-83A0-136A728826C0}"/>
    <cellStyle name="Output 3 3 3 3" xfId="14154" xr:uid="{6766D876-1678-4C6D-BD3B-82D511AEA47A}"/>
    <cellStyle name="Output 3 3 4" xfId="10236" xr:uid="{BBE89D1D-072F-4166-A625-F488528F6B0A}"/>
    <cellStyle name="Output 3 3 5" xfId="13591" xr:uid="{0BC32E8F-49C9-4ECA-93EB-39DE3DFBA557}"/>
    <cellStyle name="Output 3 3 6" xfId="13069" xr:uid="{72D473CF-3854-4FD8-BDD3-723A06E1B3B3}"/>
    <cellStyle name="Output 3 3 7" xfId="8345" xr:uid="{BCBB33EE-E411-4521-8D02-E69F18EC9DDD}"/>
    <cellStyle name="Output 3 4" xfId="1463" xr:uid="{27F39FE5-D603-4E66-9840-E8880273BE01}"/>
    <cellStyle name="Output 3 4 2" xfId="12426" xr:uid="{B6981C1C-98EE-46DB-A9B0-29B88EBBA7D0}"/>
    <cellStyle name="Output 3 4 2 2" xfId="15003" xr:uid="{A62FEA92-3AD7-45BD-9091-6F5F33616B89}"/>
    <cellStyle name="Output 3 4 2 3" xfId="15737" xr:uid="{8E69D4A2-01A4-46D1-B765-476197714095}"/>
    <cellStyle name="Output 3 4 2 4" xfId="17210" xr:uid="{7A54C06E-8054-432C-BDF4-95C7D1829EDE}"/>
    <cellStyle name="Output 3 4 3" xfId="11024" xr:uid="{1A835A66-7FB8-4402-B6F6-567A9168F951}"/>
    <cellStyle name="Output 3 4 3 2" xfId="14211" xr:uid="{3BF8784F-EC8D-4DC3-99D5-B7AE16C051BE}"/>
    <cellStyle name="Output 3 4 3 3" xfId="14572" xr:uid="{0C711F30-1444-4D12-B6A2-AF7189CFA9BA}"/>
    <cellStyle name="Output 3 4 4" xfId="9975" xr:uid="{E0912F48-03ED-4427-8411-2E8D031F8AEA}"/>
    <cellStyle name="Output 3 4 5" xfId="13369" xr:uid="{3B0AAF7B-3E99-4821-92A8-2B07F1D41ABA}"/>
    <cellStyle name="Output 3 4 6" xfId="13027" xr:uid="{BCD0E2AA-F57C-466B-9478-865B0CD67B86}"/>
    <cellStyle name="Output 3 4 7" xfId="8082" xr:uid="{AFCB651C-AB0C-4E15-87F5-2989D0403A90}"/>
    <cellStyle name="Output 3 5" xfId="3432" xr:uid="{4B98D956-9EFD-44E1-A235-C606CEA51650}"/>
    <cellStyle name="Output 3 5 2" xfId="12654" xr:uid="{D86D3A5E-1EBA-4DF2-8453-89442AD409FB}"/>
    <cellStyle name="Output 3 5 2 2" xfId="15092" xr:uid="{E9E4E7F6-FEC0-4E62-9BAB-DA466147F9C5}"/>
    <cellStyle name="Output 3 5 2 3" xfId="15868" xr:uid="{DF3690E5-974F-4E22-9183-D1674F1D7F9D}"/>
    <cellStyle name="Output 3 5 2 4" xfId="17429" xr:uid="{A00F4905-F554-4A22-9C48-D9C2A67FD286}"/>
    <cellStyle name="Output 3 5 3" xfId="11245" xr:uid="{3A1032D8-64AF-4833-B467-F50DFEE2E33F}"/>
    <cellStyle name="Output 3 5 3 2" xfId="14391" xr:uid="{3C483F46-9DDA-40D1-A974-1761A10B3288}"/>
    <cellStyle name="Output 3 5 3 3" xfId="9371" xr:uid="{6A0836FF-A141-4E75-AC06-E47E49FD0468}"/>
    <cellStyle name="Output 3 5 4" xfId="9755" xr:uid="{FAFC71EF-6A15-4FAD-93C1-97C57766082F}"/>
    <cellStyle name="Output 3 5 5" xfId="13188" xr:uid="{D7372433-AE16-4F9F-8E2E-2BE47E24C575}"/>
    <cellStyle name="Output 3 5 6" xfId="13589" xr:uid="{38EBD800-7824-4018-A4A9-6937197E5A67}"/>
    <cellStyle name="Output 3 5 7" xfId="7862" xr:uid="{EEC17018-3A9D-4536-A46B-5674C4324F6C}"/>
    <cellStyle name="Output 3 6" xfId="2362" xr:uid="{690751D0-6037-42B1-9767-E462FF295F5D}"/>
    <cellStyle name="Output 3 6 2" xfId="12405" xr:uid="{C88F43A3-FE50-4364-96CB-95834823B7D3}"/>
    <cellStyle name="Output 3 6 2 2" xfId="14986" xr:uid="{CD99523F-CC4F-4406-95DB-50E12D6AB59C}"/>
    <cellStyle name="Output 3 6 2 3" xfId="15716" xr:uid="{12CE6C5D-2669-4D8E-901D-D8A48B613FA0}"/>
    <cellStyle name="Output 3 6 2 4" xfId="17189" xr:uid="{9A027E09-B6D4-448E-B8F9-89CA5F323A1D}"/>
    <cellStyle name="Output 3 6 3" xfId="14190" xr:uid="{74C98326-F1FE-463F-8858-CBD91E9F5112}"/>
    <cellStyle name="Output 3 6 4" xfId="13677" xr:uid="{21D087E2-CF5B-4E84-A66D-8E6AA96B2E3F}"/>
    <cellStyle name="Output 3 6 5" xfId="11003" xr:uid="{584F0334-47F8-4798-AE20-4B0D5FA94D54}"/>
    <cellStyle name="Output 3 7" xfId="4356" xr:uid="{4ADAD30C-6448-4DDD-997E-30121C2CF11C}"/>
    <cellStyle name="Output 3 7 2" xfId="14616" xr:uid="{5A72692D-6AEE-4FA1-A84F-7EFF7EB509C6}"/>
    <cellStyle name="Output 3 7 3" xfId="15352" xr:uid="{08BB72DD-C8BC-477C-A2A4-7859D9A2D2C9}"/>
    <cellStyle name="Output 3 7 4" xfId="16534" xr:uid="{0567771A-7AD5-44FB-83BC-82B087FC18F0}"/>
    <cellStyle name="Output 3 7 5" xfId="11639" xr:uid="{1805F6A5-2530-4191-96E7-D83A310533F6}"/>
    <cellStyle name="Output 3 8" xfId="5600" xr:uid="{0078DDAC-F1BE-479F-8067-67A2EE6C8E32}"/>
    <cellStyle name="Output 3 8 2" xfId="13726" xr:uid="{293F8582-CABD-40A5-94E1-906449D49A9C}"/>
    <cellStyle name="Output 3 8 3" xfId="15231" xr:uid="{57405E71-3E41-422A-9739-9E97E58DF9BA}"/>
    <cellStyle name="Output 3 8 4" xfId="10415" xr:uid="{C1EF1C3C-F612-4CD2-8F41-5A37B97E2E55}"/>
    <cellStyle name="Output 3 9" xfId="5893" xr:uid="{78E0CFE1-FCAC-4C0B-B20D-3CF0B74914A8}"/>
    <cellStyle name="Output 3 9 2" xfId="9179" xr:uid="{2ECD8730-835B-4600-849B-5AAD055CFCA2}"/>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3" xfId="2234" xr:uid="{6BF1597F-FF7A-4CB9-A6A0-2121B36ED0F2}"/>
    <cellStyle name="Output 6 4" xfId="3385" xr:uid="{EBEE2DB7-1E72-4545-82CB-58B10F71494C}"/>
    <cellStyle name="Output 6 5" xfId="3655" xr:uid="{3A7B5D11-07EC-4648-A1EC-1E5FCF58DD46}"/>
    <cellStyle name="Output 6 6" xfId="4163" xr:uid="{4747CF9C-FC97-435A-8AEC-4ADFEA5C5268}"/>
    <cellStyle name="Output 6 7" xfId="4046" xr:uid="{95C53190-5C4F-406C-BE76-DD082B823325}"/>
    <cellStyle name="Outputs" xfId="11" xr:uid="{EBC085A6-BAD4-405F-950B-516D85707D3F}"/>
    <cellStyle name="Percent" xfId="6087" builtinId="5"/>
    <cellStyle name="Percent 10" xfId="5601" xr:uid="{B2C222BF-4268-4B48-855A-585EB8120102}"/>
    <cellStyle name="Percent 10 2" xfId="11330" xr:uid="{2FE7DCB9-AFC6-4C5B-8C9D-36CB5976B5F5}"/>
    <cellStyle name="Percent 10 2 2" xfId="12737" xr:uid="{061B4B5D-9B8A-468D-A5C5-C235CC0DC5C3}"/>
    <cellStyle name="Percent 10 2 2 2" xfId="17512" xr:uid="{4826BB34-A4FA-47EE-A6F8-17035AF58461}"/>
    <cellStyle name="Percent 10 2 3" xfId="16395" xr:uid="{D47B9039-2990-439D-ADD0-ECA9EBF805A6}"/>
    <cellStyle name="Percent 10 64" xfId="11699" xr:uid="{F21296DB-CB70-4364-8ECB-3F5097ACE79D}"/>
    <cellStyle name="Percent 10 64 2" xfId="12912" xr:uid="{715723B6-3063-47D0-91FA-515A88A4F6D7}"/>
    <cellStyle name="Percent 10 64 2 2" xfId="17610" xr:uid="{7BAF8F29-A511-45BF-9ED4-65D2A3811AE9}"/>
    <cellStyle name="Percent 10 64 3" xfId="16581" xr:uid="{A3302466-1E15-4E43-9C57-5FB5F4896595}"/>
    <cellStyle name="Percent 11" xfId="5602" xr:uid="{7C59E1B7-2E58-4D77-92A8-CCEABE12006C}"/>
    <cellStyle name="Percent 11 2 2" xfId="6037" xr:uid="{F37CED3A-A8E5-4194-8869-D7D3D4E31543}"/>
    <cellStyle name="Percent 12" xfId="5603" xr:uid="{2E836477-E4D0-4CAD-8C76-93705929A942}"/>
    <cellStyle name="Percent 13" xfId="5604" xr:uid="{06D2CC31-FEC0-407A-BE3E-45D9EBB2BC9E}"/>
    <cellStyle name="Percent 14" xfId="5605" xr:uid="{CF4704E1-73DE-44DE-BE2C-62A2936D7ADE}"/>
    <cellStyle name="Percent 15" xfId="4524" xr:uid="{D01C2F09-4A04-478A-9916-A8F02C4C07F2}"/>
    <cellStyle name="Percent 15 2" xfId="11403" xr:uid="{CABB6F89-20A9-4435-802E-6E4C19B147DD}"/>
    <cellStyle name="Percent 15 3" xfId="9378" xr:uid="{ABB65009-4C07-431F-9055-43920A679E26}"/>
    <cellStyle name="Percent 15 4" xfId="7480" xr:uid="{0417814E-4E4A-4E3E-8FE6-2EEA60EEBFE5}"/>
    <cellStyle name="Percent 16" xfId="6076" xr:uid="{196B6B41-BF34-4761-89E4-4B750C9523A5}"/>
    <cellStyle name="Percent 16 2" xfId="7097" xr:uid="{E18750F2-A9BD-46C4-A074-80124548AAA2}"/>
    <cellStyle name="Percent 17" xfId="6089" xr:uid="{08D2329C-69B4-4943-A6C1-FFDA5CDEEA0C}"/>
    <cellStyle name="Percent 2" xfId="48" xr:uid="{7106B79B-3403-4B48-8CC4-E6C4561F287F}"/>
    <cellStyle name="Percent 2 10" xfId="7059" xr:uid="{DD60B051-300F-4A06-A025-E268D4CC619A}"/>
    <cellStyle name="Percent 2 2" xfId="310" xr:uid="{DE335DC4-E7E0-4E91-B4A9-4690FFB1A7F5}"/>
    <cellStyle name="Percent 2 2 10 2" xfId="313" xr:uid="{778ED436-DA89-4B39-8322-1C3401D8144F}"/>
    <cellStyle name="Percent 2 2 2" xfId="5607" xr:uid="{52CEF990-CDC1-48DA-AAC8-AFC85F1AF511}"/>
    <cellStyle name="Percent 2 2 2 2" xfId="10568" xr:uid="{3F970005-9010-4E00-A43D-858514818F2D}"/>
    <cellStyle name="Percent 2 2 3" xfId="5608" xr:uid="{82A030A0-6062-4607-B206-8796E6871637}"/>
    <cellStyle name="Percent 2 2 4" xfId="5606" xr:uid="{6510B6C8-1515-4F31-9942-CF90520FDC3B}"/>
    <cellStyle name="Percent 2 3" xfId="307" xr:uid="{68B5852A-5B30-4E4B-B8D1-710BEF8EAF12}"/>
    <cellStyle name="Percent 2 3 2" xfId="5610" xr:uid="{2DDC76DD-CF31-4379-B78C-8B93BB0AB9A8}"/>
    <cellStyle name="Percent 2 3 2 2" xfId="10569" xr:uid="{9B39D21F-1CF7-4590-9EE4-FBF22C877F98}"/>
    <cellStyle name="Percent 2 3 3" xfId="5609" xr:uid="{33EAFE9B-7306-4EFB-A273-E20F97CEB1E5}"/>
    <cellStyle name="Percent 2 4" xfId="295" xr:uid="{68F7B193-BD24-4350-9343-04EBBEA7E7C9}"/>
    <cellStyle name="Percent 2 4 2" xfId="5611" xr:uid="{404C00DC-A11E-4DAA-AAAA-A8FAE72049F8}"/>
    <cellStyle name="Percent 2 5" xfId="5773" xr:uid="{F6BF4860-11E7-4746-8018-B0D924EB30A6}"/>
    <cellStyle name="Percent 2 6" xfId="5874" xr:uid="{9BAC7B7D-8C82-4DD1-B9AB-E3302E01F29E}"/>
    <cellStyle name="Percent 2 65" xfId="7053" xr:uid="{4AD48493-AB5C-4850-9C64-46E1633D07B8}"/>
    <cellStyle name="Percent 2 7" xfId="4536" xr:uid="{BC918CAF-7BE1-4D23-AAAA-221B274C68AB}"/>
    <cellStyle name="Percent 3" xfId="90" xr:uid="{B07F3E16-52BB-44D5-AD6D-B05BD6E4D341}"/>
    <cellStyle name="Percent 3 2" xfId="675" xr:uid="{165D08D0-0057-4D2F-A9DD-8AAF621EF6D5}"/>
    <cellStyle name="Percent 3 2 2" xfId="6301" xr:uid="{DA1D542C-C6F0-4920-AE88-CA380595C50B}"/>
    <cellStyle name="Percent 3 2 2 2" xfId="6730" xr:uid="{C980C3DD-729B-453D-9315-222E93C2240B}"/>
    <cellStyle name="Percent 3 2 2 2 2" xfId="8808" xr:uid="{88FC42FF-2F2E-432D-81C4-0AA6D25A328A}"/>
    <cellStyle name="Percent 3 2 2 3" xfId="6515" xr:uid="{DC5039E4-863C-4241-B3AE-2DBE2DC5066F}"/>
    <cellStyle name="Percent 3 2 2 4" xfId="6932" xr:uid="{A44BA256-8A71-418B-B163-41A08A7E503D}"/>
    <cellStyle name="Percent 3 2 2 5" xfId="8598" xr:uid="{7702F79E-CC7D-47E3-B969-5EBC9628AF20}"/>
    <cellStyle name="Percent 3 2 2 6" xfId="11404" xr:uid="{50D1AC58-ED9F-4E2B-99ED-883452766961}"/>
    <cellStyle name="Percent 3 2 3" xfId="6629" xr:uid="{24FE5305-8912-42C5-80D9-0CC8EF87C3FD}"/>
    <cellStyle name="Percent 3 2 3 2" xfId="7485" xr:uid="{3BDD794C-5FA0-4DA0-98D6-D4A85037E87B}"/>
    <cellStyle name="Percent 3 2 3 3" xfId="8707" xr:uid="{2A680F65-EFD9-44B1-B7DA-69D14D448477}"/>
    <cellStyle name="Percent 3 2 4" xfId="6414" xr:uid="{0C4CADE7-F0B2-4161-950E-0D7C4E7D23E7}"/>
    <cellStyle name="Percent 3 2 5" xfId="6836" xr:uid="{C1B260E3-008A-42FF-B66E-D7641CE6FA19}"/>
    <cellStyle name="Percent 3 2 6" xfId="8497" xr:uid="{F0707519-49D1-426E-BFE2-F9B06F37C26C}"/>
    <cellStyle name="Percent 3 2 7" xfId="6200" xr:uid="{EC4DE7AC-7AE1-4622-929B-0C1EAB5FF909}"/>
    <cellStyle name="Percent 3 3" xfId="319" xr:uid="{74738AA7-715D-407A-B8F1-49382C252BCC}"/>
    <cellStyle name="Percent 3 3 2" xfId="6680" xr:uid="{BAC8C2DB-2DD1-4104-9287-D2D9A9BB5F37}"/>
    <cellStyle name="Percent 3 3 2 2" xfId="8758" xr:uid="{72FAC19F-9926-4AAD-BFB4-05CE82155B37}"/>
    <cellStyle name="Percent 3 3 3" xfId="6465" xr:uid="{F62638DC-7EDF-4BDB-BFAB-AED0B99C8ADA}"/>
    <cellStyle name="Percent 3 3 4" xfId="6884" xr:uid="{C9954C49-9666-4071-9FD3-70FA2ADED04C}"/>
    <cellStyle name="Percent 3 3 5" xfId="8548" xr:uid="{161C857D-D8B4-4B60-AD11-3AEA4D4E8CF6}"/>
    <cellStyle name="Percent 3 3 6" xfId="11702" xr:uid="{621844F8-4533-414C-B4CE-C0F5D36BBA05}"/>
    <cellStyle name="Percent 3 3 7" xfId="6251" xr:uid="{13D73F2A-3503-4469-8AF9-1F7395242537}"/>
    <cellStyle name="Percent 3 4" xfId="306" xr:uid="{AFA0AFF2-64B2-4D40-A1C6-ABDF24703204}"/>
    <cellStyle name="Percent 3 4 2" xfId="7022" xr:uid="{21EFF5C1-CAAF-4564-8917-786E7595902E}"/>
    <cellStyle name="Percent 3 4 3" xfId="8651" xr:uid="{3F568506-FEF6-4BA6-900E-97775863AD0A}"/>
    <cellStyle name="Percent 3 4 4" xfId="6573" xr:uid="{A442A8F1-05F9-4010-BF13-B76563E07D97}"/>
    <cellStyle name="Percent 3 5" xfId="6358" xr:uid="{C6D760B3-0948-4FCE-9832-8A0EBC2D7F13}"/>
    <cellStyle name="Percent 3 5 2" xfId="7045" xr:uid="{DA9844C4-C330-496A-B7D5-BFDC4ACC286E}"/>
    <cellStyle name="Percent 3 6" xfId="7294" xr:uid="{7E757E95-F1BD-4CA6-8A56-5787C278C901}"/>
    <cellStyle name="Percent 3 7" xfId="6783" xr:uid="{E623C62E-6A8B-4486-AA52-79C121DD9B57}"/>
    <cellStyle name="Percent 3 8" xfId="8441" xr:uid="{308DF242-98E7-4519-A0BF-9C89E82F6A31}"/>
    <cellStyle name="Percent 3 9" xfId="6136" xr:uid="{63F196A8-C6D4-4E2F-A763-9BA4BF852C0E}"/>
    <cellStyle name="Percent 4" xfId="676" xr:uid="{F87664E7-FC55-4B9B-ABF4-8208317F844C}"/>
    <cellStyle name="Percent 4 2" xfId="677" xr:uid="{8D564AFF-6A03-454A-82FA-DBED9F288D80}"/>
    <cellStyle name="Percent 4 2 2" xfId="5614" xr:uid="{FC1B6700-6118-4F49-A209-1119F60898C8}"/>
    <cellStyle name="Percent 4 2 3" xfId="5613" xr:uid="{1C5E6CC8-888C-446F-AD61-BA604BA8AC4C}"/>
    <cellStyle name="Percent 4 2 4" xfId="7029" xr:uid="{1F4BFB71-36C1-4024-A87F-B26B522778B2}"/>
    <cellStyle name="Percent 4 3" xfId="5615" xr:uid="{E793F18F-5C50-423C-B8E8-2B852E9C0876}"/>
    <cellStyle name="Percent 4 4" xfId="5612" xr:uid="{2DBFF561-D6FC-4F50-9919-B286A3C1D61C}"/>
    <cellStyle name="Percent 4 4 2" xfId="11706" xr:uid="{C333B02E-C991-45D1-8F9E-CD588298F688}"/>
    <cellStyle name="Percent 4 5" xfId="6178" xr:uid="{8BEA30A2-32BB-4850-8954-58C8B12FD0C2}"/>
    <cellStyle name="Percent 5" xfId="678" xr:uid="{4068819C-C3D5-4862-9F59-B31C93D015B0}"/>
    <cellStyle name="Percent 5 2" xfId="5616" xr:uid="{55435210-8D3E-4C25-B42A-D10AC522A0DC}"/>
    <cellStyle name="Percent 5 2 2" xfId="7295" xr:uid="{386DBCE6-AA5E-4FE3-8402-01E95E263FA3}"/>
    <cellStyle name="Percent 5 2 3" xfId="8838" xr:uid="{582E4355-6116-4369-85FA-461ECC726EB7}"/>
    <cellStyle name="Percent 5 2 4" xfId="11711" xr:uid="{02CDA9B7-9B17-403C-B287-AE682F2CC6FF}"/>
    <cellStyle name="Percent 5 2 5" xfId="6760" xr:uid="{B3DDA671-0497-4C3A-A5D3-40D17B59069F}"/>
    <cellStyle name="Percent 5 3" xfId="6545" xr:uid="{8C57E838-7758-4143-AC0C-6490B868D087}"/>
    <cellStyle name="Percent 5 4" xfId="6960" xr:uid="{17E858A8-2242-4218-B121-D65D99DED814}"/>
    <cellStyle name="Percent 5 5" xfId="8628" xr:uid="{6A35D6A5-4F25-4F8C-BB84-7DAA15674DF8}"/>
    <cellStyle name="Percent 5 6" xfId="6331" xr:uid="{783AB09A-ECD5-4B45-B766-FC7873EBD7A3}"/>
    <cellStyle name="Percent 6" xfId="158" xr:uid="{550A3EEB-1838-48C7-8974-28F019053A1A}"/>
    <cellStyle name="Percent 6 2" xfId="5618" xr:uid="{13EF1D30-2EEA-49B5-A91D-5DBDB872DFE4}"/>
    <cellStyle name="Percent 6 3" xfId="5617" xr:uid="{92D39743-8575-4BCA-A2F0-8A3912AD3629}"/>
    <cellStyle name="Percent 6 3 2" xfId="11714" xr:uid="{EA7E433C-6B65-4EC9-B6A2-7B14C72A3DE6}"/>
    <cellStyle name="Percent 6 4" xfId="6976" xr:uid="{3D409B2A-4471-412E-847D-2417E1818A0F}"/>
    <cellStyle name="Percent 7" xfId="5619" xr:uid="{0829C3F0-7BD1-4C4C-81B7-99681CB0A74A}"/>
    <cellStyle name="Percent 7 2" xfId="7296" xr:uid="{C8CB1303-F11B-4F96-BCD0-7C78094A9647}"/>
    <cellStyle name="Percent 7 2 2" xfId="11717" xr:uid="{9CCB41EE-3801-4F64-9E43-C4232BDC2805}"/>
    <cellStyle name="Percent 7 3" xfId="7033" xr:uid="{82C65568-DCD1-45F3-966C-F520B0C98F42}"/>
    <cellStyle name="Percent 8" xfId="5620" xr:uid="{FB3FF1E6-D331-45BA-B6BF-DC64D2B34B4E}"/>
    <cellStyle name="Percent 8 2" xfId="5621" xr:uid="{BE46B206-D0C0-49F2-849F-DDB95A114172}"/>
    <cellStyle name="Percent 8 3" xfId="7297" xr:uid="{F0E29A27-6539-4008-9DCE-CC4A30D91A76}"/>
    <cellStyle name="Percent 8 3 2" xfId="11405" xr:uid="{0BB6BC45-4AF9-476D-A62A-F5B9F5F226C4}"/>
    <cellStyle name="Percent 8 4" xfId="7092" xr:uid="{7D1ABB4A-514A-4EE6-8828-5F123F5E8F77}"/>
    <cellStyle name="Percent 9" xfId="4528" xr:uid="{3CCEA7E0-B075-436D-AB08-0906E1B4938F}"/>
    <cellStyle name="Percent 9 2" xfId="5622" xr:uid="{224142B7-3668-4D65-956A-2651D99F3D4A}"/>
    <cellStyle name="Percent 9 2 2" xfId="11406" xr:uid="{9EA2DA1D-A916-4148-99B1-C9FF031827A8}"/>
    <cellStyle name="Percent 9 3" xfId="11407" xr:uid="{9D1ED039-E4A0-4AC4-A575-992D3451AC45}"/>
    <cellStyle name="Pre-inputted cells" xfId="5623" xr:uid="{F00E2615-5EC3-4CD6-92BD-95792A2B858A}"/>
    <cellStyle name="Pre-inputted cells 10" xfId="11830" xr:uid="{ABC9BA16-0309-4BE1-92BF-837502E19252}"/>
    <cellStyle name="Pre-inputted cells 10 2" xfId="16690" xr:uid="{E3030297-BA92-418F-840E-E3B06A3B60D2}"/>
    <cellStyle name="Pre-inputted cells 11" xfId="10416" xr:uid="{53D21789-DCB8-408C-9DE3-0D6CD823D4B8}"/>
    <cellStyle name="Pre-inputted cells 12" xfId="16113" xr:uid="{C6BEEA9C-4C81-45A5-9833-F30D53CAB09F}"/>
    <cellStyle name="Pre-inputted cells 2" xfId="5624" xr:uid="{5B7B6696-359E-4895-9DC8-1F9F234F36D6}"/>
    <cellStyle name="Pre-inputted cells 2 2" xfId="5625" xr:uid="{CE73454A-9200-4A2A-978F-B99182EC3684}"/>
    <cellStyle name="Pre-inputted cells 2 2 2" xfId="5896" xr:uid="{E1E80181-B174-41C0-B0E8-F994389AAD8A}"/>
    <cellStyle name="Pre-inputted cells 2 2 2 2" xfId="12054" xr:uid="{6F429B75-56AA-4D77-9614-62E10ADACE4C}"/>
    <cellStyle name="Pre-inputted cells 2 2 2 2 2" xfId="14778" xr:uid="{268B4383-5490-4E49-8280-C6211669391B}"/>
    <cellStyle name="Pre-inputted cells 2 2 2 2 3" xfId="15457" xr:uid="{CD09322D-7D86-4F63-8892-4D138EFB152F}"/>
    <cellStyle name="Pre-inputted cells 2 2 2 3" xfId="13883" xr:uid="{77A8B650-9A95-4B60-9DCB-DCFD911510F0}"/>
    <cellStyle name="Pre-inputted cells 2 2 2 4" xfId="12961" xr:uid="{C114311E-9819-4592-A632-B85B74CCF852}"/>
    <cellStyle name="Pre-inputted cells 2 2 3" xfId="11410" xr:uid="{FAEB5E19-01B7-4268-866A-0B1E129E59CB}"/>
    <cellStyle name="Pre-inputted cells 2 2 3 2" xfId="12765" xr:uid="{F649863B-5139-4384-BC4A-1A81B2D62651}"/>
    <cellStyle name="Pre-inputted cells 2 2 3 2 2" xfId="15143" xr:uid="{E20E6D77-06A8-4E16-B342-EC9FFAF844E7}"/>
    <cellStyle name="Pre-inputted cells 2 2 3 2 3" xfId="15952" xr:uid="{07AB5F06-2398-4397-B911-5C8D8B2E063F}"/>
    <cellStyle name="Pre-inputted cells 2 2 3 3" xfId="14501" xr:uid="{DBC53021-1D9A-40D0-AC72-19AC7BDA20B5}"/>
    <cellStyle name="Pre-inputted cells 2 2 3 4" xfId="9181" xr:uid="{033FCBD2-F16C-4A2E-9F8E-F8C376CA9262}"/>
    <cellStyle name="Pre-inputted cells 2 2 4" xfId="11832" xr:uid="{3843BEE2-6604-45F6-A552-1F476A0CFBE8}"/>
    <cellStyle name="Pre-inputted cells 2 2 4 2" xfId="16692" xr:uid="{77B0BF66-B0E5-4DE2-B7FF-064A75E80424}"/>
    <cellStyle name="Pre-inputted cells 2 2 5" xfId="10418" xr:uid="{64F387D4-7A8C-4ED0-938A-B55870F27D90}"/>
    <cellStyle name="Pre-inputted cells 2 3" xfId="5895" xr:uid="{299760BD-9A13-4C45-A4AC-C4810E1F7C7E}"/>
    <cellStyle name="Pre-inputted cells 2 3 2" xfId="12053" xr:uid="{3635A1CC-3655-45AE-9C04-3BD115511B17}"/>
    <cellStyle name="Pre-inputted cells 2 3 2 2" xfId="14777" xr:uid="{95E1A991-7C39-4E0D-99EB-BD87D1C34EBF}"/>
    <cellStyle name="Pre-inputted cells 2 3 2 3" xfId="15456" xr:uid="{F4817915-C0C1-4B99-BD06-76F7A7C99AE1}"/>
    <cellStyle name="Pre-inputted cells 2 3 3" xfId="13882" xr:uid="{850452BC-BF8D-40EE-9072-8172D564616B}"/>
    <cellStyle name="Pre-inputted cells 2 3 4" xfId="13155" xr:uid="{315588A2-B7FA-4C14-A314-DFB1FB9DC86A}"/>
    <cellStyle name="Pre-inputted cells 2 4" xfId="11409" xr:uid="{548F42ED-15D6-439E-951B-1F9969E48300}"/>
    <cellStyle name="Pre-inputted cells 2 4 2" xfId="12764" xr:uid="{3E2F42CA-9303-4F4D-8807-1CE8A4A97E17}"/>
    <cellStyle name="Pre-inputted cells 2 4 2 2" xfId="15142" xr:uid="{DF708DEE-5120-4E8B-97B9-D2E5D2F78343}"/>
    <cellStyle name="Pre-inputted cells 2 4 2 3" xfId="15951" xr:uid="{6FE37197-452E-4826-995A-B2DC518C4531}"/>
    <cellStyle name="Pre-inputted cells 2 4 3" xfId="14500" xr:uid="{6F5D1C7A-6F74-42BE-9F20-35CA245239F1}"/>
    <cellStyle name="Pre-inputted cells 2 4 4" xfId="13810" xr:uid="{629E1F2A-9AC5-4081-AFE6-F229048444E3}"/>
    <cellStyle name="Pre-inputted cells 2 5" xfId="11831" xr:uid="{42175993-BAA8-4F9C-A0DD-BEB99D2613DD}"/>
    <cellStyle name="Pre-inputted cells 2 5 2" xfId="16691" xr:uid="{E738CBC1-FA62-4D96-A22C-20665D5812AC}"/>
    <cellStyle name="Pre-inputted cells 2 6" xfId="10417" xr:uid="{2397E477-146F-4DF9-83C2-BFB5CFCD5BB6}"/>
    <cellStyle name="Pre-inputted cells 2_3.15 Additional Data" xfId="11411" xr:uid="{9E92CD38-F443-4750-9CB6-C027D078BE71}"/>
    <cellStyle name="Pre-inputted cells 3" xfId="5626" xr:uid="{863BB2E1-B109-403E-B4CC-25CE4F777DD3}"/>
    <cellStyle name="Pre-inputted cells 3 2" xfId="5627" xr:uid="{1F91FC26-66E1-448F-94B6-D450DA6CC45C}"/>
    <cellStyle name="Pre-inputted cells 3 2 2" xfId="5898" xr:uid="{95F8DDEC-A7C6-4A86-AF17-CA9DBD5E3CB7}"/>
    <cellStyle name="Pre-inputted cells 3 2 2 2" xfId="12056" xr:uid="{84E96599-2816-4975-ACAB-FC7F3989BE85}"/>
    <cellStyle name="Pre-inputted cells 3 2 2 2 2" xfId="14780" xr:uid="{8705F197-9127-4367-B85E-BE2342F07AA9}"/>
    <cellStyle name="Pre-inputted cells 3 2 2 2 3" xfId="15459" xr:uid="{697FE52E-8B2E-4983-AE1F-505DC10CC71A}"/>
    <cellStyle name="Pre-inputted cells 3 2 2 3" xfId="13885" xr:uid="{223A7F31-A5FE-4A11-9141-EDEAE54CFD99}"/>
    <cellStyle name="Pre-inputted cells 3 2 2 4" xfId="13690" xr:uid="{34126FD5-E80E-4244-B7BA-DAC6A6A142C4}"/>
    <cellStyle name="Pre-inputted cells 3 2 3" xfId="11413" xr:uid="{4A1A465E-DA51-42F2-A55B-F405E6F62C39}"/>
    <cellStyle name="Pre-inputted cells 3 2 3 2" xfId="12767" xr:uid="{756A1F07-EA5F-4C38-B699-4DA17DE20239}"/>
    <cellStyle name="Pre-inputted cells 3 2 3 2 2" xfId="15145" xr:uid="{814AC789-EB06-4355-B8FD-AF8B5E3EFCBC}"/>
    <cellStyle name="Pre-inputted cells 3 2 3 2 3" xfId="15954" xr:uid="{F5012128-57DA-4933-BA0F-3D3B7D5C3913}"/>
    <cellStyle name="Pre-inputted cells 3 2 3 3" xfId="14503" xr:uid="{F43F5C62-AB6E-454F-8B26-7F2A927B3196}"/>
    <cellStyle name="Pre-inputted cells 3 2 3 4" xfId="14474" xr:uid="{ED47A079-5593-46C0-92AC-3DF5176DA94A}"/>
    <cellStyle name="Pre-inputted cells 3 2 4" xfId="11834" xr:uid="{ADD58F79-DBCF-45BE-8AAA-B52E47F7F764}"/>
    <cellStyle name="Pre-inputted cells 3 2 4 2" xfId="16694" xr:uid="{32B4E079-FCCF-4CBD-9ADB-8251FA6EA3E5}"/>
    <cellStyle name="Pre-inputted cells 3 2 5" xfId="10420" xr:uid="{ACB5BF40-7A24-462B-8D58-7190558E363E}"/>
    <cellStyle name="Pre-inputted cells 3 3" xfId="5897" xr:uid="{9DE054AA-BF8C-444F-BDFA-23F592CEA99C}"/>
    <cellStyle name="Pre-inputted cells 3 3 2" xfId="12055" xr:uid="{F7C8D2AE-66AB-4034-9007-D87346597B0E}"/>
    <cellStyle name="Pre-inputted cells 3 3 2 2" xfId="14779" xr:uid="{86976167-B386-4D6C-BF97-1E18E2AA5526}"/>
    <cellStyle name="Pre-inputted cells 3 3 2 3" xfId="15458" xr:uid="{8A6D54FD-1254-4CC9-8148-994BE128A182}"/>
    <cellStyle name="Pre-inputted cells 3 3 3" xfId="13884" xr:uid="{6E18D158-6F99-4C44-91B2-508D582A9D48}"/>
    <cellStyle name="Pre-inputted cells 3 3 4" xfId="9066" xr:uid="{9FE07A62-1615-483B-A3A5-B488A6A78732}"/>
    <cellStyle name="Pre-inputted cells 3 4" xfId="11412" xr:uid="{EE69021F-03C1-4ED9-9B36-2BFAFC263799}"/>
    <cellStyle name="Pre-inputted cells 3 4 2" xfId="12766" xr:uid="{3AF09792-A866-4F55-BD71-66F0E4BCB836}"/>
    <cellStyle name="Pre-inputted cells 3 4 2 2" xfId="15144" xr:uid="{D8CDB0C7-6E55-44CC-A921-99E60C33FDFD}"/>
    <cellStyle name="Pre-inputted cells 3 4 2 3" xfId="15953" xr:uid="{96821B3E-00B3-4DBA-B87B-CEE735369653}"/>
    <cellStyle name="Pre-inputted cells 3 4 3" xfId="14502" xr:uid="{815E2C21-4F26-4D6E-B4DD-B5494D44C2CE}"/>
    <cellStyle name="Pre-inputted cells 3 4 4" xfId="13809" xr:uid="{E7F56578-1131-4D3D-8165-A5008D6F8C1D}"/>
    <cellStyle name="Pre-inputted cells 3 5" xfId="11833" xr:uid="{65C05EB6-5D2D-4F51-9043-D5CB1E2C7EB0}"/>
    <cellStyle name="Pre-inputted cells 3 5 2" xfId="16693" xr:uid="{69E186F5-E599-4E73-9E4F-2AAA7D99E75B}"/>
    <cellStyle name="Pre-inputted cells 3 6" xfId="10419" xr:uid="{DAD96B5C-F85F-4550-8290-76F10E72A4B1}"/>
    <cellStyle name="Pre-inputted cells 3_3.15 Additional Data" xfId="11414" xr:uid="{815A3EE0-5283-4D9A-BC33-5EFCDD4F2937}"/>
    <cellStyle name="Pre-inputted cells 4" xfId="5628" xr:uid="{53C24FFE-3EF3-403E-9FB1-93C14460FB33}"/>
    <cellStyle name="Pre-inputted cells 4 2" xfId="5629" xr:uid="{7A4CB27D-CDF9-4BB0-9993-E1A2CCA33D57}"/>
    <cellStyle name="Pre-inputted cells 4 2 2" xfId="5900" xr:uid="{80DE5B01-3118-4E96-810C-3F01CCED1728}"/>
    <cellStyle name="Pre-inputted cells 4 2 2 2" xfId="12058" xr:uid="{B9122743-D788-4982-A0D5-9011FAE9BF5B}"/>
    <cellStyle name="Pre-inputted cells 4 2 2 2 2" xfId="14782" xr:uid="{2C1C6436-7670-4042-8365-8357DD09B6C3}"/>
    <cellStyle name="Pre-inputted cells 4 2 2 2 3" xfId="15461" xr:uid="{13A58830-559D-48C3-8C7B-65A73911AD9E}"/>
    <cellStyle name="Pre-inputted cells 4 2 2 3" xfId="13887" xr:uid="{F0DA3D38-1F5D-4414-BE0F-AF323E6A6431}"/>
    <cellStyle name="Pre-inputted cells 4 2 2 4" xfId="13344" xr:uid="{AF239B0F-8363-4E26-9EF9-C81AAE6605D1}"/>
    <cellStyle name="Pre-inputted cells 4 2 3" xfId="11416" xr:uid="{118692B2-3B83-427B-8B54-0E1D7B749085}"/>
    <cellStyle name="Pre-inputted cells 4 2 3 2" xfId="12769" xr:uid="{15F86A60-40E8-4681-863E-78A9D27697DA}"/>
    <cellStyle name="Pre-inputted cells 4 2 3 2 2" xfId="15147" xr:uid="{643369C4-2C03-4AF4-AE5D-CD48DF2E075F}"/>
    <cellStyle name="Pre-inputted cells 4 2 3 2 3" xfId="15956" xr:uid="{2FB9923B-FFAA-4A46-8059-0C909BFEB36A}"/>
    <cellStyle name="Pre-inputted cells 4 2 3 3" xfId="14505" xr:uid="{61EC4EA7-4691-4E91-94ED-243511A2D331}"/>
    <cellStyle name="Pre-inputted cells 4 2 3 4" xfId="9183" xr:uid="{F535F1C3-99BB-4A28-8A49-EF5AEA195C35}"/>
    <cellStyle name="Pre-inputted cells 4 2 4" xfId="11836" xr:uid="{C9628C0E-66F9-4FE4-8E5C-A1CEB48AFEA7}"/>
    <cellStyle name="Pre-inputted cells 4 2 4 2" xfId="16696" xr:uid="{6979A833-C9C7-4153-967D-2AE4E30DB854}"/>
    <cellStyle name="Pre-inputted cells 4 2 5" xfId="10422" xr:uid="{359D2807-96F2-498A-B94E-AF82E6260BAF}"/>
    <cellStyle name="Pre-inputted cells 4 3" xfId="5899" xr:uid="{5C13E2D6-5A74-4796-80BD-A670F38577C6}"/>
    <cellStyle name="Pre-inputted cells 4 3 2" xfId="12057" xr:uid="{EB5627A4-478B-43BC-AEDD-63723A129282}"/>
    <cellStyle name="Pre-inputted cells 4 3 2 2" xfId="14781" xr:uid="{8A5B2081-DE0C-496B-8FED-23ADAA3C4BDF}"/>
    <cellStyle name="Pre-inputted cells 4 3 2 3" xfId="15460" xr:uid="{EBFEA544-2774-470A-A6E4-06133A4B1912}"/>
    <cellStyle name="Pre-inputted cells 4 3 3" xfId="13886" xr:uid="{5B1BE1A9-A1E3-4460-9727-CAD089D14A8B}"/>
    <cellStyle name="Pre-inputted cells 4 3 4" xfId="14653" xr:uid="{BF7B4A59-4EFD-429B-A1BB-2CFA779B3914}"/>
    <cellStyle name="Pre-inputted cells 4 4" xfId="11415" xr:uid="{0CB01E0A-688E-4605-9590-F80E56125E8F}"/>
    <cellStyle name="Pre-inputted cells 4 4 2" xfId="12768" xr:uid="{19794063-E0F8-4D36-9D92-87E1DE821B52}"/>
    <cellStyle name="Pre-inputted cells 4 4 2 2" xfId="15146" xr:uid="{31A98299-36BF-4A92-A009-3ACAD34F05F2}"/>
    <cellStyle name="Pre-inputted cells 4 4 2 3" xfId="15955" xr:uid="{9B0FE85A-1140-4E9B-BACC-6165321A5807}"/>
    <cellStyle name="Pre-inputted cells 4 4 3" xfId="14504" xr:uid="{6DAAEA00-F2D9-414D-81CD-6577F9BFFEDA}"/>
    <cellStyle name="Pre-inputted cells 4 4 4" xfId="9182" xr:uid="{E8F37BD7-E431-4834-AF5A-7C11EE908A27}"/>
    <cellStyle name="Pre-inputted cells 4 5" xfId="11835" xr:uid="{A79609F3-2C3B-498C-A42F-6C948E04F488}"/>
    <cellStyle name="Pre-inputted cells 4 5 2" xfId="16695" xr:uid="{8287166B-D5C4-444D-8EAA-B03104BADFE5}"/>
    <cellStyle name="Pre-inputted cells 4 6" xfId="10421" xr:uid="{C853F903-7391-4002-80C6-5E473BD88B83}"/>
    <cellStyle name="Pre-inputted cells 4_3.15 Additional Data" xfId="11417" xr:uid="{2AFFD6A9-FECE-419D-A052-6396FD1E34B5}"/>
    <cellStyle name="Pre-inputted cells 5" xfId="5630" xr:uid="{B577D29A-1CF4-445B-9CCC-B4532A2667B9}"/>
    <cellStyle name="Pre-inputted cells 5 2" xfId="5631" xr:uid="{02F95756-2A7B-46E0-9D5A-8C2176339FEA}"/>
    <cellStyle name="Pre-inputted cells 5 2 2" xfId="5902" xr:uid="{5B9C905B-2111-4523-8FC0-3B999D6508C9}"/>
    <cellStyle name="Pre-inputted cells 5 2 2 2" xfId="10788" xr:uid="{90CB3D6C-2AB2-4888-9396-CEA2CDEF0795}"/>
    <cellStyle name="Pre-inputted cells 5 2 2 2 2" xfId="12191" xr:uid="{052ABE82-6428-4661-87C2-93EE1B5368F9}"/>
    <cellStyle name="Pre-inputted cells 5 2 2 2 2 2" xfId="14865" xr:uid="{34DFB192-AA32-43FA-A66F-A3DEEC1E2E53}"/>
    <cellStyle name="Pre-inputted cells 5 2 2 2 2 3" xfId="15591" xr:uid="{FD1D11A2-83B0-4401-BB29-B39DF453FB5A}"/>
    <cellStyle name="Pre-inputted cells 5 2 2 2 3" xfId="14019" xr:uid="{1EF0B0E3-B2F8-42E4-910B-6FA1333EA926}"/>
    <cellStyle name="Pre-inputted cells 5 2 2 2 4" xfId="13330" xr:uid="{774FEB0B-C8A9-44AD-9929-62A377941ACC}"/>
    <cellStyle name="Pre-inputted cells 5 2 2 3" xfId="11420" xr:uid="{CB4B2E50-8189-448C-B287-53973913437C}"/>
    <cellStyle name="Pre-inputted cells 5 2 2 3 2" xfId="12772" xr:uid="{91E89319-8CEC-46B2-96C9-0E48B8A8AD31}"/>
    <cellStyle name="Pre-inputted cells 5 2 2 3 2 2" xfId="15150" xr:uid="{5F7905CE-55E2-4215-903E-B4CB0FEC0E7C}"/>
    <cellStyle name="Pre-inputted cells 5 2 2 3 2 3" xfId="15959" xr:uid="{74D74697-13D0-40D2-815E-9F9DBCA55501}"/>
    <cellStyle name="Pre-inputted cells 5 2 2 3 3" xfId="14508" xr:uid="{D29B21BD-D03E-4285-9419-AF2C3D7BDA00}"/>
    <cellStyle name="Pre-inputted cells 5 2 2 3 4" xfId="9205" xr:uid="{7B613420-AF77-4262-BC9B-B98A67585757}"/>
    <cellStyle name="Pre-inputted cells 5 2 2 4" xfId="11932" xr:uid="{E26C01AA-F26F-4352-B1F1-7CC4965DBCA1}"/>
    <cellStyle name="Pre-inputted cells 5 2 2 4 2" xfId="16783" xr:uid="{E41982EA-F17F-4D60-A04F-DDE561AB16EE}"/>
    <cellStyle name="Pre-inputted cells 5 2 2 5" xfId="10570" xr:uid="{A82D3FA2-3FA9-4922-8D81-457FA6BB277D}"/>
    <cellStyle name="Pre-inputted cells 5 2 3" xfId="10689" xr:uid="{B9106A8B-B78B-4C59-A24A-530E4E6F582D}"/>
    <cellStyle name="Pre-inputted cells 5 2 3 2" xfId="12060" xr:uid="{F855EA39-C7A9-49A7-A205-D028503184CF}"/>
    <cellStyle name="Pre-inputted cells 5 2 3 2 2" xfId="14784" xr:uid="{E4A07A78-A441-4E44-B620-E4C470B9247D}"/>
    <cellStyle name="Pre-inputted cells 5 2 3 2 3" xfId="15463" xr:uid="{1CEC4246-4458-4B37-8238-4A0322F53DED}"/>
    <cellStyle name="Pre-inputted cells 5 2 3 3" xfId="13889" xr:uid="{CD4B9FEB-61E4-4260-86B2-148A355C256E}"/>
    <cellStyle name="Pre-inputted cells 5 2 3 4" xfId="15224" xr:uid="{48AFBBFC-C50D-4750-AC95-338654DA96BD}"/>
    <cellStyle name="Pre-inputted cells 5 2 4" xfId="11419" xr:uid="{93C9B53B-FDE1-410B-B6D2-A5E941FFCE5B}"/>
    <cellStyle name="Pre-inputted cells 5 2 4 2" xfId="12771" xr:uid="{1D6BC14F-7505-4FD9-A91E-DBEFAD4C3F10}"/>
    <cellStyle name="Pre-inputted cells 5 2 4 2 2" xfId="15149" xr:uid="{2614F261-47D2-4367-81DA-5706D915DAC8}"/>
    <cellStyle name="Pre-inputted cells 5 2 4 2 3" xfId="15958" xr:uid="{BE756138-2BBE-4BE0-B223-09B3CCE1CF9F}"/>
    <cellStyle name="Pre-inputted cells 5 2 4 3" xfId="14507" xr:uid="{B1A598EB-7363-4132-AD73-B8B8E8FE6B46}"/>
    <cellStyle name="Pre-inputted cells 5 2 4 4" xfId="9185" xr:uid="{8D9A95D9-3C61-4F58-B37B-E99022002847}"/>
    <cellStyle name="Pre-inputted cells 5 2 5" xfId="11838" xr:uid="{E6FD2EC4-2132-4EAB-9E41-B69D7D3D147A}"/>
    <cellStyle name="Pre-inputted cells 5 2 5 2" xfId="16698" xr:uid="{DFA4B457-D046-4A7D-9249-146236069A24}"/>
    <cellStyle name="Pre-inputted cells 5 2 6" xfId="10424" xr:uid="{9542674C-E7BF-47B1-8A06-0471BE773022}"/>
    <cellStyle name="Pre-inputted cells 5 2_3.15 Additional Data" xfId="11421" xr:uid="{4186746C-2AF9-4043-B6BC-0F81DCBAD93B}"/>
    <cellStyle name="Pre-inputted cells 5 3" xfId="5901" xr:uid="{5F696459-F28D-499D-AA1A-845436B61B83}"/>
    <cellStyle name="Pre-inputted cells 5 3 2" xfId="12059" xr:uid="{646BB247-C130-455A-B5DE-0AD9C5C9DC0D}"/>
    <cellStyle name="Pre-inputted cells 5 3 2 2" xfId="14783" xr:uid="{AF5A3A76-74D8-43F3-9039-4179673F27B0}"/>
    <cellStyle name="Pre-inputted cells 5 3 2 3" xfId="15462" xr:uid="{21C6FD9C-A033-4541-B6F3-61527136DA0F}"/>
    <cellStyle name="Pre-inputted cells 5 3 3" xfId="13888" xr:uid="{765FFF5D-AB68-4591-B8BB-97FC76FD3679}"/>
    <cellStyle name="Pre-inputted cells 5 3 4" xfId="14585" xr:uid="{20ACC4D5-FE6C-4AE0-985C-8EFF3AFE030C}"/>
    <cellStyle name="Pre-inputted cells 5 4" xfId="11418" xr:uid="{5992640A-9731-46F7-BB34-E529D2156D58}"/>
    <cellStyle name="Pre-inputted cells 5 4 2" xfId="12770" xr:uid="{0D20D409-B3A1-4EDC-B6BC-CA25197046C2}"/>
    <cellStyle name="Pre-inputted cells 5 4 2 2" xfId="15148" xr:uid="{C322EB09-16A0-4F2E-B6CD-5510B0262047}"/>
    <cellStyle name="Pre-inputted cells 5 4 2 3" xfId="15957" xr:uid="{AFCA1EBF-450B-4247-A318-44121EDAE3D1}"/>
    <cellStyle name="Pre-inputted cells 5 4 3" xfId="14506" xr:uid="{76CF7550-C9DD-42D7-BE0F-CD5958164081}"/>
    <cellStyle name="Pre-inputted cells 5 4 4" xfId="9184" xr:uid="{A33B8327-243E-4774-A041-F6957C492CB4}"/>
    <cellStyle name="Pre-inputted cells 5 5" xfId="11837" xr:uid="{6449535D-7213-4CCE-B86E-A96E02BBDB45}"/>
    <cellStyle name="Pre-inputted cells 5 5 2" xfId="16697" xr:uid="{E85CB105-AD73-4EA9-980A-5B078D45B885}"/>
    <cellStyle name="Pre-inputted cells 5 6" xfId="10423" xr:uid="{6664FF12-BF16-4CEE-8F58-133488798AF1}"/>
    <cellStyle name="Pre-inputted cells 5_3.15 Additional Data" xfId="11422" xr:uid="{AC6ABC96-7D6E-4FEE-AEC2-E9061A8E8115}"/>
    <cellStyle name="Pre-inputted cells 6" xfId="4532" xr:uid="{FEA98B53-183A-4357-8738-15A20C8ABE0D}"/>
    <cellStyle name="Pre-inputted cells 6 2" xfId="5678" xr:uid="{E04EC090-D93F-4CFE-9019-E9DAECB3AA5F}"/>
    <cellStyle name="Pre-inputted cells 6 2 2" xfId="10789" xr:uid="{08C8FC41-373F-4B59-8114-AB6D943731E4}"/>
    <cellStyle name="Pre-inputted cells 6 2 2 2" xfId="12192" xr:uid="{74B1DE31-9293-4666-8E07-C24985DD38B0}"/>
    <cellStyle name="Pre-inputted cells 6 2 2 2 2" xfId="14866" xr:uid="{8B9B5203-0BFE-40F2-AF8F-946924F03EAE}"/>
    <cellStyle name="Pre-inputted cells 6 2 2 2 3" xfId="15592" xr:uid="{46E41A61-4CCC-411D-B38D-27F8EEF88B9C}"/>
    <cellStyle name="Pre-inputted cells 6 2 2 3" xfId="14020" xr:uid="{58279234-3920-4F14-88B1-4B941F93316C}"/>
    <cellStyle name="Pre-inputted cells 6 2 2 4" xfId="14579" xr:uid="{699F353D-93C4-4839-BE09-6349C72E0D31}"/>
    <cellStyle name="Pre-inputted cells 6 2 3" xfId="11424" xr:uid="{B081ACE6-C0EA-4E94-8026-7B2F972927F6}"/>
    <cellStyle name="Pre-inputted cells 6 2 3 2" xfId="12774" xr:uid="{04CCDD6A-E29F-410D-860C-F30B09B43B16}"/>
    <cellStyle name="Pre-inputted cells 6 2 3 2 2" xfId="15152" xr:uid="{76344E44-B8E1-47A0-B926-F77CFDA20726}"/>
    <cellStyle name="Pre-inputted cells 6 2 3 2 3" xfId="15961" xr:uid="{679B32CD-5DB7-43FC-B06B-12250F5C4D6B}"/>
    <cellStyle name="Pre-inputted cells 6 2 3 3" xfId="14510" xr:uid="{197FDA76-F745-4E71-A8B0-6C3C6BB668C1}"/>
    <cellStyle name="Pre-inputted cells 6 2 3 4" xfId="9256" xr:uid="{8247C3A3-9689-4BEC-9704-D6D1CC036881}"/>
    <cellStyle name="Pre-inputted cells 6 2 4" xfId="11933" xr:uid="{ED6E213F-85F4-4DEF-856B-E62E44463623}"/>
    <cellStyle name="Pre-inputted cells 6 2 4 2" xfId="16784" xr:uid="{98B6062B-0B00-4340-9FAB-7D0A66210242}"/>
    <cellStyle name="Pre-inputted cells 6 3" xfId="10583" xr:uid="{CC90C62E-F301-434A-B9C6-23BCA5FACAB9}"/>
    <cellStyle name="Pre-inputted cells 6 3 2" xfId="11946" xr:uid="{AF7E2CE4-CF5B-4919-AFCC-E20B88840367}"/>
    <cellStyle name="Pre-inputted cells 6 3 2 2" xfId="14709" xr:uid="{A77A6569-9767-4D90-8F64-27B92E634537}"/>
    <cellStyle name="Pre-inputted cells 6 3 2 3" xfId="15435" xr:uid="{577F5281-7DAB-40B7-921C-13D6BB3D805A}"/>
    <cellStyle name="Pre-inputted cells 6 3 3" xfId="13814" xr:uid="{ED876783-A19A-4BE3-B559-BBFBA9608F89}"/>
    <cellStyle name="Pre-inputted cells 6 3 4" xfId="13565" xr:uid="{8B96B184-9F1C-4E9B-9E55-16E0FF3DC992}"/>
    <cellStyle name="Pre-inputted cells 6 4" xfId="11423" xr:uid="{F5763AF4-2785-43F1-8FA5-338118A876D5}"/>
    <cellStyle name="Pre-inputted cells 6 4 2" xfId="12773" xr:uid="{E9C014B4-346B-4754-AAC5-D8AF1ABF83BB}"/>
    <cellStyle name="Pre-inputted cells 6 4 2 2" xfId="15151" xr:uid="{6513FA18-5F9B-4F28-9D54-8A6011FB86FF}"/>
    <cellStyle name="Pre-inputted cells 6 4 2 3" xfId="15960" xr:uid="{1FF0AE56-CDC2-480E-BC0C-565B45227FF8}"/>
    <cellStyle name="Pre-inputted cells 6 4 3" xfId="14509" xr:uid="{56A44434-15D9-4E07-ABFF-0C984C915A44}"/>
    <cellStyle name="Pre-inputted cells 6 4 4" xfId="9255" xr:uid="{8DC450C2-6F8B-49A4-88B3-92B988AC4757}"/>
    <cellStyle name="Pre-inputted cells 6 5" xfId="11742" xr:uid="{26B22DCE-36DC-4582-9631-D09E0E284D28}"/>
    <cellStyle name="Pre-inputted cells 6 5 2" xfId="16602" xr:uid="{83B1652F-A84A-4044-8311-42FF806894C6}"/>
    <cellStyle name="Pre-inputted cells 6 6" xfId="10313" xr:uid="{80536E20-08D2-45D5-9DDA-6A47ADF8EA42}"/>
    <cellStyle name="Pre-inputted cells 6_3.15 Additional Data" xfId="11425" xr:uid="{BCBA1719-F981-4B72-B18E-6C7086F28800}"/>
    <cellStyle name="Pre-inputted cells 7" xfId="5632" xr:uid="{AAE04E97-360A-4F4A-A1C7-0D5ACC336C6F}"/>
    <cellStyle name="Pre-inputted cells 7 2" xfId="5903" xr:uid="{9557CB4B-C54B-43CF-8B70-9C00E336C01F}"/>
    <cellStyle name="Pre-inputted cells 7 2 2" xfId="10790" xr:uid="{D586AFA8-3982-4F0A-AD5A-CA806EB8B3CE}"/>
    <cellStyle name="Pre-inputted cells 7 2 2 2" xfId="12193" xr:uid="{C55DA3DC-F793-4465-987F-955C21D34B70}"/>
    <cellStyle name="Pre-inputted cells 7 2 2 2 2" xfId="14867" xr:uid="{A6EFCD59-0976-41A0-A0C9-65CC490FAF97}"/>
    <cellStyle name="Pre-inputted cells 7 2 2 2 3" xfId="15593" xr:uid="{572E7345-677E-4A24-9D7D-E7B206EF46D9}"/>
    <cellStyle name="Pre-inputted cells 7 2 2 3" xfId="14021" xr:uid="{7BA011D3-98C0-4B01-951B-787538735A05}"/>
    <cellStyle name="Pre-inputted cells 7 2 2 4" xfId="15218" xr:uid="{51197C1C-72E4-4FC3-AFD5-9957E27CD963}"/>
    <cellStyle name="Pre-inputted cells 7 2 3" xfId="11427" xr:uid="{442111E3-6444-4300-B039-F9C008CF8755}"/>
    <cellStyle name="Pre-inputted cells 7 2 3 2" xfId="12776" xr:uid="{30D64FEB-6EE3-4D1D-8A62-A021E90C2CB4}"/>
    <cellStyle name="Pre-inputted cells 7 2 3 2 2" xfId="15154" xr:uid="{5F245EAA-5FB3-4190-B207-43F8C9E81B1C}"/>
    <cellStyle name="Pre-inputted cells 7 2 3 2 3" xfId="15963" xr:uid="{D8CE713E-4AA6-489B-AC03-5D84FD212EAC}"/>
    <cellStyle name="Pre-inputted cells 7 2 3 3" xfId="14512" xr:uid="{9E81104D-39A9-491C-9F84-4DB5AD2D6E70}"/>
    <cellStyle name="Pre-inputted cells 7 2 3 4" xfId="14473" xr:uid="{69D26D43-86E7-4BFB-A2BE-57D4FE82FB32}"/>
    <cellStyle name="Pre-inputted cells 7 2 4" xfId="11934" xr:uid="{B4E3163F-73D0-44EB-9AEE-C602F6E6D7B5}"/>
    <cellStyle name="Pre-inputted cells 7 2 4 2" xfId="16785" xr:uid="{1EBCFE15-7443-4AC8-9F48-6DFC49E5630E}"/>
    <cellStyle name="Pre-inputted cells 7 2 5" xfId="10571" xr:uid="{2BA181C5-11D6-4CDB-86B0-AAE285664E01}"/>
    <cellStyle name="Pre-inputted cells 7 3" xfId="10690" xr:uid="{E139BFB8-A1A8-4D4F-824D-6C51C4B2AF66}"/>
    <cellStyle name="Pre-inputted cells 7 3 2" xfId="12061" xr:uid="{A25CA9C3-A3AF-4122-8FD4-E933FE9193EF}"/>
    <cellStyle name="Pre-inputted cells 7 3 2 2" xfId="14785" xr:uid="{BA93AB83-0DA1-45DB-B323-6C01D92EE7FA}"/>
    <cellStyle name="Pre-inputted cells 7 3 2 3" xfId="15464" xr:uid="{713A239A-6A51-4521-8261-57CEFE2C0C70}"/>
    <cellStyle name="Pre-inputted cells 7 3 3" xfId="13890" xr:uid="{55ABA6FC-73E7-4246-88D1-97F4FA4B384C}"/>
    <cellStyle name="Pre-inputted cells 7 3 4" xfId="13008" xr:uid="{5BAD839C-FC47-4C5E-8C00-00882BF39781}"/>
    <cellStyle name="Pre-inputted cells 7 4" xfId="11426" xr:uid="{5915C3D1-53BE-4A5B-8622-613070AC44A8}"/>
    <cellStyle name="Pre-inputted cells 7 4 2" xfId="12775" xr:uid="{9884D685-2A5F-4A3D-8158-DD65FA36FCBB}"/>
    <cellStyle name="Pre-inputted cells 7 4 2 2" xfId="15153" xr:uid="{98F67F48-54AC-4925-A742-EB745A67D441}"/>
    <cellStyle name="Pre-inputted cells 7 4 2 3" xfId="15962" xr:uid="{8302EA44-5727-4625-8EC0-32C0A24A6218}"/>
    <cellStyle name="Pre-inputted cells 7 4 3" xfId="14511" xr:uid="{F905EC19-446C-4348-B5EC-55B7EF5BC8EA}"/>
    <cellStyle name="Pre-inputted cells 7 4 4" xfId="9257" xr:uid="{5C239283-BC9E-4B36-9F3B-DBAEF7934A0F}"/>
    <cellStyle name="Pre-inputted cells 7 5" xfId="11839" xr:uid="{6385E107-FC62-455D-9167-FA236A2C953E}"/>
    <cellStyle name="Pre-inputted cells 7 5 2" xfId="16699" xr:uid="{9A55328B-50A8-4FFD-8E6B-818F2A677CCE}"/>
    <cellStyle name="Pre-inputted cells 7 6" xfId="10425" xr:uid="{1326EF0F-BE07-4F5E-8568-BF24EBE5ABAA}"/>
    <cellStyle name="Pre-inputted cells 7_3.15 Additional Data" xfId="11428" xr:uid="{BB9F8307-CBE2-4B61-BEA2-0A70C189DC09}"/>
    <cellStyle name="Pre-inputted cells 8" xfId="5894" xr:uid="{BCA5E4D7-46DD-4D65-8607-0C578ADC9DCC}"/>
    <cellStyle name="Pre-inputted cells 8 2" xfId="12052" xr:uid="{EABDF8BB-60D4-4511-8025-D04698FC0AA2}"/>
    <cellStyle name="Pre-inputted cells 8 2 2" xfId="14776" xr:uid="{6A4610E4-A6B4-469B-AD41-CF7E56025E4C}"/>
    <cellStyle name="Pre-inputted cells 8 2 3" xfId="15455" xr:uid="{04B78ECA-5193-4154-B746-5C3B699C59F7}"/>
    <cellStyle name="Pre-inputted cells 8 3" xfId="13881" xr:uid="{544A9826-37C0-4243-A6C0-04A0C085A73C}"/>
    <cellStyle name="Pre-inputted cells 8 4" xfId="15066" xr:uid="{D0E4190B-AC81-498F-B570-354739FE9DE6}"/>
    <cellStyle name="Pre-inputted cells 9" xfId="11408" xr:uid="{4F8527C3-29E1-49C0-AE0C-B1089F46B2B1}"/>
    <cellStyle name="Pre-inputted cells 9 2" xfId="12763" xr:uid="{C0194699-630B-48B2-AE15-3E538594C33A}"/>
    <cellStyle name="Pre-inputted cells 9 2 2" xfId="15141" xr:uid="{5BC0A8FC-7B19-46CE-8F8A-2E69950A22C0}"/>
    <cellStyle name="Pre-inputted cells 9 2 3" xfId="15950" xr:uid="{53F979E1-B9DC-45C3-BC47-50F994F72756}"/>
    <cellStyle name="Pre-inputted cells 9 3" xfId="14499" xr:uid="{30999AC9-2CD7-400C-A319-CA50A20C6325}"/>
    <cellStyle name="Pre-inputted cells 9 4" xfId="9180" xr:uid="{40789C70-2885-4696-912F-4A84A93DF82C}"/>
    <cellStyle name="Pre-inputted cells_3.15 Additional Data" xfId="11429" xr:uid="{B75EF91F-1E29-47C4-B4F3-48EE760BC418}"/>
    <cellStyle name="PSChar" xfId="679" xr:uid="{3A2AEAD9-1E9A-437A-A418-5D2E635A0434}"/>
    <cellStyle name="PSChar 2" xfId="680" xr:uid="{F185AE90-7CA2-40D4-AD12-674B274A4ABE}"/>
    <cellStyle name="PSChar 2 2" xfId="681" xr:uid="{585B1F01-B362-4314-8351-B57217FC19C5}"/>
    <cellStyle name="RangeName" xfId="5633" xr:uid="{3E89CD01-3869-4F07-B95E-5A64068CAFE4}"/>
    <cellStyle name="RangeName 2" xfId="11430" xr:uid="{F637B025-4754-4305-9C76-3BCD597A179B}"/>
    <cellStyle name="RIGs" xfId="5634" xr:uid="{5683C483-981C-4572-9A30-DFB8013FD63F}"/>
    <cellStyle name="RIGs 2" xfId="5635" xr:uid="{E0DBEA73-7D63-4A68-9808-A64216B31C9F}"/>
    <cellStyle name="RIGs 2 2" xfId="11432" xr:uid="{3D982EE9-80CD-421C-8ADD-807A96966FC9}"/>
    <cellStyle name="RIGs 3" xfId="11431" xr:uid="{13B1DBA8-1366-4B49-9E6F-E89508A7DD13}"/>
    <cellStyle name="RIGs input cells" xfId="5636" xr:uid="{E3895EB2-4E31-4BA7-AAFD-D43F6F578ADD}"/>
    <cellStyle name="RIGs input cells 10" xfId="11433" xr:uid="{72644759-EBC2-4F34-AB95-B4E381B76B59}"/>
    <cellStyle name="RIGs input cells 10 2" xfId="12777" xr:uid="{BBCDF845-DE5F-4C56-A2B3-2116EFAFCA64}"/>
    <cellStyle name="RIGs input cells 10 2 2" xfId="15155" xr:uid="{068EE3A5-04FD-4050-928F-27F54D605797}"/>
    <cellStyle name="RIGs input cells 10 2 3" xfId="15964" xr:uid="{BB8ED7CC-1CF1-4745-A6EA-F6F6E30B948D}"/>
    <cellStyle name="RIGs input cells 10 3" xfId="14513" xr:uid="{F7381FE2-0441-456A-A59D-9A31FFD6AF93}"/>
    <cellStyle name="RIGs input cells 10 4" xfId="12984" xr:uid="{51FADE80-9F5A-42F7-BB3E-05901E66172C}"/>
    <cellStyle name="RIGs input cells 11" xfId="11840" xr:uid="{15A28128-3EA5-43D2-8F16-C4482BCB4D16}"/>
    <cellStyle name="RIGs input cells 11 2" xfId="16700" xr:uid="{9A4511C5-9F80-4E82-85B9-73ECA30F50B8}"/>
    <cellStyle name="RIGs input cells 12" xfId="10426" xr:uid="{A35E1C1F-1DD9-40C1-9B39-3ED331E7131D}"/>
    <cellStyle name="RIGs input cells 13" xfId="16114" xr:uid="{2B8F1D50-8FF9-433D-A877-AC3529075D78}"/>
    <cellStyle name="RIGs input cells 2" xfId="5637" xr:uid="{0AFB8715-E583-46E4-B0F6-C7B05FEDA511}"/>
    <cellStyle name="RIGs input cells 2 10" xfId="16115" xr:uid="{16D03683-45FD-4D21-97C3-9D1A2F8F98BD}"/>
    <cellStyle name="RIGs input cells 2 2" xfId="5638" xr:uid="{4D4E99C0-ED4F-4757-A240-6B7D25B09BEE}"/>
    <cellStyle name="RIGs input cells 2 2 2" xfId="5639" xr:uid="{200737C7-5005-4193-B301-20222EF330F8}"/>
    <cellStyle name="RIGs input cells 2 2 2 2" xfId="5907" xr:uid="{C1CC3B26-218D-479A-B785-D30806F975BB}"/>
    <cellStyle name="RIGs input cells 2 2 2 2 2" xfId="12065" xr:uid="{8E6E089E-A8A3-4C1A-921B-4F2CC03184DB}"/>
    <cellStyle name="RIGs input cells 2 2 2 2 2 2" xfId="14789" xr:uid="{9F81E3E1-859A-4DC3-BB50-310B28BB40A4}"/>
    <cellStyle name="RIGs input cells 2 2 2 2 2 3" xfId="15468" xr:uid="{DB81EDB9-0BAE-4B60-AF93-D6A398FAF6FC}"/>
    <cellStyle name="RIGs input cells 2 2 2 2 3" xfId="13894" xr:uid="{90A7FFCF-E240-4DB2-951E-CBAB5AD2FF9B}"/>
    <cellStyle name="RIGs input cells 2 2 2 2 4" xfId="13839" xr:uid="{4BE0DFB1-9489-46D5-A10C-C29C19C587DF}"/>
    <cellStyle name="RIGs input cells 2 2 2 3" xfId="11436" xr:uid="{9EC85DC3-A61E-4B0A-B730-B2697F7CA7F3}"/>
    <cellStyle name="RIGs input cells 2 2 2 3 2" xfId="12780" xr:uid="{36DA5B8D-626F-4377-892C-FBFE3282B67A}"/>
    <cellStyle name="RIGs input cells 2 2 2 3 2 2" xfId="15158" xr:uid="{5B3397C5-082B-4847-BB9B-B7BA0CF7EBAD}"/>
    <cellStyle name="RIGs input cells 2 2 2 3 2 3" xfId="15967" xr:uid="{96E3424F-79D5-4A84-B8A7-0653122827F8}"/>
    <cellStyle name="RIGs input cells 2 2 2 3 3" xfId="14516" xr:uid="{CC0FA521-30C4-450E-AAC6-33B0A7AB36DC}"/>
    <cellStyle name="RIGs input cells 2 2 2 3 4" xfId="9259" xr:uid="{6635C34C-947B-4C78-9734-8B9A7EDE9D9A}"/>
    <cellStyle name="RIGs input cells 2 2 2 4" xfId="11843" xr:uid="{3CD4074A-9CE3-45A1-BA9D-456F53C05C19}"/>
    <cellStyle name="RIGs input cells 2 2 2 4 2" xfId="16703" xr:uid="{29DB6ACB-E9A5-4342-81E4-F9EAC7350E0B}"/>
    <cellStyle name="RIGs input cells 2 2 2 5" xfId="10429" xr:uid="{C5446840-6355-4D00-9487-22291D0BD0A6}"/>
    <cellStyle name="RIGs input cells 2 2 3" xfId="5906" xr:uid="{4EB8BEC6-8D6C-4D7F-9A0B-853F9498424B}"/>
    <cellStyle name="RIGs input cells 2 2 3 2" xfId="12064" xr:uid="{F2D837E3-43BE-40A3-A8D3-7754B4DC4934}"/>
    <cellStyle name="RIGs input cells 2 2 3 2 2" xfId="14788" xr:uid="{6817444B-D37B-454E-8962-CF6E32C15647}"/>
    <cellStyle name="RIGs input cells 2 2 3 2 3" xfId="15467" xr:uid="{95CD0252-C97A-4D37-A44D-393938983BF7}"/>
    <cellStyle name="RIGs input cells 2 2 3 3" xfId="13893" xr:uid="{A9A50B05-456A-4D50-975C-B4F1F0F75F05}"/>
    <cellStyle name="RIGs input cells 2 2 3 4" xfId="13107" xr:uid="{3E73BE61-6ECD-4384-8D53-13A21DD71895}"/>
    <cellStyle name="RIGs input cells 2 2 4" xfId="11435" xr:uid="{ADACC5E6-6611-4C4D-9D76-0EB5260C97E3}"/>
    <cellStyle name="RIGs input cells 2 2 4 2" xfId="12779" xr:uid="{1DA03BC6-8722-4408-BEDD-3C72514136E7}"/>
    <cellStyle name="RIGs input cells 2 2 4 2 2" xfId="15157" xr:uid="{B3C163F8-3396-40E2-AA14-2B56851E2C4A}"/>
    <cellStyle name="RIGs input cells 2 2 4 2 3" xfId="15966" xr:uid="{F9108908-8CE3-453D-8F88-BD277FDD70ED}"/>
    <cellStyle name="RIGs input cells 2 2 4 3" xfId="14515" xr:uid="{DE5F9CC8-84A3-4C5C-8CC7-9C3581524AC4}"/>
    <cellStyle name="RIGs input cells 2 2 4 4" xfId="9258" xr:uid="{E87BD1B4-EC56-4C7E-B61B-E268D6004667}"/>
    <cellStyle name="RIGs input cells 2 2 5" xfId="11842" xr:uid="{7D610210-D2A8-46B6-87B1-D79C67C64BDC}"/>
    <cellStyle name="RIGs input cells 2 2 5 2" xfId="16702" xr:uid="{BC866D10-DD76-401D-8F5B-DF8786C0360D}"/>
    <cellStyle name="RIGs input cells 2 2 6" xfId="10428" xr:uid="{47104EB5-AF11-4325-AC33-CC50414E8156}"/>
    <cellStyle name="RIGs input cells 2 2_3.15 Additional Data" xfId="11437" xr:uid="{39764A11-B59E-4758-A80A-486FE139249C}"/>
    <cellStyle name="RIGs input cells 2 3" xfId="5640" xr:uid="{03EBCD81-4E95-445D-BB98-A9CC1F352867}"/>
    <cellStyle name="RIGs input cells 2 3 2" xfId="5908" xr:uid="{77EA1AFE-A922-4B26-964B-46004DB308D5}"/>
    <cellStyle name="RIGs input cells 2 3 2 2" xfId="12066" xr:uid="{EF7182F0-0B61-42A5-8894-B9B852A96F09}"/>
    <cellStyle name="RIGs input cells 2 3 2 2 2" xfId="14790" xr:uid="{7940A5B0-243C-4BEC-BFE1-D94941885E78}"/>
    <cellStyle name="RIGs input cells 2 3 2 2 3" xfId="15469" xr:uid="{C9C0D54D-400A-4F0C-BEC8-FBA69114957D}"/>
    <cellStyle name="RIGs input cells 2 3 2 3" xfId="13895" xr:uid="{105213E7-1F06-48E0-BB1D-EE7C4F1160FF}"/>
    <cellStyle name="RIGs input cells 2 3 2 4" xfId="13563" xr:uid="{FEDDA51F-B7CB-446B-B6C4-1AB137CBEEF5}"/>
    <cellStyle name="RIGs input cells 2 3 3" xfId="11438" xr:uid="{871AAD48-ECDA-4EC1-8BDE-34CD9684DA1E}"/>
    <cellStyle name="RIGs input cells 2 3 3 2" xfId="12781" xr:uid="{601946E3-D4BD-4579-B63E-EF79629F5705}"/>
    <cellStyle name="RIGs input cells 2 3 3 2 2" xfId="15159" xr:uid="{51DA3F77-824F-463D-A15E-E32F81950B11}"/>
    <cellStyle name="RIGs input cells 2 3 3 2 3" xfId="15968" xr:uid="{4B7A3FB2-3BE4-4899-A813-3735090DB8C8}"/>
    <cellStyle name="RIGs input cells 2 3 3 3" xfId="14517" xr:uid="{78C2BE61-2A52-45E3-8139-E0BC012C79D0}"/>
    <cellStyle name="RIGs input cells 2 3 3 4" xfId="15259" xr:uid="{D0243519-76E2-4C83-87F4-328E0E858DE1}"/>
    <cellStyle name="RIGs input cells 2 3 4" xfId="11844" xr:uid="{A29D6A5E-FF75-420D-B9F3-EFAA4B5DA5CE}"/>
    <cellStyle name="RIGs input cells 2 3 4 2" xfId="16704" xr:uid="{6A494618-DBFE-4E20-AC63-937F45B47F9B}"/>
    <cellStyle name="RIGs input cells 2 3 5" xfId="10430" xr:uid="{B186BA9F-3A14-4F85-B903-8126AEA0E614}"/>
    <cellStyle name="RIGs input cells 2 4" xfId="5905" xr:uid="{9AFA01CD-4325-4613-A627-472B3576D083}"/>
    <cellStyle name="RIGs input cells 2 4 2" xfId="12063" xr:uid="{85828806-7CFC-4A79-9808-382E3748CCAB}"/>
    <cellStyle name="RIGs input cells 2 4 2 2" xfId="14787" xr:uid="{C9D1ABA5-D1EE-48E8-AD50-2326F8542EC0}"/>
    <cellStyle name="RIGs input cells 2 4 2 3" xfId="15466" xr:uid="{5A9309EF-6AE4-4AEC-A38A-A3FDD0A3886B}"/>
    <cellStyle name="RIGs input cells 2 4 3" xfId="13892" xr:uid="{420774D7-3FEE-4F5D-B3C8-047EE5F48F8B}"/>
    <cellStyle name="RIGs input cells 2 4 4" xfId="14955" xr:uid="{3AE86D99-9D87-4306-978E-0FE9762E41A4}"/>
    <cellStyle name="RIGs input cells 2 5" xfId="11434" xr:uid="{79CC25AC-9FE5-4F5F-BE6E-DAB2E7AAEE20}"/>
    <cellStyle name="RIGs input cells 2 5 2" xfId="12778" xr:uid="{8A7CD14A-4966-4F35-BC47-139CCDD22B4F}"/>
    <cellStyle name="RIGs input cells 2 5 2 2" xfId="15156" xr:uid="{AF882453-D48C-492E-8C2F-0417906A8D3F}"/>
    <cellStyle name="RIGs input cells 2 5 2 3" xfId="15965" xr:uid="{12FBA98B-582E-40E2-8532-1087C28C5C12}"/>
    <cellStyle name="RIGs input cells 2 5 3" xfId="14514" xr:uid="{6BFB87D7-E504-447A-9A09-64FCD528DD31}"/>
    <cellStyle name="RIGs input cells 2 5 4" xfId="13808" xr:uid="{7BC69260-EA96-49E0-A1A3-DD25EDD7E6D0}"/>
    <cellStyle name="RIGs input cells 2 6" xfId="11841" xr:uid="{83E4D714-D43C-4253-BEEC-FB0586C509F6}"/>
    <cellStyle name="RIGs input cells 2 6 2" xfId="16701" xr:uid="{849B5B61-E2A4-4A21-8E1A-88A186ED90C0}"/>
    <cellStyle name="RIGs input cells 2 7" xfId="10427" xr:uid="{34000ADD-B36B-4A66-A5DB-759E3553F935}"/>
    <cellStyle name="RIGs input cells 2 8" xfId="12931" xr:uid="{C1B18130-921E-4C79-8B57-020AAC5C325D}"/>
    <cellStyle name="RIGs input cells 2 9" xfId="8947" xr:uid="{54E5581D-34C1-4C30-85C7-68BFD8C1EA20}"/>
    <cellStyle name="RIGs input cells 2_3.15 Additional Data" xfId="11439" xr:uid="{9C77DC78-2C86-4F6E-9A37-060FC274479A}"/>
    <cellStyle name="RIGs input cells 3" xfId="5641" xr:uid="{674A8B28-81C9-4BE5-A664-968D21702091}"/>
    <cellStyle name="RIGs input cells 3 10" xfId="16116" xr:uid="{045FD968-E6D2-45B0-B876-99BBE4B26EDE}"/>
    <cellStyle name="RIGs input cells 3 2" xfId="5642" xr:uid="{86E9A15D-5E60-4E2B-BA5B-64F45E949DCE}"/>
    <cellStyle name="RIGs input cells 3 2 2" xfId="5643" xr:uid="{A04612A3-7373-425E-87FA-597FCFE5C790}"/>
    <cellStyle name="RIGs input cells 3 2 2 2" xfId="5911" xr:uid="{D24BD1B8-D7E3-49AB-AFC1-A4CA9A52B284}"/>
    <cellStyle name="RIGs input cells 3 2 2 2 2" xfId="12069" xr:uid="{D6039AC5-A55A-4816-8232-33E2BC243579}"/>
    <cellStyle name="RIGs input cells 3 2 2 2 2 2" xfId="14793" xr:uid="{8128BAB8-680E-4852-9848-24B3FB59AFC1}"/>
    <cellStyle name="RIGs input cells 3 2 2 2 2 3" xfId="15472" xr:uid="{C3938E01-B582-47A6-BCE5-D925FF00C06D}"/>
    <cellStyle name="RIGs input cells 3 2 2 2 3" xfId="13898" xr:uid="{E93955E8-8B31-451C-B12F-79048EC6D9C2}"/>
    <cellStyle name="RIGs input cells 3 2 2 2 4" xfId="14363" xr:uid="{9658316D-4887-4C28-B8D7-A07675DC30D0}"/>
    <cellStyle name="RIGs input cells 3 2 2 3" xfId="11442" xr:uid="{651814C7-C3E7-46A3-B656-35A2A7638968}"/>
    <cellStyle name="RIGs input cells 3 2 2 3 2" xfId="12784" xr:uid="{82926DB8-2E4C-4C0A-B414-D5F046C027FF}"/>
    <cellStyle name="RIGs input cells 3 2 2 3 2 2" xfId="15162" xr:uid="{E94CD53E-3339-4E83-A273-29FCEDE47242}"/>
    <cellStyle name="RIGs input cells 3 2 2 3 2 3" xfId="15971" xr:uid="{74F8E6B8-3F53-4019-892A-14FC4452DC93}"/>
    <cellStyle name="RIGs input cells 3 2 2 3 3" xfId="14520" xr:uid="{5C6D8CED-5644-46FE-A275-32794656586C}"/>
    <cellStyle name="RIGs input cells 3 2 2 3 4" xfId="15262" xr:uid="{EC80A63F-1CAC-4411-8E29-624F9C37B205}"/>
    <cellStyle name="RIGs input cells 3 2 2 4" xfId="11847" xr:uid="{2C153ABE-8F81-4222-89A8-BDB9BB79E73A}"/>
    <cellStyle name="RIGs input cells 3 2 2 4 2" xfId="16707" xr:uid="{6C7BF539-B2C2-4928-AD09-A9E9643658A4}"/>
    <cellStyle name="RIGs input cells 3 2 2 5" xfId="10433" xr:uid="{396920FC-4055-4E7D-A2BF-E87B2BA6C270}"/>
    <cellStyle name="RIGs input cells 3 2 3" xfId="5910" xr:uid="{12A0974A-86DE-4F5B-8DCC-62A6911C3DB2}"/>
    <cellStyle name="RIGs input cells 3 2 3 2" xfId="12068" xr:uid="{B4E670A7-0408-4421-A758-E91D79609F43}"/>
    <cellStyle name="RIGs input cells 3 2 3 2 2" xfId="14792" xr:uid="{7B028929-2D1C-45A1-9E03-DB726F0FEA0D}"/>
    <cellStyle name="RIGs input cells 3 2 3 2 3" xfId="15471" xr:uid="{DB5B6EFA-CEFB-4742-AA25-A1BC1D0AD8DB}"/>
    <cellStyle name="RIGs input cells 3 2 3 3" xfId="13897" xr:uid="{B3DCC5ED-327A-4023-88F9-964DFD8142F4}"/>
    <cellStyle name="RIGs input cells 3 2 3 4" xfId="13057" xr:uid="{4BACA267-A192-4E4B-BD6B-ADCE2EC49BA9}"/>
    <cellStyle name="RIGs input cells 3 2 4" xfId="11441" xr:uid="{5E206F86-1D55-469E-98FB-A189F86FD2F5}"/>
    <cellStyle name="RIGs input cells 3 2 4 2" xfId="12783" xr:uid="{96C793C7-2F78-4BB3-AD6D-CAD5CC73B793}"/>
    <cellStyle name="RIGs input cells 3 2 4 2 2" xfId="15161" xr:uid="{647A2612-C274-412D-8BD2-E721E216B0B5}"/>
    <cellStyle name="RIGs input cells 3 2 4 2 3" xfId="15970" xr:uid="{3D072501-EBC3-49B1-8581-E8E2D63A7DFD}"/>
    <cellStyle name="RIGs input cells 3 2 4 3" xfId="14519" xr:uid="{D6D85A2A-4256-45BA-912A-51A65DBCA3D6}"/>
    <cellStyle name="RIGs input cells 3 2 4 4" xfId="15261" xr:uid="{268CD2FB-EF14-418C-AFEA-3502983ED377}"/>
    <cellStyle name="RIGs input cells 3 2 5" xfId="11846" xr:uid="{BC4804A4-44C3-45EC-94EF-2F76E908F9B0}"/>
    <cellStyle name="RIGs input cells 3 2 5 2" xfId="16706" xr:uid="{807A9D0C-B71F-4F91-8B6F-988FAA66FFE0}"/>
    <cellStyle name="RIGs input cells 3 2 6" xfId="10432" xr:uid="{CAC0A431-9286-4280-8444-9BB0B5438F77}"/>
    <cellStyle name="RIGs input cells 3 2_3.15 Additional Data" xfId="11443" xr:uid="{4913220B-BEA4-4731-931B-17A7948246DB}"/>
    <cellStyle name="RIGs input cells 3 3" xfId="5644" xr:uid="{BB73369F-D3DF-4609-B55F-DC3EEC126BA2}"/>
    <cellStyle name="RIGs input cells 3 3 2" xfId="5912" xr:uid="{DD68AFD0-26D1-454F-808F-33CCFBC69C5A}"/>
    <cellStyle name="RIGs input cells 3 3 2 2" xfId="12070" xr:uid="{4F440D46-3F42-4125-AE92-AF581068A920}"/>
    <cellStyle name="RIGs input cells 3 3 2 2 2" xfId="14794" xr:uid="{323F0B23-B675-4066-B434-BAE1A6A89AAB}"/>
    <cellStyle name="RIGs input cells 3 3 2 2 3" xfId="15473" xr:uid="{FADCC578-E444-47DB-8B26-1E9AFBA6171F}"/>
    <cellStyle name="RIGs input cells 3 3 2 3" xfId="13899" xr:uid="{981F036E-4893-4138-87D1-1716A37828EB}"/>
    <cellStyle name="RIGs input cells 3 3 2 4" xfId="15065" xr:uid="{2588C926-C395-454A-926B-63269DF5FF94}"/>
    <cellStyle name="RIGs input cells 3 3 3" xfId="11444" xr:uid="{8FCD2654-022A-4F7C-A198-7F8EA97ACF8D}"/>
    <cellStyle name="RIGs input cells 3 3 3 2" xfId="12785" xr:uid="{AF8A46C6-4BF2-4635-A3C4-899E5E03F55B}"/>
    <cellStyle name="RIGs input cells 3 3 3 2 2" xfId="15163" xr:uid="{88F49E29-374F-435D-B2A4-7CB169EB2A97}"/>
    <cellStyle name="RIGs input cells 3 3 3 2 3" xfId="15972" xr:uid="{022B1909-7A9C-4F35-A452-6923C91C1448}"/>
    <cellStyle name="RIGs input cells 3 3 3 3" xfId="14521" xr:uid="{F7293BEE-4ADF-4810-A944-1B3D7FFE3985}"/>
    <cellStyle name="RIGs input cells 3 3 3 4" xfId="15263" xr:uid="{12BBA4EA-E360-434C-A227-282F425817FF}"/>
    <cellStyle name="RIGs input cells 3 3 4" xfId="11848" xr:uid="{BE7A6E39-EF4F-43F4-B7F0-9D358AD3B653}"/>
    <cellStyle name="RIGs input cells 3 3 4 2" xfId="16708" xr:uid="{4B8B6A37-3722-4187-A66D-57E5F2388597}"/>
    <cellStyle name="RIGs input cells 3 3 5" xfId="10434" xr:uid="{387EB68C-712C-461C-9750-B35B2BE83AF6}"/>
    <cellStyle name="RIGs input cells 3 4" xfId="5909" xr:uid="{94D49407-861C-4489-ADEF-A397A631C07D}"/>
    <cellStyle name="RIGs input cells 3 4 2" xfId="12067" xr:uid="{206FD86E-D837-4658-9C5E-6B13A52673EB}"/>
    <cellStyle name="RIGs input cells 3 4 2 2" xfId="14791" xr:uid="{6A2E8ABE-F95A-40B1-96C4-759663D8CEE3}"/>
    <cellStyle name="RIGs input cells 3 4 2 3" xfId="15470" xr:uid="{D361CB17-D9FC-4807-9D09-71A3E1B86FEE}"/>
    <cellStyle name="RIGs input cells 3 4 3" xfId="13896" xr:uid="{20412CF6-226F-4F57-A5CE-4473E69047AD}"/>
    <cellStyle name="RIGs input cells 3 4 4" xfId="14734" xr:uid="{E8D1D3E8-92B2-4267-B9C0-55D7446FCCC0}"/>
    <cellStyle name="RIGs input cells 3 5" xfId="11440" xr:uid="{F17E1BE8-1FC2-4DC9-B549-7B8DCDF95C8D}"/>
    <cellStyle name="RIGs input cells 3 5 2" xfId="12782" xr:uid="{96F2D228-F3D2-40CB-91D3-F1DF2DD0A111}"/>
    <cellStyle name="RIGs input cells 3 5 2 2" xfId="15160" xr:uid="{40458585-35EA-40D7-BDB0-0BC13A2637C2}"/>
    <cellStyle name="RIGs input cells 3 5 2 3" xfId="15969" xr:uid="{40E95621-C845-4C46-8A93-3E5FBFFE880A}"/>
    <cellStyle name="RIGs input cells 3 5 3" xfId="14518" xr:uid="{6622CE39-16C8-4985-A83A-B81CB329DC50}"/>
    <cellStyle name="RIGs input cells 3 5 4" xfId="15260" xr:uid="{69002B24-A551-4BA0-8308-8CF641786FED}"/>
    <cellStyle name="RIGs input cells 3 6" xfId="11845" xr:uid="{934334D5-8240-42D9-9A1B-5D1A6C2F5E8C}"/>
    <cellStyle name="RIGs input cells 3 6 2" xfId="16705" xr:uid="{E4042729-4B0A-4A38-AC23-875648A9DEF2}"/>
    <cellStyle name="RIGs input cells 3 7" xfId="10431" xr:uid="{0B41159E-8880-44CD-852B-A6904A2DFE0C}"/>
    <cellStyle name="RIGs input cells 3 8" xfId="12932" xr:uid="{861828F8-5F71-4AC6-923A-DB60072C0149}"/>
    <cellStyle name="RIGs input cells 3 9" xfId="8948" xr:uid="{B30415D1-7170-486F-BDCE-BECEF47601C5}"/>
    <cellStyle name="RIGs input cells 3_3.15 Additional Data" xfId="11445" xr:uid="{BDA038E0-319B-4270-AF71-FF3AA0CBBAC4}"/>
    <cellStyle name="RIGs input cells 4" xfId="5645" xr:uid="{86576725-B7DA-448C-8FE1-63F36294EF7B}"/>
    <cellStyle name="RIGs input cells 4 2" xfId="5646" xr:uid="{502CBE49-3B40-47E3-AA7A-3705BE948444}"/>
    <cellStyle name="RIGs input cells 4 2 2" xfId="5914" xr:uid="{EE00BACD-0E3B-490C-92D9-CEA4D04AFAF2}"/>
    <cellStyle name="RIGs input cells 4 2 2 2" xfId="11448" xr:uid="{165FBC08-C413-4DA6-8003-47FF24762A2B}"/>
    <cellStyle name="RIGs input cells 4 2 2 2 2" xfId="12788" xr:uid="{9A2E165C-F9B0-4CCD-884F-6DFA3D8DA3A6}"/>
    <cellStyle name="RIGs input cells 4 2 2 2 2 2" xfId="15166" xr:uid="{DC2A7CE3-E8A7-40B9-AB5E-4E954F1B2780}"/>
    <cellStyle name="RIGs input cells 4 2 2 2 2 3" xfId="15975" xr:uid="{1965910B-8017-4DD6-9F59-59596AD95F89}"/>
    <cellStyle name="RIGs input cells 4 2 2 2 3" xfId="14524" xr:uid="{316EBE35-0447-4262-803D-0FDCB86FEDF0}"/>
    <cellStyle name="RIGs input cells 4 2 2 2 4" xfId="15266" xr:uid="{5E612481-ECA2-4C02-8B20-DBBFD0365324}"/>
    <cellStyle name="RIGs input cells 4 2 2 3" xfId="12072" xr:uid="{267101A4-9CE7-4D9C-98E0-704B51A71DBB}"/>
    <cellStyle name="RIGs input cells 4 2 2 3 2" xfId="14796" xr:uid="{412C57C7-6195-4499-8B1A-1A45F9FF2E8C}"/>
    <cellStyle name="RIGs input cells 4 2 2 3 3" xfId="15475" xr:uid="{CFC34BB0-CD31-4D64-BE35-CBA87457E6AF}"/>
    <cellStyle name="RIGs input cells 4 2 2 4" xfId="13901" xr:uid="{105023A4-8F56-4CB8-8AD5-9D704984656C}"/>
    <cellStyle name="RIGs input cells 4 2 2 5" xfId="12960" xr:uid="{7A154347-CB2D-4DA6-ADAC-AC05E80C364F}"/>
    <cellStyle name="RIGs input cells 4 2 3" xfId="11447" xr:uid="{F44F8DDA-7140-4B03-9487-6A228EFD1D7D}"/>
    <cellStyle name="RIGs input cells 4 2 3 2" xfId="12787" xr:uid="{5FE1D78E-5AE7-4EAF-A133-B5023DADB579}"/>
    <cellStyle name="RIGs input cells 4 2 3 2 2" xfId="15165" xr:uid="{D5D0198F-3A71-43B4-ACC0-725BE31B77BC}"/>
    <cellStyle name="RIGs input cells 4 2 3 2 3" xfId="15974" xr:uid="{FA4EDCBA-A957-4F70-89CC-77B27356D496}"/>
    <cellStyle name="RIGs input cells 4 2 3 3" xfId="14523" xr:uid="{F89804D5-0672-42C9-96A2-28C958E3A815}"/>
    <cellStyle name="RIGs input cells 4 2 3 4" xfId="15265" xr:uid="{7AF650BE-EABD-4488-AA4E-0D29B8C63E8B}"/>
    <cellStyle name="RIGs input cells 4 2 4" xfId="11850" xr:uid="{419CAD62-7053-491F-84BC-F6F8895B4FCC}"/>
    <cellStyle name="RIGs input cells 4 2 4 2" xfId="16710" xr:uid="{96C5B16F-691F-436C-A2E7-3A8E86952441}"/>
    <cellStyle name="RIGs input cells 4 2 5" xfId="10436" xr:uid="{2E7E9BDD-D60C-4F94-BC83-2FFEE37EFBD6}"/>
    <cellStyle name="RIGs input cells 4 2_3.15 Additional Data" xfId="11449" xr:uid="{F4AC6409-CE14-4BB9-BEEA-3754EB4F6882}"/>
    <cellStyle name="RIGs input cells 4 3" xfId="5913" xr:uid="{B33B3C2C-8011-49EF-AC3B-8C17E6332B38}"/>
    <cellStyle name="RIGs input cells 4 3 2" xfId="12071" xr:uid="{85F39178-657A-4B21-8756-43FC3C83F0AE}"/>
    <cellStyle name="RIGs input cells 4 3 2 2" xfId="14795" xr:uid="{5A82C217-D59C-4801-A4FA-97063F3A132C}"/>
    <cellStyle name="RIGs input cells 4 3 2 3" xfId="15474" xr:uid="{78058FF2-113C-453B-AB25-504F41207F6A}"/>
    <cellStyle name="RIGs input cells 4 3 3" xfId="13900" xr:uid="{9D8C2453-0C9E-471B-B44E-DD5805FA60F3}"/>
    <cellStyle name="RIGs input cells 4 3 4" xfId="13154" xr:uid="{D334D5A4-AF42-498E-B1DF-DE9FE326BCAD}"/>
    <cellStyle name="RIGs input cells 4 4" xfId="11446" xr:uid="{EC603790-064A-4F68-A0BF-994C194F20BD}"/>
    <cellStyle name="RIGs input cells 4 4 2" xfId="12786" xr:uid="{AE086FD6-5A01-49C6-85C2-DFC3AAB963E2}"/>
    <cellStyle name="RIGs input cells 4 4 2 2" xfId="15164" xr:uid="{DC156ED8-9194-44A0-B346-819203FCDD5B}"/>
    <cellStyle name="RIGs input cells 4 4 2 3" xfId="15973" xr:uid="{962D466D-EBE4-4F51-A7DB-FDF351CCEB62}"/>
    <cellStyle name="RIGs input cells 4 4 3" xfId="14522" xr:uid="{BD980D34-D307-4280-B361-3B05C1CA1DC2}"/>
    <cellStyle name="RIGs input cells 4 4 4" xfId="15264" xr:uid="{E8CB5BE1-CEDF-4BB3-8B5D-D4316B09CBA6}"/>
    <cellStyle name="RIGs input cells 4 5" xfId="11849" xr:uid="{B6614AAE-9DE5-4292-8AAF-CC028EA8C67E}"/>
    <cellStyle name="RIGs input cells 4 5 2" xfId="16709" xr:uid="{36C5BDC2-52D2-46D2-B0D4-DB08F3062759}"/>
    <cellStyle name="RIGs input cells 4 6" xfId="10435" xr:uid="{56A75A8B-D4F4-4B3F-B0E3-D8F8070254BE}"/>
    <cellStyle name="RIGs input cells 4_3.15 Additional Data" xfId="11450" xr:uid="{2C95B98C-939B-4884-9A66-08802B87638C}"/>
    <cellStyle name="RIGs input cells 47 2 2" xfId="7057" xr:uid="{B8E92BA7-7F66-43DA-95DC-C3C6A1B60C6A}"/>
    <cellStyle name="RIGs input cells 48" xfId="6978" xr:uid="{704FF5C0-666C-4C65-8F9D-61B88646CC96}"/>
    <cellStyle name="RIGs input cells 48 2" xfId="7002" xr:uid="{0410DDB6-43EF-4F54-B1F0-F7E805C2CF2A}"/>
    <cellStyle name="RIGs input cells 5" xfId="5647" xr:uid="{A85D705D-6C3C-49D7-8BEB-152F8A6B9429}"/>
    <cellStyle name="RIGs input cells 5 2" xfId="5648" xr:uid="{127325F1-88E9-451D-9655-35796D23E083}"/>
    <cellStyle name="RIGs input cells 5 2 2" xfId="5916" xr:uid="{EC56C98A-644A-4281-8AD1-DF7F65725E35}"/>
    <cellStyle name="RIGs input cells 5 2 2 2" xfId="12074" xr:uid="{7F65E5D3-E10A-405B-A9C6-C31133896C50}"/>
    <cellStyle name="RIGs input cells 5 2 2 2 2" xfId="14798" xr:uid="{3BE0A4DA-FE75-4655-8A39-6FBCC56967F7}"/>
    <cellStyle name="RIGs input cells 5 2 2 2 3" xfId="15477" xr:uid="{46826421-85C8-4DFC-A0A1-6F4780AB2680}"/>
    <cellStyle name="RIGs input cells 5 2 2 3" xfId="13903" xr:uid="{6B136B62-7964-4944-BD04-A0D9500EA0C7}"/>
    <cellStyle name="RIGs input cells 5 2 2 4" xfId="13689" xr:uid="{B07A806D-80F9-45F5-BAF9-FA87CD031740}"/>
    <cellStyle name="RIGs input cells 5 2 3" xfId="11452" xr:uid="{A02276AF-1C23-4DCE-85B8-F98A7980AC7D}"/>
    <cellStyle name="RIGs input cells 5 2 3 2" xfId="12790" xr:uid="{2AF996A7-89C0-4BC4-9C68-13A7B347F086}"/>
    <cellStyle name="RIGs input cells 5 2 3 2 2" xfId="15168" xr:uid="{DF6C6CA1-DFDD-4187-AE78-59BCA61A170E}"/>
    <cellStyle name="RIGs input cells 5 2 3 2 3" xfId="15977" xr:uid="{C6E54A6A-4D88-4FDC-82A7-789F74D56531}"/>
    <cellStyle name="RIGs input cells 5 2 3 3" xfId="14526" xr:uid="{E01F7F7D-1E26-4C92-A174-F3FD58E2C45C}"/>
    <cellStyle name="RIGs input cells 5 2 3 4" xfId="15268" xr:uid="{B4A8189E-43EF-48BE-9669-A6EF572DB77D}"/>
    <cellStyle name="RIGs input cells 5 2 4" xfId="11852" xr:uid="{746C86F2-D786-46C9-B363-2AE19558A0FF}"/>
    <cellStyle name="RIGs input cells 5 2 4 2" xfId="16712" xr:uid="{FB000DC5-9B11-42A6-AB90-3DAFCB2BE900}"/>
    <cellStyle name="RIGs input cells 5 2 5" xfId="10438" xr:uid="{5C0E9096-B011-4E9E-A775-E06065086252}"/>
    <cellStyle name="RIGs input cells 5 3" xfId="5915" xr:uid="{64ABDB0A-6591-4A9B-BB6B-E618E319D4C7}"/>
    <cellStyle name="RIGs input cells 5 3 2" xfId="12073" xr:uid="{46C89298-EBC4-4858-BA8C-09B68B961864}"/>
    <cellStyle name="RIGs input cells 5 3 2 2" xfId="14797" xr:uid="{01B34B82-4878-4A73-8038-3A1974E4D49A}"/>
    <cellStyle name="RIGs input cells 5 3 2 3" xfId="15476" xr:uid="{2C72CE68-1442-44F7-B437-B3DAA36440F2}"/>
    <cellStyle name="RIGs input cells 5 3 3" xfId="13902" xr:uid="{27B3ECD6-93C8-47A8-8C9E-B28EB5B9F3D8}"/>
    <cellStyle name="RIGs input cells 5 3 4" xfId="9067" xr:uid="{64541281-E1D0-4242-8265-EE2A03DCFF15}"/>
    <cellStyle name="RIGs input cells 5 4" xfId="11451" xr:uid="{90D62DFE-EC95-4B36-AAB4-1BC3EBD1E6EE}"/>
    <cellStyle name="RIGs input cells 5 4 2" xfId="12789" xr:uid="{38C7FF5C-46BB-45FF-B836-CFC5B2BD52B9}"/>
    <cellStyle name="RIGs input cells 5 4 2 2" xfId="15167" xr:uid="{BA9F50E4-491B-4E98-8B1E-A8D96DA27CB2}"/>
    <cellStyle name="RIGs input cells 5 4 2 3" xfId="15976" xr:uid="{6F220422-BE7B-4FD4-A26C-1E20EB977D0C}"/>
    <cellStyle name="RIGs input cells 5 4 3" xfId="14525" xr:uid="{8B2A0CC0-338C-4B8D-AF21-0361D30F56C3}"/>
    <cellStyle name="RIGs input cells 5 4 4" xfId="15267" xr:uid="{CB161692-15B3-4866-938A-49CAAC6E7779}"/>
    <cellStyle name="RIGs input cells 5 5" xfId="11851" xr:uid="{5E4D69EA-5DCA-41A1-A8D2-A5D27584814A}"/>
    <cellStyle name="RIGs input cells 5 5 2" xfId="16711" xr:uid="{F7F26F44-67EC-498D-BB3C-78879C163FEA}"/>
    <cellStyle name="RIGs input cells 5 6" xfId="10437" xr:uid="{61D508EF-83EB-4C2A-A2B7-1DDFBB90A5AF}"/>
    <cellStyle name="RIGs input cells 5_3.15 Additional Data" xfId="11453" xr:uid="{E244DC13-3468-4A84-8218-4D297B86F7DF}"/>
    <cellStyle name="RIGs input cells 6" xfId="5649" xr:uid="{13D0BC87-9C07-4EAE-B7D6-63D7DF836D9D}"/>
    <cellStyle name="RIGs input cells 6 2" xfId="5650" xr:uid="{027359E9-EC0F-4A55-8F89-24BD15ED56B2}"/>
    <cellStyle name="RIGs input cells 6 2 2" xfId="5918" xr:uid="{EBBA7C13-A19B-4A92-B3D4-C28B2157CA50}"/>
    <cellStyle name="RIGs input cells 6 2 2 2" xfId="12076" xr:uid="{7D2DDCAA-4C8B-46AE-9EDB-73278C64BE73}"/>
    <cellStyle name="RIGs input cells 6 2 2 2 2" xfId="14800" xr:uid="{05493BF1-E3CE-499C-83FB-7FF40F15BB09}"/>
    <cellStyle name="RIGs input cells 6 2 2 2 3" xfId="15479" xr:uid="{E1919E53-316D-40CD-B1CC-2B4E140C3E61}"/>
    <cellStyle name="RIGs input cells 6 2 2 3" xfId="13905" xr:uid="{BE382CD5-B100-41E8-B229-BF287CF28BDF}"/>
    <cellStyle name="RIGs input cells 6 2 2 4" xfId="13343" xr:uid="{FE0CC2DF-EF29-484B-8868-DFFC6BE33F33}"/>
    <cellStyle name="RIGs input cells 6 2 3" xfId="11455" xr:uid="{DCE53CC4-73FB-48A6-934F-C6F1D00956C3}"/>
    <cellStyle name="RIGs input cells 6 2 3 2" xfId="12792" xr:uid="{052AB34F-D070-4F6E-A994-6DC851777D62}"/>
    <cellStyle name="RIGs input cells 6 2 3 2 2" xfId="15170" xr:uid="{E76E6446-4B07-4992-9F7B-60E5625196AC}"/>
    <cellStyle name="RIGs input cells 6 2 3 2 3" xfId="15979" xr:uid="{32639FD1-5306-4DE8-8E0C-2161AD7BF75D}"/>
    <cellStyle name="RIGs input cells 6 2 3 3" xfId="14528" xr:uid="{6227FF86-38A7-481C-8869-D56D34FF0F8B}"/>
    <cellStyle name="RIGs input cells 6 2 3 4" xfId="15270" xr:uid="{E49A25DE-E149-4CB2-80E4-95F2BDC7908A}"/>
    <cellStyle name="RIGs input cells 6 2 4" xfId="11854" xr:uid="{C16A091A-7662-4336-BF22-354FC2268F96}"/>
    <cellStyle name="RIGs input cells 6 2 4 2" xfId="16714" xr:uid="{38298FD3-027E-4994-BDCE-2A447BEC6BEA}"/>
    <cellStyle name="RIGs input cells 6 2 5" xfId="10440" xr:uid="{794E3F53-DEC4-461E-B2E1-1E33FA7687E9}"/>
    <cellStyle name="RIGs input cells 6 3" xfId="5917" xr:uid="{D16D602D-634C-4C48-9059-8CB35E6B9C0C}"/>
    <cellStyle name="RIGs input cells 6 3 2" xfId="12075" xr:uid="{1B4E4C8C-D9B3-4F6F-A5F2-149EF853EFB1}"/>
    <cellStyle name="RIGs input cells 6 3 2 2" xfId="14799" xr:uid="{C1297A55-4B6A-42E2-A6BF-7F563886DACF}"/>
    <cellStyle name="RIGs input cells 6 3 2 3" xfId="15478" xr:uid="{E1B1DE0A-C368-480A-B755-844E61F08CFF}"/>
    <cellStyle name="RIGs input cells 6 3 3" xfId="13904" xr:uid="{31DDF19C-FD59-4CCC-B408-EA3150A41B12}"/>
    <cellStyle name="RIGs input cells 6 3 4" xfId="14652" xr:uid="{8B7D7D34-612B-47E4-9A3A-08A3E797D4A8}"/>
    <cellStyle name="RIGs input cells 6 4" xfId="11454" xr:uid="{3585731E-B75B-4E39-9C04-B03055CD5A13}"/>
    <cellStyle name="RIGs input cells 6 4 2" xfId="12791" xr:uid="{B0F40A43-13EC-41FA-987D-63B0584F6712}"/>
    <cellStyle name="RIGs input cells 6 4 2 2" xfId="15169" xr:uid="{00D65CE3-99B7-40EC-91DE-E1D2EFBA537A}"/>
    <cellStyle name="RIGs input cells 6 4 2 3" xfId="15978" xr:uid="{D460E3DD-716E-45F6-87B0-F00ED88ED331}"/>
    <cellStyle name="RIGs input cells 6 4 3" xfId="14527" xr:uid="{90F4029F-9FF5-4C3D-AB2D-F5E0BFB45945}"/>
    <cellStyle name="RIGs input cells 6 4 4" xfId="15269" xr:uid="{2409445D-6E7F-41F3-9FF6-B6BC7C572CC0}"/>
    <cellStyle name="RIGs input cells 6 5" xfId="11853" xr:uid="{CF8CEDEF-183C-4CA8-BD7A-92EB22A6613B}"/>
    <cellStyle name="RIGs input cells 6 5 2" xfId="16713" xr:uid="{3C6D0B68-09BF-421D-820B-2672454054D7}"/>
    <cellStyle name="RIGs input cells 6 6" xfId="10439" xr:uid="{30CA60F7-DD1E-4568-930B-147691359A2C}"/>
    <cellStyle name="RIGs input cells 6_3.15 Additional Data" xfId="11456" xr:uid="{E8BD5050-B399-449E-8F7B-20378A96C530}"/>
    <cellStyle name="RIGs input cells 7" xfId="5651" xr:uid="{4041918E-D4DE-4B95-8E84-B007BBFB1829}"/>
    <cellStyle name="RIGs input cells 7 2" xfId="5919" xr:uid="{E7321233-BD49-454F-B92E-1BDBC435648C}"/>
    <cellStyle name="RIGs input cells 7 2 2" xfId="10791" xr:uid="{CB11F7F2-6B02-4B57-B97C-E5B2E35B7C3D}"/>
    <cellStyle name="RIGs input cells 7 2 2 2" xfId="12194" xr:uid="{51AD35E7-4F51-4A9A-9476-409100C716B6}"/>
    <cellStyle name="RIGs input cells 7 2 2 2 2" xfId="14868" xr:uid="{70359001-D947-4B1F-AF9A-170304249F47}"/>
    <cellStyle name="RIGs input cells 7 2 2 2 3" xfId="15594" xr:uid="{B4C55D9E-8AB1-445D-BE4F-6FD7F1E78948}"/>
    <cellStyle name="RIGs input cells 7 2 2 3" xfId="14022" xr:uid="{A780020B-4EBE-4264-B790-AF1247E18A65}"/>
    <cellStyle name="RIGs input cells 7 2 2 4" xfId="13002" xr:uid="{A40874E0-3BB2-4BFB-B2A1-A7D7FF057C77}"/>
    <cellStyle name="RIGs input cells 7 2 3" xfId="11458" xr:uid="{0026D857-9B3B-43DC-9F26-983FC11996E9}"/>
    <cellStyle name="RIGs input cells 7 2 3 2" xfId="12794" xr:uid="{47A61851-220A-424B-A3A0-0167CC0007DA}"/>
    <cellStyle name="RIGs input cells 7 2 3 2 2" xfId="15172" xr:uid="{996DEAEA-F732-4C97-9773-67EF53A40430}"/>
    <cellStyle name="RIGs input cells 7 2 3 2 3" xfId="15981" xr:uid="{342533B3-761B-427C-803F-064F41E605FD}"/>
    <cellStyle name="RIGs input cells 7 2 3 3" xfId="14530" xr:uid="{86BFB1A5-B30F-40F5-AFCA-4EE2759E65D9}"/>
    <cellStyle name="RIGs input cells 7 2 3 4" xfId="15272" xr:uid="{B348B5E9-BC12-4C06-8CA1-28C1057EAFCB}"/>
    <cellStyle name="RIGs input cells 7 2 4" xfId="11935" xr:uid="{B2F76F9D-49AB-4C87-ABF1-95EE7000F921}"/>
    <cellStyle name="RIGs input cells 7 2 4 2" xfId="16786" xr:uid="{A1AD6F44-09BB-4230-AD26-0BAE2158BB70}"/>
    <cellStyle name="RIGs input cells 7 2 5" xfId="10572" xr:uid="{72506097-6EDF-4641-ACBC-CF53EE6CFF1E}"/>
    <cellStyle name="RIGs input cells 7 3" xfId="10692" xr:uid="{61F36CE7-9995-4759-A287-6666CDF5A99F}"/>
    <cellStyle name="RIGs input cells 7 3 2" xfId="12077" xr:uid="{C54C4329-CE59-40A6-AA9C-19B32EE63D27}"/>
    <cellStyle name="RIGs input cells 7 3 2 2" xfId="14801" xr:uid="{00538BED-DC9E-4B15-9966-75C0473F0F7E}"/>
    <cellStyle name="RIGs input cells 7 3 2 3" xfId="15480" xr:uid="{5DD2AA64-39C8-4347-8C03-4206D961EC23}"/>
    <cellStyle name="RIGs input cells 7 3 3" xfId="13906" xr:uid="{46681C07-99E6-4311-A679-8D1E2FC994CE}"/>
    <cellStyle name="RIGs input cells 7 3 4" xfId="14584" xr:uid="{6BEEF64F-A110-496E-9642-4A1678AB7CB1}"/>
    <cellStyle name="RIGs input cells 7 4" xfId="11457" xr:uid="{E53A28B1-17FB-4E85-92C2-61B082431A76}"/>
    <cellStyle name="RIGs input cells 7 4 2" xfId="12793" xr:uid="{B052D972-FE29-4138-A980-198C664928F7}"/>
    <cellStyle name="RIGs input cells 7 4 2 2" xfId="15171" xr:uid="{10F93098-FEFC-46E4-951F-24B42DE3BC52}"/>
    <cellStyle name="RIGs input cells 7 4 2 3" xfId="15980" xr:uid="{B6B0873F-AA38-44B0-9EC4-432C568BEE85}"/>
    <cellStyle name="RIGs input cells 7 4 3" xfId="14529" xr:uid="{31E9E870-69FF-44ED-878F-2F8916663F74}"/>
    <cellStyle name="RIGs input cells 7 4 4" xfId="15271" xr:uid="{E17195F4-457D-493D-BF59-1E338DB06EFB}"/>
    <cellStyle name="RIGs input cells 7 5" xfId="11855" xr:uid="{239378C3-CFF7-42F4-AC15-2EEB8D6E6460}"/>
    <cellStyle name="RIGs input cells 7 5 2" xfId="16715" xr:uid="{83BA7561-A197-43A2-90A1-9A89EA8C20CA}"/>
    <cellStyle name="RIGs input cells 7 6" xfId="10441" xr:uid="{4658E6F5-3EEA-4683-A211-F8EB655E893F}"/>
    <cellStyle name="RIGs input cells 7_3.15 Additional Data" xfId="11459" xr:uid="{F21D79E2-C768-4A2A-AD2F-95D29EBD4A3C}"/>
    <cellStyle name="RIGs input cells 8" xfId="5904" xr:uid="{AEF431D9-5DDD-434E-B19B-DB8BD256125B}"/>
    <cellStyle name="RIGs input cells 8 2" xfId="10792" xr:uid="{E4EDC0F9-C755-4C3E-A7A2-59D4FB035E2C}"/>
    <cellStyle name="RIGs input cells 8 2 2" xfId="12195" xr:uid="{627EE9CE-2321-44DC-A3F5-AB056F449EE9}"/>
    <cellStyle name="RIGs input cells 8 2 2 2" xfId="14869" xr:uid="{7DD72E55-1782-4EE6-B966-004A658298A9}"/>
    <cellStyle name="RIGs input cells 8 2 2 3" xfId="15595" xr:uid="{B8E2C2B6-962C-41A1-BE39-9ADF8CD73452}"/>
    <cellStyle name="RIGs input cells 8 2 3" xfId="14023" xr:uid="{2D7487CE-5D1C-4EFE-9540-350B9425512C}"/>
    <cellStyle name="RIGs input cells 8 2 4" xfId="14155" xr:uid="{A854009A-BBCA-47FF-BEC0-5DC85BF314F7}"/>
    <cellStyle name="RIGs input cells 8 3" xfId="11460" xr:uid="{27289AA2-D29A-4BA9-B63C-A4FCD4778D52}"/>
    <cellStyle name="RIGs input cells 8 3 2" xfId="12795" xr:uid="{9DD838BE-77EF-4ECC-B1A5-710E3DC2ED54}"/>
    <cellStyle name="RIGs input cells 8 3 2 2" xfId="15173" xr:uid="{8A5C24D8-F81E-4798-A71A-F12825B0DD9A}"/>
    <cellStyle name="RIGs input cells 8 3 2 3" xfId="15982" xr:uid="{95F4FF4C-F9E6-430B-8D31-6CC00000475E}"/>
    <cellStyle name="RIGs input cells 8 3 3" xfId="14531" xr:uid="{2D7E631A-C32F-48E7-826B-A5A76ACB867F}"/>
    <cellStyle name="RIGs input cells 8 3 4" xfId="15273" xr:uid="{E2CF7CDB-ADC9-4311-A59A-CB95F66FC9B3}"/>
    <cellStyle name="RIGs input cells 8 4" xfId="11936" xr:uid="{A2DBB88B-3CE5-4319-91DB-65493C606228}"/>
    <cellStyle name="RIGs input cells 8 4 2" xfId="16787" xr:uid="{82DB370F-8C3E-4910-AF77-4ECBCFE0FE28}"/>
    <cellStyle name="RIGs input cells 8 5" xfId="10573" xr:uid="{ABB9A2E8-9A96-4E54-B812-16A8817AC47E}"/>
    <cellStyle name="RIGs input cells 9" xfId="10691" xr:uid="{5687047C-6CFF-412B-826C-18FF26169A62}"/>
    <cellStyle name="RIGs input cells 9 2" xfId="12062" xr:uid="{506DA204-FF79-49FA-ACD7-60C95499052F}"/>
    <cellStyle name="RIGs input cells 9 2 2" xfId="14786" xr:uid="{299D7ADC-77EF-4115-B651-FA8CA970BD94}"/>
    <cellStyle name="RIGs input cells 9 2 3" xfId="15465" xr:uid="{62B62458-5F3B-4CFC-BCFC-B21E5E426C12}"/>
    <cellStyle name="RIGs input cells 9 3" xfId="13891" xr:uid="{09B0CEF5-3A3C-4DDC-83C2-532D27639647}"/>
    <cellStyle name="RIGs input cells 9 4" xfId="14161" xr:uid="{4FD84DC2-D175-420F-A675-B3A99C5F8830}"/>
    <cellStyle name="RIGs input cells_3.15 Additional Data" xfId="11461" xr:uid="{A0A112E3-1A3F-4E3C-A5B5-0B33E93F12D1}"/>
    <cellStyle name="RIGs input totals" xfId="5652" xr:uid="{4763C065-CB12-4187-B2AD-84CDDE81BDD9}"/>
    <cellStyle name="RIGs input totals 10" xfId="11856" xr:uid="{80E42946-BC88-4E2B-A911-825AD816722A}"/>
    <cellStyle name="RIGs input totals 10 2" xfId="16716" xr:uid="{587A19A0-45E0-46CF-973A-3EC6240FA99C}"/>
    <cellStyle name="RIGs input totals 11" xfId="10442" xr:uid="{EDAF7DC5-F7DF-4DF7-B1CD-8955722B1A78}"/>
    <cellStyle name="RIGs input totals 12" xfId="16117" xr:uid="{D67BFF93-2398-4FBB-83F4-722A52296200}"/>
    <cellStyle name="RIGs input totals 2" xfId="5653" xr:uid="{B6981ECF-0401-4485-8840-269055E99A52}"/>
    <cellStyle name="RIGs input totals 2 10" xfId="12933" xr:uid="{48D87583-CEBF-4B48-A2DF-AC70FF6D4F99}"/>
    <cellStyle name="RIGs input totals 2 11" xfId="16118" xr:uid="{90ECC1E1-731C-4C2F-9F98-CFC229876C64}"/>
    <cellStyle name="RIGs input totals 2 2" xfId="5654" xr:uid="{C22D5771-7D70-4258-8535-7028A77CEE25}"/>
    <cellStyle name="RIGs input totals 2 2 2" xfId="5655" xr:uid="{2152CB2A-A070-475E-9276-699CF996B51D}"/>
    <cellStyle name="RIGs input totals 2 2 2 2" xfId="5923" xr:uid="{798A879B-4DA3-4CAE-BFA7-B953C81B00B0}"/>
    <cellStyle name="RIGs input totals 2 2 2 2 2" xfId="12081" xr:uid="{AC2975BA-C728-4A1B-9FED-36603E4FB2A2}"/>
    <cellStyle name="RIGs input totals 2 2 2 2 2 2" xfId="14805" xr:uid="{D20F8DEF-8156-4FA4-8BDA-B45D5AFCD1BA}"/>
    <cellStyle name="RIGs input totals 2 2 2 2 2 3" xfId="15484" xr:uid="{618B9F23-2EBE-40A9-B8F4-0EE4142B3F1B}"/>
    <cellStyle name="RIGs input totals 2 2 2 2 3" xfId="13910" xr:uid="{D3241412-2F06-4EA0-BF54-8785EAFD6425}"/>
    <cellStyle name="RIGs input totals 2 2 2 2 4" xfId="14954" xr:uid="{B3E33CDD-A706-48CF-B51A-5BBA8F1C755A}"/>
    <cellStyle name="RIGs input totals 2 2 2 3" xfId="11465" xr:uid="{E1E051ED-CC86-42E8-B3F2-7D4F34D7FA94}"/>
    <cellStyle name="RIGs input totals 2 2 2 3 2" xfId="12799" xr:uid="{B7DB7100-C692-4B81-938A-44AF70275357}"/>
    <cellStyle name="RIGs input totals 2 2 2 3 2 2" xfId="15177" xr:uid="{E155C306-B09C-459A-BC41-79AAD38572C6}"/>
    <cellStyle name="RIGs input totals 2 2 2 3 2 3" xfId="15986" xr:uid="{4D8A83BD-5DF0-4399-9FE7-B39CCE501C54}"/>
    <cellStyle name="RIGs input totals 2 2 2 3 3" xfId="14535" xr:uid="{B7BE5BF9-A878-45F4-8F21-367BC5A144B8}"/>
    <cellStyle name="RIGs input totals 2 2 2 3 4" xfId="15277" xr:uid="{AD4E5113-AAA8-430A-95EA-0DABC9259C6A}"/>
    <cellStyle name="RIGs input totals 2 2 2 4" xfId="11859" xr:uid="{DFC3745B-0A84-45B1-BDE6-E0C47046DD31}"/>
    <cellStyle name="RIGs input totals 2 2 2 4 2" xfId="16719" xr:uid="{F1B39D2A-F8D7-49BE-986D-A488FCF372D4}"/>
    <cellStyle name="RIGs input totals 2 2 2 5" xfId="10445" xr:uid="{EF65C46C-77DD-41EA-AAFA-47FB25120EA0}"/>
    <cellStyle name="RIGs input totals 2 2 3" xfId="5922" xr:uid="{6524DFC4-DD4E-448B-BAEA-7CBE667036A1}"/>
    <cellStyle name="RIGs input totals 2 2 3 2" xfId="12080" xr:uid="{C2A6D986-1ACE-409C-BBB7-EB22D0CE3F42}"/>
    <cellStyle name="RIGs input totals 2 2 3 2 2" xfId="14804" xr:uid="{4244B516-4B78-41BF-B522-476DDB4927D0}"/>
    <cellStyle name="RIGs input totals 2 2 3 2 3" xfId="15483" xr:uid="{956F9502-5013-4FF4-A7E1-D4B04CAED752}"/>
    <cellStyle name="RIGs input totals 2 2 3 3" xfId="13909" xr:uid="{763A232D-364E-4CCB-A9D2-018A84ACDA10}"/>
    <cellStyle name="RIGs input totals 2 2 3 4" xfId="14160" xr:uid="{98BB970A-7D81-4344-9A7B-BFA9F73016FD}"/>
    <cellStyle name="RIGs input totals 2 2 4" xfId="11464" xr:uid="{BA25DEF8-85CA-4EAA-9281-75ACC506019F}"/>
    <cellStyle name="RIGs input totals 2 2 4 2" xfId="12798" xr:uid="{2CC5A471-C555-41BA-94F9-00723B0197F9}"/>
    <cellStyle name="RIGs input totals 2 2 4 2 2" xfId="15176" xr:uid="{A4388816-11F1-49ED-B14F-0DBAF991E99F}"/>
    <cellStyle name="RIGs input totals 2 2 4 2 3" xfId="15985" xr:uid="{996BE14A-0B7B-4E00-8C13-2BFA99D435DE}"/>
    <cellStyle name="RIGs input totals 2 2 4 3" xfId="14534" xr:uid="{963D1DFA-5255-4AE2-B0F8-F682CC510074}"/>
    <cellStyle name="RIGs input totals 2 2 4 4" xfId="15276" xr:uid="{628CB294-DB99-45D8-B6BE-E3A252508B62}"/>
    <cellStyle name="RIGs input totals 2 2 5" xfId="11858" xr:uid="{94805EFD-0145-4C78-B649-C9B2D063CC94}"/>
    <cellStyle name="RIGs input totals 2 2 5 2" xfId="16718" xr:uid="{74B5D109-6AA3-4B67-AC23-E696D644778D}"/>
    <cellStyle name="RIGs input totals 2 2 6" xfId="10444" xr:uid="{CCA1EE15-A1C5-4B03-AA7B-E2A003704A27}"/>
    <cellStyle name="RIGs input totals 2 2_3.15 Additional Data" xfId="11466" xr:uid="{39A48044-BBA3-46DF-8851-AC91A9BBD47A}"/>
    <cellStyle name="RIGs input totals 2 3" xfId="5656" xr:uid="{7946E0DD-696C-445B-A440-CA8A54A21059}"/>
    <cellStyle name="RIGs input totals 2 3 2" xfId="5657" xr:uid="{87E7CF4E-7B4B-49FB-AF5C-B6DE1BFA852C}"/>
    <cellStyle name="RIGs input totals 2 3 2 2" xfId="5925" xr:uid="{A08201B4-D121-4EE5-9924-070037B51C7B}"/>
    <cellStyle name="RIGs input totals 2 3 2 2 2" xfId="12083" xr:uid="{81244F96-3EA6-4662-BC57-F019AE375368}"/>
    <cellStyle name="RIGs input totals 2 3 2 2 2 2" xfId="14807" xr:uid="{E66490A7-9854-4564-BEA9-416E2E941D0F}"/>
    <cellStyle name="RIGs input totals 2 3 2 2 2 3" xfId="15486" xr:uid="{32387486-A615-4B0A-8CC6-A333CF2A0A68}"/>
    <cellStyle name="RIGs input totals 2 3 2 2 3" xfId="13912" xr:uid="{3D59B8DD-BC9C-4B27-B03D-C597E2B2AE5F}"/>
    <cellStyle name="RIGs input totals 2 3 2 2 4" xfId="13838" xr:uid="{2990B4D9-8A37-4F85-820F-152D40F0FFEE}"/>
    <cellStyle name="RIGs input totals 2 3 2 3" xfId="11468" xr:uid="{3476F38D-34C0-4916-8E9F-E28A0794FD8B}"/>
    <cellStyle name="RIGs input totals 2 3 2 3 2" xfId="12801" xr:uid="{CCB15CEE-9BC2-4AFA-94A4-489AFD6C0907}"/>
    <cellStyle name="RIGs input totals 2 3 2 3 2 2" xfId="15179" xr:uid="{129242DD-43B2-4BCD-A253-82E881AA5E73}"/>
    <cellStyle name="RIGs input totals 2 3 2 3 2 3" xfId="15988" xr:uid="{219F497A-3D30-4592-9511-FA6766F71088}"/>
    <cellStyle name="RIGs input totals 2 3 2 3 3" xfId="14537" xr:uid="{6DE1F13F-A582-47A5-AA6C-1491E559A84B}"/>
    <cellStyle name="RIGs input totals 2 3 2 3 4" xfId="15279" xr:uid="{47307D1E-4ECE-4C29-9A7B-A642353B2096}"/>
    <cellStyle name="RIGs input totals 2 3 2 4" xfId="11861" xr:uid="{55ACDFDC-5409-4322-A974-D581F12426B9}"/>
    <cellStyle name="RIGs input totals 2 3 2 4 2" xfId="16721" xr:uid="{5273B47A-C055-4B90-9511-8296C4CDDFCE}"/>
    <cellStyle name="RIGs input totals 2 3 2 5" xfId="10447" xr:uid="{D8D7577A-D541-4E22-8E3A-F4BA11C0CB5D}"/>
    <cellStyle name="RIGs input totals 2 3 3" xfId="5924" xr:uid="{6E8A996C-F419-45E4-AE31-59B9286A90F0}"/>
    <cellStyle name="RIGs input totals 2 3 3 2" xfId="12082" xr:uid="{AD6E9A06-634C-4AB6-9742-7E37314B067E}"/>
    <cellStyle name="RIGs input totals 2 3 3 2 2" xfId="14806" xr:uid="{EEAE3272-BF1C-455C-8BCE-61C92445D187}"/>
    <cellStyle name="RIGs input totals 2 3 3 2 3" xfId="15485" xr:uid="{0DC58D0A-E331-4D15-BDBB-D6573EC8A4D9}"/>
    <cellStyle name="RIGs input totals 2 3 3 3" xfId="13911" xr:uid="{4F2F8479-6563-4C92-866E-91F5B7BF0A6F}"/>
    <cellStyle name="RIGs input totals 2 3 3 4" xfId="13106" xr:uid="{A75C3C71-CD68-4D6D-8E0C-FA21F7A11878}"/>
    <cellStyle name="RIGs input totals 2 3 4" xfId="11467" xr:uid="{71523019-6282-46D7-AB12-DB6DC0D131C4}"/>
    <cellStyle name="RIGs input totals 2 3 4 2" xfId="12800" xr:uid="{3210DF62-100E-4955-A90B-1F7E65397D58}"/>
    <cellStyle name="RIGs input totals 2 3 4 2 2" xfId="15178" xr:uid="{449B7606-A67C-4D79-A56C-CF1D23F21DAC}"/>
    <cellStyle name="RIGs input totals 2 3 4 2 3" xfId="15987" xr:uid="{D99F151C-8A8A-4D66-919D-70F0EFE72D27}"/>
    <cellStyle name="RIGs input totals 2 3 4 3" xfId="14536" xr:uid="{4D5896AD-AECE-4833-8BF2-EDCC3DB171FC}"/>
    <cellStyle name="RIGs input totals 2 3 4 4" xfId="15278" xr:uid="{2D425422-7466-47C4-967B-5B63B0E4EC64}"/>
    <cellStyle name="RIGs input totals 2 3 5" xfId="11860" xr:uid="{947FDB10-4978-4AF6-A56F-32520B54360D}"/>
    <cellStyle name="RIGs input totals 2 3 5 2" xfId="16720" xr:uid="{BBB2EBA3-A23D-41A9-ACF5-7CCDAA189297}"/>
    <cellStyle name="RIGs input totals 2 3 6" xfId="10446" xr:uid="{A0A0A84E-80FB-4A35-9F91-D721C95340B5}"/>
    <cellStyle name="RIGs input totals 2 3_3.15 Additional Data" xfId="11469" xr:uid="{2236EC1D-2F3B-459E-9233-3CEFF680D437}"/>
    <cellStyle name="RIGs input totals 2 4" xfId="5658" xr:uid="{52598D5D-0B7D-409C-8B1B-57E044AC09CF}"/>
    <cellStyle name="RIGs input totals 2 4 2" xfId="5926" xr:uid="{9C20DE48-BF64-4537-B968-B8E4684C5CA1}"/>
    <cellStyle name="RIGs input totals 2 4 2 2" xfId="10793" xr:uid="{A63F48B0-42DB-4F13-8CFA-EB8BFF699628}"/>
    <cellStyle name="RIGs input totals 2 4 2 2 2" xfId="12196" xr:uid="{79CCD865-E9EF-4E83-9DAB-1CC559C98DB3}"/>
    <cellStyle name="RIGs input totals 2 4 2 2 2 2" xfId="14870" xr:uid="{48F21A48-F220-46AC-821E-3811C896D701}"/>
    <cellStyle name="RIGs input totals 2 4 2 2 2 3" xfId="15596" xr:uid="{B043B07E-AD3E-4CB1-B2D8-C0171E508C36}"/>
    <cellStyle name="RIGs input totals 2 4 2 2 3" xfId="14024" xr:uid="{870E2817-7A9E-43C3-9D43-B085FB827284}"/>
    <cellStyle name="RIGs input totals 2 4 2 2 4" xfId="14949" xr:uid="{1346E657-625D-4729-AFF1-4195B017051A}"/>
    <cellStyle name="RIGs input totals 2 4 2 3" xfId="11471" xr:uid="{39496EAB-3A42-4BF0-885A-690DE467FCCC}"/>
    <cellStyle name="RIGs input totals 2 4 2 3 2" xfId="12803" xr:uid="{5FE46346-863C-4CAF-BBFC-CA20FCAAAB01}"/>
    <cellStyle name="RIGs input totals 2 4 2 3 2 2" xfId="15181" xr:uid="{12F4DE52-A7DD-412A-82CD-084D7627B798}"/>
    <cellStyle name="RIGs input totals 2 4 2 3 2 3" xfId="15990" xr:uid="{00A8CD1E-68EB-4CFF-81CB-D3E837EEEB23}"/>
    <cellStyle name="RIGs input totals 2 4 2 3 3" xfId="14539" xr:uid="{EEA9E975-A152-41A4-98F7-678C06BAE1B2}"/>
    <cellStyle name="RIGs input totals 2 4 2 3 4" xfId="15281" xr:uid="{B1DDB5BA-82F2-458E-8324-D7B5DA501F95}"/>
    <cellStyle name="RIGs input totals 2 4 2 4" xfId="11937" xr:uid="{12FA5050-C86A-4D40-A7AD-4E2CC42983D2}"/>
    <cellStyle name="RIGs input totals 2 4 2 4 2" xfId="16788" xr:uid="{9F1E0E9B-2426-44AD-9E9F-F512E05E863B}"/>
    <cellStyle name="RIGs input totals 2 4 2 5" xfId="10574" xr:uid="{5D6B6BA0-1EB2-4180-9E64-86252CB015AC}"/>
    <cellStyle name="RIGs input totals 2 4 3" xfId="10575" xr:uid="{8320C5AA-F692-43DA-8FA1-C8A806D88053}"/>
    <cellStyle name="RIGs input totals 2 4 3 2" xfId="10794" xr:uid="{6A17ADF5-1D12-4593-8A25-1031DAFD4369}"/>
    <cellStyle name="RIGs input totals 2 4 3 2 2" xfId="12197" xr:uid="{8C6BB686-882E-422E-8877-B5058B63463D}"/>
    <cellStyle name="RIGs input totals 2 4 3 2 2 2" xfId="14871" xr:uid="{4A9E8FFE-0DDA-4F19-B089-8F18B039B957}"/>
    <cellStyle name="RIGs input totals 2 4 3 2 2 3" xfId="15597" xr:uid="{C499FD40-5A3C-4A46-9E26-20D45A28589F}"/>
    <cellStyle name="RIGs input totals 2 4 3 2 3" xfId="14025" xr:uid="{15B2C2AC-3E75-44CA-ACA4-9154EFAC8BC9}"/>
    <cellStyle name="RIGs input totals 2 4 3 2 4" xfId="13101" xr:uid="{B1481B74-75A5-47DA-B032-B1A0BB6B11C1}"/>
    <cellStyle name="RIGs input totals 2 4 3 3" xfId="11472" xr:uid="{BE8C1AD2-9C3C-4540-84FA-09F0FDBC2C8B}"/>
    <cellStyle name="RIGs input totals 2 4 3 3 2" xfId="12804" xr:uid="{53A3212C-7D1B-4B97-BC60-5118BA0D22DE}"/>
    <cellStyle name="RIGs input totals 2 4 3 3 2 2" xfId="15182" xr:uid="{05575560-985D-47E3-B153-CC61BA40B7A2}"/>
    <cellStyle name="RIGs input totals 2 4 3 3 2 3" xfId="15991" xr:uid="{52F7B9B5-88E6-4EC3-972D-E461B02507F6}"/>
    <cellStyle name="RIGs input totals 2 4 3 3 3" xfId="14540" xr:uid="{279C8D26-FFA1-4541-9281-70516E8FE44C}"/>
    <cellStyle name="RIGs input totals 2 4 3 3 4" xfId="15282" xr:uid="{DFCA8341-3BC5-416B-819E-A1EF96D92110}"/>
    <cellStyle name="RIGs input totals 2 4 3 4" xfId="11938" xr:uid="{29265B4F-35C2-446B-A912-290C556A5CA5}"/>
    <cellStyle name="RIGs input totals 2 4 3 4 2" xfId="16789" xr:uid="{EB3C2376-DF79-4E36-95D1-2E1F166B01FD}"/>
    <cellStyle name="RIGs input totals 2 4 4" xfId="10693" xr:uid="{CDD82AA0-897A-4571-A4C3-667B8528EA45}"/>
    <cellStyle name="RIGs input totals 2 4 4 2" xfId="12084" xr:uid="{B7456574-05BC-4D2F-A505-ECBB711DED55}"/>
    <cellStyle name="RIGs input totals 2 4 4 2 2" xfId="14808" xr:uid="{47490CE9-D0FB-4EC1-BC24-55A69B2EED94}"/>
    <cellStyle name="RIGs input totals 2 4 4 2 3" xfId="15487" xr:uid="{9F140E15-4E36-4025-AE3D-96CEEEB59D56}"/>
    <cellStyle name="RIGs input totals 2 4 4 3" xfId="13913" xr:uid="{CD24B17C-91F6-43F9-ABD3-B143E83AA408}"/>
    <cellStyle name="RIGs input totals 2 4 4 4" xfId="13562" xr:uid="{15E5C586-A45A-4638-AB5F-627452D48176}"/>
    <cellStyle name="RIGs input totals 2 4 5" xfId="11470" xr:uid="{BB34084C-77FE-495F-8102-AF0D9C164019}"/>
    <cellStyle name="RIGs input totals 2 4 5 2" xfId="12802" xr:uid="{C8D0FF4B-97BA-4D11-BABD-8FA7453B6615}"/>
    <cellStyle name="RIGs input totals 2 4 5 2 2" xfId="15180" xr:uid="{9FF3691B-0C5B-4D3A-9E61-C8E1F09B8780}"/>
    <cellStyle name="RIGs input totals 2 4 5 2 3" xfId="15989" xr:uid="{B43AA797-4383-4BEB-A392-F786CC842DCC}"/>
    <cellStyle name="RIGs input totals 2 4 5 3" xfId="14538" xr:uid="{D6FFE46C-C0D0-423B-B184-DFEC1A785E7B}"/>
    <cellStyle name="RIGs input totals 2 4 5 4" xfId="15280" xr:uid="{E9A744CB-8568-46AC-844E-F5B1A252A049}"/>
    <cellStyle name="RIGs input totals 2 4 6" xfId="11862" xr:uid="{9D2D5B74-409C-4FD1-974E-50CDC3051B82}"/>
    <cellStyle name="RIGs input totals 2 4 6 2" xfId="16722" xr:uid="{C8CC900B-57B1-445D-BF82-C557A7F95E46}"/>
    <cellStyle name="RIGs input totals 2 4 7" xfId="10448" xr:uid="{E963F1D7-91F4-4AC5-ACF2-CE30BD093F1D}"/>
    <cellStyle name="RIGs input totals 2 4_3.15 Additional Data" xfId="11473" xr:uid="{4510824B-40DF-4992-990A-DF3838F932B4}"/>
    <cellStyle name="RIGs input totals 2 5" xfId="5659" xr:uid="{AD27A2F6-8157-4F07-AE1B-ED7B810E73BB}"/>
    <cellStyle name="RIGs input totals 2 5 2" xfId="5927" xr:uid="{40B76410-1AEA-430F-BFFA-21AC4BFA226C}"/>
    <cellStyle name="RIGs input totals 2 5 2 2" xfId="10795" xr:uid="{D2C1D6DE-06D8-40D4-9EEC-7251B895F7E3}"/>
    <cellStyle name="RIGs input totals 2 5 2 2 2" xfId="12198" xr:uid="{F81D03FF-FCB1-4267-A5ED-B5C8E7A6707C}"/>
    <cellStyle name="RIGs input totals 2 5 2 2 2 2" xfId="14872" xr:uid="{539C0F64-B951-4F9A-888B-65AEE7293437}"/>
    <cellStyle name="RIGs input totals 2 5 2 2 2 3" xfId="15598" xr:uid="{3D128291-7331-493E-B30F-D7C6A966BC1D}"/>
    <cellStyle name="RIGs input totals 2 5 2 2 3" xfId="14026" xr:uid="{FC952412-214A-4F1D-80BB-8BC358F31D55}"/>
    <cellStyle name="RIGs input totals 2 5 2 2 4" xfId="13832" xr:uid="{4BA6D615-0726-409A-B5F7-742078A0DE24}"/>
    <cellStyle name="RIGs input totals 2 5 2 3" xfId="11475" xr:uid="{7178413B-8673-4D10-AD6E-A7B144328C68}"/>
    <cellStyle name="RIGs input totals 2 5 2 3 2" xfId="12806" xr:uid="{AC1A08EE-B4F7-47BE-92D8-BD781F3CA8EF}"/>
    <cellStyle name="RIGs input totals 2 5 2 3 2 2" xfId="15184" xr:uid="{F8D14A4F-F074-406A-B514-C7F29D38190D}"/>
    <cellStyle name="RIGs input totals 2 5 2 3 2 3" xfId="15993" xr:uid="{C772F962-AAE8-4F9A-AD48-EBF12A224E5B}"/>
    <cellStyle name="RIGs input totals 2 5 2 3 3" xfId="14542" xr:uid="{67978065-66F0-4305-9A62-76F8BB2D4C47}"/>
    <cellStyle name="RIGs input totals 2 5 2 3 4" xfId="15284" xr:uid="{E31121D4-F092-4811-BDF6-0D3932B596D2}"/>
    <cellStyle name="RIGs input totals 2 5 2 4" xfId="11939" xr:uid="{6301A0AD-C602-476D-8938-BE6830DC4EC8}"/>
    <cellStyle name="RIGs input totals 2 5 2 4 2" xfId="16790" xr:uid="{DCA1E887-8455-4EB4-9A73-E095DB96B99A}"/>
    <cellStyle name="RIGs input totals 2 5 2 5" xfId="10576" xr:uid="{459CD61F-304C-4D53-BA21-6E9E021917E3}"/>
    <cellStyle name="RIGs input totals 2 5 3" xfId="10694" xr:uid="{2D7B2686-253C-4DCE-9EF9-CCAB75511DD8}"/>
    <cellStyle name="RIGs input totals 2 5 3 2" xfId="12085" xr:uid="{1369A899-DD7B-4112-A284-45D72F2F4085}"/>
    <cellStyle name="RIGs input totals 2 5 3 2 2" xfId="14809" xr:uid="{348FBBD0-62C9-4137-A4B5-F30078DAF0AA}"/>
    <cellStyle name="RIGs input totals 2 5 3 2 3" xfId="15488" xr:uid="{AAAB7DCF-A27A-43DA-86AA-A67334B5BE04}"/>
    <cellStyle name="RIGs input totals 2 5 3 3" xfId="13914" xr:uid="{76550A02-728A-40C2-ABCE-AE1DE1966996}"/>
    <cellStyle name="RIGs input totals 2 5 3 4" xfId="14733" xr:uid="{13AB6E50-5067-4344-88C6-645CC91C391E}"/>
    <cellStyle name="RIGs input totals 2 5 4" xfId="11474" xr:uid="{6771010C-DCD9-446F-B9EA-9A232A7B1982}"/>
    <cellStyle name="RIGs input totals 2 5 4 2" xfId="12805" xr:uid="{DEB78A7B-CC20-4804-8F88-C891602EE59D}"/>
    <cellStyle name="RIGs input totals 2 5 4 2 2" xfId="15183" xr:uid="{2F9F224A-F42A-4863-AAAC-F6AD9A502AAA}"/>
    <cellStyle name="RIGs input totals 2 5 4 2 3" xfId="15992" xr:uid="{DE246E78-622B-4380-8257-DD828D38F647}"/>
    <cellStyle name="RIGs input totals 2 5 4 3" xfId="14541" xr:uid="{E2F75803-06E8-4617-8196-A9D832182832}"/>
    <cellStyle name="RIGs input totals 2 5 4 4" xfId="15283" xr:uid="{D6780FE6-EF4D-49CC-A4A1-E3BB9D71197E}"/>
    <cellStyle name="RIGs input totals 2 5 5" xfId="11863" xr:uid="{2D799972-CD51-4BAD-B7DD-1BC1FA801E6C}"/>
    <cellStyle name="RIGs input totals 2 5 5 2" xfId="16723" xr:uid="{73F2FE4A-FF37-431D-8295-02EC524ACED1}"/>
    <cellStyle name="RIGs input totals 2 5 6" xfId="10449" xr:uid="{B0A30512-1F93-46C0-BC25-2D3B4C812FCB}"/>
    <cellStyle name="RIGs input totals 2 5_3.15 Additional Data" xfId="11476" xr:uid="{A732F78A-1DD6-48E5-B645-599EF60338B9}"/>
    <cellStyle name="RIGs input totals 2 6" xfId="5921" xr:uid="{D7DE25F6-F65E-485C-B114-E099DB12A135}"/>
    <cellStyle name="RIGs input totals 2 6 2" xfId="12079" xr:uid="{5B1A6188-A60A-4C55-AFD2-8EB7A48829C1}"/>
    <cellStyle name="RIGs input totals 2 6 2 2" xfId="14803" xr:uid="{3DED0F8A-A2B0-432B-9720-998556B73204}"/>
    <cellStyle name="RIGs input totals 2 6 2 3" xfId="15482" xr:uid="{2A0B8F9F-29F2-458B-8D62-70C77BD7E9EE}"/>
    <cellStyle name="RIGs input totals 2 6 3" xfId="13908" xr:uid="{99465ED0-1881-41EB-ACEC-AAF8B93893A4}"/>
    <cellStyle name="RIGs input totals 2 6 4" xfId="13007" xr:uid="{A8BC8609-D860-4EEA-B141-AFA17EDE6995}"/>
    <cellStyle name="RIGs input totals 2 7" xfId="11463" xr:uid="{E858E0F9-8B4F-4054-AB0D-CB80E6B91EB8}"/>
    <cellStyle name="RIGs input totals 2 7 2" xfId="12797" xr:uid="{59F78C20-9263-449B-AE17-BDC14FF452D2}"/>
    <cellStyle name="RIGs input totals 2 7 2 2" xfId="15175" xr:uid="{35AF4CBA-901F-4A62-B2C1-EADAD59E6E14}"/>
    <cellStyle name="RIGs input totals 2 7 2 3" xfId="15984" xr:uid="{E27B8463-C17A-4A70-9849-1C7C440F7BE1}"/>
    <cellStyle name="RIGs input totals 2 7 3" xfId="14533" xr:uid="{306BD689-2240-40BD-98F9-8CFDEBF38F82}"/>
    <cellStyle name="RIGs input totals 2 7 4" xfId="15275" xr:uid="{CF085161-D67C-4BBA-9EA5-24AAAD783BFD}"/>
    <cellStyle name="RIGs input totals 2 8" xfId="11857" xr:uid="{CB2250A5-455B-499D-9358-F0ED4F248616}"/>
    <cellStyle name="RIGs input totals 2 8 2" xfId="16717" xr:uid="{FA8DD5B8-5625-4495-8300-752448F12F1B}"/>
    <cellStyle name="RIGs input totals 2 9" xfId="10443" xr:uid="{2E9AC9DC-604C-443B-8080-782C36291F31}"/>
    <cellStyle name="RIGs input totals 2_3.15 Additional Data" xfId="11477" xr:uid="{7BE31D96-74D5-47B6-B6FF-31F9815B405E}"/>
    <cellStyle name="RIGs input totals 3" xfId="5660" xr:uid="{3DFF01CA-6964-42B7-8230-4BAD72ADCCB2}"/>
    <cellStyle name="RIGs input totals 3 2" xfId="5661" xr:uid="{6A102DBB-9BC7-4C5F-B28C-5BFCA6E39183}"/>
    <cellStyle name="RIGs input totals 3 2 2" xfId="5929" xr:uid="{1F8450D4-5F85-41A3-8E73-08A1B25B0BCD}"/>
    <cellStyle name="RIGs input totals 3 2 2 2" xfId="12087" xr:uid="{50DA61DF-B3AC-44FB-AD0F-5BDE3F1EEA49}"/>
    <cellStyle name="RIGs input totals 3 2 2 2 2" xfId="14811" xr:uid="{F8C52A8B-FB57-45D5-A8B5-AD63829C056F}"/>
    <cellStyle name="RIGs input totals 3 2 2 2 3" xfId="15490" xr:uid="{741E5675-4D51-42C9-828C-39A3A967528C}"/>
    <cellStyle name="RIGs input totals 3 2 2 3" xfId="13916" xr:uid="{0C91A895-B8EC-45C8-9F2F-133C49DEF1FE}"/>
    <cellStyle name="RIGs input totals 3 2 2 4" xfId="14362" xr:uid="{2E2DBDC6-3BAD-442E-BB21-C436DF217B6D}"/>
    <cellStyle name="RIGs input totals 3 2 3" xfId="11479" xr:uid="{FD4AD98F-5409-4FE8-8F4F-5E7307C0C6AA}"/>
    <cellStyle name="RIGs input totals 3 2 3 2" xfId="12808" xr:uid="{94A423B0-E9DF-43DC-B02C-87448D083CD0}"/>
    <cellStyle name="RIGs input totals 3 2 3 2 2" xfId="15186" xr:uid="{3B5EF303-8C5E-4D8A-9B31-9A41C12DACDF}"/>
    <cellStyle name="RIGs input totals 3 2 3 2 3" xfId="15995" xr:uid="{1CA29A55-CE70-4F04-BDFA-EF0CDA551A41}"/>
    <cellStyle name="RIGs input totals 3 2 3 3" xfId="14544" xr:uid="{64633343-14FB-4928-BF3B-98023B37B8C0}"/>
    <cellStyle name="RIGs input totals 3 2 3 4" xfId="15286" xr:uid="{6BE9F0DD-DEED-46E2-BA74-0D796F5C58FA}"/>
    <cellStyle name="RIGs input totals 3 2 4" xfId="11865" xr:uid="{993E7D7E-921F-4E36-A54A-1608BC5DD8A7}"/>
    <cellStyle name="RIGs input totals 3 2 4 2" xfId="16725" xr:uid="{24E0ED4A-6E33-4FC3-98E7-E793BFE5DEE4}"/>
    <cellStyle name="RIGs input totals 3 2 5" xfId="10451" xr:uid="{7D9EFD8C-BC27-431D-BB4E-4F471E42B21E}"/>
    <cellStyle name="RIGs input totals 3 3" xfId="5928" xr:uid="{A7F863BD-BE28-4058-80DF-ED4D3EEFB0A6}"/>
    <cellStyle name="RIGs input totals 3 3 2" xfId="12086" xr:uid="{0F6400A9-9684-4B98-A6CE-EB576C82B959}"/>
    <cellStyle name="RIGs input totals 3 3 2 2" xfId="14810" xr:uid="{5BD90152-A8B3-45E6-8B5E-BAD21C2F4DED}"/>
    <cellStyle name="RIGs input totals 3 3 2 3" xfId="15489" xr:uid="{ACC13036-7548-4A6B-BB80-87586C64C104}"/>
    <cellStyle name="RIGs input totals 3 3 3" xfId="13915" xr:uid="{0DB94884-747B-445D-83A8-B55B458E038A}"/>
    <cellStyle name="RIGs input totals 3 3 4" xfId="13056" xr:uid="{1BE653A8-1FDC-4B58-8A95-7ED7BD5EFCFB}"/>
    <cellStyle name="RIGs input totals 3 4" xfId="11478" xr:uid="{FF447AFB-D98B-4A41-9697-ED60E08CDFB4}"/>
    <cellStyle name="RIGs input totals 3 4 2" xfId="12807" xr:uid="{3C48BAA4-E4F3-46BA-B2F6-2226F8062D97}"/>
    <cellStyle name="RIGs input totals 3 4 2 2" xfId="15185" xr:uid="{2A363AF1-BD1E-4064-A81A-369FFC5692F0}"/>
    <cellStyle name="RIGs input totals 3 4 2 3" xfId="15994" xr:uid="{ECD82C24-5177-4581-91BB-9B6D62EAED33}"/>
    <cellStyle name="RIGs input totals 3 4 3" xfId="14543" xr:uid="{7CF3CEB0-A0A2-4EFE-A4F9-F190BE2AB93F}"/>
    <cellStyle name="RIGs input totals 3 4 4" xfId="15285" xr:uid="{E35B8DB4-09A3-483C-B55D-CBB0C504D88E}"/>
    <cellStyle name="RIGs input totals 3 5" xfId="11864" xr:uid="{6C2C7392-3BE2-460D-A8A6-C33A3A134B4F}"/>
    <cellStyle name="RIGs input totals 3 5 2" xfId="16724" xr:uid="{F8DC9ED5-EB3A-4C9D-A875-F1A84CD33BF2}"/>
    <cellStyle name="RIGs input totals 3 6" xfId="10450" xr:uid="{3ADE08EF-CA1E-472B-8034-8819FC52EED6}"/>
    <cellStyle name="RIGs input totals 3_3.15 Additional Data" xfId="11480" xr:uid="{88A9A10F-91E3-4E44-B424-9DC9B61A5933}"/>
    <cellStyle name="RIGs input totals 4" xfId="5662" xr:uid="{6A6D14DF-D0D0-4F5E-9D0D-56C21EBE73C1}"/>
    <cellStyle name="RIGs input totals 4 2" xfId="5663" xr:uid="{76A58C18-5180-4165-B5E3-5A516DF2417C}"/>
    <cellStyle name="RIGs input totals 4 2 2" xfId="5931" xr:uid="{1BE5C806-7CE1-410F-A2B7-CA1138195846}"/>
    <cellStyle name="RIGs input totals 4 2 2 2" xfId="12089" xr:uid="{224F06FE-1291-4567-8869-84E6A2771034}"/>
    <cellStyle name="RIGs input totals 4 2 2 2 2" xfId="14813" xr:uid="{69DFAAC1-6EC1-481A-A50E-0F37CC01C248}"/>
    <cellStyle name="RIGs input totals 4 2 2 2 3" xfId="15492" xr:uid="{2DB943A6-998C-492A-96F6-228C8F8EC7F5}"/>
    <cellStyle name="RIGs input totals 4 2 2 3" xfId="13918" xr:uid="{7055C6B9-C083-4BD0-8202-AE6B427A79A7}"/>
    <cellStyle name="RIGs input totals 4 2 2 4" xfId="13153" xr:uid="{B9E834A7-94C9-4642-B0A8-B5EB68548C46}"/>
    <cellStyle name="RIGs input totals 4 2 3" xfId="11482" xr:uid="{4243CB9D-56FA-40B5-AC75-6A273C8FA580}"/>
    <cellStyle name="RIGs input totals 4 2 3 2" xfId="12810" xr:uid="{94EB91D5-D84F-4769-BD31-49DA7609F9D8}"/>
    <cellStyle name="RIGs input totals 4 2 3 2 2" xfId="15188" xr:uid="{6A410C03-AD18-42FE-8101-C5DA103B5126}"/>
    <cellStyle name="RIGs input totals 4 2 3 2 3" xfId="15997" xr:uid="{232967E4-2912-4979-961A-2B7A8D1E6635}"/>
    <cellStyle name="RIGs input totals 4 2 3 3" xfId="14546" xr:uid="{F25AE70D-17C3-4C6A-BAF0-56CBBE08660D}"/>
    <cellStyle name="RIGs input totals 4 2 3 4" xfId="15288" xr:uid="{310D8C30-4588-4E3D-8308-7BBAA98C5CEB}"/>
    <cellStyle name="RIGs input totals 4 2 4" xfId="11867" xr:uid="{F3DB06A0-824E-4019-9B2B-8DCF4B8E1102}"/>
    <cellStyle name="RIGs input totals 4 2 4 2" xfId="16727" xr:uid="{94891A19-0CC5-4387-B801-6FC280E0416E}"/>
    <cellStyle name="RIGs input totals 4 2 5" xfId="10453" xr:uid="{F03E5478-3A0E-4B6A-902D-1EF81045B79B}"/>
    <cellStyle name="RIGs input totals 4 3" xfId="5930" xr:uid="{D36C286A-7C00-4D08-8589-5071B4D12DED}"/>
    <cellStyle name="RIGs input totals 4 3 2" xfId="12088" xr:uid="{D1240182-2861-4DD8-8347-EAA2E5A6A208}"/>
    <cellStyle name="RIGs input totals 4 3 2 2" xfId="14812" xr:uid="{3410613A-7F3B-4774-B462-503FB28E6F49}"/>
    <cellStyle name="RIGs input totals 4 3 2 3" xfId="15491" xr:uid="{7E35BCB7-72A2-4477-9BCB-DAE23500C46A}"/>
    <cellStyle name="RIGs input totals 4 3 3" xfId="13917" xr:uid="{C18F2E27-AD9D-4BB7-8D7A-53DDDF69D5CD}"/>
    <cellStyle name="RIGs input totals 4 3 4" xfId="15064" xr:uid="{C214CED2-6DB3-4935-9903-5A554069A726}"/>
    <cellStyle name="RIGs input totals 4 4" xfId="11481" xr:uid="{57AC2624-7CF3-41AD-9248-0D3FB135C58A}"/>
    <cellStyle name="RIGs input totals 4 4 2" xfId="12809" xr:uid="{5CF2103D-867C-4068-B607-64FFE38C827C}"/>
    <cellStyle name="RIGs input totals 4 4 2 2" xfId="15187" xr:uid="{FD357206-4BB3-4252-A141-001393931E6C}"/>
    <cellStyle name="RIGs input totals 4 4 2 3" xfId="15996" xr:uid="{23BF35B2-E9DF-4729-BB43-DF5A778AF870}"/>
    <cellStyle name="RIGs input totals 4 4 3" xfId="14545" xr:uid="{6876C5F8-835B-46D5-B27B-5D54C8AE4249}"/>
    <cellStyle name="RIGs input totals 4 4 4" xfId="15287" xr:uid="{A2302C81-3617-466E-98ED-3D2AE65A387F}"/>
    <cellStyle name="RIGs input totals 4 5" xfId="11866" xr:uid="{529960F5-8A69-471F-8B2A-DAF630334E34}"/>
    <cellStyle name="RIGs input totals 4 5 2" xfId="16726" xr:uid="{91E79472-5503-4E8F-ACA3-678C8416E6CC}"/>
    <cellStyle name="RIGs input totals 4 6" xfId="10452" xr:uid="{577409BD-5A49-4EDD-9625-C9E81418CB48}"/>
    <cellStyle name="RIGs input totals 4_3.15 Additional Data" xfId="11483" xr:uid="{C79185DD-D5C4-44BA-9B6C-8C710F28F03D}"/>
    <cellStyle name="RIGs input totals 47 2" xfId="7056" xr:uid="{76AF054F-3128-418C-861F-B3F9F588A73C}"/>
    <cellStyle name="RIGs input totals 5" xfId="5664" xr:uid="{337A5DC1-6D0D-48E6-8667-EF26351A8B3C}"/>
    <cellStyle name="RIGs input totals 5 2" xfId="5665" xr:uid="{CC8BC1BD-5313-4F61-A5D7-B38150AD306F}"/>
    <cellStyle name="RIGs input totals 5 2 2" xfId="5933" xr:uid="{F428D3AE-C675-4982-9B86-3A30E13BB828}"/>
    <cellStyle name="RIGs input totals 5 2 2 2" xfId="10796" xr:uid="{4C2ADDD3-57A0-49A7-82DA-9BBE14400D6C}"/>
    <cellStyle name="RIGs input totals 5 2 2 2 2" xfId="12199" xr:uid="{249276A6-4174-4381-A1A7-55A08420570E}"/>
    <cellStyle name="RIGs input totals 5 2 2 2 2 2" xfId="14873" xr:uid="{CB9425FA-5D38-413D-9B1E-4FD34367C63E}"/>
    <cellStyle name="RIGs input totals 5 2 2 2 2 3" xfId="15599" xr:uid="{037A633F-DE68-4DF3-8651-C2C025C8D1B4}"/>
    <cellStyle name="RIGs input totals 5 2 2 2 3" xfId="14027" xr:uid="{A4BB3885-34E6-4675-92F3-410BFAED5307}"/>
    <cellStyle name="RIGs input totals 5 2 2 2 4" xfId="13556" xr:uid="{306CC33B-E64C-446D-862D-A7458C551974}"/>
    <cellStyle name="RIGs input totals 5 2 2 3" xfId="11486" xr:uid="{3E43B059-A9D8-458A-964F-3B2083368A03}"/>
    <cellStyle name="RIGs input totals 5 2 2 3 2" xfId="12813" xr:uid="{4D75433D-F2B8-45CE-BE08-2CDE5525BC32}"/>
    <cellStyle name="RIGs input totals 5 2 2 3 2 2" xfId="15191" xr:uid="{498C390C-E135-4808-9841-C293265E22E5}"/>
    <cellStyle name="RIGs input totals 5 2 2 3 2 3" xfId="16000" xr:uid="{D5428854-4A7E-4FCC-BF50-ACC4052AB683}"/>
    <cellStyle name="RIGs input totals 5 2 2 3 3" xfId="14549" xr:uid="{81C519CD-0FCB-4E1D-998C-17746A8603C7}"/>
    <cellStyle name="RIGs input totals 5 2 2 3 4" xfId="15291" xr:uid="{87F7DA85-8E51-4295-B449-27B5F0478CA1}"/>
    <cellStyle name="RIGs input totals 5 2 2 4" xfId="11940" xr:uid="{84F31C18-AFAB-4402-9C5E-3F1E4862B75C}"/>
    <cellStyle name="RIGs input totals 5 2 2 4 2" xfId="16791" xr:uid="{43B1864F-EC70-42B0-AF8D-07F6714E9EB7}"/>
    <cellStyle name="RIGs input totals 5 2 2 5" xfId="10577" xr:uid="{E9156DFD-DA97-4F2B-8C64-81E88D68C886}"/>
    <cellStyle name="RIGs input totals 5 2 3" xfId="10695" xr:uid="{E25C53A9-194C-422B-A4E4-623EF754CC61}"/>
    <cellStyle name="RIGs input totals 5 2 3 2" xfId="12091" xr:uid="{229C474E-A7FE-4B29-A97A-81B89E5A0651}"/>
    <cellStyle name="RIGs input totals 5 2 3 2 2" xfId="14815" xr:uid="{224EEDBE-C89D-4759-8C4B-85782A8C8E70}"/>
    <cellStyle name="RIGs input totals 5 2 3 2 3" xfId="15494" xr:uid="{17D4F4F8-445F-4389-813C-B698D52DC7B1}"/>
    <cellStyle name="RIGs input totals 5 2 3 3" xfId="13920" xr:uid="{E3DBB4BE-1387-46B6-BCE9-DDB9AB744A71}"/>
    <cellStyle name="RIGs input totals 5 2 3 4" xfId="9068" xr:uid="{3408D2F0-F539-42BA-BCBD-6D06BD17577A}"/>
    <cellStyle name="RIGs input totals 5 2 4" xfId="11485" xr:uid="{111DF570-F1F7-42A8-B82D-56C488BDEBE1}"/>
    <cellStyle name="RIGs input totals 5 2 4 2" xfId="12812" xr:uid="{2EA930B1-1CCD-4372-A18A-E409625FE61C}"/>
    <cellStyle name="RIGs input totals 5 2 4 2 2" xfId="15190" xr:uid="{F0EA41A7-867D-4BCB-A4CA-3C42249F1943}"/>
    <cellStyle name="RIGs input totals 5 2 4 2 3" xfId="15999" xr:uid="{0F3EC70B-6EA6-474F-B170-005523F041A4}"/>
    <cellStyle name="RIGs input totals 5 2 4 3" xfId="14548" xr:uid="{4B84E4C4-E36F-485A-9A9C-8E4FFAF63694}"/>
    <cellStyle name="RIGs input totals 5 2 4 4" xfId="15290" xr:uid="{FE72314C-D998-4EA2-A3AD-78B4E185473F}"/>
    <cellStyle name="RIGs input totals 5 2 5" xfId="11869" xr:uid="{8E0BE5F6-DB55-4AE2-897F-346BD5D1DCD8}"/>
    <cellStyle name="RIGs input totals 5 2 5 2" xfId="16729" xr:uid="{A371459D-3A35-4872-8615-CE6886D1E547}"/>
    <cellStyle name="RIGs input totals 5 2 6" xfId="10455" xr:uid="{57BD5A28-9026-475F-895E-2B93A80D3C99}"/>
    <cellStyle name="RIGs input totals 5 2_3.15 Additional Data" xfId="11487" xr:uid="{CD80DBDB-D8D0-4BE5-92B2-7483E4E4703C}"/>
    <cellStyle name="RIGs input totals 5 3" xfId="5932" xr:uid="{91385639-FB39-4BFF-8D8B-52923DF83088}"/>
    <cellStyle name="RIGs input totals 5 3 2" xfId="12090" xr:uid="{CA08401E-0455-4BD8-A2B1-15E014D4B59D}"/>
    <cellStyle name="RIGs input totals 5 3 2 2" xfId="14814" xr:uid="{02A78251-87F5-4E54-8ACD-05AD3DAD5A4D}"/>
    <cellStyle name="RIGs input totals 5 3 2 3" xfId="15493" xr:uid="{040C4A2E-73C4-4237-A9EF-A5E0ECD4E36E}"/>
    <cellStyle name="RIGs input totals 5 3 3" xfId="13919" xr:uid="{342DE6CD-7C07-48BB-B76A-717FEC3F7004}"/>
    <cellStyle name="RIGs input totals 5 3 4" xfId="12959" xr:uid="{79E869EA-A5C9-4C8E-8648-20B70B070F6B}"/>
    <cellStyle name="RIGs input totals 5 4" xfId="11484" xr:uid="{7EE2F8D7-C8E2-4326-BB24-8BDEE9B33C1A}"/>
    <cellStyle name="RIGs input totals 5 4 2" xfId="12811" xr:uid="{22A14306-77E2-47DD-A977-6FBC62A8E7FA}"/>
    <cellStyle name="RIGs input totals 5 4 2 2" xfId="15189" xr:uid="{84F92519-E8F1-4BE3-B242-88F0ACB52143}"/>
    <cellStyle name="RIGs input totals 5 4 2 3" xfId="15998" xr:uid="{6C268CCA-DFFD-407B-9A55-F10E9F323A7E}"/>
    <cellStyle name="RIGs input totals 5 4 3" xfId="14547" xr:uid="{A11599F8-7B6C-4D8E-8EDC-4D238EA8869A}"/>
    <cellStyle name="RIGs input totals 5 4 4" xfId="15289" xr:uid="{59262CED-9C83-4B72-8F2B-5D3A827FB128}"/>
    <cellStyle name="RIGs input totals 5 5" xfId="11868" xr:uid="{4F6FC511-9D08-4C00-9F8C-5623D70C3145}"/>
    <cellStyle name="RIGs input totals 5 5 2" xfId="16728" xr:uid="{CC92CFBC-2C32-4D4E-8A86-F9AE404D27AB}"/>
    <cellStyle name="RIGs input totals 5 6" xfId="10454" xr:uid="{B6619993-EB09-4683-A441-BA69F3F51810}"/>
    <cellStyle name="RIGs input totals 5_3.15 Additional Data" xfId="11488" xr:uid="{2FE207D7-1BD4-45AB-9537-C2D5542A000D}"/>
    <cellStyle name="RIGs input totals 6" xfId="5666" xr:uid="{7132D7F3-8111-4AC3-A3CD-5C912A496E99}"/>
    <cellStyle name="RIGs input totals 6 2" xfId="5934" xr:uid="{97A1D24D-C9EF-473B-AEAA-C95F289FCA07}"/>
    <cellStyle name="RIGs input totals 6 2 2" xfId="12092" xr:uid="{6EABF9C3-2AD6-499E-A350-CDB9D83BBAD4}"/>
    <cellStyle name="RIGs input totals 6 2 2 2" xfId="14816" xr:uid="{CDBF114F-B14C-4AA5-8CEA-3394DE0C6A42}"/>
    <cellStyle name="RIGs input totals 6 2 2 3" xfId="15495" xr:uid="{2A7CC20E-D233-445E-96A5-880CB1CF47FB}"/>
    <cellStyle name="RIGs input totals 6 2 3" xfId="13921" xr:uid="{7082D386-2A72-4CD2-A796-4E816AD1149A}"/>
    <cellStyle name="RIGs input totals 6 2 4" xfId="13688" xr:uid="{5280CDA5-9EB9-42F5-BB0E-D28B05B7DA88}"/>
    <cellStyle name="RIGs input totals 6 3" xfId="11489" xr:uid="{2B1387E8-D0AA-49CF-8062-ED4064BC5D53}"/>
    <cellStyle name="RIGs input totals 6 3 2" xfId="12814" xr:uid="{623CAD5C-0C65-41E3-8715-6C8F9F016600}"/>
    <cellStyle name="RIGs input totals 6 3 2 2" xfId="15192" xr:uid="{16CB5A50-D186-472B-800A-0E4D3A686B44}"/>
    <cellStyle name="RIGs input totals 6 3 2 3" xfId="16001" xr:uid="{7F5DB31A-E021-438C-A396-25AF94BAB107}"/>
    <cellStyle name="RIGs input totals 6 3 3" xfId="14550" xr:uid="{2616E2D1-92F2-4BFC-B0BB-FA051261E08C}"/>
    <cellStyle name="RIGs input totals 6 3 4" xfId="15292" xr:uid="{26D5D3CD-6BE6-4AE0-B17B-08237B14D02D}"/>
    <cellStyle name="RIGs input totals 6 4" xfId="11870" xr:uid="{76DE8153-4E77-4118-8209-83CEDDDD1158}"/>
    <cellStyle name="RIGs input totals 6 4 2" xfId="16730" xr:uid="{3DF1A178-C41C-4DE8-B9D4-9932CED13268}"/>
    <cellStyle name="RIGs input totals 6 5" xfId="10456" xr:uid="{D1A81A40-01F6-4BDA-98B8-840EEA167981}"/>
    <cellStyle name="RIGs input totals 7" xfId="5667" xr:uid="{FE64615E-26D5-4514-AF62-E67F9934E8BD}"/>
    <cellStyle name="RIGs input totals 7 2" xfId="5935" xr:uid="{F4FA7CFA-4B59-4F9E-BC59-9054596AFA78}"/>
    <cellStyle name="RIGs input totals 7 2 2" xfId="12093" xr:uid="{AF8E4425-F74B-421F-9FF3-95776D1DFA78}"/>
    <cellStyle name="RIGs input totals 7 2 2 2" xfId="14817" xr:uid="{2F21B1C5-8BA9-42B0-B28F-B7532A6F69A2}"/>
    <cellStyle name="RIGs input totals 7 2 2 3" xfId="15496" xr:uid="{F63B8F03-A7F6-475B-B015-4996D91BE035}"/>
    <cellStyle name="RIGs input totals 7 2 3" xfId="13922" xr:uid="{025CE55B-5AED-46BE-A361-77E4B8262CCF}"/>
    <cellStyle name="RIGs input totals 7 2 4" xfId="14651" xr:uid="{7FE93023-47AB-4A87-A9A9-C14F95D47CA1}"/>
    <cellStyle name="RIGs input totals 7 3" xfId="11640" xr:uid="{B3E388D2-1AC2-4584-9419-C30250865402}"/>
    <cellStyle name="RIGs input totals 7 3 2" xfId="12898" xr:uid="{B4C9D612-CB9D-484D-B05E-C01825FF6CCE}"/>
    <cellStyle name="RIGs input totals 7 3 2 2" xfId="15245" xr:uid="{520B367F-3400-4DF8-884F-CF5A49E86DBA}"/>
    <cellStyle name="RIGs input totals 7 3 2 3" xfId="16015" xr:uid="{BA20DB9A-5629-40CD-9B54-144B9CC84457}"/>
    <cellStyle name="RIGs input totals 7 3 3" xfId="14617" xr:uid="{2A755BE4-7547-401D-BD2D-EBA772045066}"/>
    <cellStyle name="RIGs input totals 7 3 4" xfId="15353" xr:uid="{D7C56160-7B07-4B74-A25E-08A83B2D55A0}"/>
    <cellStyle name="RIGs input totals 7 4" xfId="11871" xr:uid="{97E25727-02D6-46A1-9E02-E519C8D059EC}"/>
    <cellStyle name="RIGs input totals 7 4 2" xfId="16731" xr:uid="{C4632B7A-5523-4921-B3B0-EF4843FDBA52}"/>
    <cellStyle name="RIGs input totals 7 5" xfId="10457" xr:uid="{D4AD29C4-E16A-461A-8639-A9CC68D98CED}"/>
    <cellStyle name="RIGs input totals 8" xfId="5920" xr:uid="{DDCD248F-6400-4E1F-AE60-921435EF1D51}"/>
    <cellStyle name="RIGs input totals 8 2" xfId="12078" xr:uid="{85549653-1BDC-4352-8A03-92C555F696D2}"/>
    <cellStyle name="RIGs input totals 8 2 2" xfId="14802" xr:uid="{854229BE-3597-4A25-8BA3-C7B185D9EE14}"/>
    <cellStyle name="RIGs input totals 8 2 3" xfId="15481" xr:uid="{2D41A73C-95AB-4E2E-B0A4-92E5E083C493}"/>
    <cellStyle name="RIGs input totals 8 3" xfId="13907" xr:uid="{D90DB20B-9389-46B3-8F33-4640F35674D3}"/>
    <cellStyle name="RIGs input totals 8 4" xfId="15223" xr:uid="{1F1B61B5-D5CD-453F-BA13-426467AD0C1E}"/>
    <cellStyle name="RIGs input totals 9" xfId="11462" xr:uid="{5DA6B662-9E80-42F1-9071-9850B1D6E2EF}"/>
    <cellStyle name="RIGs input totals 9 2" xfId="12796" xr:uid="{CAB68211-8423-4E48-8427-734BD772B78C}"/>
    <cellStyle name="RIGs input totals 9 2 2" xfId="15174" xr:uid="{2D24E4FE-1127-4CD3-80A7-22F98843A363}"/>
    <cellStyle name="RIGs input totals 9 2 3" xfId="15983" xr:uid="{64AA4978-E3C5-4DC1-8768-74EB44035FE2}"/>
    <cellStyle name="RIGs input totals 9 3" xfId="14532" xr:uid="{B503D619-B37D-47BF-B299-7DED99836C4B}"/>
    <cellStyle name="RIGs input totals 9 4" xfId="15274" xr:uid="{E9E8487B-1690-47C0-9C59-81E93C60A6B8}"/>
    <cellStyle name="RIGs input totals_3.15 Additional Data" xfId="11490" xr:uid="{DEA94EA4-C76C-490F-A1E7-73BF04D13E34}"/>
    <cellStyle name="RIGs linked cells" xfId="5668" xr:uid="{0708500F-80A9-41DA-8DE9-C64F05F7D509}"/>
    <cellStyle name="RIGs linked cells 10" xfId="12934" xr:uid="{68653BAD-C965-49F1-B2EF-6B3876FC7CAF}"/>
    <cellStyle name="RIGs linked cells 11" xfId="16119" xr:uid="{60D8D182-D693-4271-A34B-C8B7C956F0D1}"/>
    <cellStyle name="RIGs linked cells 2" xfId="5669" xr:uid="{B71458E7-798F-4A63-A223-DC54E70B716E}"/>
    <cellStyle name="RIGs linked cells 2 2" xfId="5670" xr:uid="{4C3D9BBE-2954-496E-81A0-DE7C775C7C1B}"/>
    <cellStyle name="RIGs linked cells 2 2 2" xfId="5938" xr:uid="{89C370E2-C312-4B90-AA3E-7A896BF35FC0}"/>
    <cellStyle name="RIGs linked cells 2 2 2 2" xfId="12096" xr:uid="{5721647B-D5C6-4287-943E-689354AADABB}"/>
    <cellStyle name="RIGs linked cells 2 2 2 2 2" xfId="14820" xr:uid="{D24D88D0-253A-43FE-A15D-9390B2DC7A66}"/>
    <cellStyle name="RIGs linked cells 2 2 2 2 3" xfId="15499" xr:uid="{D8590402-C7AE-4184-970F-C432C6FA3226}"/>
    <cellStyle name="RIGs linked cells 2 2 2 3" xfId="13925" xr:uid="{27AEFD2A-5EA1-4FC4-8C20-CE153B129D7C}"/>
    <cellStyle name="RIGs linked cells 2 2 2 4" xfId="15222" xr:uid="{ACE0A82B-7B79-4AC3-9031-7238A042B3F2}"/>
    <cellStyle name="RIGs linked cells 2 2 3" xfId="11493" xr:uid="{3FB61785-189F-4F47-AA2B-E30E868152E9}"/>
    <cellStyle name="RIGs linked cells 2 2 3 2" xfId="12817" xr:uid="{1CCD88CE-B830-4607-9ED5-B31296C93371}"/>
    <cellStyle name="RIGs linked cells 2 2 3 2 2" xfId="15195" xr:uid="{821C218A-0B5C-4659-8398-FECBB50471D6}"/>
    <cellStyle name="RIGs linked cells 2 2 3 2 3" xfId="16004" xr:uid="{78FE0B51-1FB8-4EA8-89AE-E87DEAA5BA3A}"/>
    <cellStyle name="RIGs linked cells 2 2 3 3" xfId="14553" xr:uid="{B0E5EAB6-CD46-44B4-9AB7-148D54E03615}"/>
    <cellStyle name="RIGs linked cells 2 2 3 4" xfId="15295" xr:uid="{9640ED54-4533-4F4A-BC47-95D0F872850B}"/>
    <cellStyle name="RIGs linked cells 2 2 4" xfId="11874" xr:uid="{EFD6FB59-41E6-42B7-8F07-F76EE2907890}"/>
    <cellStyle name="RIGs linked cells 2 2 4 2" xfId="16734" xr:uid="{1B77A2B9-188B-45EA-BFB3-9E17A1037994}"/>
    <cellStyle name="RIGs linked cells 2 2 5" xfId="10460" xr:uid="{191D8519-4B63-4308-9723-1EBD4C30F2C5}"/>
    <cellStyle name="RIGs linked cells 2 3" xfId="5937" xr:uid="{512680DD-33FF-4563-9781-12DADA0EEB74}"/>
    <cellStyle name="RIGs linked cells 2 3 2" xfId="12095" xr:uid="{061F4020-5121-47CD-86B1-EE10028984D1}"/>
    <cellStyle name="RIGs linked cells 2 3 2 2" xfId="14819" xr:uid="{E671D429-2167-491E-87CA-3665ADDB073C}"/>
    <cellStyle name="RIGs linked cells 2 3 2 3" xfId="15498" xr:uid="{AAF6B258-E8DE-489C-B168-CD02B6657F30}"/>
    <cellStyle name="RIGs linked cells 2 3 3" xfId="13924" xr:uid="{38C71E98-1EC4-4027-BC90-56D6950CA0E9}"/>
    <cellStyle name="RIGs linked cells 2 3 4" xfId="14583" xr:uid="{FA528485-D5ED-4E06-BDD6-533E9D4C6523}"/>
    <cellStyle name="RIGs linked cells 2 4" xfId="11492" xr:uid="{A9C12F3A-0F3B-469B-A731-71D434FBE881}"/>
    <cellStyle name="RIGs linked cells 2 4 2" xfId="12816" xr:uid="{D9478D5A-A0EB-4601-8EB9-1F1F85912428}"/>
    <cellStyle name="RIGs linked cells 2 4 2 2" xfId="15194" xr:uid="{ECDEDA26-1454-4DA7-9157-17E464299A36}"/>
    <cellStyle name="RIGs linked cells 2 4 2 3" xfId="16003" xr:uid="{82B0CCD4-B986-4734-88FD-58EE42C45D39}"/>
    <cellStyle name="RIGs linked cells 2 4 3" xfId="14552" xr:uid="{6E77A351-F991-4868-9C32-958648DE95C6}"/>
    <cellStyle name="RIGs linked cells 2 4 4" xfId="15294" xr:uid="{2684A002-896F-48B6-8222-A5AC9D87706F}"/>
    <cellStyle name="RIGs linked cells 2 5" xfId="11873" xr:uid="{4B0706AC-485B-4166-958D-9BC2F71A559F}"/>
    <cellStyle name="RIGs linked cells 2 5 2" xfId="16733" xr:uid="{ABC50001-78AC-458A-BED4-CF209CA8F4DB}"/>
    <cellStyle name="RIGs linked cells 2 6" xfId="10459" xr:uid="{8D9B2E4E-6E03-4B86-B1A1-811F924E19EA}"/>
    <cellStyle name="RIGs linked cells 2_3.15 Additional Data" xfId="11494" xr:uid="{FCC7A91B-CB57-483E-8F88-BA92066605FE}"/>
    <cellStyle name="RIGs linked cells 3" xfId="5671" xr:uid="{24C782AC-CA38-4E22-8E25-58070FEF7160}"/>
    <cellStyle name="RIGs linked cells 3 10" xfId="16120" xr:uid="{961E962F-D09A-4674-8E7C-CD2C889ECAFF}"/>
    <cellStyle name="RIGs linked cells 3 2" xfId="5672" xr:uid="{996935D4-1CFB-4633-86EA-E12083CAEFB0}"/>
    <cellStyle name="RIGs linked cells 3 2 2" xfId="5940" xr:uid="{6C28A1FE-A853-4596-9219-1F11C81AF658}"/>
    <cellStyle name="RIGs linked cells 3 2 2 2" xfId="10797" xr:uid="{4EC8655A-AC41-47A4-B76B-56C0FEA148AE}"/>
    <cellStyle name="RIGs linked cells 3 2 2 2 2" xfId="12200" xr:uid="{58D3349E-3366-4CF5-92E3-5469F7AA6396}"/>
    <cellStyle name="RIGs linked cells 3 2 2 2 2 2" xfId="14874" xr:uid="{A2283007-542D-4055-B6DA-92520D9FFEBD}"/>
    <cellStyle name="RIGs linked cells 3 2 2 2 2 3" xfId="15600" xr:uid="{58C4ED1A-8E92-4FA1-905A-14B0EF6CB16E}"/>
    <cellStyle name="RIGs linked cells 3 2 2 2 3" xfId="14028" xr:uid="{9BE12752-2154-49B9-9070-2B620494F201}"/>
    <cellStyle name="RIGs linked cells 3 2 2 2 4" xfId="14727" xr:uid="{3DB36C37-44E1-4A54-8ACF-B3E7DC55AD21}"/>
    <cellStyle name="RIGs linked cells 3 2 2 3" xfId="11497" xr:uid="{AF24EB2F-22BE-4057-935D-6DFFED7AC45A}"/>
    <cellStyle name="RIGs linked cells 3 2 2 3 2" xfId="12820" xr:uid="{B7C4A794-5103-4BB8-844B-FF787C9530C7}"/>
    <cellStyle name="RIGs linked cells 3 2 2 3 2 2" xfId="15198" xr:uid="{F40DA7E2-3834-49CE-9F1C-BC74A97529B2}"/>
    <cellStyle name="RIGs linked cells 3 2 2 3 2 3" xfId="16007" xr:uid="{3EE9D3B3-5DA1-4C67-9DD4-0771C2508EBB}"/>
    <cellStyle name="RIGs linked cells 3 2 2 3 3" xfId="14556" xr:uid="{4AA5C052-6E4E-4AD9-A6EF-3D9BE9A21FB7}"/>
    <cellStyle name="RIGs linked cells 3 2 2 3 4" xfId="15298" xr:uid="{D5EEBE12-D522-47DF-A463-9C24788EEF58}"/>
    <cellStyle name="RIGs linked cells 3 2 2 4" xfId="11941" xr:uid="{8301ADFC-8CD1-4869-983D-FB3A1A03EA06}"/>
    <cellStyle name="RIGs linked cells 3 2 2 4 2" xfId="16792" xr:uid="{D2AAD9F3-A2D9-4498-A93D-9827BD53C87E}"/>
    <cellStyle name="RIGs linked cells 3 2 2 5" xfId="10578" xr:uid="{432CA224-B8DD-4FF5-BD8D-F62AE1FAC415}"/>
    <cellStyle name="RIGs linked cells 3 2 3" xfId="10696" xr:uid="{4DA519CE-6BF0-4AE2-9CE4-E1582435D9D2}"/>
    <cellStyle name="RIGs linked cells 3 2 3 2" xfId="12098" xr:uid="{8177A888-7A71-42FC-A719-427075469670}"/>
    <cellStyle name="RIGs linked cells 3 2 3 2 2" xfId="14822" xr:uid="{0B032DBA-D51B-4A83-BEF7-ECE9BA5F6882}"/>
    <cellStyle name="RIGs linked cells 3 2 3 2 3" xfId="15501" xr:uid="{606464CF-2537-4AA8-B6F4-A5EBC6336E05}"/>
    <cellStyle name="RIGs linked cells 3 2 3 3" xfId="13927" xr:uid="{06F7A72D-AE9F-4E79-89D6-05004B1E2499}"/>
    <cellStyle name="RIGs linked cells 3 2 3 4" xfId="14159" xr:uid="{972AF43B-7875-4A43-AA9F-97B3B3249D65}"/>
    <cellStyle name="RIGs linked cells 3 2 4" xfId="11496" xr:uid="{AA7520ED-9D31-4AC2-989C-25DB0187DF93}"/>
    <cellStyle name="RIGs linked cells 3 2 4 2" xfId="12819" xr:uid="{008DE91C-B402-4C9E-B936-718C2D975C23}"/>
    <cellStyle name="RIGs linked cells 3 2 4 2 2" xfId="15197" xr:uid="{25880D9A-7EB6-4319-8A85-C32BB046799D}"/>
    <cellStyle name="RIGs linked cells 3 2 4 2 3" xfId="16006" xr:uid="{01B653F8-3247-4BCC-8F91-1A81455B597E}"/>
    <cellStyle name="RIGs linked cells 3 2 4 3" xfId="14555" xr:uid="{AFC9FA88-63C7-4B99-8724-0CF2FF9E3D2D}"/>
    <cellStyle name="RIGs linked cells 3 2 4 4" xfId="15297" xr:uid="{740C537E-8E6F-4A5E-9471-6639ADD09AB1}"/>
    <cellStyle name="RIGs linked cells 3 2 5" xfId="11876" xr:uid="{A1BCA0AB-2F48-40C6-874A-5B9D94BE2F7F}"/>
    <cellStyle name="RIGs linked cells 3 2 5 2" xfId="16736" xr:uid="{113D4028-0A2A-4D33-B1D1-062FE53FDB05}"/>
    <cellStyle name="RIGs linked cells 3 2 6" xfId="10462" xr:uid="{B74C3B18-F6E9-4423-B5DD-FFBE44E3FE36}"/>
    <cellStyle name="RIGs linked cells 3 2_3.15 Additional Data" xfId="11498" xr:uid="{75AC7216-44EE-46CB-A6F0-00678F303ED2}"/>
    <cellStyle name="RIGs linked cells 3 3" xfId="5673" xr:uid="{2F05EBC9-545C-4856-AF30-2A0F32D26310}"/>
    <cellStyle name="RIGs linked cells 3 3 2" xfId="5941" xr:uid="{9019777B-672F-4808-BEA2-5C387C30C97E}"/>
    <cellStyle name="RIGs linked cells 3 3 2 2" xfId="10798" xr:uid="{BAA4E16C-B6C8-46A6-85B2-02821A6D4A99}"/>
    <cellStyle name="RIGs linked cells 3 3 2 2 2" xfId="12201" xr:uid="{462D5945-8FBF-4464-A0FB-A2FACE4F524C}"/>
    <cellStyle name="RIGs linked cells 3 3 2 2 2 2" xfId="14875" xr:uid="{50073504-878F-4230-9D9E-8C17719CD722}"/>
    <cellStyle name="RIGs linked cells 3 3 2 2 2 3" xfId="15601" xr:uid="{385DCD09-FFD7-4E81-9D29-5E346CE2A798}"/>
    <cellStyle name="RIGs linked cells 3 3 2 2 3" xfId="14029" xr:uid="{2C550E82-436B-4735-85F3-69ADC982C7AA}"/>
    <cellStyle name="RIGs linked cells 3 3 2 2 4" xfId="13050" xr:uid="{99659875-C944-4E88-91CB-82A85E0710F4}"/>
    <cellStyle name="RIGs linked cells 3 3 2 3" xfId="11500" xr:uid="{C749ECF9-E764-4966-A625-0BDAFA1D1774}"/>
    <cellStyle name="RIGs linked cells 3 3 2 3 2" xfId="12822" xr:uid="{32385B36-714F-42AC-ABBA-D4F02E561CEB}"/>
    <cellStyle name="RIGs linked cells 3 3 2 3 2 2" xfId="15200" xr:uid="{FE431493-BACC-4710-8C41-B2D0437082FA}"/>
    <cellStyle name="RIGs linked cells 3 3 2 3 2 3" xfId="16009" xr:uid="{F39AF1FA-E1DD-4963-B4F6-4BA00A8A9866}"/>
    <cellStyle name="RIGs linked cells 3 3 2 3 3" xfId="14558" xr:uid="{DD6EEE7F-AA91-440A-9047-73457C8DCD78}"/>
    <cellStyle name="RIGs linked cells 3 3 2 3 4" xfId="15300" xr:uid="{9016DDCD-619E-4776-8516-D5BFF8F67D66}"/>
    <cellStyle name="RIGs linked cells 3 3 2 4" xfId="11942" xr:uid="{1BB24646-DA0C-4113-A829-8898B71682B1}"/>
    <cellStyle name="RIGs linked cells 3 3 2 4 2" xfId="16793" xr:uid="{3FA7B448-42D6-48BB-B4F4-4B53549A1D77}"/>
    <cellStyle name="RIGs linked cells 3 3 2 5" xfId="10579" xr:uid="{BD979B90-4EDB-4620-9239-44921A308C06}"/>
    <cellStyle name="RIGs linked cells 3 3 3" xfId="10697" xr:uid="{16A16A5B-3B45-428A-9C49-7867085E877A}"/>
    <cellStyle name="RIGs linked cells 3 3 3 2" xfId="12099" xr:uid="{E8F655B5-9FEE-41A1-A5C2-81E975940737}"/>
    <cellStyle name="RIGs linked cells 3 3 3 2 2" xfId="14823" xr:uid="{E5F19E4F-667F-4958-A1D9-7ED12E3C90B9}"/>
    <cellStyle name="RIGs linked cells 3 3 3 2 3" xfId="15502" xr:uid="{E3890647-DF82-4F4A-985F-2A152D2360B8}"/>
    <cellStyle name="RIGs linked cells 3 3 3 3" xfId="13928" xr:uid="{79635C55-0514-4A79-9459-C1634796C7DC}"/>
    <cellStyle name="RIGs linked cells 3 3 3 4" xfId="14953" xr:uid="{5EF6BDE1-119B-4676-A57B-39A54931023A}"/>
    <cellStyle name="RIGs linked cells 3 3 4" xfId="11499" xr:uid="{FFAFC639-BC65-422D-9B5F-E25F31975BB5}"/>
    <cellStyle name="RIGs linked cells 3 3 4 2" xfId="12821" xr:uid="{D8C21873-1B9F-46F1-A2C2-5CBE4D64A10E}"/>
    <cellStyle name="RIGs linked cells 3 3 4 2 2" xfId="15199" xr:uid="{C50AA148-D6D2-416B-93FB-0DD3660088D9}"/>
    <cellStyle name="RIGs linked cells 3 3 4 2 3" xfId="16008" xr:uid="{605F4BC8-F6C9-4A49-92D6-9100A26BF515}"/>
    <cellStyle name="RIGs linked cells 3 3 4 3" xfId="14557" xr:uid="{422A41F4-82F9-48E2-9957-F3250A48DBFF}"/>
    <cellStyle name="RIGs linked cells 3 3 4 4" xfId="15299" xr:uid="{3F9652C2-0DF0-44F4-8C0E-6ED49AD76DED}"/>
    <cellStyle name="RIGs linked cells 3 3 5" xfId="11877" xr:uid="{29DAED8F-6157-4F5B-A3E5-8A6E00AA14CF}"/>
    <cellStyle name="RIGs linked cells 3 3 5 2" xfId="16737" xr:uid="{DD628F63-23CC-4EA2-8E41-12A556D833BB}"/>
    <cellStyle name="RIGs linked cells 3 3 6" xfId="10463" xr:uid="{68553A19-5EC1-43B3-B415-CED0177A6FDC}"/>
    <cellStyle name="RIGs linked cells 3 3_3.15 Additional Data" xfId="11501" xr:uid="{B1AB65DD-4DBC-4EBA-B5BD-DF6DD3AFE39F}"/>
    <cellStyle name="RIGs linked cells 3 4" xfId="5939" xr:uid="{531594A7-C937-4C6B-AD72-58222EE358FA}"/>
    <cellStyle name="RIGs linked cells 3 4 2" xfId="12097" xr:uid="{B7D40DED-A23D-4FC2-9111-B3B0E40CE400}"/>
    <cellStyle name="RIGs linked cells 3 4 2 2" xfId="14821" xr:uid="{2321DDB8-559C-4D9E-AAE8-76898C8FE4FD}"/>
    <cellStyle name="RIGs linked cells 3 4 2 3" xfId="15500" xr:uid="{9FC0A2D2-14D6-4CC9-887D-1B78C37CDB80}"/>
    <cellStyle name="RIGs linked cells 3 4 3" xfId="13926" xr:uid="{5326338B-5C27-4DD8-A572-C944865E2974}"/>
    <cellStyle name="RIGs linked cells 3 4 4" xfId="13006" xr:uid="{039EC717-534F-4923-9CEC-3F84F41FA375}"/>
    <cellStyle name="RIGs linked cells 3 5" xfId="11495" xr:uid="{5E279D73-B55E-4372-B13F-8753ECE98D51}"/>
    <cellStyle name="RIGs linked cells 3 5 2" xfId="12818" xr:uid="{7E5C1BBF-DC8E-482A-B18B-B5FDEFC0F4A9}"/>
    <cellStyle name="RIGs linked cells 3 5 2 2" xfId="15196" xr:uid="{888D83C2-E85F-4A5F-A19D-DDD3BCE392F3}"/>
    <cellStyle name="RIGs linked cells 3 5 2 3" xfId="16005" xr:uid="{E454DF1E-58E0-4B22-8DB1-CCA758AD58CD}"/>
    <cellStyle name="RIGs linked cells 3 5 3" xfId="14554" xr:uid="{E6D5E091-246D-4B7C-B824-97A10161E737}"/>
    <cellStyle name="RIGs linked cells 3 5 4" xfId="15296" xr:uid="{C95FA047-C99E-4F28-9EF8-141D4206F10F}"/>
    <cellStyle name="RIGs linked cells 3 6" xfId="11875" xr:uid="{D2945372-346E-49C7-8C99-F677233FB867}"/>
    <cellStyle name="RIGs linked cells 3 6 2" xfId="16735" xr:uid="{702C441F-DA7D-4557-8825-29C5DA3BC70B}"/>
    <cellStyle name="RIGs linked cells 3 7" xfId="10461" xr:uid="{4FA5B9D3-0D7D-41D5-A1AC-748926CD36BC}"/>
    <cellStyle name="RIGs linked cells 3 8" xfId="12935" xr:uid="{307ED332-D6C9-4546-9180-9CEB3B5EE660}"/>
    <cellStyle name="RIGs linked cells 3 9" xfId="8949" xr:uid="{E0E5D8BF-D579-40BA-BDE2-FE5015DED9DD}"/>
    <cellStyle name="RIGs linked cells 3_3.15 Additional Data" xfId="11502" xr:uid="{AF0C5FD2-E4EB-4EE2-AFDB-D7BACEC33257}"/>
    <cellStyle name="RIGs linked cells 4" xfId="5674" xr:uid="{47868DEB-A8B2-41E6-94A6-B6796172668E}"/>
    <cellStyle name="RIGs linked cells 4 2" xfId="5675" xr:uid="{B725D63F-640E-4E2D-9052-9872F839454A}"/>
    <cellStyle name="RIGs linked cells 4 2 2" xfId="5943" xr:uid="{DE50FDD9-DFCE-46DD-AA9B-A786C4F6FF29}"/>
    <cellStyle name="RIGs linked cells 4 2 2 2" xfId="10799" xr:uid="{C9B0B114-704C-472B-B5D5-63AF5E18CADA}"/>
    <cellStyle name="RIGs linked cells 4 2 2 2 2" xfId="12202" xr:uid="{C50E7E4D-7266-45BA-A546-EE124335CFAC}"/>
    <cellStyle name="RIGs linked cells 4 2 2 2 2 2" xfId="14876" xr:uid="{88DE7B11-9F77-4859-8916-2A769E9F481C}"/>
    <cellStyle name="RIGs linked cells 4 2 2 2 2 3" xfId="15602" xr:uid="{BDC8550A-1E3F-4654-A8D4-BBB44756DF45}"/>
    <cellStyle name="RIGs linked cells 4 2 2 2 3" xfId="14030" xr:uid="{DC298352-E03B-450A-B35F-F86A0D057748}"/>
    <cellStyle name="RIGs linked cells 4 2 2 2 4" xfId="14356" xr:uid="{81BED5D6-0DDF-4F85-B94D-49B54CAA6A19}"/>
    <cellStyle name="RIGs linked cells 4 2 2 3" xfId="11505" xr:uid="{C6A97983-B2BC-44DB-B2A8-3B1ED085FB67}"/>
    <cellStyle name="RIGs linked cells 4 2 2 3 2" xfId="12825" xr:uid="{BE716DCA-0054-4EF1-9176-329C002B0936}"/>
    <cellStyle name="RIGs linked cells 4 2 2 3 2 2" xfId="15203" xr:uid="{368C2AE2-4241-40E0-AB7A-28A7DBB1CF51}"/>
    <cellStyle name="RIGs linked cells 4 2 2 3 2 3" xfId="16012" xr:uid="{583A76B4-B810-4840-800C-98F524473443}"/>
    <cellStyle name="RIGs linked cells 4 2 2 3 3" xfId="14561" xr:uid="{6FC44EDB-E91C-4B1F-AEC5-45A07469E456}"/>
    <cellStyle name="RIGs linked cells 4 2 2 3 4" xfId="15303" xr:uid="{B2E56CC7-BC2A-41EA-90B4-2AD0E9502A5F}"/>
    <cellStyle name="RIGs linked cells 4 2 2 4" xfId="11943" xr:uid="{18D3DF83-4BA4-4E66-821F-C482533F78BB}"/>
    <cellStyle name="RIGs linked cells 4 2 2 4 2" xfId="16794" xr:uid="{CBDE70D7-DEB8-4C36-8D7E-053A2CA3E942}"/>
    <cellStyle name="RIGs linked cells 4 2 2 5" xfId="10580" xr:uid="{CA2C5997-B8C9-4265-8AA8-559082D57FBE}"/>
    <cellStyle name="RIGs linked cells 4 2 3" xfId="10698" xr:uid="{F6CDE14D-7398-480D-83D1-6B13B7B35B41}"/>
    <cellStyle name="RIGs linked cells 4 2 3 2" xfId="12101" xr:uid="{E25F659B-6430-4E07-9DFB-E947DD90E8CA}"/>
    <cellStyle name="RIGs linked cells 4 2 3 2 2" xfId="14825" xr:uid="{7773C21F-55D4-4E5D-91FF-FD14EB723797}"/>
    <cellStyle name="RIGs linked cells 4 2 3 2 3" xfId="15504" xr:uid="{A93D5F82-A9CD-4E3A-85C5-887BE12CB26B}"/>
    <cellStyle name="RIGs linked cells 4 2 3 3" xfId="13930" xr:uid="{9C8AB355-666A-4C93-95A3-EDB2A4DFA721}"/>
    <cellStyle name="RIGs linked cells 4 2 3 4" xfId="13837" xr:uid="{24999A3E-D1FD-4340-A7AF-46BFF93ED70E}"/>
    <cellStyle name="RIGs linked cells 4 2 4" xfId="11504" xr:uid="{E535B3D9-A075-4F6D-B121-BE7222675D38}"/>
    <cellStyle name="RIGs linked cells 4 2 4 2" xfId="12824" xr:uid="{618AABF8-999F-4A04-8B98-284EDC9F0901}"/>
    <cellStyle name="RIGs linked cells 4 2 4 2 2" xfId="15202" xr:uid="{37CEE4E9-B6FC-4925-B575-FB581C493B23}"/>
    <cellStyle name="RIGs linked cells 4 2 4 2 3" xfId="16011" xr:uid="{89DE10A7-82B7-4F65-B269-3C8231AB27F0}"/>
    <cellStyle name="RIGs linked cells 4 2 4 3" xfId="14560" xr:uid="{111CB03F-9608-49B4-A67B-0AB3494659B5}"/>
    <cellStyle name="RIGs linked cells 4 2 4 4" xfId="15302" xr:uid="{006C3991-EEE0-4C46-BCBB-3A1F866B0D4F}"/>
    <cellStyle name="RIGs linked cells 4 2 5" xfId="11879" xr:uid="{F9380CB4-58C3-4AFA-BCFB-5458C50BCFC4}"/>
    <cellStyle name="RIGs linked cells 4 2 5 2" xfId="16739" xr:uid="{EA57DF5E-1C68-47C2-8DEC-CB5CE6A209D4}"/>
    <cellStyle name="RIGs linked cells 4 2 6" xfId="10465" xr:uid="{9FB0DF21-2B7A-4302-910B-AC8E25B86A00}"/>
    <cellStyle name="RIGs linked cells 4 2_3.15 Additional Data" xfId="11506" xr:uid="{D0CE9D67-BF57-4488-9A6E-C77F4693ED0B}"/>
    <cellStyle name="RIGs linked cells 4 3" xfId="5942" xr:uid="{28FC0E01-8F6B-4B16-9E0D-51CDD4747D3D}"/>
    <cellStyle name="RIGs linked cells 4 3 2" xfId="12100" xr:uid="{0864EE0C-F17B-4598-99EB-541D0AE5B341}"/>
    <cellStyle name="RIGs linked cells 4 3 2 2" xfId="14824" xr:uid="{62FB5CA4-0974-41A7-B784-767CE54169E6}"/>
    <cellStyle name="RIGs linked cells 4 3 2 3" xfId="15503" xr:uid="{72AC2922-0BCC-4CBB-805D-520FE6DEFA87}"/>
    <cellStyle name="RIGs linked cells 4 3 3" xfId="13929" xr:uid="{7B8DE594-2743-44FF-83D3-F001751C4759}"/>
    <cellStyle name="RIGs linked cells 4 3 4" xfId="13105" xr:uid="{692F0C79-2370-4B2F-A20B-6E521D0DCE17}"/>
    <cellStyle name="RIGs linked cells 4 4" xfId="11503" xr:uid="{AAD43098-34C2-4255-BA52-8D6C1AE82BC9}"/>
    <cellStyle name="RIGs linked cells 4 4 2" xfId="12823" xr:uid="{3980CE36-74F3-4734-B487-2EAF978F8839}"/>
    <cellStyle name="RIGs linked cells 4 4 2 2" xfId="15201" xr:uid="{E9960391-24B7-40A3-8C2B-BC347F1294EE}"/>
    <cellStyle name="RIGs linked cells 4 4 2 3" xfId="16010" xr:uid="{8E5DEC6E-C5FA-484B-8D4C-FAEED38CBBA9}"/>
    <cellStyle name="RIGs linked cells 4 4 3" xfId="14559" xr:uid="{0B1AE244-5DD4-48A4-BD3C-F008A07F18A6}"/>
    <cellStyle name="RIGs linked cells 4 4 4" xfId="15301" xr:uid="{C77ACFC4-7563-4136-9E2B-0AB0342CC4C3}"/>
    <cellStyle name="RIGs linked cells 4 5" xfId="11878" xr:uid="{80EEBA2A-34EB-4BE9-AA57-91D902251A84}"/>
    <cellStyle name="RIGs linked cells 4 5 2" xfId="16738" xr:uid="{8E7EDDED-3D22-4132-851A-B13FB374E220}"/>
    <cellStyle name="RIGs linked cells 4 6" xfId="10464" xr:uid="{6BE3596D-990A-4532-AE08-FB75CD225F48}"/>
    <cellStyle name="RIGs linked cells 4_3.15 Additional Data" xfId="11507" xr:uid="{340EA0F8-A5E6-4019-BFC9-E6FE43059260}"/>
    <cellStyle name="RIGs linked cells 5" xfId="5676" xr:uid="{877CA939-B83A-4F09-A50E-3AFE7077A17B}"/>
    <cellStyle name="RIGs linked cells 5 2" xfId="5944" xr:uid="{7C68A31E-1572-4DA9-A23E-1FFE9E052FEA}"/>
    <cellStyle name="RIGs linked cells 5 2 2" xfId="12102" xr:uid="{2C769594-88A3-4DA0-8BCE-A1DBC970C52F}"/>
    <cellStyle name="RIGs linked cells 5 2 2 2" xfId="14826" xr:uid="{AD84C489-E197-48CC-8243-0E64703CD036}"/>
    <cellStyle name="RIGs linked cells 5 2 2 3" xfId="15505" xr:uid="{FB181CD8-4021-40D4-A7FE-E0B34EB6CDC7}"/>
    <cellStyle name="RIGs linked cells 5 2 3" xfId="13931" xr:uid="{14252E58-0DF5-423F-B810-2717B04E0A3B}"/>
    <cellStyle name="RIGs linked cells 5 2 4" xfId="13561" xr:uid="{0532DAB5-EE35-42C0-A322-C74EC800F09A}"/>
    <cellStyle name="RIGs linked cells 5 3" xfId="11508" xr:uid="{4DFF5504-BA03-42EE-AA24-4C45107C60ED}"/>
    <cellStyle name="RIGs linked cells 5 3 2" xfId="12826" xr:uid="{DE40DC95-D56A-46BD-892A-DAA9B6F1BFCB}"/>
    <cellStyle name="RIGs linked cells 5 3 2 2" xfId="15204" xr:uid="{DB681DF8-AEC9-4B10-A400-446022B38EE0}"/>
    <cellStyle name="RIGs linked cells 5 3 2 3" xfId="16013" xr:uid="{080CFE63-CB34-4539-A39B-2D2161C0D7B4}"/>
    <cellStyle name="RIGs linked cells 5 3 3" xfId="14562" xr:uid="{17A7291C-46BE-4F45-92AC-DDF34E37C895}"/>
    <cellStyle name="RIGs linked cells 5 3 4" xfId="15304" xr:uid="{3078CD19-79DA-4AA7-9DD7-3F617555B936}"/>
    <cellStyle name="RIGs linked cells 5 4" xfId="11880" xr:uid="{90C1FD5F-281B-4E28-A00F-94A2B9313CD9}"/>
    <cellStyle name="RIGs linked cells 5 4 2" xfId="16740" xr:uid="{288E8113-A950-405A-8A33-90C3CF6BB6C3}"/>
    <cellStyle name="RIGs linked cells 5 5" xfId="10466" xr:uid="{812EDE45-BD13-418C-91C9-06448A2F54F3}"/>
    <cellStyle name="RIGs linked cells 6" xfId="5936" xr:uid="{F40C6884-48E6-4AAE-9CB9-47C03A6B5C33}"/>
    <cellStyle name="RIGs linked cells 6 2" xfId="12094" xr:uid="{AF757C91-7D07-446F-9F9B-58492E221379}"/>
    <cellStyle name="RIGs linked cells 6 2 2" xfId="14818" xr:uid="{B903CEA9-C991-4BF5-B8FF-5058A5460607}"/>
    <cellStyle name="RIGs linked cells 6 2 3" xfId="15497" xr:uid="{9FC8BB26-DAD4-4B6B-8448-CE3DF81F4F2D}"/>
    <cellStyle name="RIGs linked cells 6 3" xfId="13923" xr:uid="{831A32BD-20FF-4542-9A02-AC66007D54FD}"/>
    <cellStyle name="RIGs linked cells 6 4" xfId="13342" xr:uid="{5FEAFBA7-09CE-444D-948D-3257092D46E0}"/>
    <cellStyle name="RIGs linked cells 7" xfId="11491" xr:uid="{4494165F-0FF1-4FA7-A348-5FA29C379EF8}"/>
    <cellStyle name="RIGs linked cells 7 2" xfId="12815" xr:uid="{C86A52C4-B1E8-4CA3-A83C-587A5B0B6705}"/>
    <cellStyle name="RIGs linked cells 7 2 2" xfId="15193" xr:uid="{3E94C147-4F98-43FE-A1BF-E108AF8D6A72}"/>
    <cellStyle name="RIGs linked cells 7 2 3" xfId="16002" xr:uid="{593897F5-8E60-4C6A-B883-8A09D029D98A}"/>
    <cellStyle name="RIGs linked cells 7 3" xfId="14551" xr:uid="{DE25515D-DC35-43E1-B9D9-19F0737A6739}"/>
    <cellStyle name="RIGs linked cells 7 4" xfId="15293" xr:uid="{B0CF4C86-C4F5-4988-9CD1-D281F467D5B7}"/>
    <cellStyle name="RIGs linked cells 8" xfId="11872" xr:uid="{11BB404C-1BB1-4DF6-A191-31F155F11155}"/>
    <cellStyle name="RIGs linked cells 8 2" xfId="16732" xr:uid="{29E7D466-F01D-4C88-ACBF-1C808B6DEF03}"/>
    <cellStyle name="RIGs linked cells 9" xfId="10458" xr:uid="{8279244F-545D-48C7-84CC-4E379EA93638}"/>
    <cellStyle name="RIGs linked cells_3.15 Additional Data" xfId="11509" xr:uid="{788D9BD2-781E-4D7A-A646-BBA3437AA8A3}"/>
    <cellStyle name="RIGs_3.15 Additional Data" xfId="11510" xr:uid="{1740A9EB-7108-480E-9092-2557A585EF5B}"/>
    <cellStyle name="SAPBEXaggData" xfId="49" xr:uid="{4BEDCD5F-F84F-48E9-92D8-D28757821396}"/>
    <cellStyle name="SAPBEXaggData 10" xfId="1416" xr:uid="{B5BF50EF-2AFC-47E0-A54F-878CC2C2DF41}"/>
    <cellStyle name="SAPBEXaggData 10 2" xfId="8950" xr:uid="{04A2100F-CBA8-44C4-A28D-6F296DF4DC83}"/>
    <cellStyle name="SAPBEXaggData 11" xfId="2283" xr:uid="{6187AE2A-E8FC-4480-A586-BE25CE5AB43B}"/>
    <cellStyle name="SAPBEXaggData 12" xfId="3168" xr:uid="{0E099FBC-525D-427C-B9F3-DA7D7C8BE612}"/>
    <cellStyle name="SAPBEXaggData 13" xfId="3864" xr:uid="{D0EF516D-6169-4E7F-B1B6-2F39A901588A}"/>
    <cellStyle name="SAPBEXaggData 14" xfId="3288" xr:uid="{4310924A-6B80-4D9B-B0C7-25933869A90B}"/>
    <cellStyle name="SAPBEXaggData 15" xfId="4127" xr:uid="{B361214D-7BFE-457D-9BDF-F7EAAD4A88BA}"/>
    <cellStyle name="SAPBEXaggData 16" xfId="5945" xr:uid="{B452BA4E-2FB8-44F2-9272-7F7AFB3E8036}"/>
    <cellStyle name="SAPBEXaggData 17" xfId="7298" xr:uid="{30913BC0-605A-4F71-9A2D-19517FA9AE7E}"/>
    <cellStyle name="SAPBEXaggData 2" xfId="682" xr:uid="{2AE954AD-EC5B-4B23-9DAF-BBF2550F39AB}"/>
    <cellStyle name="SAPBEXaggData 2 10" xfId="8211" xr:uid="{BB655E80-91DE-4B83-89C9-7A1B1A7DBC81}"/>
    <cellStyle name="SAPBEXaggData 2 2" xfId="683" xr:uid="{41E8D85C-B8BE-4D26-976F-BB745951A3C9}"/>
    <cellStyle name="SAPBEXaggData 2 2 2" xfId="1209" xr:uid="{C8B8D783-B08E-45FC-A178-AC84BDAB4D5F}"/>
    <cellStyle name="SAPBEXaggData 2 2 2 2" xfId="2457" xr:uid="{559BC744-D474-465F-B3DD-4CD18C8B1787}"/>
    <cellStyle name="SAPBEXaggData 2 2 2 3" xfId="2963" xr:uid="{BB25AAEB-925A-41F5-A0E0-0B61144A66EE}"/>
    <cellStyle name="SAPBEXaggData 2 2 2 4" xfId="1993" xr:uid="{33C1C870-D59E-4DC8-9D66-ECC5F5682CD5}"/>
    <cellStyle name="SAPBEXaggData 2 2 2 5" xfId="3525" xr:uid="{323F9879-D5B0-434F-8DD8-A2457E0B3E46}"/>
    <cellStyle name="SAPBEXaggData 2 2 2 6" xfId="1562" xr:uid="{7470DA3D-36C5-4D15-A811-7E73E6422ED2}"/>
    <cellStyle name="SAPBEXaggData 2 2 2 7" xfId="4360" xr:uid="{72451F78-88A4-4287-989F-E3B0911BBAA9}"/>
    <cellStyle name="SAPBEXaggData 2 2 2 8" xfId="14827" xr:uid="{0300EC76-3B10-4675-A793-9DE19614CFF6}"/>
    <cellStyle name="SAPBEXaggData 2 2 3" xfId="1978" xr:uid="{2BD6EE61-E5C4-4C49-85BC-AEFC94DCF66D}"/>
    <cellStyle name="SAPBEXaggData 2 2 3 2" xfId="15506" xr:uid="{39DA5D8E-55C4-4F0A-833D-385D9DB97664}"/>
    <cellStyle name="SAPBEXaggData 2 2 4" xfId="1669" xr:uid="{F970993D-3ECC-4DB0-9846-0F711078BF30}"/>
    <cellStyle name="SAPBEXaggData 2 2 4 2" xfId="16902" xr:uid="{6961FDD9-AE10-4F2C-8FAB-C8EF6E11BF5F}"/>
    <cellStyle name="SAPBEXaggData 2 2 5" xfId="3394" xr:uid="{7B3D9127-373D-452B-9952-420788A48E4E}"/>
    <cellStyle name="SAPBEXaggData 2 2 6" xfId="3340" xr:uid="{0E26EE06-0136-45FE-B72B-6F7CF7AAAF95}"/>
    <cellStyle name="SAPBEXaggData 2 2 7" xfId="3138" xr:uid="{EAACFFC2-762D-4581-8E58-2B87ED2E5CBD}"/>
    <cellStyle name="SAPBEXaggData 2 2 8" xfId="4379" xr:uid="{F15254CA-14C4-47C3-B15D-B9FE77C8EF3D}"/>
    <cellStyle name="SAPBEXaggData 2 2 9" xfId="12103" xr:uid="{03AC25E8-F800-4C87-8AA7-F9056E185D5F}"/>
    <cellStyle name="SAPBEXaggData 2 3" xfId="1208" xr:uid="{43977498-B895-4548-8E8C-B91C7DA8FE5C}"/>
    <cellStyle name="SAPBEXaggData 2 3 2" xfId="2456" xr:uid="{C9394060-4F15-4A27-A3EF-67743E8EEA49}"/>
    <cellStyle name="SAPBEXaggData 2 3 2 2" xfId="13932" xr:uid="{8A3F57C8-A670-4695-9543-218FE25CDEB6}"/>
    <cellStyle name="SAPBEXaggData 2 3 3" xfId="2962" xr:uid="{833FDFED-BC9C-4F59-8193-72421D5D5EFE}"/>
    <cellStyle name="SAPBEXaggData 2 3 3 2" xfId="14732" xr:uid="{D391C796-1C19-451C-B886-6F091727FE0F}"/>
    <cellStyle name="SAPBEXaggData 2 3 4" xfId="1523" xr:uid="{9417C2D8-CE5E-4F0E-A229-84F3114577A7}"/>
    <cellStyle name="SAPBEXaggData 2 3 5" xfId="2760" xr:uid="{0BDF5229-1DDF-42AD-A192-EA22A876554B}"/>
    <cellStyle name="SAPBEXaggData 2 3 6" xfId="3933" xr:uid="{70589E73-7343-4FBF-95DA-FBE6B96C4E04}"/>
    <cellStyle name="SAPBEXaggData 2 3 7" xfId="4307" xr:uid="{CF087635-E4C5-4D20-A61F-1AAB143E1DAA}"/>
    <cellStyle name="SAPBEXaggData 2 3 8" xfId="10699" xr:uid="{829FB221-F918-403F-9E14-8FE78724967D}"/>
    <cellStyle name="SAPBEXaggData 2 4" xfId="1977" xr:uid="{FFF56450-175D-4BA3-82D7-17A2AED01DD1}"/>
    <cellStyle name="SAPBEXaggData 2 4 2" xfId="10103" xr:uid="{2731C9A4-0049-4C17-B23F-5D73A2FC04FA}"/>
    <cellStyle name="SAPBEXaggData 2 5" xfId="1543" xr:uid="{30768249-3C25-44AD-B4A3-7666E880911A}"/>
    <cellStyle name="SAPBEXaggData 2 5 2" xfId="13497" xr:uid="{C1E35DB5-B768-46AE-9184-536786A225E8}"/>
    <cellStyle name="SAPBEXaggData 2 6" xfId="1645" xr:uid="{63EF3B01-0CAB-42C0-B7D5-B52D9F86A7CC}"/>
    <cellStyle name="SAPBEXaggData 2 6 2" xfId="13167" xr:uid="{1A2128BB-B0A8-4C22-8D76-79DAC1270371}"/>
    <cellStyle name="SAPBEXaggData 2 7" xfId="3644" xr:uid="{6398D9BE-628D-4BC6-8EDC-DCFB8EC73A71}"/>
    <cellStyle name="SAPBEXaggData 2 8" xfId="1712" xr:uid="{8DD7E766-F79E-4109-B6ED-D0A801A0E058}"/>
    <cellStyle name="SAPBEXaggData 2 9" xfId="1524" xr:uid="{84A34449-1D45-4795-A0A0-AECC44C94A1A}"/>
    <cellStyle name="SAPBEXaggData 3" xfId="684" xr:uid="{3329C4E2-55B2-489A-A7EB-EE65E1B5BB86}"/>
    <cellStyle name="SAPBEXaggData 3 10" xfId="8137" xr:uid="{785B1E7D-365A-4428-9DB6-4D0B82F40923}"/>
    <cellStyle name="SAPBEXaggData 3 2" xfId="685" xr:uid="{C1D8BC2F-4232-4466-AE59-569D7FDB0D66}"/>
    <cellStyle name="SAPBEXaggData 3 2 2" xfId="1211" xr:uid="{D0F16BE0-5AE0-4AED-853B-52F604E7A1D3}"/>
    <cellStyle name="SAPBEXaggData 3 2 2 2" xfId="2459" xr:uid="{C4EB9B25-AADA-45D0-83B4-B9504839C828}"/>
    <cellStyle name="SAPBEXaggData 3 2 2 3" xfId="2965" xr:uid="{3DA4EC3C-2127-4320-BE59-94555BCCA6B6}"/>
    <cellStyle name="SAPBEXaggData 3 2 2 4" xfId="2668" xr:uid="{DC4B84B5-4061-4240-AAD6-242433A97EAD}"/>
    <cellStyle name="SAPBEXaggData 3 2 2 5" xfId="1566" xr:uid="{21D1867B-B5D3-4F67-AE40-582565A60479}"/>
    <cellStyle name="SAPBEXaggData 3 2 2 6" xfId="1895" xr:uid="{ABD7013F-AE45-4A95-AB57-1838CAFE83D4}"/>
    <cellStyle name="SAPBEXaggData 3 2 2 7" xfId="4308" xr:uid="{F4F6A89B-3DD9-4404-8EDF-72CE80D710DF}"/>
    <cellStyle name="SAPBEXaggData 3 2 2 8" xfId="14888" xr:uid="{A3688F64-F4E0-4138-A9C2-A2ED0D94BCBC}"/>
    <cellStyle name="SAPBEXaggData 3 2 3" xfId="1980" xr:uid="{30D8AFCA-0D9D-496F-B64D-64E780BF772C}"/>
    <cellStyle name="SAPBEXaggData 3 2 3 2" xfId="15614" xr:uid="{45F2D5C1-81E9-4D5E-8F0C-5ECAA0A4F30E}"/>
    <cellStyle name="SAPBEXaggData 3 2 4" xfId="1664" xr:uid="{ED9267D4-554F-4B90-A645-FDE3D2C69D65}"/>
    <cellStyle name="SAPBEXaggData 3 2 4 2" xfId="16998" xr:uid="{CA6C658F-BD4B-45FB-8026-4D1C78F341EE}"/>
    <cellStyle name="SAPBEXaggData 3 2 5" xfId="2259" xr:uid="{E99800CC-0B0A-41D2-BDB9-E61409A7F084}"/>
    <cellStyle name="SAPBEXaggData 3 2 6" xfId="3777" xr:uid="{D32C7B65-3CBD-4634-96AD-1D9029587329}"/>
    <cellStyle name="SAPBEXaggData 3 2 7" xfId="3894" xr:uid="{E0C4DD0E-0212-4034-B098-8E347FF328B5}"/>
    <cellStyle name="SAPBEXaggData 3 2 8" xfId="4358" xr:uid="{7CC249A7-3B28-4FD4-8AF7-EFD79708DC57}"/>
    <cellStyle name="SAPBEXaggData 3 2 9" xfId="12214" xr:uid="{0F29E958-E435-4395-97A8-38C70D583205}"/>
    <cellStyle name="SAPBEXaggData 3 3" xfId="1210" xr:uid="{D3949865-089B-4DFB-8D3B-73EE16BC52A5}"/>
    <cellStyle name="SAPBEXaggData 3 3 2" xfId="2458" xr:uid="{307253B6-6B84-4766-BB1A-C60D1D46AA3C}"/>
    <cellStyle name="SAPBEXaggData 3 3 2 2" xfId="14042" xr:uid="{CA0E77A5-9EF8-4A3A-BF22-0959B752FB9A}"/>
    <cellStyle name="SAPBEXaggData 3 3 3" xfId="2964" xr:uid="{9D00A515-C3C3-4ECC-9F11-8FE5E893D267}"/>
    <cellStyle name="SAPBEXaggData 3 3 3 2" xfId="14948" xr:uid="{FDCD8B67-413D-4400-AF78-BCF3E5BE52AE}"/>
    <cellStyle name="SAPBEXaggData 3 3 4" xfId="1759" xr:uid="{C29F9232-D3B8-4ECE-A835-29AFB7ADDE5E}"/>
    <cellStyle name="SAPBEXaggData 3 3 5" xfId="1454" xr:uid="{F17FE078-C993-46A0-B579-30B92E7FEBB4}"/>
    <cellStyle name="SAPBEXaggData 3 3 6" xfId="3796" xr:uid="{A3CBBB61-990F-48FF-9A55-4AADD3774C25}"/>
    <cellStyle name="SAPBEXaggData 3 3 7" xfId="4464" xr:uid="{29657AC6-2077-430E-BCCF-ED8931CF9918}"/>
    <cellStyle name="SAPBEXaggData 3 3 8" xfId="10811" xr:uid="{76016DE5-A2F7-484E-BDB0-DBB9D4E07D74}"/>
    <cellStyle name="SAPBEXaggData 3 4" xfId="1979" xr:uid="{9C7103A9-1A3A-4349-858E-D7C451797AE9}"/>
    <cellStyle name="SAPBEXaggData 3 4 2" xfId="10030" xr:uid="{3B09AEF8-BAD8-4EE8-84DF-8EA72EEDF723}"/>
    <cellStyle name="SAPBEXaggData 3 5" xfId="2198" xr:uid="{194CFD05-04BA-41C5-AF35-1DA6486052D8}"/>
    <cellStyle name="SAPBEXaggData 3 5 2" xfId="13424" xr:uid="{D663179F-BD6E-44B8-9FD2-28E1AC65EEFF}"/>
    <cellStyle name="SAPBEXaggData 3 6" xfId="2804" xr:uid="{0F789F41-D71F-4D46-A4E5-48247E9F65EE}"/>
    <cellStyle name="SAPBEXaggData 3 6 2" xfId="14627" xr:uid="{B23C2925-E728-48EF-BEDA-1EBA0DC6EC09}"/>
    <cellStyle name="SAPBEXaggData 3 7" xfId="2780" xr:uid="{45AD8AC9-D1C9-4498-B1BA-81E4281C9B61}"/>
    <cellStyle name="SAPBEXaggData 3 8" xfId="2661" xr:uid="{F8897647-4351-4D25-A4A4-85C7670B63D0}"/>
    <cellStyle name="SAPBEXaggData 3 9" xfId="2260" xr:uid="{42DFAF44-1C2F-46E2-8D66-2934BB445245}"/>
    <cellStyle name="SAPBEXaggData 4" xfId="686" xr:uid="{4B238EDF-25EA-4CF0-A3B9-60F80281E725}"/>
    <cellStyle name="SAPBEXaggData 4 2" xfId="1212" xr:uid="{1984A633-A62E-40DF-8F73-F9DF13825EA0}"/>
    <cellStyle name="SAPBEXaggData 4 2 2" xfId="2460" xr:uid="{AFE2D8AE-A68F-4232-ACBC-25324AF348FA}"/>
    <cellStyle name="SAPBEXaggData 4 2 2 2" xfId="15009" xr:uid="{2296F5CF-C73B-4D4D-BDCB-8207DB383AF1}"/>
    <cellStyle name="SAPBEXaggData 4 2 3" xfId="2966" xr:uid="{3AECF3B2-F0C3-4856-9EEF-44E3DB6F6A26}"/>
    <cellStyle name="SAPBEXaggData 4 2 3 2" xfId="15782" xr:uid="{8CCF511A-5041-48F4-B1A1-AC0E97083811}"/>
    <cellStyle name="SAPBEXaggData 4 2 4" xfId="1544" xr:uid="{306D313D-4947-43C2-83AD-14E955544378}"/>
    <cellStyle name="SAPBEXaggData 4 2 4 2" xfId="17255" xr:uid="{4F25AB06-FF89-44D9-9F99-2A7B19E7704C}"/>
    <cellStyle name="SAPBEXaggData 4 2 5" xfId="3341" xr:uid="{432076BD-FD27-42A9-855B-64067C8C71DD}"/>
    <cellStyle name="SAPBEXaggData 4 2 6" xfId="1404" xr:uid="{E7F770EF-D3A5-4D2C-9DA2-38255002F414}"/>
    <cellStyle name="SAPBEXaggData 4 2 7" xfId="4295" xr:uid="{2C6471DE-40AA-45A4-A9D6-664CD0088842}"/>
    <cellStyle name="SAPBEXaggData 4 2 8" xfId="12471" xr:uid="{A4421CEE-9862-4EAE-81E9-2F8E8BA2A417}"/>
    <cellStyle name="SAPBEXaggData 4 3" xfId="1981" xr:uid="{24E5E187-A5D9-4E54-8B62-C81510C6D9EA}"/>
    <cellStyle name="SAPBEXaggData 4 3 2" xfId="14256" xr:uid="{C45F383D-D42F-4A81-94B4-240BB561F875}"/>
    <cellStyle name="SAPBEXaggData 4 3 3" xfId="13038" xr:uid="{58E41F6E-1BA6-4419-A0CD-DA36A588E389}"/>
    <cellStyle name="SAPBEXaggData 4 3 4" xfId="11069" xr:uid="{FEC9ED0F-4EEB-4191-A3BC-AD4625BAE0F1}"/>
    <cellStyle name="SAPBEXaggData 4 4" xfId="1724" xr:uid="{BBD652E5-D5D5-469D-A404-823A23314C5F}"/>
    <cellStyle name="SAPBEXaggData 4 4 2" xfId="10134" xr:uid="{79B62275-8CF3-4AD1-99C1-2B7F384F1341}"/>
    <cellStyle name="SAPBEXaggData 4 5" xfId="3265" xr:uid="{5BB8792E-404B-4E8B-87A1-004A2E7A58C5}"/>
    <cellStyle name="SAPBEXaggData 4 5 2" xfId="13528" xr:uid="{BD44AC00-A718-455E-A801-68DAF658D222}"/>
    <cellStyle name="SAPBEXaggData 4 6" xfId="3435" xr:uid="{B80BA357-BB08-402C-A06C-DA08CC0B0E00}"/>
    <cellStyle name="SAPBEXaggData 4 6 2" xfId="12970" xr:uid="{4F2D8ABB-1D11-4B0B-9F98-DD41B71B05D9}"/>
    <cellStyle name="SAPBEXaggData 4 7" xfId="3602" xr:uid="{916C3986-4E01-4DA7-9105-1C99366760CF}"/>
    <cellStyle name="SAPBEXaggData 4 8" xfId="4386" xr:uid="{279C2DBF-582E-4A70-9419-E029F1B284D9}"/>
    <cellStyle name="SAPBEXaggData 4 9" xfId="8242" xr:uid="{50E5D2EC-CB7C-43C7-A36D-D93F2B5CECC1}"/>
    <cellStyle name="SAPBEXaggData 5" xfId="935" xr:uid="{011BE7FE-7661-4AF3-8EF3-97F049C4044D}"/>
    <cellStyle name="SAPBEXaggData 5 2" xfId="1343" xr:uid="{16044CD3-A451-4908-A16C-FBA618E7F6A9}"/>
    <cellStyle name="SAPBEXaggData 5 2 2" xfId="2591" xr:uid="{63F0C4AC-8157-49C5-BD58-79546DA0AAED}"/>
    <cellStyle name="SAPBEXaggData 5 2 2 2" xfId="15093" xr:uid="{83267CE5-0F28-467B-BBEE-BA9BD67D9A0F}"/>
    <cellStyle name="SAPBEXaggData 5 2 3" xfId="3097" xr:uid="{50F0EBD1-DEA7-47AB-91C9-B4B3E94650B7}"/>
    <cellStyle name="SAPBEXaggData 5 2 3 2" xfId="15869" xr:uid="{F41AF83D-3B13-40D4-A34F-F9B8A208CC53}"/>
    <cellStyle name="SAPBEXaggData 5 2 4" xfId="2282" xr:uid="{F7E8EA15-A3F3-47FF-871B-E56FFDB79186}"/>
    <cellStyle name="SAPBEXaggData 5 2 4 2" xfId="17430" xr:uid="{FA96B7A9-D038-4323-943D-F9EC4B4A6C49}"/>
    <cellStyle name="SAPBEXaggData 5 2 5" xfId="3699" xr:uid="{E126B999-B68F-4556-BFA1-508CAC02739B}"/>
    <cellStyle name="SAPBEXaggData 5 2 6" xfId="3966" xr:uid="{7F70B741-D514-44E9-8F5D-6A026DFBE678}"/>
    <cellStyle name="SAPBEXaggData 5 2 7" xfId="3351" xr:uid="{DC008271-7F2E-40DC-A1DF-427E3D0E1291}"/>
    <cellStyle name="SAPBEXaggData 5 2 8" xfId="12655" xr:uid="{45E58A93-50B1-4D5C-85C6-3C127AD90E36}"/>
    <cellStyle name="SAPBEXaggData 5 3" xfId="2203" xr:uid="{83B94BF5-5447-449B-BF78-E2A7B3DABF69}"/>
    <cellStyle name="SAPBEXaggData 5 3 2" xfId="14392" xr:uid="{82EA9DBA-B9B9-4808-A006-BF9C089D2315}"/>
    <cellStyle name="SAPBEXaggData 5 3 3" xfId="14482" xr:uid="{8617CC39-F5ED-4D57-83C4-9CA63B9AA8B1}"/>
    <cellStyle name="SAPBEXaggData 5 3 4" xfId="11246" xr:uid="{EFE9CAD9-C573-43D2-98CD-85936D1A52B4}"/>
    <cellStyle name="SAPBEXaggData 5 4" xfId="2710" xr:uid="{F0DC9664-9803-4241-8CAB-92C40636DDBA}"/>
    <cellStyle name="SAPBEXaggData 5 4 2" xfId="9757" xr:uid="{97BBC35A-E585-4BB8-8929-4188E036AD02}"/>
    <cellStyle name="SAPBEXaggData 5 5" xfId="2745" xr:uid="{F4EC09BB-556A-498F-A051-BCF2207C8F08}"/>
    <cellStyle name="SAPBEXaggData 5 5 2" xfId="13190" xr:uid="{26BE0C85-8492-445A-9DB3-4D337F32D58F}"/>
    <cellStyle name="SAPBEXaggData 5 6" xfId="3646" xr:uid="{605F50E5-1D1D-4397-AC08-39A9078D0680}"/>
    <cellStyle name="SAPBEXaggData 5 6 2" xfId="15089" xr:uid="{2A3B4F6B-B69F-40C6-8A1E-2D79BB1DCE64}"/>
    <cellStyle name="SAPBEXaggData 5 7" xfId="3329" xr:uid="{D28CD15C-64BB-4852-9DCC-08E6184CFB70}"/>
    <cellStyle name="SAPBEXaggData 5 8" xfId="4427" xr:uid="{E448128C-81EB-494D-A4F4-FCDFA97EC4FE}"/>
    <cellStyle name="SAPBEXaggData 5 9" xfId="7864" xr:uid="{03374324-0235-4A4D-A523-C0D3564DCAED}"/>
    <cellStyle name="SAPBEXaggData 6" xfId="958" xr:uid="{04915557-AA88-401C-BCB8-099EC970B5AA}"/>
    <cellStyle name="SAPBEXaggData 6 2" xfId="15305" xr:uid="{055C1E7D-E3AE-4B0E-877E-0660835B6138}"/>
    <cellStyle name="SAPBEXaggData 6 3" xfId="16421" xr:uid="{CB2C8C2F-8EB2-4542-ABCB-9ACC3B0CBDA0}"/>
    <cellStyle name="SAPBEXaggData 6 4" xfId="11511" xr:uid="{C1A5940B-FDDB-42A3-B320-A10415EF0D17}"/>
    <cellStyle name="SAPBEXaggData 7" xfId="1055" xr:uid="{DFFBDD10-1D64-4439-B664-A847DFFF5133}"/>
    <cellStyle name="SAPBEXaggData 7 2" xfId="14677" xr:uid="{B83578A8-8394-47C3-ABEC-DA748F99002A}"/>
    <cellStyle name="SAPBEXaggData 7 3" xfId="15399" xr:uid="{561CDCE1-4104-4D55-81DC-E901403E03A6}"/>
    <cellStyle name="SAPBEXaggData 7 4" xfId="16741" xr:uid="{77587FAE-32BC-4FE2-A3E0-C0A0B5645A1D}"/>
    <cellStyle name="SAPBEXaggData 7 5" xfId="11881" xr:uid="{C776D269-C07C-4516-852A-55A5B082617F}"/>
    <cellStyle name="SAPBEXaggData 8" xfId="247" xr:uid="{EB7595EB-2E2A-46D5-8621-54A2BA6D7D12}"/>
    <cellStyle name="SAPBEXaggData 8 2" xfId="1163" xr:uid="{A31C3B37-3F98-4B26-81E2-36C4FFFD01C1}"/>
    <cellStyle name="SAPBEXaggData 8 2 2" xfId="2411" xr:uid="{7B64C689-9A4D-4401-9D41-17FB87299DA7}"/>
    <cellStyle name="SAPBEXaggData 8 2 3" xfId="2917" xr:uid="{E8859BDC-E0BA-4FE5-BDDC-1EA6AF07B2A9}"/>
    <cellStyle name="SAPBEXaggData 8 2 4" xfId="3354" xr:uid="{08C40BF0-912A-49C3-BC38-D8C84288AD94}"/>
    <cellStyle name="SAPBEXaggData 8 2 5" xfId="3885" xr:uid="{8B158DB3-0870-45A0-9094-3FFDA4EF9B7C}"/>
    <cellStyle name="SAPBEXaggData 8 2 6" xfId="4077" xr:uid="{ACFFE0A5-E2FD-4070-888C-DAE66B49A0D5}"/>
    <cellStyle name="SAPBEXaggData 8 2 7" xfId="4058" xr:uid="{99E80A44-DA4F-47B4-9E6D-07CF68EC6E35}"/>
    <cellStyle name="SAPBEXaggData 8 2 8" xfId="13727" xr:uid="{93CE3755-9B41-449F-8E1B-7E8D6945056D}"/>
    <cellStyle name="SAPBEXaggData 8 3" xfId="1589" xr:uid="{8C1E6B53-47FF-46C9-8E35-F4F598EEEC2C}"/>
    <cellStyle name="SAPBEXaggData 8 3 2" xfId="13350" xr:uid="{D37A34DA-8433-438F-AF66-DFE2A8E5BEFF}"/>
    <cellStyle name="SAPBEXaggData 8 4" xfId="2175" xr:uid="{D85E522E-8F9A-4CA2-92FB-303D0226D27E}"/>
    <cellStyle name="SAPBEXaggData 8 5" xfId="2690" xr:uid="{81129F68-6CFC-4954-9E81-3495CEB4DB3C}"/>
    <cellStyle name="SAPBEXaggData 8 6" xfId="3859" xr:uid="{9BFEE27A-AA15-4A9D-8689-1A10438416C8}"/>
    <cellStyle name="SAPBEXaggData 8 7" xfId="4174" xr:uid="{E2DED774-7725-41B6-8CDE-AC54D67D51A2}"/>
    <cellStyle name="SAPBEXaggData 8 8" xfId="3952" xr:uid="{38A95C55-9953-42B8-A54D-5F5C82E5CECE}"/>
    <cellStyle name="SAPBEXaggData 8 9" xfId="10467" xr:uid="{362AEAAC-C411-4B72-B725-986294F805EB}"/>
    <cellStyle name="SAPBEXaggData 9" xfId="1116" xr:uid="{94283A99-3399-44D6-8CEC-E5942DF27518}"/>
    <cellStyle name="SAPBEXaggData 9 2" xfId="2364" xr:uid="{49BBA25C-C310-4B7B-8FC7-5773AD93BB55}"/>
    <cellStyle name="SAPBEXaggData 9 3" xfId="2870" xr:uid="{57F81CC4-9028-4663-B984-25B26E13C0C0}"/>
    <cellStyle name="SAPBEXaggData 9 4" xfId="2304" xr:uid="{A13696BE-720B-4E1B-A917-24E60811E5CA}"/>
    <cellStyle name="SAPBEXaggData 9 5" xfId="3746" xr:uid="{42D3ADE4-778F-41C4-9944-0B132D26FFFD}"/>
    <cellStyle name="SAPBEXaggData 9 6" xfId="3557" xr:uid="{5211D030-3396-4B06-AF9C-2F00DC9A7A6A}"/>
    <cellStyle name="SAPBEXaggData 9 7" xfId="4401" xr:uid="{5FA4BE9C-2E2C-47DA-B4F8-6A1252E49430}"/>
    <cellStyle name="SAPBEXaggData 9 8" xfId="9186" xr:uid="{7CB32626-4D45-45B8-BA4C-81AB24669E86}"/>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0 2" xfId="8951" xr:uid="{A1EDB050-A17E-4182-AD64-97E8FF6B248B}"/>
    <cellStyle name="SAPBEXaggDataEmph 11" xfId="3865" xr:uid="{FBB0A5D0-B7BC-420E-90EF-B4522ADE6144}"/>
    <cellStyle name="SAPBEXaggDataEmph 12" xfId="4006" xr:uid="{ED1C8201-6C92-4189-A5C9-9BB5B7935877}"/>
    <cellStyle name="SAPBEXaggDataEmph 13" xfId="4136" xr:uid="{D4B1A6F7-F8E8-4D47-B4FC-CEA13B4DC243}"/>
    <cellStyle name="SAPBEXaggDataEmph 14" xfId="5946" xr:uid="{C78F2177-125E-4F2E-AB4D-497B11D7DA74}"/>
    <cellStyle name="SAPBEXaggDataEmph 15" xfId="7299" xr:uid="{1AEDD3E1-5963-4789-B821-86E8D71C9581}"/>
    <cellStyle name="SAPBEXaggDataEmph 2" xfId="688" xr:uid="{660893C4-DF60-4B23-9DF9-218E302CFC08}"/>
    <cellStyle name="SAPBEXaggDataEmph 2 10" xfId="7946" xr:uid="{E5BF9FBA-5EF4-44B2-8A75-EDBC4180A6D0}"/>
    <cellStyle name="SAPBEXaggDataEmph 2 2" xfId="689" xr:uid="{D0F1CCDD-5521-4C1C-834F-5DA06B8C7A93}"/>
    <cellStyle name="SAPBEXaggDataEmph 2 2 2" xfId="1214" xr:uid="{0BC83BCF-57BC-4C8C-8C48-89AA1CD60D0B}"/>
    <cellStyle name="SAPBEXaggDataEmph 2 2 2 2" xfId="2462" xr:uid="{19C448A5-C2AC-485E-A422-8F3FDC064A41}"/>
    <cellStyle name="SAPBEXaggDataEmph 2 2 2 3" xfId="2968" xr:uid="{F9FBCFEC-8F57-4286-84BE-09C70DF4CC2C}"/>
    <cellStyle name="SAPBEXaggDataEmph 2 2 2 4" xfId="1564" xr:uid="{275EB572-4966-4600-A1CE-8A1D8E552FD4}"/>
    <cellStyle name="SAPBEXaggDataEmph 2 2 2 5" xfId="2763" xr:uid="{F8992F20-EC2F-4957-B520-ADAAA9C9F446}"/>
    <cellStyle name="SAPBEXaggDataEmph 2 2 2 6" xfId="2696" xr:uid="{DA08EF92-F3BC-4DC1-9973-586BD6A8E807}"/>
    <cellStyle name="SAPBEXaggDataEmph 2 2 2 7" xfId="2359" xr:uid="{D1ECEEE4-08D2-4DEE-B29C-9E0BCC1B8CA0}"/>
    <cellStyle name="SAPBEXaggDataEmph 2 2 2 8" xfId="14828" xr:uid="{D9F5C4BD-E10A-416F-8500-269A651EAE19}"/>
    <cellStyle name="SAPBEXaggDataEmph 2 2 3" xfId="1983" xr:uid="{AD2A4A57-1A82-4A94-AEC9-63C451A47181}"/>
    <cellStyle name="SAPBEXaggDataEmph 2 2 3 2" xfId="15507" xr:uid="{4D36A488-82FB-4DB8-A67F-0AC73EE467BB}"/>
    <cellStyle name="SAPBEXaggDataEmph 2 2 4" xfId="1473" xr:uid="{A77B6965-6C46-4E96-A918-D86189FE2CF2}"/>
    <cellStyle name="SAPBEXaggDataEmph 2 2 4 2" xfId="16903" xr:uid="{01D30669-482D-4200-A243-D68BD24D4D8D}"/>
    <cellStyle name="SAPBEXaggDataEmph 2 2 5" xfId="3440" xr:uid="{A449E77B-6D64-40B1-AE5D-214B6177B383}"/>
    <cellStyle name="SAPBEXaggDataEmph 2 2 6" xfId="3610" xr:uid="{FA54D7FD-42F1-427C-9DC8-B2BD6BCAE9FC}"/>
    <cellStyle name="SAPBEXaggDataEmph 2 2 7" xfId="3370" xr:uid="{6C2413A8-9A57-4F90-8D71-6AAD26DE0E65}"/>
    <cellStyle name="SAPBEXaggDataEmph 2 2 8" xfId="4204" xr:uid="{618BF83D-BA7F-4D4F-A494-0538D60FE978}"/>
    <cellStyle name="SAPBEXaggDataEmph 2 2 9" xfId="12104" xr:uid="{C01050BF-330D-40CC-A75C-53BEDA7CA846}"/>
    <cellStyle name="SAPBEXaggDataEmph 2 3" xfId="1213" xr:uid="{B612608B-E5B7-4D72-84A6-DCBA5D4C6798}"/>
    <cellStyle name="SAPBEXaggDataEmph 2 3 2" xfId="2461" xr:uid="{9C5F36AF-88FA-4711-BF05-2BB2322326F9}"/>
    <cellStyle name="SAPBEXaggDataEmph 2 3 2 2" xfId="13933" xr:uid="{62ED1D30-6769-41C4-A0D0-816EE69CF744}"/>
    <cellStyle name="SAPBEXaggDataEmph 2 3 3" xfId="2967" xr:uid="{F8E1E35C-B173-4090-9C57-C54014C6C16F}"/>
    <cellStyle name="SAPBEXaggDataEmph 2 3 3 2" xfId="13055" xr:uid="{5F815730-69A6-478F-A456-30B69FED59B5}"/>
    <cellStyle name="SAPBEXaggDataEmph 2 3 4" xfId="1642" xr:uid="{091FC150-92CE-4207-9C78-4AFE06A2214F}"/>
    <cellStyle name="SAPBEXaggDataEmph 2 3 5" xfId="2783" xr:uid="{6A566114-392D-4083-8D7C-42A0B73783E4}"/>
    <cellStyle name="SAPBEXaggDataEmph 2 3 6" xfId="3962" xr:uid="{1DF4AEB0-339D-4C4D-A1A4-6B5B74945568}"/>
    <cellStyle name="SAPBEXaggDataEmph 2 3 7" xfId="4289" xr:uid="{2A348D8F-0824-4E32-B8C3-58910351B2CB}"/>
    <cellStyle name="SAPBEXaggDataEmph 2 3 8" xfId="10700" xr:uid="{79F4EAE2-F425-40AD-9AE4-9F283B06C266}"/>
    <cellStyle name="SAPBEXaggDataEmph 2 4" xfId="1982" xr:uid="{5EA49C4B-B2F7-4DDE-8AC2-9AB6EA2C516C}"/>
    <cellStyle name="SAPBEXaggDataEmph 2 4 2" xfId="9839" xr:uid="{35612315-2043-4301-9317-0B3444EAA0AC}"/>
    <cellStyle name="SAPBEXaggDataEmph 2 5" xfId="1734" xr:uid="{2397A02F-2D81-462B-A603-3AB2BDAE3942}"/>
    <cellStyle name="SAPBEXaggDataEmph 2 5 2" xfId="13272" xr:uid="{5A101D20-0273-4C4F-95CB-1450DDDE118A}"/>
    <cellStyle name="SAPBEXaggDataEmph 2 6" xfId="3439" xr:uid="{D704F8FC-791B-470B-98D5-1FC3E30B1782}"/>
    <cellStyle name="SAPBEXaggDataEmph 2 6 2" xfId="15254" xr:uid="{4079B353-91EA-49E7-969F-3EC7176C0260}"/>
    <cellStyle name="SAPBEXaggDataEmph 2 7" xfId="3411" xr:uid="{972C4DAA-28ED-4E2E-A291-87509E1BDD8C}"/>
    <cellStyle name="SAPBEXaggDataEmph 2 8" xfId="3826" xr:uid="{F5CE975F-5ABC-4C19-9986-E602818B99F8}"/>
    <cellStyle name="SAPBEXaggDataEmph 2 9" xfId="4162" xr:uid="{4943AA1D-BA36-483C-936D-25C9D4A7FF0E}"/>
    <cellStyle name="SAPBEXaggDataEmph 3" xfId="690" xr:uid="{041D3832-F00F-45AA-B109-7C784B4E477B}"/>
    <cellStyle name="SAPBEXaggDataEmph 3 10" xfId="8370" xr:uid="{8C082BEF-5DEC-4540-A0D0-76D9C0AF082B}"/>
    <cellStyle name="SAPBEXaggDataEmph 3 2" xfId="691" xr:uid="{CC1EF8D8-17E6-460D-9B4F-66644ED93749}"/>
    <cellStyle name="SAPBEXaggDataEmph 3 2 2" xfId="1216" xr:uid="{EFF71E4C-9EDB-4846-8DB5-68877B1C2DA3}"/>
    <cellStyle name="SAPBEXaggDataEmph 3 2 2 2" xfId="2464" xr:uid="{26154C0F-CD45-47AB-89AB-21C8F9B9457A}"/>
    <cellStyle name="SAPBEXaggDataEmph 3 2 2 3" xfId="2970" xr:uid="{F2D98F4A-7B2E-48E5-B545-566CA4515C75}"/>
    <cellStyle name="SAPBEXaggDataEmph 3 2 2 4" xfId="2836" xr:uid="{2517D269-C49A-49CB-9C6B-A8E17C0AC956}"/>
    <cellStyle name="SAPBEXaggDataEmph 3 2 2 5" xfId="3912" xr:uid="{BDAE4BC1-973A-41E3-966D-D2655323F7DB}"/>
    <cellStyle name="SAPBEXaggDataEmph 3 2 2 6" xfId="3308" xr:uid="{5DD3DB86-9532-4AF8-A6A9-CB25DA15E4FF}"/>
    <cellStyle name="SAPBEXaggDataEmph 3 2 2 7" xfId="2853" xr:uid="{58585149-30C1-4056-8DBA-FB1322F47F7E}"/>
    <cellStyle name="SAPBEXaggDataEmph 3 2 2 8" xfId="14889" xr:uid="{6CF24184-5D37-4E85-B61E-1B6BA8E54AF3}"/>
    <cellStyle name="SAPBEXaggDataEmph 3 2 3" xfId="1985" xr:uid="{DEFD5BB7-EC19-4429-93B5-1747A43FFE7D}"/>
    <cellStyle name="SAPBEXaggDataEmph 3 2 3 2" xfId="15615" xr:uid="{A0291220-D4B3-4184-878D-8F5331BB5AB1}"/>
    <cellStyle name="SAPBEXaggDataEmph 3 2 4" xfId="1729" xr:uid="{E1C4C04F-B64F-4BE7-A229-321DD8372F34}"/>
    <cellStyle name="SAPBEXaggDataEmph 3 2 4 2" xfId="16999" xr:uid="{50B83D3E-2E4D-4FC7-916F-C6C576CC2101}"/>
    <cellStyle name="SAPBEXaggDataEmph 3 2 5" xfId="1528" xr:uid="{6222A4B7-3746-4DE2-981A-D6884AEC1AFE}"/>
    <cellStyle name="SAPBEXaggDataEmph 3 2 6" xfId="2671" xr:uid="{30291B30-4177-4212-96B5-F84056E1901B}"/>
    <cellStyle name="SAPBEXaggDataEmph 3 2 7" xfId="3191" xr:uid="{0B125F24-7907-4C1C-9456-B0FC399EE430}"/>
    <cellStyle name="SAPBEXaggDataEmph 3 2 8" xfId="4161" xr:uid="{7C27EAE9-DB49-4483-82FB-556252EE7B51}"/>
    <cellStyle name="SAPBEXaggDataEmph 3 2 9" xfId="12215" xr:uid="{1331250B-D6A7-4E55-A1D8-4B1ADEE99177}"/>
    <cellStyle name="SAPBEXaggDataEmph 3 3" xfId="1215" xr:uid="{ECBABB6E-4A76-4EDF-A735-E9EA76E901CC}"/>
    <cellStyle name="SAPBEXaggDataEmph 3 3 2" xfId="2463" xr:uid="{25C467BB-331B-45A6-87DF-0B5CF77DD5A5}"/>
    <cellStyle name="SAPBEXaggDataEmph 3 3 2 2" xfId="14043" xr:uid="{388203C9-4980-4435-AA98-C77392F1FCD0}"/>
    <cellStyle name="SAPBEXaggDataEmph 3 3 3" xfId="2969" xr:uid="{250261D8-BAD4-4B78-968F-0FBA5E31CAFF}"/>
    <cellStyle name="SAPBEXaggDataEmph 3 3 3 2" xfId="13100" xr:uid="{881E7E81-4F91-4F44-A849-2FD4D6508A28}"/>
    <cellStyle name="SAPBEXaggDataEmph 3 3 4" xfId="3217" xr:uid="{75E211E9-9DF4-4383-A151-24AF20BC06E3}"/>
    <cellStyle name="SAPBEXaggDataEmph 3 3 5" xfId="3700" xr:uid="{51CBE7C8-E687-42D3-9D15-01B80D1EBC19}"/>
    <cellStyle name="SAPBEXaggDataEmph 3 3 6" xfId="4032" xr:uid="{51AB1FD2-8374-4BD0-95A5-39FE6717DCA6}"/>
    <cellStyle name="SAPBEXaggDataEmph 3 3 7" xfId="4391" xr:uid="{0AF35E06-F089-4262-B2E3-8EC2B6E8F990}"/>
    <cellStyle name="SAPBEXaggDataEmph 3 3 8" xfId="10812" xr:uid="{0DE564D1-4B1B-4A56-87FA-C713B0015D75}"/>
    <cellStyle name="SAPBEXaggDataEmph 3 4" xfId="1984" xr:uid="{A81DE12B-3B47-4910-BE3D-92E320A6B9E0}"/>
    <cellStyle name="SAPBEXaggDataEmph 3 4 2" xfId="10260" xr:uid="{B386F8EB-4E11-46B0-A909-53AB2FD3FFE6}"/>
    <cellStyle name="SAPBEXaggDataEmph 3 5" xfId="1539" xr:uid="{45DD342B-FAB3-48F8-82F4-E3CD4E2B8A8E}"/>
    <cellStyle name="SAPBEXaggDataEmph 3 5 2" xfId="13616" xr:uid="{D113AFA8-5720-4FEE-83D9-22B6B3527E09}"/>
    <cellStyle name="SAPBEXaggDataEmph 3 6" xfId="1506" xr:uid="{A921B917-BAF9-4B11-A528-66F3AC2A3FB8}"/>
    <cellStyle name="SAPBEXaggDataEmph 3 6 2" xfId="13067" xr:uid="{F81566DE-5CD1-4056-8249-9DFF96047E64}"/>
    <cellStyle name="SAPBEXaggDataEmph 3 7" xfId="3709" xr:uid="{A9C4658D-2987-4264-BA6C-806AB34B79DC}"/>
    <cellStyle name="SAPBEXaggDataEmph 3 8" xfId="4267" xr:uid="{7BB1DDF4-71D2-4EAD-9879-93C8B82A5CD0}"/>
    <cellStyle name="SAPBEXaggDataEmph 3 9" xfId="1413" xr:uid="{A8206460-8937-4DFE-BF0C-4765A0A58819}"/>
    <cellStyle name="SAPBEXaggDataEmph 4" xfId="959" xr:uid="{E4272D6C-6F1D-4495-A584-073904A3A247}"/>
    <cellStyle name="SAPBEXaggDataEmph 4 2" xfId="12472" xr:uid="{E4F80230-CF5C-4013-B03C-E8FE60989072}"/>
    <cellStyle name="SAPBEXaggDataEmph 4 2 2" xfId="15010" xr:uid="{0BAA04D5-BE37-45A6-AA85-08D42E955047}"/>
    <cellStyle name="SAPBEXaggDataEmph 4 2 3" xfId="15783" xr:uid="{E4EF6D09-DDD3-4947-9ABD-67F59BED66C1}"/>
    <cellStyle name="SAPBEXaggDataEmph 4 2 4" xfId="17256" xr:uid="{4B9091E2-9B80-4797-9DF8-1DFFEB2011AC}"/>
    <cellStyle name="SAPBEXaggDataEmph 4 3" xfId="11070" xr:uid="{67BC3107-4077-49FB-A4D8-AB115B35FEBA}"/>
    <cellStyle name="SAPBEXaggDataEmph 4 3 2" xfId="14257" xr:uid="{29A39B3C-9B53-4D69-B915-B1E5BB7431C9}"/>
    <cellStyle name="SAPBEXaggDataEmph 4 3 3" xfId="14344" xr:uid="{B1813067-76DB-471B-B19A-840E8627022F}"/>
    <cellStyle name="SAPBEXaggDataEmph 4 4" xfId="9914" xr:uid="{14ECE402-7A96-45FA-9AD2-A8A4983B1A40}"/>
    <cellStyle name="SAPBEXaggDataEmph 4 5" xfId="13340" xr:uid="{90611444-A477-46EF-9E19-88471C281764}"/>
    <cellStyle name="SAPBEXaggDataEmph 4 6" xfId="15083" xr:uid="{9A6190F8-0DC2-401C-AB36-E6AC33BBF944}"/>
    <cellStyle name="SAPBEXaggDataEmph 4 7" xfId="8021" xr:uid="{F8DB9F74-28D0-4BAF-9DEE-F3C0AC27A23E}"/>
    <cellStyle name="SAPBEXaggDataEmph 5" xfId="1054" xr:uid="{2B3B76DD-AB03-46C7-B4A9-C51D1E52E440}"/>
    <cellStyle name="SAPBEXaggDataEmph 5 2" xfId="12656" xr:uid="{6D6B514C-8ACE-4CFB-AD82-940011866493}"/>
    <cellStyle name="SAPBEXaggDataEmph 5 2 2" xfId="15094" xr:uid="{6154D17D-A604-46FF-9C5D-A2B8D83CF5A0}"/>
    <cellStyle name="SAPBEXaggDataEmph 5 2 3" xfId="15870" xr:uid="{EA3414D6-1A16-49DF-812A-B74889683081}"/>
    <cellStyle name="SAPBEXaggDataEmph 5 2 4" xfId="17431" xr:uid="{971065F8-ECB6-474E-A0D1-CBF636B7294A}"/>
    <cellStyle name="SAPBEXaggDataEmph 5 3" xfId="11247" xr:uid="{7A31EAED-34FB-4D9A-B768-F17626367201}"/>
    <cellStyle name="SAPBEXaggDataEmph 5 3 2" xfId="14393" xr:uid="{D67A9A75-D066-487A-AB23-1DBD9128CFEF}"/>
    <cellStyle name="SAPBEXaggDataEmph 5 3 3" xfId="9368" xr:uid="{A1C7DD00-4E5A-4828-AD93-E5697C492B3E}"/>
    <cellStyle name="SAPBEXaggDataEmph 5 4" xfId="10291" xr:uid="{08557521-007A-463D-A62B-034E80269494}"/>
    <cellStyle name="SAPBEXaggDataEmph 5 5" xfId="13647" xr:uid="{0ADE6C29-8837-41FC-A29C-166A18FECC1D}"/>
    <cellStyle name="SAPBEXaggDataEmph 5 6" xfId="9054" xr:uid="{34DFB2D8-A18C-4692-835F-1CC2BFA60936}"/>
    <cellStyle name="SAPBEXaggDataEmph 5 7" xfId="8401" xr:uid="{C0ABF317-783F-4B69-8114-AEF13E3F8FB0}"/>
    <cellStyle name="SAPBEXaggDataEmph 6" xfId="248" xr:uid="{903B36CB-AAAA-4122-B70A-A5E91701D595}"/>
    <cellStyle name="SAPBEXaggDataEmph 6 2" xfId="1164" xr:uid="{CABD53FF-DB41-4754-9E09-93A8B40E23A9}"/>
    <cellStyle name="SAPBEXaggDataEmph 6 2 2" xfId="2412" xr:uid="{A7C3AFE5-32CC-4BAD-8629-FE96902BBCE5}"/>
    <cellStyle name="SAPBEXaggDataEmph 6 2 3" xfId="2918" xr:uid="{FC97A723-5853-48E8-BD47-C18755BED29A}"/>
    <cellStyle name="SAPBEXaggDataEmph 6 2 4" xfId="3361" xr:uid="{600FC425-2582-449E-AFF9-75D8E36A704E}"/>
    <cellStyle name="SAPBEXaggDataEmph 6 2 5" xfId="2849" xr:uid="{8153D791-4D6A-46B1-B2CD-D37E08E50054}"/>
    <cellStyle name="SAPBEXaggDataEmph 6 2 6" xfId="3558" xr:uid="{E00A497B-B5DB-4CF4-8367-BCB937678C72}"/>
    <cellStyle name="SAPBEXaggDataEmph 6 2 7" xfId="4201" xr:uid="{CC313E43-4F1D-4890-A3BF-D42FCECF0DE6}"/>
    <cellStyle name="SAPBEXaggDataEmph 6 2 8" xfId="15306" xr:uid="{62652B0E-CCCE-4574-A59B-17DB6A125001}"/>
    <cellStyle name="SAPBEXaggDataEmph 6 3" xfId="1590" xr:uid="{07F116D1-D0D1-4594-A15E-D753D531DA42}"/>
    <cellStyle name="SAPBEXaggDataEmph 6 3 2" xfId="16422" xr:uid="{6A03D7E2-6349-4D79-BD54-9A353E0830DB}"/>
    <cellStyle name="SAPBEXaggDataEmph 6 4" xfId="1945" xr:uid="{0BCBEA40-165F-40FD-867D-F3CDE17C3C62}"/>
    <cellStyle name="SAPBEXaggDataEmph 6 5" xfId="3511" xr:uid="{03AD4CDC-062B-430D-B8B3-91DEB7D601E0}"/>
    <cellStyle name="SAPBEXaggDataEmph 6 6" xfId="3693" xr:uid="{483C7C11-235A-42B1-BAAF-BCEF8CAAA16F}"/>
    <cellStyle name="SAPBEXaggDataEmph 6 7" xfId="3227" xr:uid="{1515F335-36F8-4281-89F6-B56DC752AC66}"/>
    <cellStyle name="SAPBEXaggDataEmph 6 8" xfId="3418" xr:uid="{D917A19A-45E3-4D93-93B2-C781B736B893}"/>
    <cellStyle name="SAPBEXaggDataEmph 6 9" xfId="11512" xr:uid="{6204D6CB-2220-4E37-8549-3D2EAF49D51E}"/>
    <cellStyle name="SAPBEXaggDataEmph 7" xfId="1117" xr:uid="{50D9C356-23ED-4723-B973-91BA50E8CDE1}"/>
    <cellStyle name="SAPBEXaggDataEmph 7 2" xfId="2365" xr:uid="{75B4580A-F5A1-4C89-B7D7-586278E6C1B5}"/>
    <cellStyle name="SAPBEXaggDataEmph 7 2 2" xfId="14678" xr:uid="{C745B0D4-1802-4BE3-8060-5C1CF61DAC3F}"/>
    <cellStyle name="SAPBEXaggDataEmph 7 3" xfId="2871" xr:uid="{A87ADC15-3FF7-4677-AA23-03CCAF59C2C3}"/>
    <cellStyle name="SAPBEXaggDataEmph 7 3 2" xfId="15400" xr:uid="{552DB8D3-ACDC-4A6C-8227-8856270358D9}"/>
    <cellStyle name="SAPBEXaggDataEmph 7 4" xfId="3272" xr:uid="{F6264B4F-4453-46AE-AF8B-36D72BC0DCFE}"/>
    <cellStyle name="SAPBEXaggDataEmph 7 4 2" xfId="16742" xr:uid="{D38DC0F1-3190-449A-A107-FAE20D43ED10}"/>
    <cellStyle name="SAPBEXaggDataEmph 7 5" xfId="2047" xr:uid="{890FAF39-9DBC-4383-A84D-485CABA8EF98}"/>
    <cellStyle name="SAPBEXaggDataEmph 7 6" xfId="2261" xr:uid="{6943F3E9-431F-4880-BCA6-FC6115FE5367}"/>
    <cellStyle name="SAPBEXaggDataEmph 7 7" xfId="4355" xr:uid="{5F854357-CC1C-42E6-8781-9DDEA937156E}"/>
    <cellStyle name="SAPBEXaggDataEmph 7 8" xfId="11882" xr:uid="{D3E54180-AA2A-4612-8BF0-DDCCD4D6905C}"/>
    <cellStyle name="SAPBEXaggDataEmph 8" xfId="1417" xr:uid="{86482BDF-E701-4190-8129-963785EB052D}"/>
    <cellStyle name="SAPBEXaggDataEmph 8 2" xfId="13728" xr:uid="{7FE8D86F-3938-4A92-A43E-A731303DA928}"/>
    <cellStyle name="SAPBEXaggDataEmph 8 3" xfId="14591" xr:uid="{69740E58-879B-4C14-9E65-7159E326A52A}"/>
    <cellStyle name="SAPBEXaggDataEmph 8 4" xfId="10468" xr:uid="{BA7F4F3F-49DA-4F99-A3F4-4A82189DE41D}"/>
    <cellStyle name="SAPBEXaggDataEmph 9" xfId="2258" xr:uid="{BC424392-BD14-4306-8282-93B5A2138AC8}"/>
    <cellStyle name="SAPBEXaggDataEmph 9 2" xfId="9187" xr:uid="{21C5434D-01CF-498F-9CAD-4880137825ED}"/>
    <cellStyle name="SAPBEXaggItem" xfId="51" xr:uid="{B368BD1D-FBAE-4B3E-A172-92E01C8417BB}"/>
    <cellStyle name="SAPBEXaggItem 10" xfId="1418" xr:uid="{60DB2A25-190F-4CBF-9A5E-52AF3CB7A63B}"/>
    <cellStyle name="SAPBEXaggItem 10 2" xfId="8952" xr:uid="{9D13B366-2193-4FAA-B028-6EB9D9730CA6}"/>
    <cellStyle name="SAPBEXaggItem 11" xfId="2137" xr:uid="{40B7F838-3104-4E42-999D-66EDD8C4E863}"/>
    <cellStyle name="SAPBEXaggItem 12" xfId="3166" xr:uid="{A19A70C5-2DBB-4612-A4F6-7728F469D1F6}"/>
    <cellStyle name="SAPBEXaggItem 13" xfId="2700" xr:uid="{01B20053-E49D-42CB-8F80-1DDEFE70017E}"/>
    <cellStyle name="SAPBEXaggItem 14" xfId="4056" xr:uid="{70F4FBF2-3196-457F-A043-1FCA4A4C2C29}"/>
    <cellStyle name="SAPBEXaggItem 15" xfId="4061" xr:uid="{A696DEBE-4319-4A8D-9B9A-3CA6B46565EF}"/>
    <cellStyle name="SAPBEXaggItem 16" xfId="5947" xr:uid="{05650016-F869-4AE4-AFFC-7C0AC11F8B9B}"/>
    <cellStyle name="SAPBEXaggItem 17" xfId="7300" xr:uid="{D5765F9E-756B-4898-AA94-9FB36982E0AE}"/>
    <cellStyle name="SAPBEXaggItem 2" xfId="692" xr:uid="{A7DB7AB1-07D0-4E8D-AEB3-61AD82E7E831}"/>
    <cellStyle name="SAPBEXaggItem 2 10" xfId="7945" xr:uid="{BD00B2A9-11DB-4A22-AB90-2E7B1D85AE08}"/>
    <cellStyle name="SAPBEXaggItem 2 2" xfId="693" xr:uid="{AC60AAAE-A2DE-475B-886A-C511E3B6378F}"/>
    <cellStyle name="SAPBEXaggItem 2 2 2" xfId="1218" xr:uid="{885CD34E-9D21-49EE-9426-775899B370EF}"/>
    <cellStyle name="SAPBEXaggItem 2 2 2 2" xfId="2466" xr:uid="{31C53D43-B5F4-49B2-9D97-3C95A24CAB21}"/>
    <cellStyle name="SAPBEXaggItem 2 2 2 3" xfId="2972" xr:uid="{1C58CCE3-E0FD-4B04-AA9F-48ED5AFA1829}"/>
    <cellStyle name="SAPBEXaggItem 2 2 2 4" xfId="1761" xr:uid="{79368BD0-978F-4DB9-BBAA-6F2BEEA1EA1A}"/>
    <cellStyle name="SAPBEXaggItem 2 2 2 5" xfId="3494" xr:uid="{1E4EB0FF-6433-4BC2-9D12-22D3438FC85F}"/>
    <cellStyle name="SAPBEXaggItem 2 2 2 6" xfId="3987" xr:uid="{7F3E5B44-09F8-4734-9437-99B22778CF05}"/>
    <cellStyle name="SAPBEXaggItem 2 2 2 7" xfId="4463" xr:uid="{E7487AA7-F417-43DF-B0DB-9FE4827B89A9}"/>
    <cellStyle name="SAPBEXaggItem 2 2 2 8" xfId="14829" xr:uid="{2265EF80-FE52-4757-9AA5-B7288C5ED89A}"/>
    <cellStyle name="SAPBEXaggItem 2 2 3" xfId="1987" xr:uid="{FFA22EA5-D730-418B-9BFE-B58BC5AE6E53}"/>
    <cellStyle name="SAPBEXaggItem 2 2 3 2" xfId="15508" xr:uid="{1A01EEA0-D245-43B3-836F-744336CAE85A}"/>
    <cellStyle name="SAPBEXaggItem 2 2 4" xfId="1670" xr:uid="{D4DEDC85-556E-4A52-9E25-51150D2E1C85}"/>
    <cellStyle name="SAPBEXaggItem 2 2 4 2" xfId="16904" xr:uid="{2F526B72-5B9F-47F5-A236-9824E13317C2}"/>
    <cellStyle name="SAPBEXaggItem 2 2 5" xfId="3437" xr:uid="{691134A1-ED86-4B6B-8221-5B9B28336DDC}"/>
    <cellStyle name="SAPBEXaggItem 2 2 6" xfId="3582" xr:uid="{D13F47BC-9FDF-41E9-B6F0-52E81AF9D03D}"/>
    <cellStyle name="SAPBEXaggItem 2 2 7" xfId="3368" xr:uid="{89FF8686-34A5-42E1-B707-74037B4C0DDF}"/>
    <cellStyle name="SAPBEXaggItem 2 2 8" xfId="3754" xr:uid="{7278011B-C527-488E-9D08-B670CC0AE3A3}"/>
    <cellStyle name="SAPBEXaggItem 2 2 9" xfId="12105" xr:uid="{530215A2-7511-4497-A609-FEFCD7E84E34}"/>
    <cellStyle name="SAPBEXaggItem 2 3" xfId="1217" xr:uid="{0F6F5E6D-2326-412C-87B9-3D80FC1178B2}"/>
    <cellStyle name="SAPBEXaggItem 2 3 2" xfId="2465" xr:uid="{60807C07-2A74-45DE-9366-248ACD0FFD05}"/>
    <cellStyle name="SAPBEXaggItem 2 3 2 2" xfId="13934" xr:uid="{0B8F9EEF-1804-4E73-A8B8-E44CF739A10E}"/>
    <cellStyle name="SAPBEXaggItem 2 3 3" xfId="2971" xr:uid="{7BE950CF-5CC4-4060-97B7-52EA167D68E3}"/>
    <cellStyle name="SAPBEXaggItem 2 3 3 2" xfId="14361" xr:uid="{BBABF307-6AFF-47FB-92A7-E526F8A729CE}"/>
    <cellStyle name="SAPBEXaggItem 2 3 4" xfId="2782" xr:uid="{DA01633B-A43D-4829-897E-26444189D901}"/>
    <cellStyle name="SAPBEXaggItem 2 3 5" xfId="3523" xr:uid="{234C0884-0DBE-483F-8EE0-8DE9ECB31643}"/>
    <cellStyle name="SAPBEXaggItem 2 3 6" xfId="3607" xr:uid="{583A6FE0-732E-47CF-A8A6-312AE239721E}"/>
    <cellStyle name="SAPBEXaggItem 2 3 7" xfId="2678" xr:uid="{8ED6F841-52A1-4F16-8C40-B68CF4964C4B}"/>
    <cellStyle name="SAPBEXaggItem 2 3 8" xfId="10701" xr:uid="{2A8FBD25-18A8-4FB9-BD58-9FB230587642}"/>
    <cellStyle name="SAPBEXaggItem 2 4" xfId="1986" xr:uid="{10413AC5-15F1-4236-8C00-6AF4AF4C4FED}"/>
    <cellStyle name="SAPBEXaggItem 2 4 2" xfId="9838" xr:uid="{25887DF3-3A65-4BF2-A1E1-06C59B239600}"/>
    <cellStyle name="SAPBEXaggItem 2 5" xfId="2194" xr:uid="{9C9A11C7-2268-4822-88EB-86A69E2A69EF}"/>
    <cellStyle name="SAPBEXaggItem 2 5 2" xfId="13271" xr:uid="{9DFC868F-113D-4232-B2B3-D2C5E539868F}"/>
    <cellStyle name="SAPBEXaggItem 2 6" xfId="3404" xr:uid="{EA9FB07E-A17D-46FB-A806-7AEE7D55EC13}"/>
    <cellStyle name="SAPBEXaggItem 2 6 2" xfId="14626" xr:uid="{2A29732E-E21C-47A1-A828-28BB7AA5CEED}"/>
    <cellStyle name="SAPBEXaggItem 2 7" xfId="3151" xr:uid="{F7A43C8A-CE7F-455B-8F71-832EBA099351}"/>
    <cellStyle name="SAPBEXaggItem 2 8" xfId="3502" xr:uid="{4F1B5CC9-BFC5-4B4D-8285-0759955FDA4B}"/>
    <cellStyle name="SAPBEXaggItem 2 9" xfId="3918" xr:uid="{1327FCD2-3E67-41A5-8C16-8ED6D1665F8C}"/>
    <cellStyle name="SAPBEXaggItem 3" xfId="694" xr:uid="{42ACC94F-6467-4A95-8455-D9E79E0BAB48}"/>
    <cellStyle name="SAPBEXaggItem 3 10" xfId="8138" xr:uid="{19D09F30-4EA0-4D99-92A7-8656883156DD}"/>
    <cellStyle name="SAPBEXaggItem 3 2" xfId="695" xr:uid="{DB870E5D-BF64-48C9-B721-016BF72F20B4}"/>
    <cellStyle name="SAPBEXaggItem 3 2 2" xfId="1220" xr:uid="{47067F10-767D-498F-8C84-E1CAB116B09E}"/>
    <cellStyle name="SAPBEXaggItem 3 2 2 2" xfId="2468" xr:uid="{9B95D646-D050-41E2-AB69-641E22D86367}"/>
    <cellStyle name="SAPBEXaggItem 3 2 2 3" xfId="2974" xr:uid="{EC481F35-235B-48DF-8027-C0F968ECD223}"/>
    <cellStyle name="SAPBEXaggItem 3 2 2 4" xfId="2746" xr:uid="{E96995F6-13AE-438B-86DF-3D5B7CA9BD6A}"/>
    <cellStyle name="SAPBEXaggItem 3 2 2 5" xfId="1495" xr:uid="{12A452B4-BA34-43E6-A356-EB63780EFFC6}"/>
    <cellStyle name="SAPBEXaggItem 3 2 2 6" xfId="3757" xr:uid="{F4C14857-62E1-481E-9521-AC31E68F230D}"/>
    <cellStyle name="SAPBEXaggItem 3 2 2 7" xfId="4497" xr:uid="{1EF7DC56-278C-4481-B827-7F897544F029}"/>
    <cellStyle name="SAPBEXaggItem 3 2 2 8" xfId="14890" xr:uid="{8EB7183A-0C17-45BB-B84A-4BEC56AC609A}"/>
    <cellStyle name="SAPBEXaggItem 3 2 3" xfId="1989" xr:uid="{7028CB1C-2369-49E7-8A19-E0237E9EC7A1}"/>
    <cellStyle name="SAPBEXaggItem 3 2 3 2" xfId="15616" xr:uid="{56FDC795-C44D-4775-876A-B2D20FCA31CF}"/>
    <cellStyle name="SAPBEXaggItem 3 2 4" xfId="1668" xr:uid="{0709D78D-22BE-45AE-B77B-30E37B495EC5}"/>
    <cellStyle name="SAPBEXaggItem 3 2 4 2" xfId="17000" xr:uid="{220DAD1A-2B7B-46B0-B4C4-7E71BFD29FB0}"/>
    <cellStyle name="SAPBEXaggItem 3 2 5" xfId="3438" xr:uid="{6B5AC4CF-9027-4628-A68C-11B6B9129949}"/>
    <cellStyle name="SAPBEXaggItem 3 2 6" xfId="1878" xr:uid="{7785F144-028B-4B30-9D6F-555232D528B2}"/>
    <cellStyle name="SAPBEXaggItem 3 2 7" xfId="3732" xr:uid="{1D2AD8BC-FADA-416E-A5DD-6B463D40A144}"/>
    <cellStyle name="SAPBEXaggItem 3 2 8" xfId="3819" xr:uid="{7F17B029-E3C1-451F-B9BE-D0D3FE34E07D}"/>
    <cellStyle name="SAPBEXaggItem 3 2 9" xfId="12216" xr:uid="{169D793C-BD68-4173-B9A5-514A4C055D3A}"/>
    <cellStyle name="SAPBEXaggItem 3 3" xfId="1219" xr:uid="{B012F317-12D8-4CAA-A36E-DBD36518008A}"/>
    <cellStyle name="SAPBEXaggItem 3 3 2" xfId="2467" xr:uid="{B3B4FE4B-0728-4513-AFA3-5A7D4E05672A}"/>
    <cellStyle name="SAPBEXaggItem 3 3 2 2" xfId="14044" xr:uid="{D2F57F9A-68B5-451B-AB36-547C6A5D246E}"/>
    <cellStyle name="SAPBEXaggItem 3 3 3" xfId="2973" xr:uid="{7015DD16-8757-4FBE-A4C4-EB29C6DB4F08}"/>
    <cellStyle name="SAPBEXaggItem 3 3 3 2" xfId="13831" xr:uid="{35315AD0-8945-4D8F-83B0-D673F69211CC}"/>
    <cellStyle name="SAPBEXaggItem 3 3 4" xfId="1762" xr:uid="{8E8DB745-7248-4450-83D7-09C7C7E7A7B2}"/>
    <cellStyle name="SAPBEXaggItem 3 3 5" xfId="3674" xr:uid="{4329F3BF-EDB3-4A69-8EC2-928CEF56A716}"/>
    <cellStyle name="SAPBEXaggItem 3 3 6" xfId="3678" xr:uid="{3EF115A3-40F1-42B8-ACCD-E28237652988}"/>
    <cellStyle name="SAPBEXaggItem 3 3 7" xfId="4215" xr:uid="{4434FA24-E5F0-40F2-B37C-292F34B74364}"/>
    <cellStyle name="SAPBEXaggItem 3 3 8" xfId="10813" xr:uid="{6E252E51-45D1-4784-BCDC-2CBDDF2DB206}"/>
    <cellStyle name="SAPBEXaggItem 3 4" xfId="1988" xr:uid="{5C2E3E0F-179E-4488-848F-FB5677C7F70A}"/>
    <cellStyle name="SAPBEXaggItem 3 4 2" xfId="10031" xr:uid="{8D521D64-56A6-415C-BB06-15613CEF0547}"/>
    <cellStyle name="SAPBEXaggItem 3 5" xfId="1671" xr:uid="{8E9B82F2-6349-48F6-87C0-E6AF4C09D6C1}"/>
    <cellStyle name="SAPBEXaggItem 3 5 2" xfId="13425" xr:uid="{A484B1AE-D443-4CA6-B5AF-DF2C8640CB2B}"/>
    <cellStyle name="SAPBEXaggItem 3 6" xfId="2179" xr:uid="{7781A93A-FE02-4080-9BD4-179CDB6E7CF5}"/>
    <cellStyle name="SAPBEXaggItem 3 6 2" xfId="14625" xr:uid="{DCB3C7BA-D512-46C1-8046-3FA337B39013}"/>
    <cellStyle name="SAPBEXaggItem 3 7" xfId="3800" xr:uid="{1E925B3D-6350-4A85-82A3-E7E999DB68FD}"/>
    <cellStyle name="SAPBEXaggItem 3 8" xfId="3840" xr:uid="{3A3CC2E7-6307-4F99-A248-32C1A80972B9}"/>
    <cellStyle name="SAPBEXaggItem 3 9" xfId="4115" xr:uid="{B07CE406-5AD2-4CF6-837B-3FB838FFFB1E}"/>
    <cellStyle name="SAPBEXaggItem 4" xfId="696" xr:uid="{2023DC33-E09D-4F8E-A293-EB16770C1EB4}"/>
    <cellStyle name="SAPBEXaggItem 4 2" xfId="1221" xr:uid="{4FFBFCED-0F7E-47AD-AEF4-94095214A3ED}"/>
    <cellStyle name="SAPBEXaggItem 4 2 2" xfId="2469" xr:uid="{44C70054-607C-448F-8E0A-3C96DB6F3557}"/>
    <cellStyle name="SAPBEXaggItem 4 2 2 2" xfId="15011" xr:uid="{74A64EA6-1F72-4127-9DF2-78D1B26B9CB5}"/>
    <cellStyle name="SAPBEXaggItem 4 2 3" xfId="2975" xr:uid="{AC10ABCC-FF1C-49BB-AF8C-C0123D2F98EC}"/>
    <cellStyle name="SAPBEXaggItem 4 2 3 2" xfId="15784" xr:uid="{0C52FC5B-4598-4FB2-ABBA-D4AA100AF825}"/>
    <cellStyle name="SAPBEXaggItem 4 2 4" xfId="2178" xr:uid="{E23B6633-2F2A-4AEB-A4C6-2071CF2EBEFE}"/>
    <cellStyle name="SAPBEXaggItem 4 2 4 2" xfId="17257" xr:uid="{30DEFDE9-6D41-4D68-9872-5BEBAB5FC289}"/>
    <cellStyle name="SAPBEXaggItem 4 2 5" xfId="3654" xr:uid="{EB6B1057-9803-4B55-B0F8-C9B6F1BC092E}"/>
    <cellStyle name="SAPBEXaggItem 4 2 6" xfId="4028" xr:uid="{32EE9894-D0AB-4572-9211-86C9004F8374}"/>
    <cellStyle name="SAPBEXaggItem 4 2 7" xfId="2228" xr:uid="{E5EF3152-C139-4C89-9A44-7821F9403019}"/>
    <cellStyle name="SAPBEXaggItem 4 2 8" xfId="12473" xr:uid="{E2E38286-A62C-4CB4-84D0-B6C8B64A7059}"/>
    <cellStyle name="SAPBEXaggItem 4 3" xfId="1990" xr:uid="{0D6C7C30-54B3-4C04-8264-995F6D9D0711}"/>
    <cellStyle name="SAPBEXaggItem 4 3 2" xfId="14258" xr:uid="{48772BD0-F10C-4E33-9AC6-27E6147A5BB8}"/>
    <cellStyle name="SAPBEXaggItem 4 3 3" xfId="15046" xr:uid="{2E57F1D6-E94D-43BA-B0A3-CA20E49E6E08}"/>
    <cellStyle name="SAPBEXaggItem 4 3 4" xfId="11071" xr:uid="{FB5991DD-F7F5-4DF4-9D56-91C56FB2E6E6}"/>
    <cellStyle name="SAPBEXaggItem 4 4" xfId="1725" xr:uid="{7F86AD83-F266-42C8-85AE-49C8B7FCCF18}"/>
    <cellStyle name="SAPBEXaggItem 4 4 2" xfId="10133" xr:uid="{25D6CC40-A63C-448E-9683-D2C60EA92D6A}"/>
    <cellStyle name="SAPBEXaggItem 4 5" xfId="1899" xr:uid="{DF8A9775-E03A-4647-AB5C-3C6C3C5024FD}"/>
    <cellStyle name="SAPBEXaggItem 4 5 2" xfId="13527" xr:uid="{C507FD44-908A-4572-BA77-9EBA4AA40650}"/>
    <cellStyle name="SAPBEXaggItem 4 6" xfId="3526" xr:uid="{E65693C1-2176-4119-AA38-90058C184ABF}"/>
    <cellStyle name="SAPBEXaggItem 4 6 2" xfId="13164" xr:uid="{12CEF391-EDA0-44AD-A247-AA3B08FFECD0}"/>
    <cellStyle name="SAPBEXaggItem 4 7" xfId="3981" xr:uid="{DDB695AA-9506-42AF-B53F-9477CB0C7DA1}"/>
    <cellStyle name="SAPBEXaggItem 4 8" xfId="4013" xr:uid="{46DB0C39-C9BF-4CDF-815D-55AFCBF18DBD}"/>
    <cellStyle name="SAPBEXaggItem 4 9" xfId="8241" xr:uid="{69443722-EAED-4CC8-962E-382F5CADCF81}"/>
    <cellStyle name="SAPBEXaggItem 5" xfId="936" xr:uid="{941D7DFD-ED64-4890-843B-C7343AEF3A8B}"/>
    <cellStyle name="SAPBEXaggItem 5 2" xfId="1344" xr:uid="{BA88112F-7079-4288-AB8D-11AABCC6E129}"/>
    <cellStyle name="SAPBEXaggItem 5 2 2" xfId="2592" xr:uid="{A142BC34-2232-4A01-B4FB-7529E79631C3}"/>
    <cellStyle name="SAPBEXaggItem 5 2 2 2" xfId="15095" xr:uid="{8B002A2F-1C5A-4384-AFBD-C21140FAE6B2}"/>
    <cellStyle name="SAPBEXaggItem 5 2 3" xfId="3098" xr:uid="{69302495-3B41-433C-B298-0E8EC8150DBC}"/>
    <cellStyle name="SAPBEXaggItem 5 2 3 2" xfId="15871" xr:uid="{1F02A0D9-42FA-426C-AA12-899E85920EF7}"/>
    <cellStyle name="SAPBEXaggItem 5 2 4" xfId="1650" xr:uid="{8F30E394-78FA-459D-A73F-1C6ECC6A7FA9}"/>
    <cellStyle name="SAPBEXaggItem 5 2 4 2" xfId="17432" xr:uid="{21FBD7C8-4665-4EE5-8343-04340ABC36F0}"/>
    <cellStyle name="SAPBEXaggItem 5 2 5" xfId="3636" xr:uid="{3A3AA30E-DB5F-42AB-8B07-D800FDB52B4F}"/>
    <cellStyle name="SAPBEXaggItem 5 2 6" xfId="3242" xr:uid="{D2442533-8728-4CCB-822A-A78C757629D1}"/>
    <cellStyle name="SAPBEXaggItem 5 2 7" xfId="4460" xr:uid="{A99BA144-F033-4EC0-8309-2A41ED0D074B}"/>
    <cellStyle name="SAPBEXaggItem 5 2 8" xfId="12657" xr:uid="{CB0B20B4-4C9D-45D9-9CE3-4F72F4FAC283}"/>
    <cellStyle name="SAPBEXaggItem 5 3" xfId="2204" xr:uid="{0EE669E3-635A-4C78-ACDF-55E43DFF06D7}"/>
    <cellStyle name="SAPBEXaggItem 5 3 2" xfId="14394" xr:uid="{4A9CE59B-5034-4940-800B-F4451134F066}"/>
    <cellStyle name="SAPBEXaggItem 5 3 3" xfId="14481" xr:uid="{3AB2B148-84B1-4721-80C4-DD73247EFF17}"/>
    <cellStyle name="SAPBEXaggItem 5 3 4" xfId="11248" xr:uid="{2FAE6C85-C92F-4225-BC75-65899692A589}"/>
    <cellStyle name="SAPBEXaggItem 5 4" xfId="2711" xr:uid="{0811ECE0-857E-41E8-8F91-FB8B044F5890}"/>
    <cellStyle name="SAPBEXaggItem 5 4 2" xfId="9758" xr:uid="{1D59B073-D68D-4EFF-99B3-5BCC127341E9}"/>
    <cellStyle name="SAPBEXaggItem 5 5" xfId="2618" xr:uid="{76332503-B589-4375-A8F7-269C13127A4D}"/>
    <cellStyle name="SAPBEXaggItem 5 5 2" xfId="13191" xr:uid="{C388CD82-24F2-4862-90E8-4D16B9219F1D}"/>
    <cellStyle name="SAPBEXaggItem 5 6" xfId="3950" xr:uid="{BE23B801-195E-4F03-A3C3-0F4B75BD4B61}"/>
    <cellStyle name="SAPBEXaggItem 5 6 2" xfId="13083" xr:uid="{B1002F32-3B81-455E-B8E7-4B40F5DE3C77}"/>
    <cellStyle name="SAPBEXaggItem 5 7" xfId="3358" xr:uid="{17340BAD-A8E7-4D0F-9314-DE1A956E108F}"/>
    <cellStyle name="SAPBEXaggItem 5 8" xfId="4396" xr:uid="{39DA65C9-BB87-4402-8D44-2BFB814FA3F6}"/>
    <cellStyle name="SAPBEXaggItem 5 9" xfId="7865" xr:uid="{EE370C95-D559-4991-953D-B798D5FF258B}"/>
    <cellStyle name="SAPBEXaggItem 6" xfId="960" xr:uid="{044D4890-6247-4EE6-AE79-DD5CB21F183D}"/>
    <cellStyle name="SAPBEXaggItem 6 2" xfId="15307" xr:uid="{9255CCA9-D1B1-4B2E-8A9C-988EFD3798DE}"/>
    <cellStyle name="SAPBEXaggItem 6 3" xfId="16423" xr:uid="{2AF586FE-64B5-428A-A65A-E8975A3F272A}"/>
    <cellStyle name="SAPBEXaggItem 6 4" xfId="11513" xr:uid="{DD50FB94-D7CB-4F8D-819B-636E9E7060DD}"/>
    <cellStyle name="SAPBEXaggItem 7" xfId="1053" xr:uid="{655CCC4F-F0F3-4612-B20E-87652C47E217}"/>
    <cellStyle name="SAPBEXaggItem 7 2" xfId="14679" xr:uid="{66BF5D42-706E-4541-93C8-4559DA3072C2}"/>
    <cellStyle name="SAPBEXaggItem 7 3" xfId="15401" xr:uid="{B79641CA-D647-4C1F-BE5F-C416BEE71358}"/>
    <cellStyle name="SAPBEXaggItem 7 4" xfId="16743" xr:uid="{87FDF186-590C-4CC6-92CD-A0A0E631C135}"/>
    <cellStyle name="SAPBEXaggItem 7 5" xfId="11883" xr:uid="{AAC2176C-CE01-40BB-81A7-E8E9DA40855A}"/>
    <cellStyle name="SAPBEXaggItem 8" xfId="249" xr:uid="{494D301D-6F97-4B89-90FA-BE67F217C10F}"/>
    <cellStyle name="SAPBEXaggItem 8 2" xfId="1165" xr:uid="{04F2BCEA-4BF4-4942-A0B9-CB7791E1C625}"/>
    <cellStyle name="SAPBEXaggItem 8 2 2" xfId="2413" xr:uid="{9AB9A2EE-B050-4C6C-86B4-490CFBB6E96E}"/>
    <cellStyle name="SAPBEXaggItem 8 2 3" xfId="2919" xr:uid="{EE0ABC93-70D9-489B-A65B-32DF3B4022B8}"/>
    <cellStyle name="SAPBEXaggItem 8 2 4" xfId="2807" xr:uid="{514658BB-5D56-48C9-A89C-C21FA3E9541F}"/>
    <cellStyle name="SAPBEXaggItem 8 2 5" xfId="1960" xr:uid="{07FE6CCF-E815-47B1-88A8-310D69BD4D81}"/>
    <cellStyle name="SAPBEXaggItem 8 2 6" xfId="4021" xr:uid="{03438BBE-D6B9-4476-AA45-325B019B35C7}"/>
    <cellStyle name="SAPBEXaggItem 8 2 7" xfId="4490" xr:uid="{0C30A0B6-3A07-4234-926B-A1A6BB4E7FBF}"/>
    <cellStyle name="SAPBEXaggItem 8 2 8" xfId="13729" xr:uid="{5C3911D7-C62B-49D4-AB5C-B780E85A5B7E}"/>
    <cellStyle name="SAPBEXaggItem 8 3" xfId="1591" xr:uid="{1C4ECFF7-15C1-47EE-894B-52598325AEEF}"/>
    <cellStyle name="SAPBEXaggItem 8 3 2" xfId="15230" xr:uid="{59D3AB7E-FEE2-41DA-B43D-0CF256F83BA5}"/>
    <cellStyle name="SAPBEXaggItem 8 4" xfId="1942" xr:uid="{2A42753E-A86A-4908-B350-14F952CB4261}"/>
    <cellStyle name="SAPBEXaggItem 8 5" xfId="3512" xr:uid="{B2E835C9-FFED-4A70-82E8-1A4A41480483}"/>
    <cellStyle name="SAPBEXaggItem 8 6" xfId="1527" xr:uid="{A69F8C0E-F696-44BC-B4DA-9329AEB4AE5C}"/>
    <cellStyle name="SAPBEXaggItem 8 7" xfId="4106" xr:uid="{949A8C71-763C-4344-B719-DF168B27ED0C}"/>
    <cellStyle name="SAPBEXaggItem 8 8" xfId="4179" xr:uid="{BA26A546-18F5-43C1-9F30-01423060A376}"/>
    <cellStyle name="SAPBEXaggItem 8 9" xfId="10469" xr:uid="{FF6061E7-1433-46A1-A87F-A5D079BF89FC}"/>
    <cellStyle name="SAPBEXaggItem 9" xfId="1118" xr:uid="{53261AA9-B461-46D3-99F1-4FCE9409DD57}"/>
    <cellStyle name="SAPBEXaggItem 9 2" xfId="2366" xr:uid="{6F666D7A-4BE7-4D5B-8ED3-B0B7B6FFF1B8}"/>
    <cellStyle name="SAPBEXaggItem 9 3" xfId="2872" xr:uid="{3979542B-BA5B-4A94-A669-889BC4CBF5DB}"/>
    <cellStyle name="SAPBEXaggItem 9 4" xfId="3203" xr:uid="{DD218894-9842-47DB-914F-88B27EABCB0B}"/>
    <cellStyle name="SAPBEXaggItem 9 5" xfId="3549" xr:uid="{A158832F-EA82-4375-A357-1E7C81E3C9ED}"/>
    <cellStyle name="SAPBEXaggItem 9 6" xfId="1815" xr:uid="{C1ED48CF-F89F-4D57-93D0-2A6CCB6D725C}"/>
    <cellStyle name="SAPBEXaggItem 9 7" xfId="4139" xr:uid="{329310D5-CB34-4834-A9CD-6A0C4C2E0A65}"/>
    <cellStyle name="SAPBEXaggItem 9 8" xfId="9188" xr:uid="{ACAA2148-BB3B-46F9-8BF5-E846D900EA23}"/>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0 2" xfId="9189" xr:uid="{8B10DB50-7AD3-40E7-8735-D773CAD1EA58}"/>
    <cellStyle name="SAPBEXaggItemX 11" xfId="1556" xr:uid="{315C63B8-A58B-484C-AF03-8CD597B9E3A2}"/>
    <cellStyle name="SAPBEXaggItemX 11 2" xfId="8953" xr:uid="{3749BEB8-D177-487B-9874-A7481796E924}"/>
    <cellStyle name="SAPBEXaggItemX 12" xfId="4005" xr:uid="{0CF5E6F8-D210-4788-8C14-B06C4AD83FC9}"/>
    <cellStyle name="SAPBEXaggItemX 13" xfId="4111" xr:uid="{E8853E2B-FDBC-44E6-8449-59D2C03485E2}"/>
    <cellStyle name="SAPBEXaggItemX 14" xfId="5677" xr:uid="{FB50F37A-D1BF-49F9-A36B-C9DCAFFB4E16}"/>
    <cellStyle name="SAPBEXaggItemX 15" xfId="5948" xr:uid="{B44C43A6-81CD-4BB8-A3C1-631242C355DB}"/>
    <cellStyle name="SAPBEXaggItemX 16" xfId="7301" xr:uid="{2A7880EB-8365-4C56-ABA9-4B8194C37C44}"/>
    <cellStyle name="SAPBEXaggItemX 2" xfId="698" xr:uid="{667F4246-D3C3-4015-BE6A-1D959C3F2313}"/>
    <cellStyle name="SAPBEXaggItemX 2 2" xfId="1222" xr:uid="{6D2D6927-BF23-458D-9E0C-BF5AF2C523CF}"/>
    <cellStyle name="SAPBEXaggItemX 2 2 2" xfId="2470" xr:uid="{A3D893BA-C551-403A-A484-2D9C628F164B}"/>
    <cellStyle name="SAPBEXaggItemX 2 2 2 2" xfId="15509" xr:uid="{08B0507E-F5F5-44A2-9052-150B8CCA09C2}"/>
    <cellStyle name="SAPBEXaggItemX 2 2 3" xfId="2976" xr:uid="{B9E15A92-2977-45BC-81B0-FAE842D85437}"/>
    <cellStyle name="SAPBEXaggItemX 2 2 3 2" xfId="16905" xr:uid="{ED5301CB-C383-4B43-9D7C-2F109E3622F4}"/>
    <cellStyle name="SAPBEXaggItemX 2 2 4" xfId="2143" xr:uid="{9ED9DB31-35C0-4CF5-9810-CBB1B86F5875}"/>
    <cellStyle name="SAPBEXaggItemX 2 2 5" xfId="3402" xr:uid="{DA62BA74-A4F0-4383-86DA-B35CBB45E3C6}"/>
    <cellStyle name="SAPBEXaggItemX 2 2 6" xfId="3661" xr:uid="{AC349040-4401-429F-A4C7-9C036658385E}"/>
    <cellStyle name="SAPBEXaggItemX 2 2 7" xfId="4423" xr:uid="{7A5312F4-D04F-404F-8ED0-3DA8E4DA9115}"/>
    <cellStyle name="SAPBEXaggItemX 2 2 8" xfId="12106" xr:uid="{0B4E81D2-9F8B-4DD0-85B1-D11977D93E43}"/>
    <cellStyle name="SAPBEXaggItemX 2 3" xfId="1991" xr:uid="{52F0BD10-8E8B-4080-B953-C58F9C10ED87}"/>
    <cellStyle name="SAPBEXaggItemX 2 3 2" xfId="13935" xr:uid="{52124F7E-2033-4913-A0CD-7085C3FEC7ED}"/>
    <cellStyle name="SAPBEXaggItemX 2 3 3" xfId="15063" xr:uid="{D26F2CCD-0CDF-41E1-8A0F-F36B42BDB997}"/>
    <cellStyle name="SAPBEXaggItemX 2 3 4" xfId="10702" xr:uid="{57A7151E-6DF2-4C6D-B39A-B77303187F31}"/>
    <cellStyle name="SAPBEXaggItemX 2 4" xfId="1536" xr:uid="{D4E93DB1-7AFD-4501-93F3-477D3262E83C}"/>
    <cellStyle name="SAPBEXaggItemX 2 4 2" xfId="10102" xr:uid="{B302D7EA-70CF-438A-A085-FBF1282B3E7F}"/>
    <cellStyle name="SAPBEXaggItemX 2 5" xfId="1505" xr:uid="{17749DFA-ABED-4802-B69F-3C025E6827B3}"/>
    <cellStyle name="SAPBEXaggItemX 2 5 2" xfId="13496" xr:uid="{47F56024-98A9-4FD4-A98E-9AC909535E72}"/>
    <cellStyle name="SAPBEXaggItemX 2 6" xfId="1881" xr:uid="{FE69FC5A-2333-4151-B904-76C097D09931}"/>
    <cellStyle name="SAPBEXaggItemX 2 6 2" xfId="15077" xr:uid="{2A3CABC7-D714-4273-8EF9-CC826BD098DC}"/>
    <cellStyle name="SAPBEXaggItemX 2 7" xfId="3448" xr:uid="{A4F34113-F1A2-4DD5-81EF-05E242FE3212}"/>
    <cellStyle name="SAPBEXaggItemX 2 8" xfId="4160" xr:uid="{7930E9C3-4841-4371-8031-AF38F4ED7C08}"/>
    <cellStyle name="SAPBEXaggItemX 2 9" xfId="8210" xr:uid="{12A3C540-4143-483F-AE2F-4995AECC28DE}"/>
    <cellStyle name="SAPBEXaggItemX 3" xfId="961" xr:uid="{D54C85C5-DD50-46E9-BB01-326518B41C9D}"/>
    <cellStyle name="SAPBEXaggItemX 3 2" xfId="12217" xr:uid="{524CC7B8-F02F-4826-92D5-2C257BB53026}"/>
    <cellStyle name="SAPBEXaggItemX 3 2 2" xfId="15617" xr:uid="{C6A60DB9-0227-4907-BD8A-EA0D753DC122}"/>
    <cellStyle name="SAPBEXaggItemX 3 2 3" xfId="17001" xr:uid="{7B407BAB-9885-4C4C-829F-AD2F4A7C11E0}"/>
    <cellStyle name="SAPBEXaggItemX 3 3" xfId="10814" xr:uid="{86FA55DD-0DF6-4FAD-AFE5-F65E4CEFD36E}"/>
    <cellStyle name="SAPBEXaggItemX 3 3 2" xfId="14045" xr:uid="{DFAD4247-C3A9-4E02-A7A2-5BEDBA05D351}"/>
    <cellStyle name="SAPBEXaggItemX 3 3 3" xfId="13555" xr:uid="{B4B9C246-9B21-4767-8892-F78AB193438F}"/>
    <cellStyle name="SAPBEXaggItemX 3 4" xfId="10094" xr:uid="{4CDE3A15-363C-4E5E-B672-6EAD9F4EFB81}"/>
    <cellStyle name="SAPBEXaggItemX 3 5" xfId="13488" xr:uid="{C303E461-212B-4EA7-84C7-54A997E879B7}"/>
    <cellStyle name="SAPBEXaggItemX 3 6" xfId="13022" xr:uid="{82F872EA-5ECC-44FE-A5FD-550B21F55405}"/>
    <cellStyle name="SAPBEXaggItemX 3 7" xfId="8201" xr:uid="{8AB9AC41-2F55-42D7-89B9-8CAE15D2DE91}"/>
    <cellStyle name="SAPBEXaggItemX 4" xfId="1056" xr:uid="{DD887475-6DF6-412A-B5DD-979C4D2DF53E}"/>
    <cellStyle name="SAPBEXaggItemX 4 2" xfId="1365" xr:uid="{387AE62B-7B59-4AAE-BC2A-C052F13B4B26}"/>
    <cellStyle name="SAPBEXaggItemX 4 2 2" xfId="2613" xr:uid="{555E0CB7-FEE6-4D1F-8878-10606975BC3A}"/>
    <cellStyle name="SAPBEXaggItemX 4 2 2 2" xfId="15785" xr:uid="{BADE85E9-3012-40E9-8321-939B29A05D08}"/>
    <cellStyle name="SAPBEXaggItemX 4 2 3" xfId="3119" xr:uid="{C32445E2-D45E-40CB-8F11-A4C503942ADA}"/>
    <cellStyle name="SAPBEXaggItemX 4 2 3 2" xfId="17258" xr:uid="{FEB5EB9F-5104-4E32-A865-83C837744BBF}"/>
    <cellStyle name="SAPBEXaggItemX 4 2 4" xfId="1644" xr:uid="{C0BB6950-8CC8-498C-8ABD-DADA045C4CDE}"/>
    <cellStyle name="SAPBEXaggItemX 4 2 5" xfId="3457" xr:uid="{1028C230-EB19-4605-8E89-762C0BCE60DC}"/>
    <cellStyle name="SAPBEXaggItemX 4 2 6" xfId="4276" xr:uid="{CF39EF56-5234-4AD7-9B32-372DF91C16AF}"/>
    <cellStyle name="SAPBEXaggItemX 4 2 7" xfId="1514" xr:uid="{D4537661-7AFA-44CB-84E0-E3265CF1073D}"/>
    <cellStyle name="SAPBEXaggItemX 4 2 8" xfId="12474" xr:uid="{D3659A8D-4EEE-44B5-BFA4-FB4F3C2EA066}"/>
    <cellStyle name="SAPBEXaggItemX 4 3" xfId="2315" xr:uid="{C8767D6F-5051-46E3-AD63-346DCD332A2C}"/>
    <cellStyle name="SAPBEXaggItemX 4 3 2" xfId="14259" xr:uid="{4DC65C79-D34F-4242-8703-EA17DEA1E6ED}"/>
    <cellStyle name="SAPBEXaggItemX 4 3 3" xfId="13135" xr:uid="{00911117-20E8-4969-A731-2EA4B890906B}"/>
    <cellStyle name="SAPBEXaggItemX 4 3 4" xfId="11072" xr:uid="{152E51BF-8559-43C1-80D7-5AAD8D0088C2}"/>
    <cellStyle name="SAPBEXaggItemX 4 4" xfId="2813" xr:uid="{623F3845-4368-4169-9E39-776878B0593E}"/>
    <cellStyle name="SAPBEXaggItemX 4 4 2" xfId="9913" xr:uid="{504EE3E9-1248-41CA-8557-0B73A70FF5D8}"/>
    <cellStyle name="SAPBEXaggItemX 4 5" xfId="2824" xr:uid="{0CF7C08D-8BB6-41F6-BFB6-032734B1E301}"/>
    <cellStyle name="SAPBEXaggItemX 4 5 2" xfId="13339" xr:uid="{D6069798-E525-43F1-A784-1FB62F2A8F0B}"/>
    <cellStyle name="SAPBEXaggItemX 4 6" xfId="3520" xr:uid="{DC28CCD4-ECE6-4F97-AD0A-921D63FB12BF}"/>
    <cellStyle name="SAPBEXaggItemX 4 6 2" xfId="14382" xr:uid="{A76652D0-57C6-4274-9FB9-64E874CE233D}"/>
    <cellStyle name="SAPBEXaggItemX 4 7" xfId="2781" xr:uid="{14E0CA35-E571-43DD-A4A8-1317AA790617}"/>
    <cellStyle name="SAPBEXaggItemX 4 8" xfId="4449" xr:uid="{9DBD0766-9209-4E0B-A54B-151CC183674E}"/>
    <cellStyle name="SAPBEXaggItemX 4 9" xfId="8020" xr:uid="{B99D1AD7-19A4-4675-AD21-DF60B3E155A5}"/>
    <cellStyle name="SAPBEXaggItemX 5" xfId="1052" xr:uid="{712A06F4-1EF0-47FA-A800-17B977B37BA5}"/>
    <cellStyle name="SAPBEXaggItemX 5 2" xfId="12658" xr:uid="{82ECF915-FC66-4F5F-A419-D18C458500AC}"/>
    <cellStyle name="SAPBEXaggItemX 5 2 2" xfId="15872" xr:uid="{29AA6759-F8ED-4133-B900-49AD0798100A}"/>
    <cellStyle name="SAPBEXaggItemX 5 2 3" xfId="17433" xr:uid="{3E29EF84-1307-4046-AFCE-7D9C118D43F8}"/>
    <cellStyle name="SAPBEXaggItemX 5 3" xfId="11249" xr:uid="{6BC887B6-A231-4C0B-9C64-7BA6FC53A023}"/>
    <cellStyle name="SAPBEXaggItemX 5 3 2" xfId="14395" xr:uid="{3115DD59-5EAC-4B89-B46D-DBB2D4D83FB8}"/>
    <cellStyle name="SAPBEXaggItemX 5 3 3" xfId="9102" xr:uid="{48870AB1-A220-40F8-B0E1-E31D936C2FA5}"/>
    <cellStyle name="SAPBEXaggItemX 5 4" xfId="9993" xr:uid="{0BC02079-53FB-403B-9FBD-77D64684B08C}"/>
    <cellStyle name="SAPBEXaggItemX 5 5" xfId="13387" xr:uid="{7D54D34A-C898-418B-8F3F-76C4E8386A83}"/>
    <cellStyle name="SAPBEXaggItemX 5 6" xfId="13025" xr:uid="{DF6E5C1D-CCF5-4E69-8932-184FE1374384}"/>
    <cellStyle name="SAPBEXaggItemX 5 7" xfId="8100" xr:uid="{BB4BB909-11B0-4635-B7C4-A7CF13D134A5}"/>
    <cellStyle name="SAPBEXaggItemX 6" xfId="250" xr:uid="{431AAEA9-6721-4CE7-A4DC-18D2AB70C76B}"/>
    <cellStyle name="SAPBEXaggItemX 6 2" xfId="1166" xr:uid="{B60345D5-47E8-4B50-9DB1-7DB4EDC8FE46}"/>
    <cellStyle name="SAPBEXaggItemX 6 2 2" xfId="2414" xr:uid="{83B1A3E2-7868-4F44-B726-43E59F30E7BE}"/>
    <cellStyle name="SAPBEXaggItemX 6 2 2 2" xfId="15717" xr:uid="{948F3680-FA92-4606-8A03-E6FF11BEC325}"/>
    <cellStyle name="SAPBEXaggItemX 6 2 3" xfId="2920" xr:uid="{FCB7C109-572F-4568-A52F-20D55CC88FBE}"/>
    <cellStyle name="SAPBEXaggItemX 6 2 3 2" xfId="17190" xr:uid="{4DBE8EA6-E3B5-4B13-A284-A4FE2D3EAFF5}"/>
    <cellStyle name="SAPBEXaggItemX 6 2 4" xfId="1740" xr:uid="{6EB1BEBD-48A6-496F-A768-7E3F0216D269}"/>
    <cellStyle name="SAPBEXaggItemX 6 2 5" xfId="3534" xr:uid="{93781501-3DDA-47A3-A730-88B0FD507D33}"/>
    <cellStyle name="SAPBEXaggItemX 6 2 6" xfId="2822" xr:uid="{CD7A56DD-5993-47D1-AB5F-C3C649B8DD14}"/>
    <cellStyle name="SAPBEXaggItemX 6 2 7" xfId="4294" xr:uid="{268316DA-924A-45FB-A18C-08D02600C21F}"/>
    <cellStyle name="SAPBEXaggItemX 6 2 8" xfId="12406" xr:uid="{530021CC-73C0-4104-A307-10DAA4D01998}"/>
    <cellStyle name="SAPBEXaggItemX 6 3" xfId="1592" xr:uid="{ACE2929E-A41A-494A-8C3F-9CF55652C886}"/>
    <cellStyle name="SAPBEXaggItemX 6 3 2" xfId="14191" xr:uid="{56F08261-D7E7-4E55-A19B-C393CD4887A5}"/>
    <cellStyle name="SAPBEXaggItemX 6 4" xfId="1944" xr:uid="{7393677A-E992-446A-9D48-815345CC4694}"/>
    <cellStyle name="SAPBEXaggItemX 6 4 2" xfId="14641" xr:uid="{81F46A4F-93F9-4F93-BB11-74C2793564D6}"/>
    <cellStyle name="SAPBEXaggItemX 6 5" xfId="2767" xr:uid="{61F914E8-34E7-4F66-966B-6A32CE5DF616}"/>
    <cellStyle name="SAPBEXaggItemX 6 6" xfId="2149" xr:uid="{F2DA4213-6B2C-4F0D-A977-28D3CF7D1530}"/>
    <cellStyle name="SAPBEXaggItemX 6 7" xfId="4068" xr:uid="{0CBB19F8-D7E5-4F35-B983-295F416A5DAF}"/>
    <cellStyle name="SAPBEXaggItemX 6 8" xfId="3977" xr:uid="{BFCF8838-D28E-47BD-B14E-D2D8E74BB6C4}"/>
    <cellStyle name="SAPBEXaggItemX 6 9" xfId="11004" xr:uid="{2E254966-A472-4B70-9935-7680361DEFED}"/>
    <cellStyle name="SAPBEXaggItemX 7" xfId="1119" xr:uid="{EE8C00B4-94D9-4FDB-B9FF-5ECE82B9D1A3}"/>
    <cellStyle name="SAPBEXaggItemX 7 2" xfId="2367" xr:uid="{35A31328-6D5C-44FD-A17B-4E2FA39FAA5A}"/>
    <cellStyle name="SAPBEXaggItemX 7 2 2" xfId="15308" xr:uid="{3659F31F-A6DB-437E-B766-0393A3C5A198}"/>
    <cellStyle name="SAPBEXaggItemX 7 3" xfId="2873" xr:uid="{4D253630-8B00-4E2A-B6F9-C202159CB624}"/>
    <cellStyle name="SAPBEXaggItemX 7 3 2" xfId="16424" xr:uid="{77DBC453-1E8B-484B-893B-4EE3585A1D0C}"/>
    <cellStyle name="SAPBEXaggItemX 7 4" xfId="1781" xr:uid="{9DE5B1B3-F751-47FA-859A-4ADBBFB46232}"/>
    <cellStyle name="SAPBEXaggItemX 7 5" xfId="2803" xr:uid="{8F4534FF-E1A0-469A-8F24-CF5F6B89A6F3}"/>
    <cellStyle name="SAPBEXaggItemX 7 6" xfId="3551" xr:uid="{B17A6403-FCC7-4B3C-A716-C833AFD56666}"/>
    <cellStyle name="SAPBEXaggItemX 7 7" xfId="2659" xr:uid="{C4504982-3C96-45EA-AF5F-B6B5005EE4BC}"/>
    <cellStyle name="SAPBEXaggItemX 7 8" xfId="11514" xr:uid="{D503437F-AA0B-43AB-BE74-6B338A76FB2C}"/>
    <cellStyle name="SAPBEXaggItemX 8" xfId="1419" xr:uid="{8D6FEB79-FEB9-4FEA-9110-DAD4C7ED6701}"/>
    <cellStyle name="SAPBEXaggItemX 8 2" xfId="15402" xr:uid="{B17A062B-0819-4621-A8F4-FF35D48661BE}"/>
    <cellStyle name="SAPBEXaggItemX 8 3" xfId="16744" xr:uid="{217AF429-5E56-4ACA-9826-A9E4D713E989}"/>
    <cellStyle name="SAPBEXaggItemX 8 4" xfId="11884" xr:uid="{C2175C6D-6E9D-403B-90D8-699F19AF39EB}"/>
    <cellStyle name="SAPBEXaggItemX 9" xfId="2134" xr:uid="{4D44C782-D0E8-4FCF-A2B6-F0CA3ECA1A34}"/>
    <cellStyle name="SAPBEXaggItemX 9 2" xfId="13730" xr:uid="{C69B8E19-8477-4E0A-AEF5-92E6F5D31D18}"/>
    <cellStyle name="SAPBEXaggItemX 9 3" xfId="13014" xr:uid="{545E5C16-5C9A-447E-B97D-D316E4C68D75}"/>
    <cellStyle name="SAPBEXaggItemX 9 4" xfId="10470" xr:uid="{69F233FB-89CA-4E8C-84A8-082BF5788BE2}"/>
    <cellStyle name="SAPBEXchaText" xfId="53" xr:uid="{83B02513-C718-4640-991F-37F00B96F6D1}"/>
    <cellStyle name="SAPBEXchaText 10" xfId="8954" xr:uid="{C95F5A1F-6A53-4F86-BFED-A1AFA774588F}"/>
    <cellStyle name="SAPBEXchaText 11" xfId="7302" xr:uid="{BD253B8C-D3CB-4C7F-B8AC-EAC3F76F54E6}"/>
    <cellStyle name="SAPBEXchaText 2" xfId="699" xr:uid="{AA2E650C-6AAB-4456-BA4A-42D67D305912}"/>
    <cellStyle name="SAPBEXchaText 2 2" xfId="700" xr:uid="{232BE766-EAAB-463F-96EA-BF942C586AA0}"/>
    <cellStyle name="SAPBEXchaText 2 2 2" xfId="14830" xr:uid="{F5300192-BBC8-41E8-B96C-4B8472A72E36}"/>
    <cellStyle name="SAPBEXchaText 2 2 3" xfId="15510" xr:uid="{0472A030-E851-46B7-B635-5C451F0B2EBB}"/>
    <cellStyle name="SAPBEXchaText 2 2 4" xfId="16906" xr:uid="{A43BF1A3-B433-4964-B1C6-6C6F362C62B6}"/>
    <cellStyle name="SAPBEXchaText 2 2 5" xfId="12107" xr:uid="{CDB9706C-86CB-428D-87AB-DC26CA201D04}"/>
    <cellStyle name="SAPBEXchaText 2 3" xfId="10703" xr:uid="{6C9AB33F-BAE7-4C2B-A1E1-3C48E2C5E564}"/>
    <cellStyle name="SAPBEXchaText 2 3 2" xfId="13936" xr:uid="{067C3BCE-E60D-4927-8FBD-666EB0C7ED3C}"/>
    <cellStyle name="SAPBEXchaText 2 3 3" xfId="13152" xr:uid="{5256B115-BD44-4EC2-8DF5-617B588BC58B}"/>
    <cellStyle name="SAPBEXchaText 2 4" xfId="9837" xr:uid="{9A890AAD-7AB0-4623-A77B-768BAEC90965}"/>
    <cellStyle name="SAPBEXchaText 2 5" xfId="13270" xr:uid="{1D46F233-3C8F-4D05-AC9E-BAC6D42909D2}"/>
    <cellStyle name="SAPBEXchaText 2 6" xfId="15252" xr:uid="{22F81054-40E3-4304-AE26-B7A484168452}"/>
    <cellStyle name="SAPBEXchaText 2 7" xfId="7944" xr:uid="{E2F2CC3A-6578-4C32-8804-21DDD4AADC3A}"/>
    <cellStyle name="SAPBEXchaText 3" xfId="701" xr:uid="{B1D86973-0C4A-468F-B141-29E49038A736}"/>
    <cellStyle name="SAPBEXchaText 3 2" xfId="702" xr:uid="{9A0A6357-3826-4AB1-93C1-6D89E1DADADC}"/>
    <cellStyle name="SAPBEXchaText 3 2 2" xfId="14891" xr:uid="{2DA31BEE-4F70-4F92-95E4-4316017E4207}"/>
    <cellStyle name="SAPBEXchaText 3 2 3" xfId="15618" xr:uid="{B393D865-7EDF-4425-B656-94D033BCF15A}"/>
    <cellStyle name="SAPBEXchaText 3 2 4" xfId="17002" xr:uid="{85B3BF73-39C9-4D3A-8C30-2222122B5F81}"/>
    <cellStyle name="SAPBEXchaText 3 2 5" xfId="12218" xr:uid="{88DF3923-EA26-4FB7-834D-5B0EB0B9B349}"/>
    <cellStyle name="SAPBEXchaText 3 3" xfId="10815" xr:uid="{4EF9FC75-F06A-4461-BFC7-0BE4EB6B93C7}"/>
    <cellStyle name="SAPBEXchaText 3 3 2" xfId="14046" xr:uid="{0A7DBF33-892B-4522-B8BA-BCB851A0F79D}"/>
    <cellStyle name="SAPBEXchaText 3 3 3" xfId="14726" xr:uid="{DCAB8077-E37C-40AC-B5E1-13A0B4634722}"/>
    <cellStyle name="SAPBEXchaText 3 4" xfId="10259" xr:uid="{27045C63-43AB-4E8C-A38B-1BCCF7B70A74}"/>
    <cellStyle name="SAPBEXchaText 3 5" xfId="13615" xr:uid="{59D0132C-7F5C-435B-8BB8-030CE2D46201}"/>
    <cellStyle name="SAPBEXchaText 3 6" xfId="14743" xr:uid="{B718383E-AA85-46E2-ADE2-1E99C7D8358C}"/>
    <cellStyle name="SAPBEXchaText 3 7" xfId="8369" xr:uid="{AFFBF92B-C98C-45CD-9A2E-DCB185B428BE}"/>
    <cellStyle name="SAPBEXchaText 4" xfId="703" xr:uid="{CB6C7638-B550-4A7E-9077-94C5587F1A14}"/>
    <cellStyle name="SAPBEXchaText 4 2" xfId="12475" xr:uid="{59BE14FB-9F4B-4981-9D4B-EBF458CB02A5}"/>
    <cellStyle name="SAPBEXchaText 4 2 2" xfId="15012" xr:uid="{D87C88CC-4B2D-438C-A818-8864CDF2601E}"/>
    <cellStyle name="SAPBEXchaText 4 2 3" xfId="15786" xr:uid="{2013960B-016C-4400-8C24-91368ED0328C}"/>
    <cellStyle name="SAPBEXchaText 4 2 4" xfId="17259" xr:uid="{73E3D08A-6BD2-47BD-B0E0-6B6367D2BA24}"/>
    <cellStyle name="SAPBEXchaText 4 3" xfId="11073" xr:uid="{574BBD4E-D305-4D99-BC42-7E5FF5A3E875}"/>
    <cellStyle name="SAPBEXchaText 4 3 2" xfId="14260" xr:uid="{5A850383-247B-4E7B-BC2C-1CE11A09A7F0}"/>
    <cellStyle name="SAPBEXchaText 4 3 3" xfId="12942" xr:uid="{447D5872-C166-4EE3-9AF8-2F33DBBF815A}"/>
    <cellStyle name="SAPBEXchaText 4 4" xfId="10132" xr:uid="{51F1F89C-EA90-4D91-8CC9-56826B4E8F36}"/>
    <cellStyle name="SAPBEXchaText 4 5" xfId="13526" xr:uid="{5B16BC57-C12F-4619-AEBB-64E3EAE19F05}"/>
    <cellStyle name="SAPBEXchaText 4 6" xfId="15074" xr:uid="{5BC910CF-D2CD-4273-BEB7-BCE4FB32C857}"/>
    <cellStyle name="SAPBEXchaText 4 7" xfId="8240" xr:uid="{8E328043-FFFD-4823-9467-41F23F7FEAB3}"/>
    <cellStyle name="SAPBEXchaText 5" xfId="937" xr:uid="{87DEF7D6-AB31-47CA-A985-00A49C78A503}"/>
    <cellStyle name="SAPBEXchaText 5 2" xfId="1345" xr:uid="{D19A8811-CF82-4D9A-B759-30C454AE6A35}"/>
    <cellStyle name="SAPBEXchaText 5 2 2" xfId="2593" xr:uid="{1332BCB0-6F6B-4B03-835C-D44FD329A1CC}"/>
    <cellStyle name="SAPBEXchaText 5 2 2 2" xfId="15096" xr:uid="{0E837F86-2683-42F1-9BB5-09915594A2FA}"/>
    <cellStyle name="SAPBEXchaText 5 2 3" xfId="3099" xr:uid="{BC7D449A-11F9-40B4-924A-77AE159DA964}"/>
    <cellStyle name="SAPBEXchaText 5 2 3 2" xfId="15873" xr:uid="{C3CF3BA8-1171-4219-AE95-E64D490C45D0}"/>
    <cellStyle name="SAPBEXchaText 5 2 4" xfId="3270" xr:uid="{7ACEEC1C-325C-4460-8FE6-ED660D32D445}"/>
    <cellStyle name="SAPBEXchaText 5 2 4 2" xfId="17434" xr:uid="{342B9FD2-C0E3-4F4A-96FD-85E1DA1CD6B6}"/>
    <cellStyle name="SAPBEXchaText 5 2 5" xfId="3978" xr:uid="{AA50341B-559F-4D47-B70E-8277E134B8C1}"/>
    <cellStyle name="SAPBEXchaText 5 2 6" xfId="3802" xr:uid="{8ABB6A63-42E9-46E0-A88E-CA43035D6E28}"/>
    <cellStyle name="SAPBEXchaText 5 2 7" xfId="4283" xr:uid="{F6BC2FB6-6035-42AA-9BDE-F14CF47479D7}"/>
    <cellStyle name="SAPBEXchaText 5 2 8" xfId="12659" xr:uid="{C8B364E3-2DB0-4079-93FC-02E9047D6CED}"/>
    <cellStyle name="SAPBEXchaText 5 3" xfId="2205" xr:uid="{62A84827-0720-4B5C-B926-8BDAF6BF79DC}"/>
    <cellStyle name="SAPBEXchaText 5 3 2" xfId="14396" xr:uid="{5BDDF2D4-BAA7-43BC-B8E7-383F12783BC9}"/>
    <cellStyle name="SAPBEXchaText 5 3 3" xfId="9103" xr:uid="{26BD70DC-DE43-448F-BE6F-22E282787322}"/>
    <cellStyle name="SAPBEXchaText 5 3 4" xfId="11250" xr:uid="{A01055B4-C97A-486B-B148-9BD3A56F6E3E}"/>
    <cellStyle name="SAPBEXchaText 5 4" xfId="2712" xr:uid="{385A04A7-1E85-406C-A6D3-437E80C97F9E}"/>
    <cellStyle name="SAPBEXchaText 5 4 2" xfId="9759" xr:uid="{DD2CA29E-D850-4FD9-9EC4-08FF6C323105}"/>
    <cellStyle name="SAPBEXchaText 5 5" xfId="2184" xr:uid="{D729A105-08F1-4D20-BE49-C48AE4FA8B36}"/>
    <cellStyle name="SAPBEXchaText 5 5 2" xfId="13192" xr:uid="{874328BA-6B90-4E83-A084-6D06C069DC53}"/>
    <cellStyle name="SAPBEXchaText 5 6" xfId="3666" xr:uid="{8E5B22FE-6512-4DFA-BF72-25358A72213D}"/>
    <cellStyle name="SAPBEXchaText 5 6 2" xfId="14018" xr:uid="{03381963-353F-4611-8871-9F4D4A704009}"/>
    <cellStyle name="SAPBEXchaText 5 7" xfId="3616" xr:uid="{CFA48A5E-3A3D-4031-B08D-744635350EA4}"/>
    <cellStyle name="SAPBEXchaText 5 8" xfId="4344" xr:uid="{962AA784-F2E2-4D6F-B2AD-D6058DD9179A}"/>
    <cellStyle name="SAPBEXchaText 5 9" xfId="7866" xr:uid="{12EFDBBE-22F6-4C93-B20D-9B8448BBF174}"/>
    <cellStyle name="SAPBEXchaText 6" xfId="200" xr:uid="{30A982BB-EC7B-4C33-81AB-B8695B39A00D}"/>
    <cellStyle name="SAPBEXchaText 6 2" xfId="1153" xr:uid="{748B20C0-F1FA-4F97-B3A2-DCDB3CE73D6A}"/>
    <cellStyle name="SAPBEXchaText 6 2 2" xfId="2401" xr:uid="{88491989-4607-4DD3-A30B-6E098D88A8AC}"/>
    <cellStyle name="SAPBEXchaText 6 2 3" xfId="2907" xr:uid="{09367EED-AB03-42D3-8C3F-1DBD47FB459E}"/>
    <cellStyle name="SAPBEXchaText 6 2 4" xfId="1757" xr:uid="{28F04108-138D-494C-B88C-BBEA9826253A}"/>
    <cellStyle name="SAPBEXchaText 6 2 5" xfId="3182" xr:uid="{50480E03-6F2B-4AEF-B5E0-A591430B9D4E}"/>
    <cellStyle name="SAPBEXchaText 6 2 6" xfId="3943" xr:uid="{C486AC64-E5E3-4DC0-964E-D6FB575B9503}"/>
    <cellStyle name="SAPBEXchaText 6 2 7" xfId="4064" xr:uid="{BD9C8A28-472C-4BB8-85FC-1CBDABD94984}"/>
    <cellStyle name="SAPBEXchaText 6 3" xfId="1547" xr:uid="{37EB2698-E072-43DE-9327-C599F4143051}"/>
    <cellStyle name="SAPBEXchaText 6 4" xfId="1956" xr:uid="{E7104C07-5F98-4097-8617-79509C75D851}"/>
    <cellStyle name="SAPBEXchaText 6 5" xfId="3140" xr:uid="{A188C99E-9FEF-46B5-935F-04EB63B4FD4A}"/>
    <cellStyle name="SAPBEXchaText 6 6" xfId="3861" xr:uid="{6EA2B3D4-CB51-470C-8A56-C53C10BE2040}"/>
    <cellStyle name="SAPBEXchaText 6 7" xfId="4189" xr:uid="{4456C008-7205-4F01-A210-925435C92BFE}"/>
    <cellStyle name="SAPBEXchaText 6 8" xfId="4402" xr:uid="{9E501758-FE64-49D2-BD2B-C514B88D5B9E}"/>
    <cellStyle name="SAPBEXchaText 6 9" xfId="11515" xr:uid="{32E433EA-AAF6-4AFC-A730-CF8E8AA38542}"/>
    <cellStyle name="SAPBEXchaText 7" xfId="5949" xr:uid="{57FA9FA8-209D-4BB4-B858-76C1DA874D1D}"/>
    <cellStyle name="SAPBEXchaText 7 2" xfId="14680" xr:uid="{81517DBE-B8BE-40CA-94A5-96D635DA619C}"/>
    <cellStyle name="SAPBEXchaText 7 3" xfId="15403" xr:uid="{F6875863-3A13-4412-BBC4-2114F5CE0CB8}"/>
    <cellStyle name="SAPBEXchaText 7 4" xfId="16745" xr:uid="{BD0A623D-10AA-43BC-A149-6F2F10BB25A5}"/>
    <cellStyle name="SAPBEXchaText 7 5" xfId="11885" xr:uid="{EDFB594D-A22A-4E60-9538-10FD4135D119}"/>
    <cellStyle name="SAPBEXchaText 8" xfId="10471" xr:uid="{F17C471C-EF04-4543-B4E5-784FFDE830C6}"/>
    <cellStyle name="SAPBEXchaText 8 2" xfId="13731" xr:uid="{8A0AE228-7DDF-4A8E-A466-5DFDB92ED40F}"/>
    <cellStyle name="SAPBEXchaText 8 3" xfId="14166" xr:uid="{AF26596A-6056-4115-A469-D93092AFFA60}"/>
    <cellStyle name="SAPBEXchaText 9" xfId="9190" xr:uid="{49A560E2-4E97-454D-A8C1-8212B999D5A1}"/>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0 2" xfId="8955" xr:uid="{B9F5ABC8-954F-46CA-9194-83CA5B7A3462}"/>
    <cellStyle name="SAPBEXexcBad7 11" xfId="2284" xr:uid="{5613EB27-06A1-4911-9ED1-FB2AE3B35270}"/>
    <cellStyle name="SAPBEXexcBad7 12" xfId="3163" xr:uid="{ABB90DC4-4A28-401E-AA7C-EADC490663AD}"/>
    <cellStyle name="SAPBEXexcBad7 13" xfId="3345" xr:uid="{E1B45494-5C3A-4E2A-9F7B-6986731E3983}"/>
    <cellStyle name="SAPBEXexcBad7 14" xfId="4192" xr:uid="{56AA12AF-5A23-4A26-9D2B-430D50A2F127}"/>
    <cellStyle name="SAPBEXexcBad7 15" xfId="4183" xr:uid="{56C9DD9E-9A34-410A-80BF-220FB3A1E81B}"/>
    <cellStyle name="SAPBEXexcBad7 16" xfId="5950" xr:uid="{DB2CB1FE-AA47-4D05-832A-0D6E6D80A174}"/>
    <cellStyle name="SAPBEXexcBad7 17" xfId="7303" xr:uid="{3284CE61-530F-4AA8-A767-20D286840EE9}"/>
    <cellStyle name="SAPBEXexcBad7 2" xfId="705" xr:uid="{A3F0FA68-9E81-4DD4-BFDA-54C5F8FE847B}"/>
    <cellStyle name="SAPBEXexcBad7 2 10" xfId="8209" xr:uid="{12A8DF88-60A1-45F7-A365-F9E5A6024097}"/>
    <cellStyle name="SAPBEXexcBad7 2 2" xfId="706" xr:uid="{34075812-56AB-4EAF-84E6-58759F1903EA}"/>
    <cellStyle name="SAPBEXexcBad7 2 2 2" xfId="1224" xr:uid="{78717A04-B4BE-4B0D-82E5-A5369528E3A2}"/>
    <cellStyle name="SAPBEXexcBad7 2 2 2 2" xfId="2472" xr:uid="{8D271DB7-E367-4E59-AC11-A8D4E2588470}"/>
    <cellStyle name="SAPBEXexcBad7 2 2 2 3" xfId="2978" xr:uid="{84FDC204-F8B1-4D22-8CD0-75E39B52BE34}"/>
    <cellStyle name="SAPBEXexcBad7 2 2 2 4" xfId="1760" xr:uid="{202D88AA-EF2B-4DB5-A889-340F0FAB40E7}"/>
    <cellStyle name="SAPBEXexcBad7 2 2 2 5" xfId="3366" xr:uid="{35FD72AD-3BEC-4DF1-922D-C1170B00539F}"/>
    <cellStyle name="SAPBEXexcBad7 2 2 2 6" xfId="1673" xr:uid="{B885E9D9-A4AA-4AC8-9122-F2E83A48EE43}"/>
    <cellStyle name="SAPBEXexcBad7 2 2 2 7" xfId="4218" xr:uid="{1F3795B3-8388-47CC-90E7-29B7B35A7952}"/>
    <cellStyle name="SAPBEXexcBad7 2 2 2 8" xfId="14831" xr:uid="{FE1BBA40-5262-4079-992B-68B0451C6BFC}"/>
    <cellStyle name="SAPBEXexcBad7 2 2 3" xfId="1998" xr:uid="{7F89A646-1C6A-4F53-BCAF-5CB473F1C517}"/>
    <cellStyle name="SAPBEXexcBad7 2 2 3 2" xfId="15511" xr:uid="{A6A87CF6-D95C-4546-A245-9B3BD465065F}"/>
    <cellStyle name="SAPBEXexcBad7 2 2 4" xfId="2187" xr:uid="{C4F3138B-723F-474C-B449-240A6D5A7016}"/>
    <cellStyle name="SAPBEXexcBad7 2 2 4 2" xfId="16907" xr:uid="{9ED4A3DF-1331-4401-8A86-4942EE1139B1}"/>
    <cellStyle name="SAPBEXexcBad7 2 2 5" xfId="2347" xr:uid="{8747790B-D0C1-494F-80B8-8A49BE16593E}"/>
    <cellStyle name="SAPBEXexcBad7 2 2 6" xfId="1410" xr:uid="{F6D1C815-99BE-4821-89C9-35FD9B37007F}"/>
    <cellStyle name="SAPBEXexcBad7 2 2 7" xfId="1578" xr:uid="{EBA16E6D-E742-415F-A6CF-C42FAEE488BB}"/>
    <cellStyle name="SAPBEXexcBad7 2 2 8" xfId="2788" xr:uid="{0BAA9DE6-0CD8-4E02-B069-7F0730455504}"/>
    <cellStyle name="SAPBEXexcBad7 2 2 9" xfId="12108" xr:uid="{FCDD03AD-F5DA-4500-BDF8-1810BD0EE152}"/>
    <cellStyle name="SAPBEXexcBad7 2 3" xfId="1223" xr:uid="{769AD207-8E4F-4EDC-95CE-6722749B8C57}"/>
    <cellStyle name="SAPBEXexcBad7 2 3 2" xfId="2471" xr:uid="{F11D4727-8B0D-4A6E-9FC4-8E0FCCF024AD}"/>
    <cellStyle name="SAPBEXexcBad7 2 3 2 2" xfId="13937" xr:uid="{2E91E9DB-BF7E-4033-B990-4B6AF12C1444}"/>
    <cellStyle name="SAPBEXexcBad7 2 3 3" xfId="2977" xr:uid="{00C94202-D7ED-418F-B0B7-5285C27DC4C9}"/>
    <cellStyle name="SAPBEXexcBad7 2 3 3 2" xfId="12958" xr:uid="{F9C4D4E1-9C02-4760-B293-F4B2B7FC16BD}"/>
    <cellStyle name="SAPBEXexcBad7 2 3 4" xfId="3213" xr:uid="{ED79B6F1-4AE2-4EDA-AA72-08C688D62832}"/>
    <cellStyle name="SAPBEXexcBad7 2 3 5" xfId="3963" xr:uid="{DAD078BA-3FF9-4F64-98F0-A9701ECF9A46}"/>
    <cellStyle name="SAPBEXexcBad7 2 3 6" xfId="3953" xr:uid="{B9CCB267-B35A-42F1-B034-5C503A28CAE4}"/>
    <cellStyle name="SAPBEXexcBad7 2 3 7" xfId="4209" xr:uid="{4C6240D2-660C-4605-9B16-FCBD4BD8E512}"/>
    <cellStyle name="SAPBEXexcBad7 2 3 8" xfId="10704" xr:uid="{8F62E648-FC3A-48F1-8EE9-FF86CB4B26DD}"/>
    <cellStyle name="SAPBEXexcBad7 2 4" xfId="1997" xr:uid="{FDF2A525-B0FD-4237-A783-95F2E4504D4D}"/>
    <cellStyle name="SAPBEXexcBad7 2 4 2" xfId="10101" xr:uid="{25273A9F-9537-4BDA-8737-6D805CC459B5}"/>
    <cellStyle name="SAPBEXexcBad7 2 5" xfId="1736" xr:uid="{309DC067-23D2-469A-A374-8BD78C10E77A}"/>
    <cellStyle name="SAPBEXexcBad7 2 5 2" xfId="13495" xr:uid="{0A752331-8952-484A-AEC1-E4C649A3BE4D}"/>
    <cellStyle name="SAPBEXexcBad7 2 6" xfId="2835" xr:uid="{8899CC6F-E1A6-40A2-9EC5-2D1B66CAB1C9}"/>
    <cellStyle name="SAPBEXexcBad7 2 6 2" xfId="14376" xr:uid="{7AF1FCFA-2F14-43FC-9F80-B704712D4B48}"/>
    <cellStyle name="SAPBEXexcBad7 2 7" xfId="3486" xr:uid="{3AD725A6-DC21-40BD-99A7-36080E6091CD}"/>
    <cellStyle name="SAPBEXexcBad7 2 8" xfId="3353" xr:uid="{7645FEF7-2AC7-4ED1-B588-D915518A5957}"/>
    <cellStyle name="SAPBEXexcBad7 2 9" xfId="1822" xr:uid="{D082C7B7-44A4-415F-B046-F706CEE961F3}"/>
    <cellStyle name="SAPBEXexcBad7 3" xfId="707" xr:uid="{BFF13ACC-D752-4074-850F-567F20192A20}"/>
    <cellStyle name="SAPBEXexcBad7 3 10" xfId="8139" xr:uid="{DC8494EB-3027-4454-9ECD-05D3010415AF}"/>
    <cellStyle name="SAPBEXexcBad7 3 2" xfId="708" xr:uid="{DEA99587-D23E-4942-B8C6-C70C988166B9}"/>
    <cellStyle name="SAPBEXexcBad7 3 2 2" xfId="1226" xr:uid="{5229BC81-C792-4B23-9343-98C488758F88}"/>
    <cellStyle name="SAPBEXexcBad7 3 2 2 2" xfId="2474" xr:uid="{014FD294-278F-479C-893C-D2D5596D77AC}"/>
    <cellStyle name="SAPBEXexcBad7 3 2 2 3" xfId="2980" xr:uid="{F74CCD39-83D7-49D3-9500-55EB105B8E83}"/>
    <cellStyle name="SAPBEXexcBad7 3 2 2 4" xfId="2842" xr:uid="{858CDCCD-C33D-44BB-907F-86177987506D}"/>
    <cellStyle name="SAPBEXexcBad7 3 2 2 5" xfId="2061" xr:uid="{9175CBA6-4C88-4037-8114-A708DBECE53C}"/>
    <cellStyle name="SAPBEXexcBad7 3 2 2 6" xfId="3986" xr:uid="{6BB5584B-B091-4142-AEA4-471D23B07A72}"/>
    <cellStyle name="SAPBEXexcBad7 3 2 2 7" xfId="4419" xr:uid="{A2D1E0DC-8852-4402-8CDB-06F1A2FABB53}"/>
    <cellStyle name="SAPBEXexcBad7 3 2 2 8" xfId="14892" xr:uid="{5704BCDE-9EC6-4BCC-AB42-D6AA606B1CBE}"/>
    <cellStyle name="SAPBEXexcBad7 3 2 3" xfId="2000" xr:uid="{A0B94E4C-11F4-4336-AD93-5A0937EF2271}"/>
    <cellStyle name="SAPBEXexcBad7 3 2 3 2" xfId="15619" xr:uid="{786711A7-BD35-40B0-9D85-89B1526E7F66}"/>
    <cellStyle name="SAPBEXexcBad7 3 2 4" xfId="1672" xr:uid="{2E1DF195-6117-4DE8-B89F-C3CF60386DD5}"/>
    <cellStyle name="SAPBEXexcBad7 3 2 4 2" xfId="17003" xr:uid="{67C7AF79-217F-47F4-A4C4-C93F12FBD761}"/>
    <cellStyle name="SAPBEXexcBad7 3 2 5" xfId="2843" xr:uid="{8EB1D158-AE86-443B-BBE8-04573FF65689}"/>
    <cellStyle name="SAPBEXexcBad7 3 2 6" xfId="2770" xr:uid="{A425FCF3-B28C-4B76-9904-8E5282F8488B}"/>
    <cellStyle name="SAPBEXexcBad7 3 2 7" xfId="3425" xr:uid="{313D1543-DDC0-44FA-9328-DCBEFDCB898C}"/>
    <cellStyle name="SAPBEXexcBad7 3 2 8" xfId="3479" xr:uid="{2E4D7A02-6361-4861-A590-30E41F1D4BA7}"/>
    <cellStyle name="SAPBEXexcBad7 3 2 9" xfId="12219" xr:uid="{C0E0F9F1-34E6-4B0D-B286-CE796D15B178}"/>
    <cellStyle name="SAPBEXexcBad7 3 3" xfId="1225" xr:uid="{65140A44-E2EF-47BA-A01A-982FDCBC00DC}"/>
    <cellStyle name="SAPBEXexcBad7 3 3 2" xfId="2473" xr:uid="{D2108D12-81DA-4150-9FDD-A00232ABB56E}"/>
    <cellStyle name="SAPBEXexcBad7 3 3 2 2" xfId="14047" xr:uid="{2494B31A-8DBE-4776-AFAC-9156EE5A9904}"/>
    <cellStyle name="SAPBEXexcBad7 3 3 3" xfId="2979" xr:uid="{9113BAE3-D854-45A1-BA63-B98DB4EFB4D1}"/>
    <cellStyle name="SAPBEXexcBad7 3 3 3 2" xfId="13049" xr:uid="{EC9E3423-080A-4222-B904-F91C7A9C2C88}"/>
    <cellStyle name="SAPBEXexcBad7 3 3 4" xfId="2308" xr:uid="{EE814B10-C283-4FD7-82A4-A8392B70690F}"/>
    <cellStyle name="SAPBEXexcBad7 3 3 5" xfId="3810" xr:uid="{69379D6B-16DE-4542-A1AD-38E47D124810}"/>
    <cellStyle name="SAPBEXexcBad7 3 3 6" xfId="1641" xr:uid="{64F77951-0227-46CF-BAC0-E1C1E87C3EE6}"/>
    <cellStyle name="SAPBEXexcBad7 3 3 7" xfId="4338" xr:uid="{87FB4734-A36C-4696-813F-0DE02F3930D0}"/>
    <cellStyle name="SAPBEXexcBad7 3 3 8" xfId="10816" xr:uid="{ED9F92AB-FAF9-4971-B604-E19BB8DB4187}"/>
    <cellStyle name="SAPBEXexcBad7 3 4" xfId="1999" xr:uid="{AEE8B488-4471-495E-BF13-2AF2C7CE28C3}"/>
    <cellStyle name="SAPBEXexcBad7 3 4 2" xfId="10032" xr:uid="{AB035F31-FB7B-4BB1-97CA-93C4DE324341}"/>
    <cellStyle name="SAPBEXexcBad7 3 5" xfId="1674" xr:uid="{98ED2EAC-522B-4E30-A228-B29C3D1ABF6C}"/>
    <cellStyle name="SAPBEXexcBad7 3 5 2" xfId="13426" xr:uid="{344539A3-BE43-4464-9884-AC8166D6FE18}"/>
    <cellStyle name="SAPBEXexcBad7 3 6" xfId="1420" xr:uid="{2DA1C96E-76FD-4EF8-ACE8-09AB669F7626}"/>
    <cellStyle name="SAPBEXexcBad7 3 6 2" xfId="15251" xr:uid="{C83DC4F3-60AB-46D5-B300-E1E66D283D9E}"/>
    <cellStyle name="SAPBEXexcBad7 3 7" xfId="3944" xr:uid="{D27F94EB-E4F9-4A27-BB1A-E5FCEB4A4969}"/>
    <cellStyle name="SAPBEXexcBad7 3 8" xfId="3903" xr:uid="{D189937C-9D21-4A44-AEC7-D0221D5489EC}"/>
    <cellStyle name="SAPBEXexcBad7 3 9" xfId="4404" xr:uid="{CC33568A-8F0B-4D68-B7F5-0B6FAC85F412}"/>
    <cellStyle name="SAPBEXexcBad7 4" xfId="709" xr:uid="{301AEFA1-EF46-4544-AF78-60B4A305F5E3}"/>
    <cellStyle name="SAPBEXexcBad7 4 2" xfId="1227" xr:uid="{A8D98A83-04F7-4D48-AC69-BFD781D1FD0B}"/>
    <cellStyle name="SAPBEXexcBad7 4 2 2" xfId="2475" xr:uid="{62C7BAC6-3151-4525-A3F1-8334995F2002}"/>
    <cellStyle name="SAPBEXexcBad7 4 2 2 2" xfId="15013" xr:uid="{251CC535-3DA4-480F-A1B2-D507F2BC4B75}"/>
    <cellStyle name="SAPBEXexcBad7 4 2 3" xfId="2981" xr:uid="{389A22F0-1512-4466-AE00-A8853D4CCB59}"/>
    <cellStyle name="SAPBEXexcBad7 4 2 3 2" xfId="15787" xr:uid="{EDF55EEC-49A6-415C-8745-E2837056457F}"/>
    <cellStyle name="SAPBEXexcBad7 4 2 4" xfId="1405" xr:uid="{1A1BC4FF-10A4-496A-8FE6-41A73AE7190D}"/>
    <cellStyle name="SAPBEXexcBad7 4 2 4 2" xfId="17260" xr:uid="{C55EFC5B-6670-4105-B279-3A6EAD07A705}"/>
    <cellStyle name="SAPBEXexcBad7 4 2 5" xfId="3747" xr:uid="{FEA6701D-AFEC-44BD-8EC2-52970AEEF3CB}"/>
    <cellStyle name="SAPBEXexcBad7 4 2 6" xfId="3923" xr:uid="{7F672047-D627-4E7D-BB98-9D8A64EF5C61}"/>
    <cellStyle name="SAPBEXexcBad7 4 2 7" xfId="3647" xr:uid="{297774A9-56CD-44B1-AE5B-CB727B5EECDB}"/>
    <cellStyle name="SAPBEXexcBad7 4 2 8" xfId="12476" xr:uid="{19B03370-FB3B-467C-85EC-5CA8C7E72560}"/>
    <cellStyle name="SAPBEXexcBad7 4 3" xfId="2001" xr:uid="{67002C3A-B69A-43D8-82D6-9DBD63658916}"/>
    <cellStyle name="SAPBEXexcBad7 4 3 2" xfId="14261" xr:uid="{FF3B0EBD-48A7-4E58-8BC1-58235E5C6C03}"/>
    <cellStyle name="SAPBEXexcBad7 4 3 3" xfId="9099" xr:uid="{589CCDE8-D8B8-41E4-BAA7-190357F16DD5}"/>
    <cellStyle name="SAPBEXexcBad7 4 3 4" xfId="11074" xr:uid="{61CBB26B-775B-4AF9-89C9-DC605E1A23B3}"/>
    <cellStyle name="SAPBEXexcBad7 4 4" xfId="1726" xr:uid="{C148B746-AF03-4808-8040-AC4A5B3AB8CF}"/>
    <cellStyle name="SAPBEXexcBad7 4 4 2" xfId="9772" xr:uid="{BB4CBEAB-53EC-4600-A0C3-FD01CD9ADC77}"/>
    <cellStyle name="SAPBEXexcBad7 4 5" xfId="1403" xr:uid="{C301F7AD-2024-43BC-9FCE-0C375964E446}"/>
    <cellStyle name="SAPBEXexcBad7 4 5 2" xfId="13205" xr:uid="{487E0B91-11BF-4C28-8DCA-C6240BC85BDB}"/>
    <cellStyle name="SAPBEXexcBad7 4 6" xfId="2229" xr:uid="{8D2E422B-BBB8-4BF2-96F8-A2F5D3A7CC64}"/>
    <cellStyle name="SAPBEXexcBad7 4 6 2" xfId="13127" xr:uid="{F89F7CAF-9A07-48D4-972E-25A0729E7AB7}"/>
    <cellStyle name="SAPBEXexcBad7 4 7" xfId="3825" xr:uid="{88B0EE23-0C44-4ABD-91BE-D797BC85B10C}"/>
    <cellStyle name="SAPBEXexcBad7 4 8" xfId="4187" xr:uid="{633C3E14-368C-4323-8403-9BE9E695D3C2}"/>
    <cellStyle name="SAPBEXexcBad7 4 9" xfId="7879" xr:uid="{28349873-ED19-4CAD-ACCE-96E77C6286C2}"/>
    <cellStyle name="SAPBEXexcBad7 5" xfId="938" xr:uid="{2D9E0B9D-4D35-480D-9FA8-415500C3333A}"/>
    <cellStyle name="SAPBEXexcBad7 5 2" xfId="1346" xr:uid="{B7AC85B7-4F1E-4BB5-AE63-D7BDE9811EEC}"/>
    <cellStyle name="SAPBEXexcBad7 5 2 2" xfId="2594" xr:uid="{A1321515-8E13-4E40-B38A-EA3FB7058506}"/>
    <cellStyle name="SAPBEXexcBad7 5 2 2 2" xfId="15097" xr:uid="{2DF522A0-1D42-41B4-A29F-9681E9C81756}"/>
    <cellStyle name="SAPBEXexcBad7 5 2 3" xfId="3100" xr:uid="{07B7B455-E72F-487C-A84C-A2146D0595BA}"/>
    <cellStyle name="SAPBEXexcBad7 5 2 3 2" xfId="15874" xr:uid="{5BCE1D07-5E88-4E00-AEA4-BFD523D8B596}"/>
    <cellStyle name="SAPBEXexcBad7 5 2 4" xfId="3200" xr:uid="{5832CADE-9F43-49CF-9822-4427148CB293}"/>
    <cellStyle name="SAPBEXexcBad7 5 2 4 2" xfId="17435" xr:uid="{50710048-CB23-4CCB-8047-8A2A3F1DCDD9}"/>
    <cellStyle name="SAPBEXexcBad7 5 2 5" xfId="3979" xr:uid="{FE1D4F6A-6D13-4FC4-B1EE-3F8A67BAFC6F}"/>
    <cellStyle name="SAPBEXexcBad7 5 2 6" xfId="3673" xr:uid="{DC8BAEAE-137A-44D5-8D7B-6BDEBB3388A4}"/>
    <cellStyle name="SAPBEXexcBad7 5 2 7" xfId="4430" xr:uid="{F87D3868-2100-44E5-90A5-77A619ADF71F}"/>
    <cellStyle name="SAPBEXexcBad7 5 2 8" xfId="12660" xr:uid="{450E4789-5EFD-46EA-9CA5-0D5D0EB9F8E3}"/>
    <cellStyle name="SAPBEXexcBad7 5 3" xfId="2206" xr:uid="{B403D688-FD9D-4184-AFAB-63E019B56EBA}"/>
    <cellStyle name="SAPBEXexcBad7 5 3 2" xfId="14397" xr:uid="{8A769516-6A79-4887-9939-E92D4E5DF280}"/>
    <cellStyle name="SAPBEXexcBad7 5 3 3" xfId="9104" xr:uid="{69C60BD5-95DC-479A-A226-F361D1EEBE59}"/>
    <cellStyle name="SAPBEXexcBad7 5 3 4" xfId="11251" xr:uid="{5691CEE8-9BCD-4259-90F5-08BB4DC739D4}"/>
    <cellStyle name="SAPBEXexcBad7 5 4" xfId="2713" xr:uid="{20F012D7-1DDD-47EC-926D-3CE660EF8817}"/>
    <cellStyle name="SAPBEXexcBad7 5 4 2" xfId="10090" xr:uid="{3CB7EF6F-178A-433F-AE1D-584C1F90FFE4}"/>
    <cellStyle name="SAPBEXexcBad7 5 5" xfId="3325" xr:uid="{6442CDC9-FBA1-423B-BC85-D69392261B38}"/>
    <cellStyle name="SAPBEXexcBad7 5 5 2" xfId="13484" xr:uid="{D8CAC6D0-577D-43C4-8D97-84E49E8631D0}"/>
    <cellStyle name="SAPBEXexcBad7 5 6" xfId="3833" xr:uid="{503B6584-4D49-4860-BE44-0411944A59DD}"/>
    <cellStyle name="SAPBEXexcBad7 5 6 2" xfId="14666" xr:uid="{2D84EC71-9F4D-4ABA-AA67-BCDD7318174F}"/>
    <cellStyle name="SAPBEXexcBad7 5 7" xfId="3470" xr:uid="{CA4F4D86-DF58-40FF-951B-E3C42B0B7388}"/>
    <cellStyle name="SAPBEXexcBad7 5 8" xfId="4113" xr:uid="{F539B7FB-4CA8-4E15-A71D-ACEE85488DF6}"/>
    <cellStyle name="SAPBEXexcBad7 5 9" xfId="8197" xr:uid="{1DFEB1FE-4F68-4F38-8D7B-D1889DD00B82}"/>
    <cellStyle name="SAPBEXexcBad7 6" xfId="962" xr:uid="{F739DD0B-4EE3-42E5-9B75-6AE01169D0B2}"/>
    <cellStyle name="SAPBEXexcBad7 6 2" xfId="15309" xr:uid="{9DBFA0F4-5E34-40C5-8C9F-B1636AD22BBE}"/>
    <cellStyle name="SAPBEXexcBad7 6 3" xfId="16425" xr:uid="{BC9461CE-0D9D-4498-B0A9-BE37F6A47714}"/>
    <cellStyle name="SAPBEXexcBad7 6 4" xfId="11516" xr:uid="{FB6EB106-AD13-4BC7-9592-A4340BBF0A13}"/>
    <cellStyle name="SAPBEXexcBad7 7" xfId="1051" xr:uid="{BD352835-8A7D-4BCC-B529-91D1F5EF99E7}"/>
    <cellStyle name="SAPBEXexcBad7 7 2" xfId="14681" xr:uid="{09B3A8BF-312D-4301-8609-54DFD2649BC9}"/>
    <cellStyle name="SAPBEXexcBad7 7 3" xfId="15404" xr:uid="{56AF05AA-CC77-459F-921C-56CB3F57B173}"/>
    <cellStyle name="SAPBEXexcBad7 7 4" xfId="16746" xr:uid="{B062103D-6D31-4ED0-9AB4-EB95F53A6A74}"/>
    <cellStyle name="SAPBEXexcBad7 7 5" xfId="11886" xr:uid="{08C0275D-975F-49AE-9A4E-BCF569215FC7}"/>
    <cellStyle name="SAPBEXexcBad7 8" xfId="251" xr:uid="{FB05A118-46F8-4F95-8A76-AC24F7BCF2F6}"/>
    <cellStyle name="SAPBEXexcBad7 8 2" xfId="1167" xr:uid="{721D4089-67E9-4BF6-837C-C56F8CBE8F58}"/>
    <cellStyle name="SAPBEXexcBad7 8 2 2" xfId="2415" xr:uid="{43AE5F89-E41C-443E-BD75-7D63C41DF4C1}"/>
    <cellStyle name="SAPBEXexcBad7 8 2 3" xfId="2921" xr:uid="{0A0EEAAB-2E95-4CDF-8031-6605E4C23E7F}"/>
    <cellStyle name="SAPBEXexcBad7 8 2 4" xfId="3330" xr:uid="{E2F3D661-30C2-46B8-8712-5BAF2E2C167A}"/>
    <cellStyle name="SAPBEXexcBad7 8 2 5" xfId="1639" xr:uid="{D51ABBF4-F5EA-4AF8-A327-43038AC0885F}"/>
    <cellStyle name="SAPBEXexcBad7 8 2 6" xfId="3189" xr:uid="{F85C41C2-ABC7-469B-9BD9-8F8C5696111B}"/>
    <cellStyle name="SAPBEXexcBad7 8 2 7" xfId="4207" xr:uid="{87480064-1CEC-4904-B5CC-927AE770F0ED}"/>
    <cellStyle name="SAPBEXexcBad7 8 2 8" xfId="13732" xr:uid="{EA79E9B1-2B9E-4C58-8C97-4E39220D3F7F}"/>
    <cellStyle name="SAPBEXexcBad7 8 3" xfId="1593" xr:uid="{BF0DF88D-3ACD-4365-865C-AB9C5E9B828C}"/>
    <cellStyle name="SAPBEXexcBad7 8 3 2" xfId="14960" xr:uid="{9D85B5FA-4838-4782-9C51-3CE0BFC48134}"/>
    <cellStyle name="SAPBEXexcBad7 8 4" xfId="1943" xr:uid="{C44C1B90-C06A-4510-BAE2-D3BE6A88EFD9}"/>
    <cellStyle name="SAPBEXexcBad7 8 5" xfId="1872" xr:uid="{C7757F1A-4402-4926-B643-3CCF7D0ED365}"/>
    <cellStyle name="SAPBEXexcBad7 8 6" xfId="3901" xr:uid="{14CBEBD7-082A-4619-8E81-D93573E6ABEE}"/>
    <cellStyle name="SAPBEXexcBad7 8 7" xfId="4228" xr:uid="{956D9DDC-7435-4847-AEB5-BAD3BDE713FD}"/>
    <cellStyle name="SAPBEXexcBad7 8 8" xfId="3671" xr:uid="{D1833557-5E79-45FD-8600-D111686EE1E6}"/>
    <cellStyle name="SAPBEXexcBad7 8 9" xfId="10472" xr:uid="{4E5177E0-1CE3-4705-B33A-4DEFC50FF27C}"/>
    <cellStyle name="SAPBEXexcBad7 9" xfId="1120" xr:uid="{2D76F8C0-371C-499E-8D8F-CB8AAB10314D}"/>
    <cellStyle name="SAPBEXexcBad7 9 2" xfId="2368" xr:uid="{2B1CC27F-C6DC-43CE-9804-9B5CD0F233E7}"/>
    <cellStyle name="SAPBEXexcBad7 9 3" xfId="2874" xr:uid="{EC96C073-77F0-40B1-8A55-8384A531CAEE}"/>
    <cellStyle name="SAPBEXexcBad7 9 4" xfId="2303" xr:uid="{C757AA76-616C-4E7B-A819-5484ABAD8373}"/>
    <cellStyle name="SAPBEXexcBad7 9 5" xfId="3717" xr:uid="{443C1B05-C508-4171-852E-47DA2487935C}"/>
    <cellStyle name="SAPBEXexcBad7 9 6" xfId="1826" xr:uid="{E2B8380A-E939-44DD-BBD6-4AE46233DEE1}"/>
    <cellStyle name="SAPBEXexcBad7 9 7" xfId="4133" xr:uid="{3BF798E1-1787-465E-81DA-BCEE9CD4BE3D}"/>
    <cellStyle name="SAPBEXexcBad7 9 8" xfId="9191" xr:uid="{03D49AA3-AECB-47FC-9459-DC8DE3624B7A}"/>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0 2" xfId="8956" xr:uid="{3FEEB3AE-3A39-4E95-9C1E-FACFF16E1D50}"/>
    <cellStyle name="SAPBEXexcBad8 11" xfId="2257" xr:uid="{ECF05D23-1AA9-46C0-A32D-6A2398EFAAA9}"/>
    <cellStyle name="SAPBEXexcBad8 12" xfId="3162" xr:uid="{F5234EFE-2E86-4888-A4BF-83459EE9B845}"/>
    <cellStyle name="SAPBEXexcBad8 13" xfId="1863" xr:uid="{F5745189-5352-4458-B45F-F30199A6604B}"/>
    <cellStyle name="SAPBEXexcBad8 14" xfId="3378" xr:uid="{97E321FF-B6C6-473C-A44A-93C8F5B3A042}"/>
    <cellStyle name="SAPBEXexcBad8 15" xfId="4153" xr:uid="{16456FA5-4806-4B30-BB0D-59F54C58D6E2}"/>
    <cellStyle name="SAPBEXexcBad8 16" xfId="5951" xr:uid="{E61D1321-07A2-405E-A8FB-9756CE0AFAE1}"/>
    <cellStyle name="SAPBEXexcBad8 17" xfId="7304" xr:uid="{80011DB9-A6ED-478C-AA48-B1E587AA361A}"/>
    <cellStyle name="SAPBEXexcBad8 2" xfId="711" xr:uid="{8EE0C2DE-7224-48E7-891E-337A27499899}"/>
    <cellStyle name="SAPBEXexcBad8 2 10" xfId="7943" xr:uid="{63A46BEA-4D63-4ABF-9BF1-248EE2D33438}"/>
    <cellStyle name="SAPBEXexcBad8 2 2" xfId="712" xr:uid="{4552AC99-5DFA-4DBF-B2F6-9A16E012A398}"/>
    <cellStyle name="SAPBEXexcBad8 2 2 2" xfId="1229" xr:uid="{77189C03-EB58-4778-9A51-42E9C36BC52B}"/>
    <cellStyle name="SAPBEXexcBad8 2 2 2 2" xfId="2477" xr:uid="{6CDC4AF1-F101-4CD8-B4C6-CB5FCB5A9C1E}"/>
    <cellStyle name="SAPBEXexcBad8 2 2 2 3" xfId="2983" xr:uid="{FEFFC8FB-C4BB-43C6-AF00-C0D32CA759FA}"/>
    <cellStyle name="SAPBEXexcBad8 2 2 2 4" xfId="3129" xr:uid="{C05A9D0F-A748-4C67-A673-3CF54B6B936D}"/>
    <cellStyle name="SAPBEXexcBad8 2 2 2 5" xfId="2738" xr:uid="{63FE8ECB-2915-44DD-8EF0-F92FD318DE10}"/>
    <cellStyle name="SAPBEXexcBad8 2 2 2 6" xfId="4024" xr:uid="{C9A8FFBF-92F2-4C5C-AA23-A79F9AD5999F}"/>
    <cellStyle name="SAPBEXexcBad8 2 2 2 7" xfId="3660" xr:uid="{BB4F167F-B9C7-4221-BAC6-69C764AF12B8}"/>
    <cellStyle name="SAPBEXexcBad8 2 2 2 8" xfId="14832" xr:uid="{D5E6F3DD-ED08-4485-AEF7-2EE81C2AA89E}"/>
    <cellStyle name="SAPBEXexcBad8 2 2 3" xfId="2003" xr:uid="{7CAE14E6-735C-4EFA-9321-D66717AE6029}"/>
    <cellStyle name="SAPBEXexcBad8 2 2 3 2" xfId="15512" xr:uid="{87E05C46-A4CB-48E3-BE4B-D7FE848FA191}"/>
    <cellStyle name="SAPBEXexcBad8 2 2 4" xfId="1531" xr:uid="{3BFEE747-39F3-4988-B960-9D4B5A3B6191}"/>
    <cellStyle name="SAPBEXexcBad8 2 2 4 2" xfId="16908" xr:uid="{A11B2FD1-1F37-4F06-A469-E3F5FFCC6FFE}"/>
    <cellStyle name="SAPBEXexcBad8 2 2 5" xfId="2264" xr:uid="{AD0348BD-1212-47D6-A34A-ECDD133F1F98}"/>
    <cellStyle name="SAPBEXexcBad8 2 2 6" xfId="3377" xr:uid="{4FEB7E35-C8CD-4B11-BDD1-96BE83D8E15D}"/>
    <cellStyle name="SAPBEXexcBad8 2 2 7" xfId="1823" xr:uid="{59F5E1A2-B4B7-4EBF-9DB4-5FFF84DE5AFE}"/>
    <cellStyle name="SAPBEXexcBad8 2 2 8" xfId="4471" xr:uid="{176FC861-D38F-43CB-BFDB-864023066384}"/>
    <cellStyle name="SAPBEXexcBad8 2 2 9" xfId="12109" xr:uid="{9643D873-D3CD-4FB5-B9E6-C5CDB7852657}"/>
    <cellStyle name="SAPBEXexcBad8 2 3" xfId="1228" xr:uid="{7041F945-32AD-4723-B87F-30DA0E8F0785}"/>
    <cellStyle name="SAPBEXexcBad8 2 3 2" xfId="2476" xr:uid="{7C7570B2-6B42-44D1-888C-6CEDD3D61595}"/>
    <cellStyle name="SAPBEXexcBad8 2 3 2 2" xfId="13938" xr:uid="{4245B71D-8BA6-4F53-AA7A-37B768F27D0B}"/>
    <cellStyle name="SAPBEXexcBad8 2 3 3" xfId="2982" xr:uid="{F9F7659C-D462-4E9A-845E-F08F3361CABF}"/>
    <cellStyle name="SAPBEXexcBad8 2 3 3 2" xfId="9069" xr:uid="{E27C1D87-F366-4F46-8435-AF9A9A38DDF7}"/>
    <cellStyle name="SAPBEXexcBad8 2 3 4" xfId="2799" xr:uid="{B8E91E42-C1E7-4EDC-857D-9D05C27857FA}"/>
    <cellStyle name="SAPBEXexcBad8 2 3 5" xfId="3845" xr:uid="{5849C0A1-2EDB-461C-AB43-E2EC789688DF}"/>
    <cellStyle name="SAPBEXexcBad8 2 3 6" xfId="1561" xr:uid="{87595F09-A10A-4952-A9EB-644C32A77866}"/>
    <cellStyle name="SAPBEXexcBad8 2 3 7" xfId="4349" xr:uid="{2FCEA347-B611-422E-8C9F-25E00BA12740}"/>
    <cellStyle name="SAPBEXexcBad8 2 3 8" xfId="10705" xr:uid="{205E5EA7-1488-4EB4-AE63-878680BAE90A}"/>
    <cellStyle name="SAPBEXexcBad8 2 4" xfId="2002" xr:uid="{3A1FCF4D-8A00-4457-BB6F-B2CBC967E09B}"/>
    <cellStyle name="SAPBEXexcBad8 2 4 2" xfId="9836" xr:uid="{BFBC8840-1085-4649-ACDD-0A853CD8EB9B}"/>
    <cellStyle name="SAPBEXexcBad8 2 5" xfId="1471" xr:uid="{7E992CF3-8B8F-4030-BBA3-73BEAA4BD723}"/>
    <cellStyle name="SAPBEXexcBad8 2 5 2" xfId="13269" xr:uid="{4A4AEDFA-A050-4014-B4AA-936A63178C19}"/>
    <cellStyle name="SAPBEXexcBad8 2 6" xfId="3566" xr:uid="{798FA111-9CA7-469B-BFA3-A38050CC1BA1}"/>
    <cellStyle name="SAPBEXexcBad8 2 6 2" xfId="14631" xr:uid="{53D935E5-4170-474F-8612-07C082D0DAC5}"/>
    <cellStyle name="SAPBEXexcBad8 2 7" xfId="3556" xr:uid="{4620860D-FEBC-4640-8BA0-9162AC554050}"/>
    <cellStyle name="SAPBEXexcBad8 2 8" xfId="3967" xr:uid="{A78B347F-050F-4EEC-8F9E-0F69A78C7646}"/>
    <cellStyle name="SAPBEXexcBad8 2 9" xfId="3676" xr:uid="{ACFFD4FE-8BE1-40FC-BEC1-51E4A05E4AA9}"/>
    <cellStyle name="SAPBEXexcBad8 3" xfId="713" xr:uid="{AE991423-51C9-44F7-9F1D-BBB1B026E046}"/>
    <cellStyle name="SAPBEXexcBad8 3 10" xfId="8368" xr:uid="{83699467-D207-4E8A-A848-4C2962E9736A}"/>
    <cellStyle name="SAPBEXexcBad8 3 2" xfId="714" xr:uid="{0FC5DB1E-37DF-4FA1-833C-646CA22176A6}"/>
    <cellStyle name="SAPBEXexcBad8 3 2 2" xfId="1231" xr:uid="{575D8CCB-DEC3-4887-A8DB-603F726EB25C}"/>
    <cellStyle name="SAPBEXexcBad8 3 2 2 2" xfId="2479" xr:uid="{1559421C-2C72-4148-A84A-AC428D1E67DB}"/>
    <cellStyle name="SAPBEXexcBad8 3 2 2 3" xfId="2985" xr:uid="{9F3B8BEC-3B47-40F4-823E-B8799E8649F3}"/>
    <cellStyle name="SAPBEXexcBad8 3 2 2 4" xfId="3210" xr:uid="{32F64C77-FB8C-41E0-BAD4-63EBB31FA132}"/>
    <cellStyle name="SAPBEXexcBad8 3 2 2 5" xfId="3783" xr:uid="{B0BFAD66-3F78-4646-9C7A-92295BB8BCE8}"/>
    <cellStyle name="SAPBEXexcBad8 3 2 2 6" xfId="3897" xr:uid="{EFB0438C-CFA4-42C2-BBA5-1830FC4EA00C}"/>
    <cellStyle name="SAPBEXexcBad8 3 2 2 7" xfId="4287" xr:uid="{AC9FD5B7-F4FF-499F-A9D9-65E30758E9F0}"/>
    <cellStyle name="SAPBEXexcBad8 3 2 2 8" xfId="14893" xr:uid="{E52F2A85-8FD2-48BF-9E3C-4CB9E2E3D0EE}"/>
    <cellStyle name="SAPBEXexcBad8 3 2 3" xfId="2005" xr:uid="{81843146-9DC2-42D5-ABEA-4B27AF592512}"/>
    <cellStyle name="SAPBEXexcBad8 3 2 3 2" xfId="15620" xr:uid="{53C42A28-ED0B-4BFA-AF6A-79D1BAA937E5}"/>
    <cellStyle name="SAPBEXexcBad8 3 2 4" xfId="2183" xr:uid="{08E21AF8-28F8-4E13-AC93-31F20A8C6104}"/>
    <cellStyle name="SAPBEXexcBad8 3 2 4 2" xfId="17004" xr:uid="{B1DBEC09-2921-4111-8AB0-23B4C378991E}"/>
    <cellStyle name="SAPBEXexcBad8 3 2 5" xfId="3568" xr:uid="{4B2D3309-E8AE-444C-8721-CA0CC81C5A3D}"/>
    <cellStyle name="SAPBEXexcBad8 3 2 6" xfId="3403" xr:uid="{5C29F046-C513-4238-9413-FC6D54F99202}"/>
    <cellStyle name="SAPBEXexcBad8 3 2 7" xfId="1876" xr:uid="{B70B12A5-5040-4593-A18B-C3F031249F0D}"/>
    <cellStyle name="SAPBEXexcBad8 3 2 8" xfId="4099" xr:uid="{DA74B263-17B0-4EC1-B4A9-17FCCFF2C2AE}"/>
    <cellStyle name="SAPBEXexcBad8 3 2 9" xfId="12220" xr:uid="{84EB9C5F-551B-45B0-8761-47627300777E}"/>
    <cellStyle name="SAPBEXexcBad8 3 3" xfId="1230" xr:uid="{B0C5BF7D-EF90-4661-84A0-C063B5AB1380}"/>
    <cellStyle name="SAPBEXexcBad8 3 3 2" xfId="2478" xr:uid="{9F91D98A-1B06-4BE5-84E2-0D5791FB7771}"/>
    <cellStyle name="SAPBEXexcBad8 3 3 2 2" xfId="14048" xr:uid="{3D1F6AF8-F716-4571-816D-79962B940BAA}"/>
    <cellStyle name="SAPBEXexcBad8 3 3 3" xfId="2984" xr:uid="{6495E4F9-9995-4009-AEC4-62C8A22F50F6}"/>
    <cellStyle name="SAPBEXexcBad8 3 3 3 2" xfId="14355" xr:uid="{A0959868-9BC4-4635-A016-EF8EA74F970A}"/>
    <cellStyle name="SAPBEXexcBad8 3 3 4" xfId="2840" xr:uid="{77BFA193-BCD7-4EBF-A862-5756B3E927AB}"/>
    <cellStyle name="SAPBEXexcBad8 3 3 5" xfId="1897" xr:uid="{6E92C18A-A7BC-4888-AA81-F4D6E4C27476}"/>
    <cellStyle name="SAPBEXexcBad8 3 3 6" xfId="3247" xr:uid="{C3F77C91-3193-4F72-9082-DDE81F2956BF}"/>
    <cellStyle name="SAPBEXexcBad8 3 3 7" xfId="1648" xr:uid="{A48578BF-ACED-4834-A33B-C4BDEDC287CC}"/>
    <cellStyle name="SAPBEXexcBad8 3 3 8" xfId="10817" xr:uid="{B3F50718-D8B9-4D80-B68B-839FC5D2D6AD}"/>
    <cellStyle name="SAPBEXexcBad8 3 4" xfId="2004" xr:uid="{188C94E1-07A2-4CBE-9C78-B39A7772AA81}"/>
    <cellStyle name="SAPBEXexcBad8 3 4 2" xfId="10258" xr:uid="{D519957B-50DB-481F-92A5-096289810BC2}"/>
    <cellStyle name="SAPBEXexcBad8 3 5" xfId="1727" xr:uid="{6A6DA85D-0CFC-4BCF-861E-3A7B70568989}"/>
    <cellStyle name="SAPBEXexcBad8 3 5 2" xfId="13614" xr:uid="{428046BC-BB72-487E-9231-0A448489E49A}"/>
    <cellStyle name="SAPBEXexcBad8 3 6" xfId="2829" xr:uid="{0CEE980D-A9D4-4271-B45E-2A311FE59885}"/>
    <cellStyle name="SAPBEXexcBad8 3 6 2" xfId="13573" xr:uid="{3AB9AAE3-5EE9-4FF1-9719-7D94A8D5888F}"/>
    <cellStyle name="SAPBEXexcBad8 3 7" xfId="3461" xr:uid="{2626F279-5A8C-43A4-AFB2-217680E65DAE}"/>
    <cellStyle name="SAPBEXexcBad8 3 8" xfId="2167" xr:uid="{EFD55CA3-9041-4DE1-B3F0-F092DFEA9751}"/>
    <cellStyle name="SAPBEXexcBad8 3 9" xfId="2067" xr:uid="{7DDA5CC5-67E1-4CE0-891A-0F710E26B82F}"/>
    <cellStyle name="SAPBEXexcBad8 4" xfId="715" xr:uid="{D0A409D4-44DD-4C72-AC48-9FBA74BC2381}"/>
    <cellStyle name="SAPBEXexcBad8 4 2" xfId="1232" xr:uid="{11C62EDB-818A-4339-AEED-4C346F0C2B58}"/>
    <cellStyle name="SAPBEXexcBad8 4 2 2" xfId="2480" xr:uid="{6838ADDF-18AC-485C-9076-ABA8DBAD1E35}"/>
    <cellStyle name="SAPBEXexcBad8 4 2 2 2" xfId="15014" xr:uid="{B2261925-FFCC-465A-95DC-08F9094C7DA6}"/>
    <cellStyle name="SAPBEXexcBad8 4 2 3" xfId="2986" xr:uid="{5535D8D7-92EF-4F5C-8B53-06D4A41A6DE6}"/>
    <cellStyle name="SAPBEXexcBad8 4 2 3 2" xfId="15788" xr:uid="{D7AC2746-865B-4014-9683-12CAF8EC5FD2}"/>
    <cellStyle name="SAPBEXexcBad8 4 2 4" xfId="1491" xr:uid="{A9500D3C-DF3E-4E9E-A9E7-0647DD2E35B2}"/>
    <cellStyle name="SAPBEXexcBad8 4 2 4 2" xfId="17261" xr:uid="{5EF50305-DCC8-47B1-85CB-AD3F81C6524F}"/>
    <cellStyle name="SAPBEXexcBad8 4 2 5" xfId="2826" xr:uid="{734F1D0F-ACBE-4356-8308-C50CBAB2EBF0}"/>
    <cellStyle name="SAPBEXexcBad8 4 2 6" xfId="2707" xr:uid="{339F8CD9-AF8B-41BE-972E-2A470EA4BCB0}"/>
    <cellStyle name="SAPBEXexcBad8 4 2 7" xfId="3631" xr:uid="{02F4FBE9-4A0B-409E-A4B5-1185BE9F3896}"/>
    <cellStyle name="SAPBEXexcBad8 4 2 8" xfId="12477" xr:uid="{C4DA6ED7-0BB0-46D2-9D27-C949D12E1E0C}"/>
    <cellStyle name="SAPBEXexcBad8 4 3" xfId="2006" xr:uid="{9ABAD6AC-78A6-4386-A52C-531EA39567B2}"/>
    <cellStyle name="SAPBEXexcBad8 4 3 2" xfId="14262" xr:uid="{C5B14BD2-C279-43F9-B893-8E4E25A0B9DE}"/>
    <cellStyle name="SAPBEXexcBad8 4 3 3" xfId="13673" xr:uid="{A530EEE5-0360-48A7-95BC-634FE9670C09}"/>
    <cellStyle name="SAPBEXexcBad8 4 3 4" xfId="11075" xr:uid="{51335219-10C1-4EB4-B6E8-B9EFD2A82816}"/>
    <cellStyle name="SAPBEXexcBad8 4 4" xfId="1676" xr:uid="{292AF2F4-284F-42B6-B8F3-15519EF2AF0A}"/>
    <cellStyle name="SAPBEXexcBad8 4 4 2" xfId="9912" xr:uid="{084BDAFB-D825-4D53-9E64-6D164D1E4A1F}"/>
    <cellStyle name="SAPBEXexcBad8 4 5" xfId="2687" xr:uid="{84B64C21-0735-4B40-AA4E-7834F297655B}"/>
    <cellStyle name="SAPBEXexcBad8 4 5 2" xfId="13338" xr:uid="{48016151-B07B-4C72-9256-DE926A609DDD}"/>
    <cellStyle name="SAPBEXexcBad8 4 6" xfId="3626" xr:uid="{BDAA4F1A-9A1B-4FC3-BDD9-9294F210BAF0}"/>
    <cellStyle name="SAPBEXexcBad8 4 6 2" xfId="13077" xr:uid="{8AFB2AB1-C308-47FC-99F6-26FCB608BF73}"/>
    <cellStyle name="SAPBEXexcBad8 4 7" xfId="3832" xr:uid="{9634106D-0241-4BA6-9FBA-6262CEB6066B}"/>
    <cellStyle name="SAPBEXexcBad8 4 8" xfId="4468" xr:uid="{BCB387A1-DE51-4E9E-816A-E0B932C91134}"/>
    <cellStyle name="SAPBEXexcBad8 4 9" xfId="8019" xr:uid="{86010F5D-5E6B-45DF-AB44-B0B087B60593}"/>
    <cellStyle name="SAPBEXexcBad8 5" xfId="939" xr:uid="{0187003B-382C-415F-BF46-F91FD79B70BD}"/>
    <cellStyle name="SAPBEXexcBad8 5 2" xfId="1347" xr:uid="{2C524CF0-9109-4E09-80B6-67BB0B41CBCF}"/>
    <cellStyle name="SAPBEXexcBad8 5 2 2" xfId="2595" xr:uid="{A42C3ECE-9BAF-4233-860B-B6C82676490E}"/>
    <cellStyle name="SAPBEXexcBad8 5 2 2 2" xfId="15098" xr:uid="{0DDACCCF-FAFA-4731-884F-5558832F27AB}"/>
    <cellStyle name="SAPBEXexcBad8 5 2 3" xfId="3101" xr:uid="{3CBD49AC-CF7F-4B31-8E63-D6FA89253B6E}"/>
    <cellStyle name="SAPBEXexcBad8 5 2 3 2" xfId="15875" xr:uid="{E2A80971-00EF-4457-941E-1DB02786655C}"/>
    <cellStyle name="SAPBEXexcBad8 5 2 4" xfId="2344" xr:uid="{128E90B5-DB21-461B-8E72-02941CD7BD0C}"/>
    <cellStyle name="SAPBEXexcBad8 5 2 4 2" xfId="17436" xr:uid="{D5288564-0ACD-4D9F-AEA1-8B587210C3FE}"/>
    <cellStyle name="SAPBEXexcBad8 5 2 5" xfId="1889" xr:uid="{64A22265-9B5D-4FEC-B74E-AC1148CA3088}"/>
    <cellStyle name="SAPBEXexcBad8 5 2 6" xfId="3792" xr:uid="{0530F8D1-400F-43CC-80A6-42AEF6601D0D}"/>
    <cellStyle name="SAPBEXexcBad8 5 2 7" xfId="4509" xr:uid="{A81BFD67-C967-43AB-9CA5-085BD914D5B3}"/>
    <cellStyle name="SAPBEXexcBad8 5 2 8" xfId="12661" xr:uid="{FBEB036E-EDC5-43A3-AE19-7D8862BE87AF}"/>
    <cellStyle name="SAPBEXexcBad8 5 3" xfId="2207" xr:uid="{FEEAC7BA-E5F7-48AB-84EF-6CF92B732BEF}"/>
    <cellStyle name="SAPBEXexcBad8 5 3 2" xfId="14398" xr:uid="{678E7601-2E8D-47B7-B52F-2B14C8688EB5}"/>
    <cellStyle name="SAPBEXexcBad8 5 3 3" xfId="14480" xr:uid="{552F966E-CA99-43D8-90EC-F2157CB6CC88}"/>
    <cellStyle name="SAPBEXexcBad8 5 3 4" xfId="11252" xr:uid="{9739B43F-7690-46DB-8BE8-70A61C48676C}"/>
    <cellStyle name="SAPBEXexcBad8 5 4" xfId="2714" xr:uid="{729869CD-95AA-4EA1-B187-14168FAC0267}"/>
    <cellStyle name="SAPBEXexcBad8 5 4 2" xfId="10290" xr:uid="{B44917CA-DCB9-4042-9844-B57ECE3734CF}"/>
    <cellStyle name="SAPBEXexcBad8 5 5" xfId="3336" xr:uid="{E9C9D0E6-C5EA-4642-9300-B7B4CB994B60}"/>
    <cellStyle name="SAPBEXexcBad8 5 5 2" xfId="13646" xr:uid="{A5E05990-1CB8-4178-AC56-588102E778D0}"/>
    <cellStyle name="SAPBEXexcBad8 5 6" xfId="3656" xr:uid="{033B14F0-871C-4465-8FB6-6F231FDE6534}"/>
    <cellStyle name="SAPBEXexcBad8 5 6 2" xfId="12968" xr:uid="{E1F68FA5-280B-4A6A-92F0-CC5A5C79A323}"/>
    <cellStyle name="SAPBEXexcBad8 5 7" xfId="3620" xr:uid="{D8B26FC9-3894-4975-9C02-AACA59A77633}"/>
    <cellStyle name="SAPBEXexcBad8 5 8" xfId="4048" xr:uid="{3B597D1D-5C3F-4FFD-A692-E12CADA371A6}"/>
    <cellStyle name="SAPBEXexcBad8 5 9" xfId="8400" xr:uid="{8E414EA4-174F-4252-88B0-05984245F551}"/>
    <cellStyle name="SAPBEXexcBad8 6" xfId="963" xr:uid="{3BE54FCD-1B26-4D89-91AC-A3CADF557439}"/>
    <cellStyle name="SAPBEXexcBad8 6 2" xfId="15310" xr:uid="{3ECEF1CC-A5C3-4BEA-B5DC-C4E2C2B21D37}"/>
    <cellStyle name="SAPBEXexcBad8 6 3" xfId="16426" xr:uid="{3D024254-FD3D-4F47-8CC2-4E559BC9C0D1}"/>
    <cellStyle name="SAPBEXexcBad8 6 4" xfId="11517" xr:uid="{B5D7C932-C9BF-4A00-8751-0F0FDF3C2E63}"/>
    <cellStyle name="SAPBEXexcBad8 7" xfId="1050" xr:uid="{52FAB87F-1806-4D85-AC50-C3FB11066FA8}"/>
    <cellStyle name="SAPBEXexcBad8 7 2" xfId="14682" xr:uid="{96B9BE66-6157-4DEE-8551-7FBD16B6177C}"/>
    <cellStyle name="SAPBEXexcBad8 7 3" xfId="15405" xr:uid="{A4B63941-B950-4B8C-83F9-C237FE951D2C}"/>
    <cellStyle name="SAPBEXexcBad8 7 4" xfId="16747" xr:uid="{0A8FC826-F452-4283-B31E-7B2359C4733C}"/>
    <cellStyle name="SAPBEXexcBad8 7 5" xfId="11887" xr:uid="{C1944B2A-EAFD-4807-AF88-8A8A4A49550A}"/>
    <cellStyle name="SAPBEXexcBad8 8" xfId="252" xr:uid="{A2977420-EE3E-45AE-99C0-3E2F9D6A1D20}"/>
    <cellStyle name="SAPBEXexcBad8 8 2" xfId="1168" xr:uid="{C620AD97-DE24-4347-9FFD-DF8A7F2FE203}"/>
    <cellStyle name="SAPBEXexcBad8 8 2 2" xfId="2416" xr:uid="{0888C2AC-98AB-4448-9E2C-F8BEE8119611}"/>
    <cellStyle name="SAPBEXexcBad8 8 2 3" xfId="2922" xr:uid="{2B9435D1-EC63-4D4F-9D28-D53E9C47C2B5}"/>
    <cellStyle name="SAPBEXexcBad8 8 2 4" xfId="3349" xr:uid="{60294DA8-7F3D-4EB4-A4A5-42FA077FB117}"/>
    <cellStyle name="SAPBEXexcBad8 8 2 5" xfId="2225" xr:uid="{C439FF5A-BFFA-4AEB-B77F-32DEC7ADC8E8}"/>
    <cellStyle name="SAPBEXexcBad8 8 2 6" xfId="3249" xr:uid="{B4C07639-8AC5-422B-8ED9-308A4E098D68}"/>
    <cellStyle name="SAPBEXexcBad8 8 2 7" xfId="4389" xr:uid="{5E9AB52D-4E2C-4750-BE92-9F21F64EA3DC}"/>
    <cellStyle name="SAPBEXexcBad8 8 2 8" xfId="13733" xr:uid="{610E4C1F-A2D8-474F-A05D-6EA915E724B2}"/>
    <cellStyle name="SAPBEXexcBad8 8 3" xfId="1594" xr:uid="{73918C36-0C6D-409A-B9FD-F16D6BF0F9E0}"/>
    <cellStyle name="SAPBEXexcBad8 8 3 2" xfId="13111" xr:uid="{AECA30F1-936F-4636-AA15-1B672A64919F}"/>
    <cellStyle name="SAPBEXexcBad8 8 4" xfId="1585" xr:uid="{09B47726-561F-4EDC-B771-BD32A04DF3B3}"/>
    <cellStyle name="SAPBEXexcBad8 8 5" xfId="2792" xr:uid="{2FA6D02B-6317-418D-B0B6-8AAD64B491FD}"/>
    <cellStyle name="SAPBEXexcBad8 8 6" xfId="1406" xr:uid="{865570AA-03D6-479D-BEB6-5B75B0494E21}"/>
    <cellStyle name="SAPBEXexcBad8 8 7" xfId="4229" xr:uid="{EC1DAE65-FB8C-4DF8-B08C-D0D8F55371CF}"/>
    <cellStyle name="SAPBEXexcBad8 8 8" xfId="4302" xr:uid="{BC7D9D96-B630-4FC2-A3CA-561D82D5FD4D}"/>
    <cellStyle name="SAPBEXexcBad8 8 9" xfId="10473" xr:uid="{D39184F6-6254-4DBF-8DEE-5263283631B3}"/>
    <cellStyle name="SAPBEXexcBad8 9" xfId="1121" xr:uid="{C9E08D14-5BEE-49E0-9ACD-B7F34A0B744B}"/>
    <cellStyle name="SAPBEXexcBad8 9 2" xfId="2369" xr:uid="{D9465824-751F-458A-9CC1-5986A5A01245}"/>
    <cellStyle name="SAPBEXexcBad8 9 3" xfId="2875" xr:uid="{9EC59713-9542-4063-BFC8-B284DDC72D35}"/>
    <cellStyle name="SAPBEXexcBad8 9 4" xfId="2233" xr:uid="{2E0B3B99-02F9-405F-B7AF-E0030A2EA06E}"/>
    <cellStyle name="SAPBEXexcBad8 9 5" xfId="3234" xr:uid="{F5E92D7A-B49F-4C03-A48B-7D35FA4E1B66}"/>
    <cellStyle name="SAPBEXexcBad8 9 6" xfId="3899" xr:uid="{545FBAE5-7DB2-42A7-911A-574A25E98690}"/>
    <cellStyle name="SAPBEXexcBad8 9 7" xfId="4120" xr:uid="{1EB22E28-09AB-47BE-A487-645FD9553C41}"/>
    <cellStyle name="SAPBEXexcBad8 9 8" xfId="9192" xr:uid="{7F3A2149-A5D5-4286-A475-798132E6984B}"/>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0 2" xfId="9193" xr:uid="{D378C693-647E-43F5-B6AC-B6C5BCBFB784}"/>
    <cellStyle name="SAPBEXexcBad9 11" xfId="2285" xr:uid="{338ECE8A-AA34-4F5F-8C65-AAEB4249D318}"/>
    <cellStyle name="SAPBEXexcBad9 11 2" xfId="8957" xr:uid="{605455F1-32CB-4220-92C7-72C44928E5E3}"/>
    <cellStyle name="SAPBEXexcBad9 12" xfId="3161" xr:uid="{E474663C-14FC-40E7-9FC3-B33689B283B3}"/>
    <cellStyle name="SAPBEXexcBad9 13" xfId="1666" xr:uid="{7B818807-D333-4C21-8045-92E7BE9AC441}"/>
    <cellStyle name="SAPBEXexcBad9 14" xfId="4098" xr:uid="{64C790A3-F06B-415E-8BC4-032BC7B40E13}"/>
    <cellStyle name="SAPBEXexcBad9 15" xfId="1484" xr:uid="{B8ABA0CF-E56E-44CB-A33C-59827261638E}"/>
    <cellStyle name="SAPBEXexcBad9 16" xfId="5952" xr:uid="{ED8BB1AE-F580-42BF-BEBE-0C2D8D152AF9}"/>
    <cellStyle name="SAPBEXexcBad9 17" xfId="7305" xr:uid="{E38AB0B4-048F-45D3-9488-195042B65023}"/>
    <cellStyle name="SAPBEXexcBad9 2" xfId="717" xr:uid="{9F4CB3B2-E900-4126-8EFD-1D71A08F6A6C}"/>
    <cellStyle name="SAPBEXexcBad9 2 10" xfId="8207" xr:uid="{B0DCC3EA-973E-4103-9460-818C6C3C36D9}"/>
    <cellStyle name="SAPBEXexcBad9 2 2" xfId="718" xr:uid="{24F17D2F-08A0-4F47-99FD-CAC2D6566370}"/>
    <cellStyle name="SAPBEXexcBad9 2 2 2" xfId="1234" xr:uid="{6285A9F6-8F1C-49A9-954F-D37EA69F5891}"/>
    <cellStyle name="SAPBEXexcBad9 2 2 2 2" xfId="2482" xr:uid="{D85C7F98-F974-4625-B0A2-F81444BEDE68}"/>
    <cellStyle name="SAPBEXexcBad9 2 2 2 3" xfId="2988" xr:uid="{FCB38192-08FA-490A-9CCE-BFE3537F74F6}"/>
    <cellStyle name="SAPBEXexcBad9 2 2 2 4" xfId="1764" xr:uid="{B8912E30-76F7-47B4-A421-03F88D141F53}"/>
    <cellStyle name="SAPBEXexcBad9 2 2 2 5" xfId="3846" xr:uid="{D26CA908-1390-40C5-AEC8-EA8D986F05C1}"/>
    <cellStyle name="SAPBEXexcBad9 2 2 2 6" xfId="2620" xr:uid="{E9A4EF86-93E1-454C-BCB7-BBE23DECF410}"/>
    <cellStyle name="SAPBEXexcBad9 2 2 2 7" xfId="4097" xr:uid="{1CBEA9FB-2A5F-4FDD-B34C-5FF7B4DC270C}"/>
    <cellStyle name="SAPBEXexcBad9 2 2 2 8" xfId="14833" xr:uid="{E2245850-09A1-4F0E-A3AF-BF2FF1702FB0}"/>
    <cellStyle name="SAPBEXexcBad9 2 2 3" xfId="2008" xr:uid="{34F8DF89-C448-4F8E-8552-BE6E3B337FE9}"/>
    <cellStyle name="SAPBEXexcBad9 2 2 3 2" xfId="15513" xr:uid="{4BDBEF5F-6288-4A9D-9820-A992A263486F}"/>
    <cellStyle name="SAPBEXexcBad9 2 2 4" xfId="1675" xr:uid="{612A1539-8F0E-4D52-88E7-D6B975410206}"/>
    <cellStyle name="SAPBEXexcBad9 2 2 4 2" xfId="16909" xr:uid="{4601BE27-E271-487F-85D9-4D2D8DAC5775}"/>
    <cellStyle name="SAPBEXexcBad9 2 2 5" xfId="1995" xr:uid="{4F7BEB2E-96FA-44E7-A7A6-8B7A040341B1}"/>
    <cellStyle name="SAPBEXexcBad9 2 2 6" xfId="2341" xr:uid="{51AFB92D-7B8B-48D7-84FD-A4CBEE23AC57}"/>
    <cellStyle name="SAPBEXexcBad9 2 2 7" xfId="2865" xr:uid="{02300421-E11D-4FFA-BD3B-C0B7FE3FF32A}"/>
    <cellStyle name="SAPBEXexcBad9 2 2 8" xfId="4350" xr:uid="{6A167681-BA60-4671-9D4A-9A3881C99992}"/>
    <cellStyle name="SAPBEXexcBad9 2 2 9" xfId="12110" xr:uid="{4E057438-E91C-4EC6-B388-A2EF0636CD19}"/>
    <cellStyle name="SAPBEXexcBad9 2 3" xfId="1233" xr:uid="{D40AB527-8370-42E9-870C-30F632AAD5A9}"/>
    <cellStyle name="SAPBEXexcBad9 2 3 2" xfId="2481" xr:uid="{A6751AF6-FF92-499B-8F82-020A53B7AD70}"/>
    <cellStyle name="SAPBEXexcBad9 2 3 2 2" xfId="13939" xr:uid="{DE2CDA1B-646B-4FC6-AD2B-799A7FA03EAF}"/>
    <cellStyle name="SAPBEXexcBad9 2 3 3" xfId="2987" xr:uid="{13E3A369-F8F3-4681-86F5-8CA7F70A14D7}"/>
    <cellStyle name="SAPBEXexcBad9 2 3 3 2" xfId="9070" xr:uid="{01B09F24-A40F-4965-9A44-B9C88D5E0B5C}"/>
    <cellStyle name="SAPBEXexcBad9 2 3 4" xfId="1765" xr:uid="{F32D26B0-B657-4378-BA94-1EF07DC87612}"/>
    <cellStyle name="SAPBEXexcBad9 2 3 5" xfId="1515" xr:uid="{F3A242C4-8DFE-421E-AD51-AD3547ED3DDC}"/>
    <cellStyle name="SAPBEXexcBad9 2 3 6" xfId="3309" xr:uid="{F134B67A-5C99-4D95-A86E-BFB74394BB8A}"/>
    <cellStyle name="SAPBEXexcBad9 2 3 7" xfId="4364" xr:uid="{01E4B988-9547-44C3-867F-B20CD7EAEEE5}"/>
    <cellStyle name="SAPBEXexcBad9 2 3 8" xfId="10706" xr:uid="{710407D0-1530-49C0-948E-1B2D670DCBE3}"/>
    <cellStyle name="SAPBEXexcBad9 2 4" xfId="2007" xr:uid="{EFA4C7C1-D32E-414C-93AE-58A5406F8237}"/>
    <cellStyle name="SAPBEXexcBad9 2 4 2" xfId="10099" xr:uid="{90BDF7D5-45AF-42B1-9B42-1EC8877F998C}"/>
    <cellStyle name="SAPBEXexcBad9 2 5" xfId="1677" xr:uid="{C556FFB2-06EE-4C47-A5E3-4B0BAA820017}"/>
    <cellStyle name="SAPBEXexcBad9 2 5 2" xfId="13493" xr:uid="{F66CA2A1-AA8C-47EE-B7C5-7F7C576ACED0}"/>
    <cellStyle name="SAPBEXexcBad9 2 6" xfId="1651" xr:uid="{7983AB50-BE86-4226-82BD-8A6A34FC4856}"/>
    <cellStyle name="SAPBEXexcBad9 2 6 2" xfId="14747" xr:uid="{9D06379E-6B7B-4631-AF23-6E849D7CE5B5}"/>
    <cellStyle name="SAPBEXexcBad9 2 7" xfId="3483" xr:uid="{47595F27-35A6-4943-89B2-E831ADEEACF2}"/>
    <cellStyle name="SAPBEXexcBad9 2 8" xfId="3776" xr:uid="{F217758E-2F53-4033-BEBE-79A8F596133D}"/>
    <cellStyle name="SAPBEXexcBad9 2 9" xfId="4300" xr:uid="{E20B2A57-5E41-4F4F-80CA-DA6FAA3EDB7B}"/>
    <cellStyle name="SAPBEXexcBad9 3" xfId="719" xr:uid="{A0F2B9A1-E152-44B7-AA61-2A6C257294AC}"/>
    <cellStyle name="SAPBEXexcBad9 3 10" xfId="8140" xr:uid="{EDF064E2-4956-4E04-ACEA-1E375787943A}"/>
    <cellStyle name="SAPBEXexcBad9 3 2" xfId="720" xr:uid="{A24DAC77-B62C-483F-99F7-081A5EEA015F}"/>
    <cellStyle name="SAPBEXexcBad9 3 2 2" xfId="1236" xr:uid="{2CA0A814-3C31-4629-9DCA-E952E34A84F9}"/>
    <cellStyle name="SAPBEXexcBad9 3 2 2 2" xfId="2484" xr:uid="{ACBEC36B-46C6-4136-A6F5-A654886E4956}"/>
    <cellStyle name="SAPBEXexcBad9 3 2 2 3" xfId="2990" xr:uid="{C3FB16CB-DBC5-4ED0-A5E5-BAEB3C4AAEDB}"/>
    <cellStyle name="SAPBEXexcBad9 3 2 2 4" xfId="2251" xr:uid="{FD4EC658-AE33-4CFE-8D65-5973C96F151B}"/>
    <cellStyle name="SAPBEXexcBad9 3 2 2 5" xfId="3778" xr:uid="{D2C316EA-5227-4D82-83D1-DD6F85878989}"/>
    <cellStyle name="SAPBEXexcBad9 3 2 2 6" xfId="3244" xr:uid="{2640C3E1-4104-4C81-8F83-32048B4FB54B}"/>
    <cellStyle name="SAPBEXexcBad9 3 2 2 7" xfId="4513" xr:uid="{EA546CD4-B3B1-4D17-B19C-0EA9458AC5C5}"/>
    <cellStyle name="SAPBEXexcBad9 3 2 2 8" xfId="14894" xr:uid="{77297539-F896-4D20-AF81-8042C51401B0}"/>
    <cellStyle name="SAPBEXexcBad9 3 2 3" xfId="2010" xr:uid="{AC78129A-22B7-46E1-B6ED-D441C25CB149}"/>
    <cellStyle name="SAPBEXexcBad9 3 2 3 2" xfId="15621" xr:uid="{282AF5D7-7CF9-49EE-9D93-BC48A21DE6D6}"/>
    <cellStyle name="SAPBEXexcBad9 3 2 4" xfId="1545" xr:uid="{7E33C4CF-34C2-4AF7-BBD4-50AFC7775F4D}"/>
    <cellStyle name="SAPBEXexcBad9 3 2 4 2" xfId="17005" xr:uid="{5A69F8FA-C597-4F61-A322-5B23ACA29C38}"/>
    <cellStyle name="SAPBEXexcBad9 3 2 5" xfId="2846" xr:uid="{D8E2A3DA-D201-491C-8BDF-B707CD5341AB}"/>
    <cellStyle name="SAPBEXexcBad9 3 2 6" xfId="3911" xr:uid="{DA435410-9AD1-4DC4-83B3-F7EECF414247}"/>
    <cellStyle name="SAPBEXexcBad9 3 2 7" xfId="4262" xr:uid="{FC215566-B269-4CCC-9CC4-80604CCC8652}"/>
    <cellStyle name="SAPBEXexcBad9 3 2 8" xfId="2837" xr:uid="{832B754F-C5DB-466B-966A-65A6B6CEC53D}"/>
    <cellStyle name="SAPBEXexcBad9 3 2 9" xfId="12221" xr:uid="{CEF265CF-F90C-4B0F-9AA1-6A2324FF07B6}"/>
    <cellStyle name="SAPBEXexcBad9 3 3" xfId="1235" xr:uid="{084B4FBE-D001-42AD-8749-6937C781374D}"/>
    <cellStyle name="SAPBEXexcBad9 3 3 2" xfId="2483" xr:uid="{A4A9D86F-0F85-426F-B9E8-9B87062A40E9}"/>
    <cellStyle name="SAPBEXexcBad9 3 3 2 2" xfId="14049" xr:uid="{E86A81A1-071A-4A50-9EA1-4EF07EA0B8F3}"/>
    <cellStyle name="SAPBEXexcBad9 3 3 3" xfId="2989" xr:uid="{52ED20C4-EEC5-485A-A6B9-563029844B62}"/>
    <cellStyle name="SAPBEXexcBad9 3 3 3 2" xfId="15057" xr:uid="{565C2047-611A-40BC-AF53-F83405B2992B}"/>
    <cellStyle name="SAPBEXexcBad9 3 3 4" xfId="2237" xr:uid="{0A165116-1821-4250-9925-8B880211CB2C}"/>
    <cellStyle name="SAPBEXexcBad9 3 3 5" xfId="3543" xr:uid="{D9774BE5-80E3-4647-91A5-316E4A826294}"/>
    <cellStyle name="SAPBEXexcBad9 3 3 6" xfId="1503" xr:uid="{EF0AD475-360E-4A91-99C5-ABEC124764C8}"/>
    <cellStyle name="SAPBEXexcBad9 3 3 7" xfId="3993" xr:uid="{D7C0E4A7-2C13-4692-9BED-607B883796C5}"/>
    <cellStyle name="SAPBEXexcBad9 3 3 8" xfId="10818" xr:uid="{4375A4D9-5AC1-4BAE-8299-041392871D39}"/>
    <cellStyle name="SAPBEXexcBad9 3 4" xfId="2009" xr:uid="{F2A4DD31-3F6A-409D-9044-C4EF51089402}"/>
    <cellStyle name="SAPBEXexcBad9 3 4 2" xfId="10033" xr:uid="{35311540-C947-4AFA-B195-46D27EF762B0}"/>
    <cellStyle name="SAPBEXexcBad9 3 5" xfId="1470" xr:uid="{19A09636-FCB8-4FAF-947C-CBE75875AB94}"/>
    <cellStyle name="SAPBEXexcBad9 3 5 2" xfId="13427" xr:uid="{5033B05D-D5E9-4FA9-B639-AFA8A9D035A2}"/>
    <cellStyle name="SAPBEXexcBad9 3 6" xfId="1913" xr:uid="{253645AD-6DFD-47F1-A799-6D0402FEAB30}"/>
    <cellStyle name="SAPBEXexcBad9 3 6 2" xfId="13316" xr:uid="{56DD1FD5-561C-443D-8E85-68F84D14C13E}"/>
    <cellStyle name="SAPBEXexcBad9 3 7" xfId="3830" xr:uid="{8D5BF498-5E8D-401F-89C8-AAEB87EBE862}"/>
    <cellStyle name="SAPBEXexcBad9 3 8" xfId="4274" xr:uid="{D660DFC9-9316-49E5-81C1-8728DC265F76}"/>
    <cellStyle name="SAPBEXexcBad9 3 9" xfId="4412" xr:uid="{D3D62E6E-C103-442C-AA7F-29008D31C745}"/>
    <cellStyle name="SAPBEXexcBad9 4" xfId="721" xr:uid="{A76DBCF2-4BD3-41FB-A9FD-5685325F5CDF}"/>
    <cellStyle name="SAPBEXexcBad9 4 2" xfId="1237" xr:uid="{2292D52E-F5BD-435F-9FFC-7CA6FD716469}"/>
    <cellStyle name="SAPBEXexcBad9 4 2 2" xfId="2485" xr:uid="{148FBF7B-12A4-42B7-87DB-6EC1B6454674}"/>
    <cellStyle name="SAPBEXexcBad9 4 2 2 2" xfId="15015" xr:uid="{8C1AC113-5DD6-4FD0-8EFA-242BE090742C}"/>
    <cellStyle name="SAPBEXexcBad9 4 2 3" xfId="2991" xr:uid="{E3146128-1950-405C-BA25-F3736E9EB44C}"/>
    <cellStyle name="SAPBEXexcBad9 4 2 3 2" xfId="15789" xr:uid="{85EBC580-D63C-417F-A83D-3AD8262B77BE}"/>
    <cellStyle name="SAPBEXexcBad9 4 2 4" xfId="1507" xr:uid="{6135565B-41FF-4D0F-8DBB-D8DF888A7107}"/>
    <cellStyle name="SAPBEXexcBad9 4 2 4 2" xfId="17262" xr:uid="{1DB1F9B9-EA3D-4C96-A868-B4F99821ED20}"/>
    <cellStyle name="SAPBEXexcBad9 4 2 5" xfId="3593" xr:uid="{92606651-BF9C-4271-9499-1D3CD828ADC5}"/>
    <cellStyle name="SAPBEXexcBad9 4 2 6" xfId="4093" xr:uid="{D540FD2F-4746-45ED-B61A-7A32899AC70C}"/>
    <cellStyle name="SAPBEXexcBad9 4 2 7" xfId="4359" xr:uid="{C726EE60-A6CB-4F11-98F7-43AE1A5FC996}"/>
    <cellStyle name="SAPBEXexcBad9 4 2 8" xfId="12478" xr:uid="{EDF68264-5224-4B65-B9BB-E38427759918}"/>
    <cellStyle name="SAPBEXexcBad9 4 3" xfId="2011" xr:uid="{787C62B8-5993-49BD-85D2-D4173131F318}"/>
    <cellStyle name="SAPBEXexcBad9 4 3 2" xfId="14263" xr:uid="{2E1A6EFE-49FF-409B-B46A-4779AE7586BA}"/>
    <cellStyle name="SAPBEXexcBad9 4 3 3" xfId="14637" xr:uid="{645E5B81-D5A8-4BF5-9785-4250829253F3}"/>
    <cellStyle name="SAPBEXexcBad9 4 3 4" xfId="11076" xr:uid="{AE0F8D17-9ADA-4B95-8008-0F3FB9187A33}"/>
    <cellStyle name="SAPBEXexcBad9 4 4" xfId="1678" xr:uid="{1A63F07B-E0ED-47A5-92AE-BEC664C907D8}"/>
    <cellStyle name="SAPBEXexcBad9 4 4 2" xfId="10131" xr:uid="{3B79D466-FC30-47F0-8618-DF7A56EDABBA}"/>
    <cellStyle name="SAPBEXexcBad9 4 5" xfId="2270" xr:uid="{56C3327A-AC75-457A-B1EE-861C29940127}"/>
    <cellStyle name="SAPBEXexcBad9 4 5 2" xfId="13525" xr:uid="{DD0043E2-9D06-4F67-836E-28FBEFAAB2AC}"/>
    <cellStyle name="SAPBEXexcBad9 4 6" xfId="2050" xr:uid="{698933A9-06B6-4A11-8265-775C42D61080}"/>
    <cellStyle name="SAPBEXexcBad9 4 6 2" xfId="14372" xr:uid="{160E00A2-134F-4954-BDF8-586B49E81A2D}"/>
    <cellStyle name="SAPBEXexcBad9 4 7" xfId="1820" xr:uid="{05964FA5-AC3B-4D82-8CEB-6F25C9142AB8}"/>
    <cellStyle name="SAPBEXexcBad9 4 8" xfId="4407" xr:uid="{FD9278CB-C13A-4FD2-924F-BF0B15967571}"/>
    <cellStyle name="SAPBEXexcBad9 4 9" xfId="8239" xr:uid="{2339E1DE-766C-4E67-8963-367ACCD44EC2}"/>
    <cellStyle name="SAPBEXexcBad9 5" xfId="940" xr:uid="{419D9522-44F6-4125-850C-834062365ED9}"/>
    <cellStyle name="SAPBEXexcBad9 5 2" xfId="1348" xr:uid="{E9D21789-43B0-4780-9070-117B2C248EB2}"/>
    <cellStyle name="SAPBEXexcBad9 5 2 2" xfId="2596" xr:uid="{36C9092B-37D5-4E1C-B5A4-6D40B26CB226}"/>
    <cellStyle name="SAPBEXexcBad9 5 2 2 2" xfId="15099" xr:uid="{FE0E6070-F483-4565-A05B-E5EE19923775}"/>
    <cellStyle name="SAPBEXexcBad9 5 2 3" xfId="3102" xr:uid="{EAC7C2D8-5CCD-40B7-A858-76C57EB351BF}"/>
    <cellStyle name="SAPBEXexcBad9 5 2 3 2" xfId="15876" xr:uid="{23F8348D-5C60-4152-97CA-B053BD4041F6}"/>
    <cellStyle name="SAPBEXexcBad9 5 2 4" xfId="2338" xr:uid="{3BA28590-DAAD-4302-8F9F-135A8680C6FF}"/>
    <cellStyle name="SAPBEXexcBad9 5 2 4 2" xfId="17437" xr:uid="{2D451E43-EC2F-4125-A7D9-A80704B3F70B}"/>
    <cellStyle name="SAPBEXexcBad9 5 2 5" xfId="3687" xr:uid="{8671E758-445A-4106-A82D-69B3FAEF7CD3}"/>
    <cellStyle name="SAPBEXexcBad9 5 2 6" xfId="3652" xr:uid="{078A7C1F-F43F-46E1-9296-C8B82C8FA492}"/>
    <cellStyle name="SAPBEXexcBad9 5 2 7" xfId="4327" xr:uid="{F4800BF9-478C-43CA-8D0D-24A91A064E72}"/>
    <cellStyle name="SAPBEXexcBad9 5 2 8" xfId="12662" xr:uid="{B621A13F-D66C-4AE5-97B0-A2A3665B6717}"/>
    <cellStyle name="SAPBEXexcBad9 5 3" xfId="2208" xr:uid="{BA9BBEE8-3697-46E4-B041-58211E559573}"/>
    <cellStyle name="SAPBEXexcBad9 5 3 2" xfId="14399" xr:uid="{2149F5F5-A13D-4CCB-845A-EA21FC99A16F}"/>
    <cellStyle name="SAPBEXexcBad9 5 3 3" xfId="9105" xr:uid="{E15899D5-16EB-4CD9-96F1-3E3D623D7373}"/>
    <cellStyle name="SAPBEXexcBad9 5 3 4" xfId="11253" xr:uid="{58270013-AAA6-4F4F-BA04-7ED406BEDAD1}"/>
    <cellStyle name="SAPBEXexcBad9 5 4" xfId="2715" xr:uid="{BFC20B0D-E73F-4E72-8428-8699037609F3}"/>
    <cellStyle name="SAPBEXexcBad9 5 4 2" xfId="9760" xr:uid="{67CEA1EE-EB45-40D8-8B51-FB3DC06BDB3F}"/>
    <cellStyle name="SAPBEXexcBad9 5 5" xfId="3335" xr:uid="{3B1861C0-EC9F-4F52-A4A8-83CE22AC463C}"/>
    <cellStyle name="SAPBEXexcBad9 5 5 2" xfId="13193" xr:uid="{0396A803-8A69-423A-915C-1C8D6331DE09}"/>
    <cellStyle name="SAPBEXexcBad9 5 6" xfId="3303" xr:uid="{465C588C-0545-4D1B-BBCB-281B8E78F432}"/>
    <cellStyle name="SAPBEXexcBad9 5 6 2" xfId="14864" xr:uid="{F96A4493-329A-4F64-B8C3-2CAD733120AF}"/>
    <cellStyle name="SAPBEXexcBad9 5 7" xfId="3896" xr:uid="{013CD0D0-980C-4896-8CC5-A94E67646560}"/>
    <cellStyle name="SAPBEXexcBad9 5 8" xfId="4281" xr:uid="{FDC7123F-BE0F-440A-89E0-A48F1CBB1366}"/>
    <cellStyle name="SAPBEXexcBad9 5 9" xfId="7867" xr:uid="{2F87E807-0FB6-4A62-8ECC-71B97B19CA93}"/>
    <cellStyle name="SAPBEXexcBad9 6" xfId="964" xr:uid="{1E4EB8E0-BE68-4CD8-8591-53B6D387AECA}"/>
    <cellStyle name="SAPBEXexcBad9 6 2" xfId="12407" xr:uid="{DA4DEFCA-CB11-45F0-A62B-C8827007777F}"/>
    <cellStyle name="SAPBEXexcBad9 6 2 2" xfId="14987" xr:uid="{9CC789AD-8256-44AD-8269-6673F8C8963D}"/>
    <cellStyle name="SAPBEXexcBad9 6 2 3" xfId="15718" xr:uid="{37C85083-1540-46DC-95FB-6CEEFC33051A}"/>
    <cellStyle name="SAPBEXexcBad9 6 2 4" xfId="17191" xr:uid="{D5CFE666-73E4-46AF-B5E7-03314D309886}"/>
    <cellStyle name="SAPBEXexcBad9 6 3" xfId="14192" xr:uid="{14F5D37F-2917-4A9A-BE6B-0638A941979D}"/>
    <cellStyle name="SAPBEXexcBad9 6 4" xfId="13322" xr:uid="{44A6BE84-55A5-499A-8B87-A02E402004E1}"/>
    <cellStyle name="SAPBEXexcBad9 6 5" xfId="11005" xr:uid="{1A0DDB12-F03B-4AB6-994B-8DF71843EADC}"/>
    <cellStyle name="SAPBEXexcBad9 7" xfId="1049" xr:uid="{EFF9AF93-AE3C-4EF3-B68F-FED03083E604}"/>
    <cellStyle name="SAPBEXexcBad9 7 2" xfId="15311" xr:uid="{C69A8829-7A13-4787-9C97-79118E69B441}"/>
    <cellStyle name="SAPBEXexcBad9 7 3" xfId="16427" xr:uid="{42CA337A-FCDF-4EB9-AA68-12AAAE64CD82}"/>
    <cellStyle name="SAPBEXexcBad9 7 4" xfId="11518" xr:uid="{3FC05CC9-99E0-42BD-A097-3F9494817D22}"/>
    <cellStyle name="SAPBEXexcBad9 8" xfId="253" xr:uid="{3C44DD55-8C4E-482E-8153-16342AB454AD}"/>
    <cellStyle name="SAPBEXexcBad9 8 2" xfId="1169" xr:uid="{719E3909-A597-4A84-8E33-872B869723F1}"/>
    <cellStyle name="SAPBEXexcBad9 8 2 2" xfId="2417" xr:uid="{642B6114-2F6F-41FC-8F92-2D6C3BFDD604}"/>
    <cellStyle name="SAPBEXexcBad9 8 2 3" xfId="2923" xr:uid="{349A6A03-6ABD-42C7-B2A8-5D0A626B19AF}"/>
    <cellStyle name="SAPBEXexcBad9 8 2 4" xfId="3350" xr:uid="{F3A1092B-EDB4-4C48-875C-3A9E88D9C355}"/>
    <cellStyle name="SAPBEXexcBad9 8 2 5" xfId="3972" xr:uid="{3DCA2330-2261-4D11-8901-70E401D314EB}"/>
    <cellStyle name="SAPBEXexcBad9 8 2 6" xfId="3892" xr:uid="{02EE73DD-0024-4AF9-B577-F4F2481515D1}"/>
    <cellStyle name="SAPBEXexcBad9 8 2 7" xfId="4392" xr:uid="{2CEF10EB-6373-41CB-9319-A1CF923742B7}"/>
    <cellStyle name="SAPBEXexcBad9 8 2 8" xfId="14683" xr:uid="{08A8C89F-036B-4775-864E-178C9F519260}"/>
    <cellStyle name="SAPBEXexcBad9 8 3" xfId="1595" xr:uid="{223DB4B8-7282-4958-B0D7-BC7B1EDBB7E2}"/>
    <cellStyle name="SAPBEXexcBad9 8 3 2" xfId="15406" xr:uid="{B860BA6A-DA60-4B00-AADE-DB7163F65040}"/>
    <cellStyle name="SAPBEXexcBad9 8 4" xfId="2631" xr:uid="{D1A4CF7C-77CC-4116-8AD1-2781ADF156EC}"/>
    <cellStyle name="SAPBEXexcBad9 8 4 2" xfId="16748" xr:uid="{5627315A-A925-437A-A27B-9FD08C5F2D17}"/>
    <cellStyle name="SAPBEXexcBad9 8 5" xfId="1526" xr:uid="{282C4F4B-6EAA-4213-8C53-FC28F18D0179}"/>
    <cellStyle name="SAPBEXexcBad9 8 6" xfId="3230" xr:uid="{0D5A6C2B-0606-4C24-944E-673849FB4C38}"/>
    <cellStyle name="SAPBEXexcBad9 8 7" xfId="3721" xr:uid="{0872CDBD-0568-4A97-8409-94699ED9FC23}"/>
    <cellStyle name="SAPBEXexcBad9 8 8" xfId="3134" xr:uid="{81563E2B-6AFB-41FE-9438-95F55B3FAE59}"/>
    <cellStyle name="SAPBEXexcBad9 8 9" xfId="11888" xr:uid="{58110686-5640-4DFA-AE6F-65521BDF4E94}"/>
    <cellStyle name="SAPBEXexcBad9 9" xfId="1122" xr:uid="{20355636-E84D-44A9-8003-C57C645F3903}"/>
    <cellStyle name="SAPBEXexcBad9 9 2" xfId="2370" xr:uid="{1895AFA8-D663-4849-AAA9-5A11581C78E7}"/>
    <cellStyle name="SAPBEXexcBad9 9 2 2" xfId="13734" xr:uid="{EB6BB4BD-31A1-4327-83CA-89B1F15DA583}"/>
    <cellStyle name="SAPBEXexcBad9 9 3" xfId="2876" xr:uid="{47827A99-07A0-44E6-B80D-8C8F0E04A9B5}"/>
    <cellStyle name="SAPBEXexcBad9 9 3 2" xfId="13844" xr:uid="{E1FEAA43-6076-4B56-97BF-27DFEF48B808}"/>
    <cellStyle name="SAPBEXexcBad9 9 4" xfId="2869" xr:uid="{3505658E-A9EF-464B-8E65-E5E140D10D74}"/>
    <cellStyle name="SAPBEXexcBad9 9 5" xfId="3468" xr:uid="{C811F8E1-2699-4BB1-9E3C-9D4862136700}"/>
    <cellStyle name="SAPBEXexcBad9 9 6" xfId="3932" xr:uid="{FE277D66-ADBD-40CE-9816-DDD7EFA989ED}"/>
    <cellStyle name="SAPBEXexcBad9 9 7" xfId="3651" xr:uid="{F8C87191-3C89-4CD0-8145-9BE4F6535634}"/>
    <cellStyle name="SAPBEXexcBad9 9 8" xfId="10474" xr:uid="{11F71CC2-230C-47A3-97D1-B5684926CDE7}"/>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0 2" xfId="8958" xr:uid="{4BDA47B8-3C2A-411D-8D04-9D6DF7AB13F8}"/>
    <cellStyle name="SAPBEXexcCritical4 11" xfId="2255" xr:uid="{E513CFDF-D30E-4CEC-BDCF-B9760E134036}"/>
    <cellStyle name="SAPBEXexcCritical4 12" xfId="2192" xr:uid="{BC5849A8-A2C2-4B77-9422-B9B8515BCA08}"/>
    <cellStyle name="SAPBEXexcCritical4 13" xfId="3665" xr:uid="{1BFA751A-8C07-435E-9341-278623E75029}"/>
    <cellStyle name="SAPBEXexcCritical4 14" xfId="4076" xr:uid="{3C910248-BDB8-4684-9D27-B0A9BECDAC9A}"/>
    <cellStyle name="SAPBEXexcCritical4 15" xfId="3409" xr:uid="{AB50CC6F-376E-4DC0-A09F-A6B1E0390A60}"/>
    <cellStyle name="SAPBEXexcCritical4 16" xfId="5953" xr:uid="{765F9EF0-E260-438B-9E82-AEB09DCE0178}"/>
    <cellStyle name="SAPBEXexcCritical4 17" xfId="7306" xr:uid="{9580BDB3-38E8-4971-99F2-EBD34E3477BC}"/>
    <cellStyle name="SAPBEXexcCritical4 2" xfId="723" xr:uid="{FC0FDD59-1FA1-44AB-911E-356CAB67F8E0}"/>
    <cellStyle name="SAPBEXexcCritical4 2 10" xfId="8357" xr:uid="{CC41B5AE-D040-432D-B185-95E0B966C160}"/>
    <cellStyle name="SAPBEXexcCritical4 2 2" xfId="724" xr:uid="{CF8AADA2-5BEE-4CE5-BF5A-30791D7E33A1}"/>
    <cellStyle name="SAPBEXexcCritical4 2 2 2" xfId="1239" xr:uid="{DDF6A82F-72FB-4B53-91F4-2BD6A8B3CB31}"/>
    <cellStyle name="SAPBEXexcCritical4 2 2 2 2" xfId="2487" xr:uid="{EF4AC76D-FA05-427C-B5C7-6BDA110E8867}"/>
    <cellStyle name="SAPBEXexcCritical4 2 2 2 3" xfId="2993" xr:uid="{902FCCDD-AB70-44E5-B558-A73C0D3566B3}"/>
    <cellStyle name="SAPBEXexcCritical4 2 2 2 4" xfId="3206" xr:uid="{29272507-FA2D-43C8-9DA8-A0D0F6004A74}"/>
    <cellStyle name="SAPBEXexcCritical4 2 2 2 5" xfId="3617" xr:uid="{0B58CA6C-1193-47AF-B538-FA5D2E8E5684}"/>
    <cellStyle name="SAPBEXexcCritical4 2 2 2 6" xfId="1827" xr:uid="{A447D47D-8617-4018-A5FD-5CF7E5D7BA9A}"/>
    <cellStyle name="SAPBEXexcCritical4 2 2 2 7" xfId="4210" xr:uid="{62D0DE5F-5235-4D14-A397-A621F13AFECF}"/>
    <cellStyle name="SAPBEXexcCritical4 2 2 2 8" xfId="14834" xr:uid="{253EA8E5-CC4E-45BD-8BAF-0A156DCC0067}"/>
    <cellStyle name="SAPBEXexcCritical4 2 2 3" xfId="2013" xr:uid="{6C520227-36B7-4382-A689-B25066A828B0}"/>
    <cellStyle name="SAPBEXexcCritical4 2 2 3 2" xfId="15514" xr:uid="{29A2AA46-47D1-48D6-93AD-41A2575604C6}"/>
    <cellStyle name="SAPBEXexcCritical4 2 2 4" xfId="1728" xr:uid="{A4CF3755-6406-4F29-AC8E-323966D230FD}"/>
    <cellStyle name="SAPBEXexcCritical4 2 2 4 2" xfId="16910" xr:uid="{73A64A80-529C-4C5A-BEA2-0EF35B475208}"/>
    <cellStyle name="SAPBEXexcCritical4 2 2 5" xfId="2737" xr:uid="{028D8D79-A57B-43E7-9745-E52A8078BA21}"/>
    <cellStyle name="SAPBEXexcCritical4 2 2 6" xfId="3371" xr:uid="{0EA4723A-AFCE-4419-8C30-735154A42ECE}"/>
    <cellStyle name="SAPBEXexcCritical4 2 2 7" xfId="4045" xr:uid="{05580488-06FE-4048-A51B-A735474E606E}"/>
    <cellStyle name="SAPBEXexcCritical4 2 2 8" xfId="4011" xr:uid="{93BCF678-364F-4401-AA4F-E2901A6F56C0}"/>
    <cellStyle name="SAPBEXexcCritical4 2 2 9" xfId="12111" xr:uid="{EE7E90B5-2D54-4807-B322-77ABEFBB432E}"/>
    <cellStyle name="SAPBEXexcCritical4 2 3" xfId="1238" xr:uid="{9E9584B1-3CC3-41F2-8596-CCDE16AE3C11}"/>
    <cellStyle name="SAPBEXexcCritical4 2 3 2" xfId="2486" xr:uid="{338DCD6C-2153-4CB3-A5DE-4922001A92CE}"/>
    <cellStyle name="SAPBEXexcCritical4 2 3 2 2" xfId="13940" xr:uid="{6CB52F4B-9413-4E49-924D-AA7862EF7C46}"/>
    <cellStyle name="SAPBEXexcCritical4 2 3 3" xfId="2992" xr:uid="{5156ED5A-ED3B-4B1C-BB6B-0B6B6EC8CFE6}"/>
    <cellStyle name="SAPBEXexcCritical4 2 3 3 2" xfId="14158" xr:uid="{24E62F98-EE6D-4470-821A-80742A2FB998}"/>
    <cellStyle name="SAPBEXexcCritical4 2 3 4" xfId="1763" xr:uid="{1DF46F39-FFE8-40D9-B23A-274BAB57F980}"/>
    <cellStyle name="SAPBEXexcCritical4 2 3 5" xfId="3587" xr:uid="{6B93940D-1E4F-4CC8-B1FA-8D169C978C70}"/>
    <cellStyle name="SAPBEXexcCritical4 2 3 6" xfId="4043" xr:uid="{596690DF-A90D-4E29-BAF8-09904A6781CD}"/>
    <cellStyle name="SAPBEXexcCritical4 2 3 7" xfId="4329" xr:uid="{E32CC32A-BA0F-47EF-8C12-CCBE9F5E5E6F}"/>
    <cellStyle name="SAPBEXexcCritical4 2 3 8" xfId="10707" xr:uid="{15F21E3A-61E9-4DC0-BB81-B13C0BACD0E3}"/>
    <cellStyle name="SAPBEXexcCritical4 2 4" xfId="2012" xr:uid="{C69997C7-3B2B-4A44-90F4-B84BD3F4E6A8}"/>
    <cellStyle name="SAPBEXexcCritical4 2 4 2" xfId="10247" xr:uid="{649090FE-882D-41D4-8B9B-AFF8BF080880}"/>
    <cellStyle name="SAPBEXexcCritical4 2 5" xfId="2201" xr:uid="{9063086C-DC80-4C4C-B2F5-464B8543BC4E}"/>
    <cellStyle name="SAPBEXexcCritical4 2 5 2" xfId="13603" xr:uid="{09515BB0-3D0D-4E23-8F0B-9615E08ED733}"/>
    <cellStyle name="SAPBEXexcCritical4 2 6" xfId="3569" xr:uid="{D31A5A0F-347F-4F87-8569-72FD31C08D53}"/>
    <cellStyle name="SAPBEXexcCritical4 2 6 2" xfId="9052" xr:uid="{7591D86E-F346-4D93-8FD3-2B27E09CE734}"/>
    <cellStyle name="SAPBEXexcCritical4 2 7" xfId="3500" xr:uid="{593C086E-3DE9-4421-BDF7-F8016B2920E5}"/>
    <cellStyle name="SAPBEXexcCritical4 2 8" xfId="4057" xr:uid="{6D9E9914-09D4-4774-9DF1-20944861C8D8}"/>
    <cellStyle name="SAPBEXexcCritical4 2 9" xfId="1747" xr:uid="{6B40B309-0C8B-407E-8312-25D36229367B}"/>
    <cellStyle name="SAPBEXexcCritical4 3" xfId="725" xr:uid="{3C0218EE-E4DC-4B0B-9967-714D0CD1D604}"/>
    <cellStyle name="SAPBEXexcCritical4 3 10" xfId="8367" xr:uid="{B1FAE533-A335-404A-903A-1B771CC0D40B}"/>
    <cellStyle name="SAPBEXexcCritical4 3 2" xfId="726" xr:uid="{6971FE14-0953-4320-B8F7-22CA2ECD6155}"/>
    <cellStyle name="SAPBEXexcCritical4 3 2 2" xfId="1241" xr:uid="{0217F689-650B-4ABB-927C-130F4B39FA8B}"/>
    <cellStyle name="SAPBEXexcCritical4 3 2 2 2" xfId="2489" xr:uid="{4CE78D3D-D6E0-4604-ADA7-2626D79356D3}"/>
    <cellStyle name="SAPBEXexcCritical4 3 2 2 3" xfId="2995" xr:uid="{A39DCB00-A41D-4DF0-B4C4-64FCB2527C33}"/>
    <cellStyle name="SAPBEXexcCritical4 3 2 2 4" xfId="23" xr:uid="{BCFFB2EC-63A9-4629-87F1-0785BAC3B781}"/>
    <cellStyle name="SAPBEXexcCritical4 3 2 2 5" xfId="3487" xr:uid="{102A2D14-7F5C-4B7C-8F0B-CE99D73F1765}"/>
    <cellStyle name="SAPBEXexcCritical4 3 2 2 6" xfId="3478" xr:uid="{FA371C24-4B80-4796-BDD1-50483865DBE4}"/>
    <cellStyle name="SAPBEXexcCritical4 3 2 2 7" xfId="4511" xr:uid="{400E4781-AA0E-4FD1-8599-1761D39CB7DA}"/>
    <cellStyle name="SAPBEXexcCritical4 3 2 2 8" xfId="14895" xr:uid="{F0A07570-3FA4-429F-8419-0E934680C708}"/>
    <cellStyle name="SAPBEXexcCritical4 3 2 3" xfId="2015" xr:uid="{41B66C4B-E692-4C2B-8D17-B092512F77A5}"/>
    <cellStyle name="SAPBEXexcCritical4 3 2 3 2" xfId="15622" xr:uid="{3DDC60DC-1347-41AE-9B78-573D7AC4F165}"/>
    <cellStyle name="SAPBEXexcCritical4 3 2 4" xfId="1469" xr:uid="{3B574FDB-F7B3-428E-AE0F-D137DD280E45}"/>
    <cellStyle name="SAPBEXexcCritical4 3 2 4 2" xfId="17006" xr:uid="{75442A8C-3D60-4982-8111-E9A983032371}"/>
    <cellStyle name="SAPBEXexcCritical4 3 2 5" xfId="2736" xr:uid="{CADFB0F0-99EF-450F-90D0-2B2AF0D3198A}"/>
    <cellStyle name="SAPBEXexcCritical4 3 2 6" xfId="3782" xr:uid="{0AD716F4-8CB4-4AF5-B89E-8294C5C7DD1B}"/>
    <cellStyle name="SAPBEXexcCritical4 3 2 7" xfId="3824" xr:uid="{44D990A2-D6FF-4CFA-81B1-3D7F4C10A315}"/>
    <cellStyle name="SAPBEXexcCritical4 3 2 8" xfId="3528" xr:uid="{755ECC37-5416-40AC-A40D-1E079E6319A4}"/>
    <cellStyle name="SAPBEXexcCritical4 3 2 9" xfId="12222" xr:uid="{FB02C53F-ED7A-4B0F-8BEE-9DBE658462B1}"/>
    <cellStyle name="SAPBEXexcCritical4 3 3" xfId="1240" xr:uid="{80F7290D-55B1-42A3-B49D-E1B8E56F0283}"/>
    <cellStyle name="SAPBEXexcCritical4 3 3 2" xfId="2488" xr:uid="{261C6BEB-7687-4288-82E6-1A307FF4BD48}"/>
    <cellStyle name="SAPBEXexcCritical4 3 3 2 2" xfId="14050" xr:uid="{F085BA09-137C-4137-A4FB-D3ABD2162084}"/>
    <cellStyle name="SAPBEXexcCritical4 3 3 3" xfId="2994" xr:uid="{F1B2F360-889A-4049-8B6D-30FB2ABE2526}"/>
    <cellStyle name="SAPBEXexcCritical4 3 3 3 2" xfId="13146" xr:uid="{5CB05F43-AEE9-41DA-B920-8C3A2C30317E}"/>
    <cellStyle name="SAPBEXexcCritical4 3 3 4" xfId="1921" xr:uid="{93F91E47-34B0-4AEF-90A6-5C6F17FE836F}"/>
    <cellStyle name="SAPBEXexcCritical4 3 3 5" xfId="3477" xr:uid="{D8B4CD50-6C55-4234-9753-65C9A7EFA640}"/>
    <cellStyle name="SAPBEXexcCritical4 3 3 6" xfId="3541" xr:uid="{D336843A-0E02-4038-B558-27AEAC80F41C}"/>
    <cellStyle name="SAPBEXexcCritical4 3 3 7" xfId="3659" xr:uid="{31275C21-CFE8-486C-8733-A3E124B98FC9}"/>
    <cellStyle name="SAPBEXexcCritical4 3 3 8" xfId="10819" xr:uid="{5614F795-9F9B-4D27-B797-082EB356A4AE}"/>
    <cellStyle name="SAPBEXexcCritical4 3 4" xfId="2014" xr:uid="{E6DEB5F7-BEA5-478F-9318-C0438EF761F2}"/>
    <cellStyle name="SAPBEXexcCritical4 3 4 2" xfId="10257" xr:uid="{578CB011-F5DF-4B0B-8EDC-04EBFD7C190A}"/>
    <cellStyle name="SAPBEXexcCritical4 3 5" xfId="1737" xr:uid="{35E524CB-90F2-4613-8703-6C16F844AA24}"/>
    <cellStyle name="SAPBEXexcCritical4 3 5 2" xfId="13613" xr:uid="{AF8CF8FE-6585-4AD8-885E-FB1D98C3AFBA}"/>
    <cellStyle name="SAPBEXexcCritical4 3 6" xfId="2226" xr:uid="{AAA8E041-5062-4356-BB08-B99997B9D317}"/>
    <cellStyle name="SAPBEXexcCritical4 3 6 2" xfId="13848" xr:uid="{CB55BACD-D2E4-4A8C-8CFE-03202943F356}"/>
    <cellStyle name="SAPBEXexcCritical4 3 7" xfId="3532" xr:uid="{CE2B439C-56A4-4567-9083-8E96A2EACCFB}"/>
    <cellStyle name="SAPBEXexcCritical4 3 8" xfId="1923" xr:uid="{28E093AA-4E06-4220-ACFB-76C9D5E47DEE}"/>
    <cellStyle name="SAPBEXexcCritical4 3 9" xfId="3164" xr:uid="{94F03652-A683-4987-AB24-F2C69C59EE3B}"/>
    <cellStyle name="SAPBEXexcCritical4 4" xfId="727" xr:uid="{890605A2-B6CC-49EB-A190-70EC9ED06ACE}"/>
    <cellStyle name="SAPBEXexcCritical4 4 2" xfId="1242" xr:uid="{5BA4E4EE-2FB2-4EC7-B7D3-7CCB460CE9C9}"/>
    <cellStyle name="SAPBEXexcCritical4 4 2 2" xfId="2490" xr:uid="{2C576048-D9CE-4EB4-A347-EBD081FE48B1}"/>
    <cellStyle name="SAPBEXexcCritical4 4 2 2 2" xfId="15016" xr:uid="{CB2766EF-B2D1-4021-A180-0A9157DE54CD}"/>
    <cellStyle name="SAPBEXexcCritical4 4 2 3" xfId="2996" xr:uid="{C1D6E751-8543-44CD-ACBC-FBBCEFE2156F}"/>
    <cellStyle name="SAPBEXexcCritical4 4 2 3 2" xfId="15790" xr:uid="{3A647452-B973-4F41-AE67-8092CE6210AA}"/>
    <cellStyle name="SAPBEXexcCritical4 4 2 4" xfId="1745" xr:uid="{D22E9288-B83D-4FE8-9A4D-C5503B9F32A9}"/>
    <cellStyle name="SAPBEXexcCritical4 4 2 4 2" xfId="17263" xr:uid="{B0A3FC90-0898-442C-8B81-611FC560526A}"/>
    <cellStyle name="SAPBEXexcCritical4 4 2 5" xfId="2866" xr:uid="{0274FBA4-5F8A-404D-B389-940EA070BAA9}"/>
    <cellStyle name="SAPBEXexcCritical4 4 2 6" xfId="3906" xr:uid="{93A8897F-ACC6-4AE9-BD87-8D5E2B716240}"/>
    <cellStyle name="SAPBEXexcCritical4 4 2 7" xfId="4376" xr:uid="{510A98C4-B0B3-481A-8B96-1DFF2808CBBB}"/>
    <cellStyle name="SAPBEXexcCritical4 4 2 8" xfId="12479" xr:uid="{197F8967-5502-4E20-BE8D-FADE5711674F}"/>
    <cellStyle name="SAPBEXexcCritical4 4 3" xfId="2016" xr:uid="{A97AB05D-7CEF-4574-A3B5-9FB41C752792}"/>
    <cellStyle name="SAPBEXexcCritical4 4 3 2" xfId="14264" xr:uid="{3B410927-DD91-4C93-8FE1-2CD4C3E509FC}"/>
    <cellStyle name="SAPBEXexcCritical4 4 3 3" xfId="13318" xr:uid="{D2462168-D1BB-4F7F-ABD8-1C8B29A289F4}"/>
    <cellStyle name="SAPBEXexcCritical4 4 3 4" xfId="11077" xr:uid="{36BAA0B6-C7A6-4F0E-BE64-542DD5D788FD}"/>
    <cellStyle name="SAPBEXexcCritical4 4 4" xfId="1542" xr:uid="{38C343F4-5F34-4E2C-A12D-A0EACD819273}"/>
    <cellStyle name="SAPBEXexcCritical4 4 4 2" xfId="9911" xr:uid="{C2691FFB-2AEA-4620-B047-132C672BBBA7}"/>
    <cellStyle name="SAPBEXexcCritical4 4 5" xfId="2734" xr:uid="{A8C17343-A69F-4F9B-9A57-8F007E73A36E}"/>
    <cellStyle name="SAPBEXexcCritical4 4 5 2" xfId="13337" xr:uid="{015F3258-55E6-44C6-8680-3E25ADD1FC49}"/>
    <cellStyle name="SAPBEXexcCritical4 4 6" xfId="3623" xr:uid="{92369A6F-772D-4C7C-B673-51DB6DB30AC3}"/>
    <cellStyle name="SAPBEXexcCritical4 4 6 2" xfId="14753" xr:uid="{FF50614C-0684-46FA-94F0-CC970460A434}"/>
    <cellStyle name="SAPBEXexcCritical4 4 7" xfId="4268" xr:uid="{CC88E900-B6AD-40E7-A6BD-438BA6770CAC}"/>
    <cellStyle name="SAPBEXexcCritical4 4 8" xfId="4184" xr:uid="{4ADECB0E-AB15-43DE-908B-2E9E6FAD4D49}"/>
    <cellStyle name="SAPBEXexcCritical4 4 9" xfId="8018" xr:uid="{AE848D7C-DC92-4BAB-BB2C-9B16604978A0}"/>
    <cellStyle name="SAPBEXexcCritical4 5" xfId="941" xr:uid="{0B5BDFF8-21AF-4039-ADAB-0C9A57CD2D90}"/>
    <cellStyle name="SAPBEXexcCritical4 5 2" xfId="1349" xr:uid="{230D5C8F-F869-42EC-8ABB-D805FEE5F43C}"/>
    <cellStyle name="SAPBEXexcCritical4 5 2 2" xfId="2597" xr:uid="{4CB69D44-D157-4A9E-8618-1EBA068DD14B}"/>
    <cellStyle name="SAPBEXexcCritical4 5 2 2 2" xfId="15100" xr:uid="{39B06ACC-97F4-4647-9871-3963C524BD94}"/>
    <cellStyle name="SAPBEXexcCritical4 5 2 3" xfId="3103" xr:uid="{659D747C-08A2-47FF-870E-BE2FE6723812}"/>
    <cellStyle name="SAPBEXexcCritical4 5 2 3 2" xfId="15877" xr:uid="{742A8060-16F6-4785-9B92-19660C42104C}"/>
    <cellStyle name="SAPBEXexcCritical4 5 2 4" xfId="2334" xr:uid="{2B55C091-7A84-4A64-8968-2BD273BF961A}"/>
    <cellStyle name="SAPBEXexcCritical4 5 2 4 2" xfId="17438" xr:uid="{6E13207A-ACBA-476E-8941-E2CA76F08F26}"/>
    <cellStyle name="SAPBEXexcCritical4 5 2 5" xfId="3473" xr:uid="{F1290DB2-148F-4989-8849-242FA07F7FE4}"/>
    <cellStyle name="SAPBEXexcCritical4 5 2 6" xfId="3571" xr:uid="{FD9BB26E-306D-4CFF-8C13-57ABC94EEEEF}"/>
    <cellStyle name="SAPBEXexcCritical4 5 2 7" xfId="4462" xr:uid="{26B1AC53-FB5C-4A3F-B7A3-6EEB50FDD47F}"/>
    <cellStyle name="SAPBEXexcCritical4 5 2 8" xfId="12663" xr:uid="{02B70220-7FDB-4362-AEC8-B09212AD289E}"/>
    <cellStyle name="SAPBEXexcCritical4 5 3" xfId="2209" xr:uid="{0F23C8C8-5406-4666-B50D-92DDD0CFFE98}"/>
    <cellStyle name="SAPBEXexcCritical4 5 3 2" xfId="14400" xr:uid="{58D47E96-87A4-4FEF-9D99-8726190769DA}"/>
    <cellStyle name="SAPBEXexcCritical4 5 3 3" xfId="14479" xr:uid="{B4AF5E4C-F1D7-4846-8D2D-8D93A1E97C71}"/>
    <cellStyle name="SAPBEXexcCritical4 5 3 4" xfId="11254" xr:uid="{B6B4B130-F630-48A5-B80C-449AD72735CC}"/>
    <cellStyle name="SAPBEXexcCritical4 5 4" xfId="2716" xr:uid="{E947F336-1D3C-4115-B8D0-80B852F4DB56}"/>
    <cellStyle name="SAPBEXexcCritical4 5 4 2" xfId="9994" xr:uid="{346204C4-0870-4E64-A62A-49B16EF54FBB}"/>
    <cellStyle name="SAPBEXexcCritical4 5 5" xfId="3338" xr:uid="{86D9F7A1-BFE4-435F-8347-3C8D880E3D34}"/>
    <cellStyle name="SAPBEXexcCritical4 5 5 2" xfId="13388" xr:uid="{772E9DE7-64AD-4338-866F-E55108E51CCA}"/>
    <cellStyle name="SAPBEXexcCritical4 5 6" xfId="3322" xr:uid="{3AC8EC89-3D1B-4693-9CC7-39E1597FBD92}"/>
    <cellStyle name="SAPBEXexcCritical4 5 6 2" xfId="14175" xr:uid="{397C86F2-4998-40E8-91EA-7DF4519580BA}"/>
    <cellStyle name="SAPBEXexcCritical4 5 7" xfId="1814" xr:uid="{02FB3E99-E460-4FF4-8621-E4D4DDFCC6E4}"/>
    <cellStyle name="SAPBEXexcCritical4 5 8" xfId="4290" xr:uid="{35885AD7-526C-4052-93E3-95471D703FD9}"/>
    <cellStyle name="SAPBEXexcCritical4 5 9" xfId="8101" xr:uid="{9C261B6A-C2D2-4690-AF96-D36BBDB5DC39}"/>
    <cellStyle name="SAPBEXexcCritical4 6" xfId="965" xr:uid="{B786876E-6CC0-4888-8C90-C44D9E487FBF}"/>
    <cellStyle name="SAPBEXexcCritical4 6 2" xfId="15312" xr:uid="{52F6E0A0-9A6F-4049-9F9E-C76FA6686C6B}"/>
    <cellStyle name="SAPBEXexcCritical4 6 3" xfId="16428" xr:uid="{7A7695F3-0BE2-4D61-B8A0-2536A69F3ED1}"/>
    <cellStyle name="SAPBEXexcCritical4 6 4" xfId="11519" xr:uid="{1BD7007E-301C-42AA-95B4-53E088AD17BC}"/>
    <cellStyle name="SAPBEXexcCritical4 7" xfId="1048" xr:uid="{076F76FC-AD24-42AD-AE9A-571651BEB8EE}"/>
    <cellStyle name="SAPBEXexcCritical4 7 2" xfId="14684" xr:uid="{C9AC5D81-4280-479F-95EE-2832B532A66E}"/>
    <cellStyle name="SAPBEXexcCritical4 7 3" xfId="15407" xr:uid="{2A2940A4-C936-406A-8A48-43F2976EAB1D}"/>
    <cellStyle name="SAPBEXexcCritical4 7 4" xfId="16749" xr:uid="{D383DEFE-2FE4-493E-B314-41D4837F630E}"/>
    <cellStyle name="SAPBEXexcCritical4 7 5" xfId="11889" xr:uid="{F7863E3E-3839-433A-8538-C1AAA1D1D55F}"/>
    <cellStyle name="SAPBEXexcCritical4 8" xfId="254" xr:uid="{CB3BBF40-6D39-49DD-A38B-FF7B845F59FC}"/>
    <cellStyle name="SAPBEXexcCritical4 8 2" xfId="1170" xr:uid="{F1EFAA38-3B14-4736-A448-F3A502F8A6BA}"/>
    <cellStyle name="SAPBEXexcCritical4 8 2 2" xfId="2418" xr:uid="{1BA0EF06-E670-483F-8039-35942AB6EBDC}"/>
    <cellStyle name="SAPBEXexcCritical4 8 2 3" xfId="2924" xr:uid="{130BF6F0-4359-4B33-AAB1-0DF1F0172119}"/>
    <cellStyle name="SAPBEXexcCritical4 8 2 4" xfId="3328" xr:uid="{D534687E-B618-4225-9DF4-5CD57118D0EE}"/>
    <cellStyle name="SAPBEXexcCritical4 8 2 5" xfId="3931" xr:uid="{4B49480E-853D-4D88-9AB2-64B3A0AA2091}"/>
    <cellStyle name="SAPBEXexcCritical4 8 2 6" xfId="4144" xr:uid="{7D8D7456-45BF-4033-93AA-61DF0ED986BF}"/>
    <cellStyle name="SAPBEXexcCritical4 8 2 7" xfId="4047" xr:uid="{46CB8839-BA17-4935-938F-905F67D2C8BA}"/>
    <cellStyle name="SAPBEXexcCritical4 8 2 8" xfId="13735" xr:uid="{58599BBE-A53B-43D9-B8E1-D8A997003B49}"/>
    <cellStyle name="SAPBEXexcCritical4 8 3" xfId="1596" xr:uid="{A2C2F746-4BDB-472C-AA52-B8BCFEB2BB83}"/>
    <cellStyle name="SAPBEXexcCritical4 8 3 2" xfId="13569" xr:uid="{501F3142-8A59-4C72-B0D6-394E60B9257D}"/>
    <cellStyle name="SAPBEXexcCritical4 8 4" xfId="2630" xr:uid="{0E450078-5EAC-4F1C-8E0F-145C8ACA114E}"/>
    <cellStyle name="SAPBEXexcCritical4 8 5" xfId="3379" xr:uid="{41041545-2DE9-4B31-89B0-2AC4FAF5B1A1}"/>
    <cellStyle name="SAPBEXexcCritical4 8 6" xfId="2754" xr:uid="{23E53E51-6C81-41FE-B392-956BE75DF279}"/>
    <cellStyle name="SAPBEXexcCritical4 8 7" xfId="3173" xr:uid="{AA0803E9-FF6B-4D3F-AE63-4ACE8501F733}"/>
    <cellStyle name="SAPBEXexcCritical4 8 8" xfId="4253" xr:uid="{45FFBAE1-CC49-45CF-AA70-44661E67132E}"/>
    <cellStyle name="SAPBEXexcCritical4 8 9" xfId="10475" xr:uid="{DEBAE4FD-5A2F-4BED-B398-39D52AAFA8D6}"/>
    <cellStyle name="SAPBEXexcCritical4 9" xfId="1123" xr:uid="{4FDBF55B-3652-433D-BD90-EC6CE9AD8C4F}"/>
    <cellStyle name="SAPBEXexcCritical4 9 2" xfId="2371" xr:uid="{197833E2-FDCB-4C1A-B9B0-31DA4DFA5F0E}"/>
    <cellStyle name="SAPBEXexcCritical4 9 3" xfId="2877" xr:uid="{B6229464-63B2-4DCD-9EF4-71CC81BD862E}"/>
    <cellStyle name="SAPBEXexcCritical4 9 4" xfId="2860" xr:uid="{92133136-4972-4F4F-A17F-F6B28180F634}"/>
    <cellStyle name="SAPBEXexcCritical4 9 5" xfId="3658" xr:uid="{7DA14C31-5558-41CC-B635-50E2DE7DF23A}"/>
    <cellStyle name="SAPBEXexcCritical4 9 6" xfId="3179" xr:uid="{C94F6030-683E-4C1C-BD68-44A3D5051F6A}"/>
    <cellStyle name="SAPBEXexcCritical4 9 7" xfId="4451" xr:uid="{3B1583D0-8C41-4A93-8C55-356FA2692112}"/>
    <cellStyle name="SAPBEXexcCritical4 9 8" xfId="9194" xr:uid="{358FC8A9-2D13-497D-89E8-5DCAE297E8F7}"/>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0 2" xfId="8959" xr:uid="{F3A13B0B-8792-4A69-88F9-4DEEE2EDE05F}"/>
    <cellStyle name="SAPBEXexcCritical5 11" xfId="2286" xr:uid="{95C1CF5D-B1D6-490E-9955-1DE02DF16857}"/>
    <cellStyle name="SAPBEXexcCritical5 12" xfId="3389" xr:uid="{76D19134-CEF0-4872-8FB8-AFF3DCF03C2D}"/>
    <cellStyle name="SAPBEXexcCritical5 13" xfId="3827" xr:uid="{64C150DC-1E03-4E07-A15E-3E63D715474D}"/>
    <cellStyle name="SAPBEXexcCritical5 14" xfId="4252" xr:uid="{86D93831-6000-417C-B8FD-2A6644935DF1}"/>
    <cellStyle name="SAPBEXexcCritical5 15" xfId="3407" xr:uid="{E4953A4B-9765-4A53-AE96-6E23287A0E4D}"/>
    <cellStyle name="SAPBEXexcCritical5 16" xfId="5954" xr:uid="{C998584B-28D6-4D4C-89E9-6BE829071B55}"/>
    <cellStyle name="SAPBEXexcCritical5 17" xfId="7307" xr:uid="{5C1D7973-17A7-4757-8D95-9417728CCEEA}"/>
    <cellStyle name="SAPBEXexcCritical5 2" xfId="729" xr:uid="{72230E13-7A63-4ED5-9258-55CA8840AB3D}"/>
    <cellStyle name="SAPBEXexcCritical5 2 10" xfId="8208" xr:uid="{365E9C9C-F0F3-4A25-B5FA-9FFABA2767CC}"/>
    <cellStyle name="SAPBEXexcCritical5 2 2" xfId="730" xr:uid="{385EB194-C2DC-48AF-841C-336771733EC4}"/>
    <cellStyle name="SAPBEXexcCritical5 2 2 2" xfId="1244" xr:uid="{766BF94A-F195-43A5-B9EB-939A72D83BCA}"/>
    <cellStyle name="SAPBEXexcCritical5 2 2 2 2" xfId="2492" xr:uid="{C397636F-8023-4F47-85F0-B8674139E7FA}"/>
    <cellStyle name="SAPBEXexcCritical5 2 2 2 3" xfId="2998" xr:uid="{E96164AB-0143-4C97-BBF5-EDAFC6C0DEED}"/>
    <cellStyle name="SAPBEXexcCritical5 2 2 2 4" xfId="2776" xr:uid="{78C52695-E7A8-49B7-9855-9C5F81D4FE88}"/>
    <cellStyle name="SAPBEXexcCritical5 2 2 2 5" xfId="1883" xr:uid="{4362F04C-785E-4131-A3A3-8AB0E2E3158D}"/>
    <cellStyle name="SAPBEXexcCritical5 2 2 2 6" xfId="4090" xr:uid="{31F21322-3BFD-460B-B8E2-BB98271C70A5}"/>
    <cellStyle name="SAPBEXexcCritical5 2 2 2 7" xfId="4071" xr:uid="{1607D4BB-70A2-4ADC-85C0-081086AB795C}"/>
    <cellStyle name="SAPBEXexcCritical5 2 2 2 8" xfId="14835" xr:uid="{D05A82D3-F11D-4CB4-987E-71FF5FA05B43}"/>
    <cellStyle name="SAPBEXexcCritical5 2 2 3" xfId="2018" xr:uid="{F3F42FE4-D731-4303-B16D-7DD7C09C1AFD}"/>
    <cellStyle name="SAPBEXexcCritical5 2 2 3 2" xfId="15515" xr:uid="{3428C49A-0578-4940-8363-A8F798CA16A1}"/>
    <cellStyle name="SAPBEXexcCritical5 2 2 4" xfId="2197" xr:uid="{B36B46CE-9236-4750-BC51-3C2FBE8DB415}"/>
    <cellStyle name="SAPBEXexcCritical5 2 2 4 2" xfId="16911" xr:uid="{5EB389CC-F55B-4957-BD1A-00A811018EAF}"/>
    <cellStyle name="SAPBEXexcCritical5 2 2 5" xfId="2735" xr:uid="{CA442C71-7203-44AD-82F2-D680978EE2EE}"/>
    <cellStyle name="SAPBEXexcCritical5 2 2 6" xfId="3373" xr:uid="{14B86887-15D9-4F8A-A06E-D6313641D9F8}"/>
    <cellStyle name="SAPBEXexcCritical5 2 2 7" xfId="3531" xr:uid="{70990D34-C9E9-4792-A802-11766E5496EC}"/>
    <cellStyle name="SAPBEXexcCritical5 2 2 8" xfId="4348" xr:uid="{0ACE0798-2028-443A-9C01-F59765C432D7}"/>
    <cellStyle name="SAPBEXexcCritical5 2 2 9" xfId="12112" xr:uid="{1DE2E472-6A87-4AF7-A19D-C1F3EC9D02D7}"/>
    <cellStyle name="SAPBEXexcCritical5 2 3" xfId="1243" xr:uid="{5F6BF704-1472-4C98-BC37-A17BC6706728}"/>
    <cellStyle name="SAPBEXexcCritical5 2 3 2" xfId="2491" xr:uid="{E011EEC9-8717-4F07-91BA-ED804F2AD9E6}"/>
    <cellStyle name="SAPBEXexcCritical5 2 3 2 2" xfId="13941" xr:uid="{5A9451E2-557D-48A5-8624-C6FDAF4B996A}"/>
    <cellStyle name="SAPBEXexcCritical5 2 3 3" xfId="2997" xr:uid="{79FC9FB2-4603-4178-9928-D3EF1D5F75B6}"/>
    <cellStyle name="SAPBEXexcCritical5 2 3 3 2" xfId="14952" xr:uid="{812010B0-575E-42F2-9957-BB0253E15DBF}"/>
    <cellStyle name="SAPBEXexcCritical5 2 3 4" xfId="1730" xr:uid="{23107DCB-38E0-4B67-972B-5B8F4621BD0E}"/>
    <cellStyle name="SAPBEXexcCritical5 2 3 5" xfId="3930" xr:uid="{C2B7D955-CC16-45E2-8AD8-272C842B8937}"/>
    <cellStyle name="SAPBEXexcCritical5 2 3 6" xfId="1581" xr:uid="{2EA9B2A4-7D7F-48F2-99A9-2383447E84DC}"/>
    <cellStyle name="SAPBEXexcCritical5 2 3 7" xfId="4096" xr:uid="{E13AE2E7-B9E6-44B3-A4D2-76A3E8662134}"/>
    <cellStyle name="SAPBEXexcCritical5 2 3 8" xfId="10708" xr:uid="{3EEEC855-74ED-402A-99DD-FA2A76EF4AC7}"/>
    <cellStyle name="SAPBEXexcCritical5 2 4" xfId="2017" xr:uid="{630FA536-D1D7-4D46-89A0-DF4D0C0ABE48}"/>
    <cellStyle name="SAPBEXexcCritical5 2 4 2" xfId="10100" xr:uid="{66EA2906-DE89-438C-B73A-6C46F77DB126}"/>
    <cellStyle name="SAPBEXexcCritical5 2 5" xfId="2274" xr:uid="{29FED795-31CC-423F-9E04-DEFB9E62F122}"/>
    <cellStyle name="SAPBEXexcCritical5 2 5 2" xfId="13494" xr:uid="{43A1ABEA-6760-439A-999D-3FE21FC69002}"/>
    <cellStyle name="SAPBEXexcCritical5 2 6" xfId="2321" xr:uid="{DED17BF7-0FD3-4771-9ED1-8FCD6D9F18E0}"/>
    <cellStyle name="SAPBEXexcCritical5 2 6 2" xfId="13071" xr:uid="{E8426B33-E74A-4751-913A-8091A088C886}"/>
    <cellStyle name="SAPBEXexcCritical5 2 7" xfId="3427" xr:uid="{8F9C33B1-048F-462E-8CCC-2C32061193CC}"/>
    <cellStyle name="SAPBEXexcCritical5 2 8" xfId="3648" xr:uid="{868526CE-92A0-4A5B-8DD4-5023C8970CC4}"/>
    <cellStyle name="SAPBEXexcCritical5 2 9" xfId="4362" xr:uid="{3841512D-9F2A-41EB-800E-379DD9E94F95}"/>
    <cellStyle name="SAPBEXexcCritical5 3" xfId="731" xr:uid="{7DA80D1D-8A0F-4B6A-A3A7-E234BAE1D748}"/>
    <cellStyle name="SAPBEXexcCritical5 3 10" xfId="8141" xr:uid="{768AA5F7-DE89-4BFD-AF3B-B36FDECCA236}"/>
    <cellStyle name="SAPBEXexcCritical5 3 2" xfId="732" xr:uid="{12A3AD9C-E2B0-4DF3-BEDF-057D27CDD578}"/>
    <cellStyle name="SAPBEXexcCritical5 3 2 2" xfId="1246" xr:uid="{094C8A9B-D163-4535-8726-FC16BBCA2C37}"/>
    <cellStyle name="SAPBEXexcCritical5 3 2 2 2" xfId="2494" xr:uid="{FC4AEF3F-0DE8-43B7-9993-FAB4B7268D80}"/>
    <cellStyle name="SAPBEXexcCritical5 3 2 2 3" xfId="3000" xr:uid="{CBCEAFF3-F6FF-4011-A8C2-24AB2CB09286}"/>
    <cellStyle name="SAPBEXexcCritical5 3 2 2 4" xfId="2145" xr:uid="{D4535A93-417F-4810-813C-9BEBBE1A6C4E}"/>
    <cellStyle name="SAPBEXexcCritical5 3 2 2 5" xfId="3375" xr:uid="{E0E6E540-3B04-4342-9192-5FC97B58A6A0}"/>
    <cellStyle name="SAPBEXexcCritical5 3 2 2 6" xfId="3907" xr:uid="{3A934B7B-47C7-4047-8752-81E6807E9D16}"/>
    <cellStyle name="SAPBEXexcCritical5 3 2 2 7" xfId="3895" xr:uid="{606DD440-FCD4-4E2E-A3F4-3955BBE35F05}"/>
    <cellStyle name="SAPBEXexcCritical5 3 2 2 8" xfId="14896" xr:uid="{89E890DF-DFA0-4FB2-B1B5-23CB63CB8429}"/>
    <cellStyle name="SAPBEXexcCritical5 3 2 3" xfId="2020" xr:uid="{7B2566B2-0EB3-44F9-BD90-207A01C8A59C}"/>
    <cellStyle name="SAPBEXexcCritical5 3 2 3 2" xfId="15623" xr:uid="{2778602C-BA86-451B-A695-DF150B81E292}"/>
    <cellStyle name="SAPBEXexcCritical5 3 2 4" xfId="1680" xr:uid="{E771EFAC-32BF-4FD7-9020-0A8876EEC597}"/>
    <cellStyle name="SAPBEXexcCritical5 3 2 4 2" xfId="17007" xr:uid="{D556A900-5BCB-48C4-9F45-9A10EEE5F7F2}"/>
    <cellStyle name="SAPBEXexcCritical5 3 2 5" xfId="1735" xr:uid="{06C9EBF3-4219-4F5E-8E3F-D00713D8C667}"/>
    <cellStyle name="SAPBEXexcCritical5 3 2 6" xfId="1854" xr:uid="{E44FF3E0-FCF8-4EE9-91C2-E9E60F3F9664}"/>
    <cellStyle name="SAPBEXexcCritical5 3 2 7" xfId="3759" xr:uid="{86B7F703-0C44-4213-AA0F-D8C52463E3F3}"/>
    <cellStyle name="SAPBEXexcCritical5 3 2 8" xfId="3994" xr:uid="{B55954CE-96F8-438F-A6E5-337B837B25B9}"/>
    <cellStyle name="SAPBEXexcCritical5 3 2 9" xfId="12223" xr:uid="{D04EC1CF-B8F5-4F34-BC6C-C78CDDB74F4F}"/>
    <cellStyle name="SAPBEXexcCritical5 3 3" xfId="1245" xr:uid="{E453703C-C5BA-4BE0-8B50-9FA655240C9B}"/>
    <cellStyle name="SAPBEXexcCritical5 3 3 2" xfId="2493" xr:uid="{362CF625-656E-410F-9BF5-A0E90041231B}"/>
    <cellStyle name="SAPBEXexcCritical5 3 3 2 2" xfId="14051" xr:uid="{0105EC8A-2E1B-4DC4-810B-0370B3BC4BC7}"/>
    <cellStyle name="SAPBEXexcCritical5 3 3 3" xfId="2999" xr:uid="{A7CD4CEB-82CC-437F-919A-1E26F9E487B7}"/>
    <cellStyle name="SAPBEXexcCritical5 3 3 3 2" xfId="12953" xr:uid="{92347AED-E74B-480F-8252-007C29FB9ABA}"/>
    <cellStyle name="SAPBEXexcCritical5 3 3 4" xfId="3202" xr:uid="{23EF0C6D-43F9-4DA4-919E-8296FA7F8E66}"/>
    <cellStyle name="SAPBEXexcCritical5 3 3 5" xfId="3513" xr:uid="{C4E07E02-BB23-4F83-84B2-A316684EF323}"/>
    <cellStyle name="SAPBEXexcCritical5 3 3 6" xfId="4039" xr:uid="{2C8FF52B-E208-4C2B-8B4B-0CECC048149B}"/>
    <cellStyle name="SAPBEXexcCritical5 3 3 7" xfId="4284" xr:uid="{79EF0799-F2FF-40F0-866D-978CF665654E}"/>
    <cellStyle name="SAPBEXexcCritical5 3 3 8" xfId="10820" xr:uid="{E3EE0A6E-768F-48D1-BFBA-DC93B098231D}"/>
    <cellStyle name="SAPBEXexcCritical5 3 4" xfId="2019" xr:uid="{13F1299F-1036-4468-8033-75FF38B1CA5A}"/>
    <cellStyle name="SAPBEXexcCritical5 3 4 2" xfId="10034" xr:uid="{48E564D7-C339-49A0-810F-4BFC12C0435C}"/>
    <cellStyle name="SAPBEXexcCritical5 3 5" xfId="1679" xr:uid="{3D9B510C-0AC9-4BAC-9FB6-9A66481FE87B}"/>
    <cellStyle name="SAPBEXexcCritical5 3 5 2" xfId="13428" xr:uid="{CE799BF4-B2A9-431A-BC2C-D67670FDA6FA}"/>
    <cellStyle name="SAPBEXexcCritical5 3 6" xfId="2190" xr:uid="{EBBDAD25-E2A2-4AB7-BC80-F510F5FCBB5A}"/>
    <cellStyle name="SAPBEXexcCritical5 3 6 2" xfId="14622" xr:uid="{3A0744ED-DA92-440D-922B-E67D60DF71AD}"/>
    <cellStyle name="SAPBEXexcCritical5 3 7" xfId="3905" xr:uid="{CE3FEBA7-C36C-4D68-8C08-D36395EBA89D}"/>
    <cellStyle name="SAPBEXexcCritical5 3 8" xfId="3734" xr:uid="{27F7A05D-F55D-4DF0-838D-D34445881C88}"/>
    <cellStyle name="SAPBEXexcCritical5 3 9" xfId="4142" xr:uid="{B502FDB7-666B-490C-AB7F-3397F678DB5D}"/>
    <cellStyle name="SAPBEXexcCritical5 4" xfId="733" xr:uid="{6CFBD074-7046-438C-9CFD-38C23FEA7D94}"/>
    <cellStyle name="SAPBEXexcCritical5 4 2" xfId="1247" xr:uid="{ADE6DB36-9120-49D8-AF1C-CD006F0E6A32}"/>
    <cellStyle name="SAPBEXexcCritical5 4 2 2" xfId="2495" xr:uid="{EDAA9D48-656A-48BD-8DB5-23A0F66F163C}"/>
    <cellStyle name="SAPBEXexcCritical5 4 2 2 2" xfId="15017" xr:uid="{0579B152-3727-4203-811D-39D8CC010ED0}"/>
    <cellStyle name="SAPBEXexcCritical5 4 2 3" xfId="3001" xr:uid="{2566AF9C-AFD3-4CB5-ACD3-CF3D561D01BF}"/>
    <cellStyle name="SAPBEXexcCritical5 4 2 3 2" xfId="15791" xr:uid="{1F178F2F-DB0A-4E6E-8CE2-6676CE43119A}"/>
    <cellStyle name="SAPBEXexcCritical5 4 2 4" xfId="2144" xr:uid="{6175B12A-D7B8-4A6E-8A3D-DFD5A4580EA8}"/>
    <cellStyle name="SAPBEXexcCritical5 4 2 4 2" xfId="17264" xr:uid="{5CFD6657-8DAF-4CD1-B719-17151B6D998E}"/>
    <cellStyle name="SAPBEXexcCritical5 4 2 5" xfId="1971" xr:uid="{00A9E4C9-DFCD-4079-8D3B-F84D0FCEA0A5}"/>
    <cellStyle name="SAPBEXexcCritical5 4 2 6" xfId="3750" xr:uid="{DEA2E5F4-BE8B-425E-875B-D92DBEC4878E}"/>
    <cellStyle name="SAPBEXexcCritical5 4 2 7" xfId="4342" xr:uid="{50F950DA-5F45-4AF9-A35F-BD6CC0C1E3A6}"/>
    <cellStyle name="SAPBEXexcCritical5 4 2 8" xfId="12480" xr:uid="{8CCC1622-ACAE-49BE-9044-39365863800D}"/>
    <cellStyle name="SAPBEXexcCritical5 4 3" xfId="2021" xr:uid="{9A076744-C0D6-4790-AE30-1C5EFD98C1CE}"/>
    <cellStyle name="SAPBEXexcCritical5 4 3 2" xfId="14265" xr:uid="{1BAB7839-8DE8-4855-8B08-9B78151339D0}"/>
    <cellStyle name="SAPBEXexcCritical5 4 3 3" xfId="14569" xr:uid="{D7645746-C8C9-4F5D-8AF2-547C8900E732}"/>
    <cellStyle name="SAPBEXexcCritical5 4 3 4" xfId="11078" xr:uid="{D9CC5AC7-8201-4AC9-979B-4B8A28AE0867}"/>
    <cellStyle name="SAPBEXexcCritical5 4 4" xfId="1468" xr:uid="{B6FE9F27-7A12-461D-915E-624D807DBAE1}"/>
    <cellStyle name="SAPBEXexcCritical5 4 4 2" xfId="10124" xr:uid="{E3960975-76FA-4EE8-BAE6-5AACD4FD0EE6}"/>
    <cellStyle name="SAPBEXexcCritical5 4 5" xfId="2043" xr:uid="{21750F5A-1793-471B-BF11-BD640DCCAC26}"/>
    <cellStyle name="SAPBEXexcCritical5 4 5 2" xfId="13518" xr:uid="{554C1679-16BF-4444-A58D-02194C060C9C}"/>
    <cellStyle name="SAPBEXexcCritical5 4 6" xfId="3146" xr:uid="{B2D303C1-2BCB-45E0-8D64-3F90B53CD0C5}"/>
    <cellStyle name="SAPBEXexcCritical5 4 6 2" xfId="14170" xr:uid="{F4E6A606-2836-469D-A46A-EC6419AAA1AB}"/>
    <cellStyle name="SAPBEXexcCritical5 4 7" xfId="3669" xr:uid="{FE2C7AFF-B697-41D5-98DE-15F50187413C}"/>
    <cellStyle name="SAPBEXexcCritical5 4 8" xfId="4135" xr:uid="{709D1E96-0852-47E2-8C51-0E7E9C26806B}"/>
    <cellStyle name="SAPBEXexcCritical5 4 9" xfId="8232" xr:uid="{13A051F9-FC12-4991-BC50-A146B3EF5E06}"/>
    <cellStyle name="SAPBEXexcCritical5 5" xfId="942" xr:uid="{6649BA5A-53AB-4656-8BA2-5E1B9738F2C7}"/>
    <cellStyle name="SAPBEXexcCritical5 5 2" xfId="1350" xr:uid="{B18BB75D-B1E1-47C3-B619-A87C81677501}"/>
    <cellStyle name="SAPBEXexcCritical5 5 2 2" xfId="2598" xr:uid="{DD767D92-DFF3-4216-853F-04E156420C9A}"/>
    <cellStyle name="SAPBEXexcCritical5 5 2 2 2" xfId="15101" xr:uid="{2294B749-87F2-43DE-B8BE-060F6831C731}"/>
    <cellStyle name="SAPBEXexcCritical5 5 2 3" xfId="3104" xr:uid="{6113F0FE-39AB-4F11-8A9E-BE79BFE139BC}"/>
    <cellStyle name="SAPBEXexcCritical5 5 2 3 2" xfId="15878" xr:uid="{28B750FE-2F39-4E7B-946C-F5D3A9F1E386}"/>
    <cellStyle name="SAPBEXexcCritical5 5 2 4" xfId="2044" xr:uid="{095E6E26-6B74-4D36-A174-0ADFEEF60136}"/>
    <cellStyle name="SAPBEXexcCritical5 5 2 4 2" xfId="17439" xr:uid="{401190E4-956A-4EDA-A2BB-11743432F49A}"/>
    <cellStyle name="SAPBEXexcCritical5 5 2 5" xfId="2335" xr:uid="{BA602255-7A3A-4AC2-93A9-C3F7AA848EED}"/>
    <cellStyle name="SAPBEXexcCritical5 5 2 6" xfId="3232" xr:uid="{0B0AF57B-AB99-48D8-8FB8-7AAD3F9994E9}"/>
    <cellStyle name="SAPBEXexcCritical5 5 2 7" xfId="4243" xr:uid="{69EDAE6A-0AB7-4911-8CF9-8BB39D15E841}"/>
    <cellStyle name="SAPBEXexcCritical5 5 2 8" xfId="12664" xr:uid="{692AFE72-D7AD-4C5F-A135-1574F97DEF02}"/>
    <cellStyle name="SAPBEXexcCritical5 5 3" xfId="2210" xr:uid="{1D094AE8-916A-4176-B740-BE571C7B1B47}"/>
    <cellStyle name="SAPBEXexcCritical5 5 3 2" xfId="14401" xr:uid="{C77C0B92-B236-413A-82B0-9FB5CF1652BB}"/>
    <cellStyle name="SAPBEXexcCritical5 5 3 3" xfId="9106" xr:uid="{F610A04E-61FE-49D1-98D3-33C7A49B24EF}"/>
    <cellStyle name="SAPBEXexcCritical5 5 3 4" xfId="11255" xr:uid="{3DE4908C-5217-42CE-8B80-1CB457CCF71E}"/>
    <cellStyle name="SAPBEXexcCritical5 5 4" xfId="2717" xr:uid="{BDC82A0A-5887-4F62-AD76-B97C00A60BFC}"/>
    <cellStyle name="SAPBEXexcCritical5 5 4 2" xfId="9761" xr:uid="{558020E2-BA16-4435-88A2-ABBF8F9FEF51}"/>
    <cellStyle name="SAPBEXexcCritical5 5 5" xfId="3332" xr:uid="{AA0A3004-15C4-4384-BF22-C3E85D8E1ADC}"/>
    <cellStyle name="SAPBEXexcCritical5 5 5 2" xfId="13194" xr:uid="{DAAD97C7-342A-4173-8126-5122E38BBAD6}"/>
    <cellStyle name="SAPBEXexcCritical5 5 6" xfId="3387" xr:uid="{CC9FA63C-7E94-4E7B-A5AD-BA6F36162BA6}"/>
    <cellStyle name="SAPBEXexcCritical5 5 6 2" xfId="13178" xr:uid="{82652D3C-7D85-499B-9BD3-BD3BA01E5A0A}"/>
    <cellStyle name="SAPBEXexcCritical5 5 7" xfId="2345" xr:uid="{A627EE66-4421-4836-93F2-6E6123CEBB2A}"/>
    <cellStyle name="SAPBEXexcCritical5 5 8" xfId="4091" xr:uid="{231E7096-97D1-4862-88ED-CF30F45DDC64}"/>
    <cellStyle name="SAPBEXexcCritical5 5 9" xfId="7868" xr:uid="{BFA892EF-5857-46DF-82F6-4EB935DC042C}"/>
    <cellStyle name="SAPBEXexcCritical5 6" xfId="966" xr:uid="{4C76C36F-01DF-4495-B688-7AD571845332}"/>
    <cellStyle name="SAPBEXexcCritical5 6 2" xfId="15313" xr:uid="{99D5AB58-B0AC-41CC-BC9F-D3A93D5759D5}"/>
    <cellStyle name="SAPBEXexcCritical5 6 3" xfId="16429" xr:uid="{8BB93496-BF94-4303-BE6C-9379309F3FFC}"/>
    <cellStyle name="SAPBEXexcCritical5 6 4" xfId="11520" xr:uid="{B57DAADA-4C38-4D77-A61D-F93F34593EDA}"/>
    <cellStyle name="SAPBEXexcCritical5 7" xfId="1047" xr:uid="{329DB99A-7F5F-4F39-855E-C6FC07C475E3}"/>
    <cellStyle name="SAPBEXexcCritical5 7 2" xfId="14685" xr:uid="{FB3DCC75-DF49-4E74-AABB-41153A6FAEE6}"/>
    <cellStyle name="SAPBEXexcCritical5 7 3" xfId="15408" xr:uid="{C93DF30B-6BF4-4FB3-B0E9-FE1FD486938F}"/>
    <cellStyle name="SAPBEXexcCritical5 7 4" xfId="16750" xr:uid="{4ABD0C5C-DF54-4879-8595-B5AB3045DA7A}"/>
    <cellStyle name="SAPBEXexcCritical5 7 5" xfId="11890" xr:uid="{53805345-8689-4EEA-8350-3E00E6F1936C}"/>
    <cellStyle name="SAPBEXexcCritical5 8" xfId="255" xr:uid="{1B9CDA47-E08E-4309-B7D6-CF9D89ACE628}"/>
    <cellStyle name="SAPBEXexcCritical5 8 2" xfId="1171" xr:uid="{466CEB44-1ABA-4E18-9193-6F545B6397D7}"/>
    <cellStyle name="SAPBEXexcCritical5 8 2 2" xfId="2419" xr:uid="{BDE61EBF-C99F-4618-8118-D85B5F32B7F3}"/>
    <cellStyle name="SAPBEXexcCritical5 8 2 3" xfId="2925" xr:uid="{9BDF9D4A-6D58-4394-92B0-4E916849349E}"/>
    <cellStyle name="SAPBEXexcCritical5 8 2 4" xfId="3352" xr:uid="{5F03409B-9733-4970-923C-CC98A0BB5C4F}"/>
    <cellStyle name="SAPBEXexcCritical5 8 2 5" xfId="3703" xr:uid="{4C96CCE0-1736-489A-88F3-0F99A3A0DD11}"/>
    <cellStyle name="SAPBEXexcCritical5 8 2 6" xfId="4148" xr:uid="{566A3619-D505-4773-9355-4D0B8A8C9AFE}"/>
    <cellStyle name="SAPBEXexcCritical5 8 2 7" xfId="3459" xr:uid="{A2A33FE4-12F4-4084-9A0A-872150223DFB}"/>
    <cellStyle name="SAPBEXexcCritical5 8 2 8" xfId="13736" xr:uid="{68FA50F2-D03F-4FDF-B42F-989732D551ED}"/>
    <cellStyle name="SAPBEXexcCritical5 8 3" xfId="1597" xr:uid="{4AB900AC-0FA0-479D-92BD-4ED9E00C23B0}"/>
    <cellStyle name="SAPBEXexcCritical5 8 3 2" xfId="14740" xr:uid="{07EF32B4-3D7C-4C6E-A577-C0CE87917877}"/>
    <cellStyle name="SAPBEXexcCritical5 8 4" xfId="1522" xr:uid="{FD75F9D0-80BB-47D4-BA70-468FEB23B0FC}"/>
    <cellStyle name="SAPBEXexcCritical5 8 5" xfId="3423" xr:uid="{5F42E21B-B57E-46E5-ACCC-5564669096CC}"/>
    <cellStyle name="SAPBEXexcCritical5 8 6" xfId="3670" xr:uid="{9F4ACC7A-8886-403D-96CD-95E185B377D8}"/>
    <cellStyle name="SAPBEXexcCritical5 8 7" xfId="4226" xr:uid="{F34B40B3-B409-4D11-8AD4-382F303ABD15}"/>
    <cellStyle name="SAPBEXexcCritical5 8 8" xfId="3613" xr:uid="{98DC5157-AC5B-4358-B209-4B4391210451}"/>
    <cellStyle name="SAPBEXexcCritical5 8 9" xfId="10476" xr:uid="{455E83A5-9E22-4664-86CE-9F15BD0F486D}"/>
    <cellStyle name="SAPBEXexcCritical5 9" xfId="1124" xr:uid="{999FEC48-C071-497A-B37F-62DA7BCB3FBB}"/>
    <cellStyle name="SAPBEXexcCritical5 9 2" xfId="2372" xr:uid="{DBA7AE95-28EB-4C18-B1E3-D73E81E034C3}"/>
    <cellStyle name="SAPBEXexcCritical5 9 3" xfId="2878" xr:uid="{84F7BA36-A7FF-410A-ADCC-2E0797988925}"/>
    <cellStyle name="SAPBEXexcCritical5 9 4" xfId="1519" xr:uid="{13E2B512-38D6-4092-B31E-AB8FE371AE0D}"/>
    <cellStyle name="SAPBEXexcCritical5 9 5" xfId="3737" xr:uid="{F891A590-4A1A-4777-A252-E907EDD32F3C}"/>
    <cellStyle name="SAPBEXexcCritical5 9 6" xfId="2628" xr:uid="{F049EEA3-255D-40CC-B5E0-88E1D4E52BF3}"/>
    <cellStyle name="SAPBEXexcCritical5 9 7" xfId="4450" xr:uid="{2664A88E-855D-40C2-9C40-8E98939D02E4}"/>
    <cellStyle name="SAPBEXexcCritical5 9 8" xfId="9195" xr:uid="{6326EA2B-0315-4EE0-85FA-0F41551C6EB9}"/>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0 2" xfId="8960" xr:uid="{D8D1286A-C920-4305-955A-6C7707944A4E}"/>
    <cellStyle name="SAPBEXexcCritical6 11" xfId="2254" xr:uid="{8B32D25D-AC9E-4CA5-A747-B66A6B136090}"/>
    <cellStyle name="SAPBEXexcCritical6 12" xfId="3430" xr:uid="{492DA888-C2F0-42F3-8717-A845B9262FBA}"/>
    <cellStyle name="SAPBEXexcCritical6 13" xfId="2353" xr:uid="{F61CA83E-0222-4246-A636-4E27FF442495}"/>
    <cellStyle name="SAPBEXexcCritical6 14" xfId="4004" xr:uid="{DE215128-9176-4AB1-98AD-8C02229B9C9B}"/>
    <cellStyle name="SAPBEXexcCritical6 15" xfId="1972" xr:uid="{04699441-7614-48DB-9A21-602E5A154816}"/>
    <cellStyle name="SAPBEXexcCritical6 16" xfId="5955" xr:uid="{E65C140C-4326-4510-952D-F09105BB22D8}"/>
    <cellStyle name="SAPBEXexcCritical6 17" xfId="7308" xr:uid="{C7A6B621-C974-4CAF-AB62-1C34453A4BC6}"/>
    <cellStyle name="SAPBEXexcCritical6 2" xfId="735" xr:uid="{E85AFBCE-0CC2-4E00-9FE0-98A6153615C4}"/>
    <cellStyle name="SAPBEXexcCritical6 2 10" xfId="7942" xr:uid="{E9656E62-F01E-4F53-8D27-29C3D06B24E6}"/>
    <cellStyle name="SAPBEXexcCritical6 2 2" xfId="736" xr:uid="{ABC79CC6-0C14-422D-B5C8-A5546FA19BD4}"/>
    <cellStyle name="SAPBEXexcCritical6 2 2 2" xfId="1249" xr:uid="{B0366162-897C-405E-B882-CF8C31F74184}"/>
    <cellStyle name="SAPBEXexcCritical6 2 2 2 2" xfId="2497" xr:uid="{829C4770-B99E-4B17-9918-A5B1A0E7A4A1}"/>
    <cellStyle name="SAPBEXexcCritical6 2 2 2 3" xfId="3003" xr:uid="{2211A235-E3E5-41B4-84FC-7E1ED10D60F3}"/>
    <cellStyle name="SAPBEXexcCritical6 2 2 2 4" xfId="2841" xr:uid="{1E0CDDD7-1BCB-4959-85A1-95D72A207C3C}"/>
    <cellStyle name="SAPBEXexcCritical6 2 2 2 5" xfId="3868" xr:uid="{D623FB17-A9F7-48CD-B432-6BB133485A26}"/>
    <cellStyle name="SAPBEXexcCritical6 2 2 2 6" xfId="3941" xr:uid="{6C1F6998-95E6-4DE8-A175-EF19EFAE9679}"/>
    <cellStyle name="SAPBEXexcCritical6 2 2 2 7" xfId="2239" xr:uid="{AE174F3B-3D28-4235-B2E4-8443DA3A92DD}"/>
    <cellStyle name="SAPBEXexcCritical6 2 2 2 8" xfId="14836" xr:uid="{FDDADE11-7004-4D58-B727-CF0861A16F66}"/>
    <cellStyle name="SAPBEXexcCritical6 2 2 3" xfId="2023" xr:uid="{973F8A6A-A2EC-4709-9273-FB3A188CC3D5}"/>
    <cellStyle name="SAPBEXexcCritical6 2 2 3 2" xfId="15516" xr:uid="{00C1E79E-11D4-4BE8-A05A-0EAFE637F6F8}"/>
    <cellStyle name="SAPBEXexcCritical6 2 2 4" xfId="2271" xr:uid="{553CAB9C-468D-4CDF-AB0E-ED712C046541}"/>
    <cellStyle name="SAPBEXexcCritical6 2 2 4 2" xfId="16912" xr:uid="{DE0FD61C-92D7-40CA-AD62-9DE8B3EE9D3F}"/>
    <cellStyle name="SAPBEXexcCritical6 2 2 5" xfId="2812" xr:uid="{3A743D0C-B3E1-4197-94ED-71EDC5F0E002}"/>
    <cellStyle name="SAPBEXexcCritical6 2 2 6" xfId="3684" xr:uid="{8D415F9E-5D8C-4EDA-8DA7-BF75F13056EE}"/>
    <cellStyle name="SAPBEXexcCritical6 2 2 7" xfId="1852" xr:uid="{7C9559D8-F1C5-4E6D-ACDB-7812E7E26152}"/>
    <cellStyle name="SAPBEXexcCritical6 2 2 8" xfId="3928" xr:uid="{835C049B-F960-4EF4-AE18-2049979C3087}"/>
    <cellStyle name="SAPBEXexcCritical6 2 2 9" xfId="12113" xr:uid="{0A9178B9-B178-451E-B3D6-99B55D2F78FD}"/>
    <cellStyle name="SAPBEXexcCritical6 2 3" xfId="1248" xr:uid="{DDC94995-B2CE-491A-A4ED-3AC9C2778F0D}"/>
    <cellStyle name="SAPBEXexcCritical6 2 3 2" xfId="2496" xr:uid="{17753DFA-95BC-41EA-A795-09E1257DE3CE}"/>
    <cellStyle name="SAPBEXexcCritical6 2 3 2 2" xfId="13942" xr:uid="{E4184D2E-332D-49F8-890B-5486E1B457AE}"/>
    <cellStyle name="SAPBEXexcCritical6 2 3 3" xfId="3002" xr:uid="{766052CB-1E80-44ED-B8A3-41573C0B7991}"/>
    <cellStyle name="SAPBEXexcCritical6 2 3 3 2" xfId="13104" xr:uid="{AB0F5AB9-66C7-4494-B1F9-08B01001714F}"/>
    <cellStyle name="SAPBEXexcCritical6 2 3 4" xfId="1570" xr:uid="{C0C00A48-5C52-4016-9306-7238D2A0F22E}"/>
    <cellStyle name="SAPBEXexcCritical6 2 3 5" xfId="3625" xr:uid="{675A10B9-C099-4BB3-9FF9-6602C0FD79FC}"/>
    <cellStyle name="SAPBEXexcCritical6 2 3 6" xfId="3657" xr:uid="{35D09EF4-4E61-44E4-BC4F-A9841866AC83}"/>
    <cellStyle name="SAPBEXexcCritical6 2 3 7" xfId="4254" xr:uid="{037B29EC-5EFB-4536-B6B0-1618CA912AA0}"/>
    <cellStyle name="SAPBEXexcCritical6 2 3 8" xfId="10709" xr:uid="{2D6B7B6D-0D35-418A-BC3E-9F05A550982F}"/>
    <cellStyle name="SAPBEXexcCritical6 2 4" xfId="2022" xr:uid="{4DB66326-D5BD-44AC-BCBF-8F5DA6A0DC9A}"/>
    <cellStyle name="SAPBEXexcCritical6 2 4 2" xfId="9835" xr:uid="{AA59DDFD-7E9F-4E48-A7B5-599BF695F006}"/>
    <cellStyle name="SAPBEXexcCritical6 2 5" xfId="1684" xr:uid="{7FAF7BDC-E26A-411F-A162-755B680B0597}"/>
    <cellStyle name="SAPBEXexcCritical6 2 5 2" xfId="13268" xr:uid="{B21EE128-6B0F-4C39-A089-BC0BEE6A6459}"/>
    <cellStyle name="SAPBEXexcCritical6 2 6" xfId="2231" xr:uid="{52C69903-94D6-4CD4-ABB4-E46A9BF02EC4}"/>
    <cellStyle name="SAPBEXexcCritical6 2 6 2" xfId="15257" xr:uid="{5F7D1666-1EA0-4E8C-86B6-05B09BB23B2B}"/>
    <cellStyle name="SAPBEXexcCritical6 2 7" xfId="3436" xr:uid="{C0C89608-6BCE-4C4C-8207-6DA79A26DC3E}"/>
    <cellStyle name="SAPBEXexcCritical6 2 8" xfId="3768" xr:uid="{BD9A85C4-C3A2-4665-8615-E7360D9E016C}"/>
    <cellStyle name="SAPBEXexcCritical6 2 9" xfId="2624" xr:uid="{C512017F-A54C-4FDE-9F47-D3809A8C811F}"/>
    <cellStyle name="SAPBEXexcCritical6 3" xfId="737" xr:uid="{230B63EA-EFA3-498B-9C67-8CCA29313085}"/>
    <cellStyle name="SAPBEXexcCritical6 3 10" xfId="8366" xr:uid="{7D3FFFDD-C790-4B16-A529-4AFC12E04AE9}"/>
    <cellStyle name="SAPBEXexcCritical6 3 2" xfId="738" xr:uid="{33A13A1E-E40C-406E-BB4D-7F64D49C0BBA}"/>
    <cellStyle name="SAPBEXexcCritical6 3 2 2" xfId="1251" xr:uid="{C51572FE-F8D9-4E37-8952-89ABDBF0A803}"/>
    <cellStyle name="SAPBEXexcCritical6 3 2 2 2" xfId="2499" xr:uid="{DAC8A538-5602-491D-A961-1807E0F05EA0}"/>
    <cellStyle name="SAPBEXexcCritical6 3 2 2 3" xfId="3005" xr:uid="{99DFC63D-DD95-466D-BE8A-0A7B1540D52E}"/>
    <cellStyle name="SAPBEXexcCritical6 3 2 2 4" xfId="2686" xr:uid="{E729F78F-B807-4C7C-BADC-C8B97B1AB474}"/>
    <cellStyle name="SAPBEXexcCritical6 3 2 2 5" xfId="1884" xr:uid="{5D69E702-8CE0-4FB8-8922-83BFE0EFB9F8}"/>
    <cellStyle name="SAPBEXexcCritical6 3 2 2 6" xfId="4087" xr:uid="{29FDBAC8-F032-4F41-9BA5-DE6843FEAB4F}"/>
    <cellStyle name="SAPBEXexcCritical6 3 2 2 7" xfId="4483" xr:uid="{814F8A2F-5C62-47C1-8E8A-68958F9F956F}"/>
    <cellStyle name="SAPBEXexcCritical6 3 2 2 8" xfId="14897" xr:uid="{97CDE643-CE6E-4D28-9875-FFEE2FB93946}"/>
    <cellStyle name="SAPBEXexcCritical6 3 2 3" xfId="2025" xr:uid="{14B9EA44-2C1C-4A2F-B2DD-FF834DEB3F3C}"/>
    <cellStyle name="SAPBEXexcCritical6 3 2 3 2" xfId="15624" xr:uid="{B7709E2A-5D25-4FC9-8013-90CECAF127AD}"/>
    <cellStyle name="SAPBEXexcCritical6 3 2 4" xfId="1681" xr:uid="{10C792EC-52FF-4B15-82B7-906FF35D23E7}"/>
    <cellStyle name="SAPBEXexcCritical6 3 2 4 2" xfId="17008" xr:uid="{16A2DE69-1DAD-4B3D-B586-69318B8D4A5C}"/>
    <cellStyle name="SAPBEXexcCritical6 3 2 5" xfId="2049" xr:uid="{FC2C3E92-3F6F-4121-9C5E-5330C8266D49}"/>
    <cellStyle name="SAPBEXexcCritical6 3 2 6" xfId="3190" xr:uid="{89F90F97-FE3D-468F-B9CD-CB327729FC92}"/>
    <cellStyle name="SAPBEXexcCritical6 3 2 7" xfId="3752" xr:uid="{E141ADF0-21FF-47DA-B909-CAC891ECFB45}"/>
    <cellStyle name="SAPBEXexcCritical6 3 2 8" xfId="3689" xr:uid="{8B9B05F2-441F-432D-AD90-BF87C6F47D45}"/>
    <cellStyle name="SAPBEXexcCritical6 3 2 9" xfId="12224" xr:uid="{E90FE9EF-D10D-48B4-A3DA-37B3730D4176}"/>
    <cellStyle name="SAPBEXexcCritical6 3 3" xfId="1250" xr:uid="{729D5F1F-1322-4259-8774-AFE5BE557192}"/>
    <cellStyle name="SAPBEXexcCritical6 3 3 2" xfId="2498" xr:uid="{F95F63E5-F3D5-4593-AC4A-D304037FBA70}"/>
    <cellStyle name="SAPBEXexcCritical6 3 3 2 2" xfId="14052" xr:uid="{1E2A4640-131B-4B7C-9B7F-5FBD0C17C5F5}"/>
    <cellStyle name="SAPBEXexcCritical6 3 3 3" xfId="3004" xr:uid="{D8D9868F-DE92-48F2-8565-7070D4AE2B77}"/>
    <cellStyle name="SAPBEXexcCritical6 3 3 3 2" xfId="9091" xr:uid="{1A11C200-C58B-48C6-BD98-463385CD9CF8}"/>
    <cellStyle name="SAPBEXexcCritical6 3 3 4" xfId="2276" xr:uid="{B20A9117-F3D8-4E16-A8F7-544DC557BCF2}"/>
    <cellStyle name="SAPBEXexcCritical6 3 3 5" xfId="3548" xr:uid="{73E47BF7-2BB9-42B1-882C-F90B190B168E}"/>
    <cellStyle name="SAPBEXexcCritical6 3 3 6" xfId="3904" xr:uid="{02177805-6259-45DE-B9CA-E32BD9F2CFAA}"/>
    <cellStyle name="SAPBEXexcCritical6 3 3 7" xfId="4515" xr:uid="{487C1399-4362-4138-8940-EC83AFDBA329}"/>
    <cellStyle name="SAPBEXexcCritical6 3 3 8" xfId="10821" xr:uid="{61E7E13E-4877-43A6-A6BA-7EACE57E3395}"/>
    <cellStyle name="SAPBEXexcCritical6 3 4" xfId="2024" xr:uid="{9FF24087-B59B-4ECA-A285-3F6B8D2112D3}"/>
    <cellStyle name="SAPBEXexcCritical6 3 4 2" xfId="10256" xr:uid="{5085353E-D29B-4543-A238-5B13B03DDC34}"/>
    <cellStyle name="SAPBEXexcCritical6 3 5" xfId="2193" xr:uid="{F18ADF8E-BF61-4FF2-9FAA-C79B962FEB54}"/>
    <cellStyle name="SAPBEXexcCritical6 3 5 2" xfId="13612" xr:uid="{CE210757-F73B-4E76-A00F-17E874B04F5B}"/>
    <cellStyle name="SAPBEXexcCritical6 3 6" xfId="2810" xr:uid="{7EFD9D8F-C3FB-4962-A282-53745068385A}"/>
    <cellStyle name="SAPBEXexcCritical6 3 6 2" xfId="13114" xr:uid="{37804541-8D32-49E0-8FE9-852B72392547}"/>
    <cellStyle name="SAPBEXexcCritical6 3 7" xfId="3565" xr:uid="{7175EFA9-CC8C-4DB8-895C-56CAB5E818AD}"/>
    <cellStyle name="SAPBEXexcCritical6 3 8" xfId="3454" xr:uid="{08948F28-CFD5-425E-86BB-D1FA557903AA}"/>
    <cellStyle name="SAPBEXexcCritical6 3 9" xfId="4426" xr:uid="{A5542B01-6C56-4AA9-9506-1EDFD4260E1D}"/>
    <cellStyle name="SAPBEXexcCritical6 4" xfId="739" xr:uid="{B58935C8-D32E-4B8E-BFE3-2374EF10A896}"/>
    <cellStyle name="SAPBEXexcCritical6 4 2" xfId="1252" xr:uid="{259537DD-15A6-4251-A2DA-CED2CE4CB44E}"/>
    <cellStyle name="SAPBEXexcCritical6 4 2 2" xfId="2500" xr:uid="{56D63C08-DFB8-4996-94DA-C436ECDB68A7}"/>
    <cellStyle name="SAPBEXexcCritical6 4 2 2 2" xfId="15018" xr:uid="{90EF3298-0085-44BA-A7D7-5464143B6CF2}"/>
    <cellStyle name="SAPBEXexcCritical6 4 2 3" xfId="3006" xr:uid="{CB221C5A-EF8B-4E18-A0B2-976F48983002}"/>
    <cellStyle name="SAPBEXexcCritical6 4 2 3 2" xfId="15792" xr:uid="{2A39779C-FE98-47F9-8B6A-DA333B614078}"/>
    <cellStyle name="SAPBEXexcCritical6 4 2 4" xfId="1918" xr:uid="{D633AE6F-CB5E-4405-9F24-CD20D065160C}"/>
    <cellStyle name="SAPBEXexcCritical6 4 2 4 2" xfId="17265" xr:uid="{797F6572-C56B-4EF4-BAC0-E36568F3E37B}"/>
    <cellStyle name="SAPBEXexcCritical6 4 2 5" xfId="2182" xr:uid="{357097A2-05A1-4567-909E-02E289432780}"/>
    <cellStyle name="SAPBEXexcCritical6 4 2 6" xfId="4035" xr:uid="{1D0F11A5-8369-4B9F-8AE7-6FD1CAE7FF0C}"/>
    <cellStyle name="SAPBEXexcCritical6 4 2 7" xfId="4062" xr:uid="{7CC0FE24-CE40-4EDE-A2DA-8963AE1AF772}"/>
    <cellStyle name="SAPBEXexcCritical6 4 2 8" xfId="12481" xr:uid="{3D4A3631-9A72-4397-9993-8D1F44BE2E69}"/>
    <cellStyle name="SAPBEXexcCritical6 4 3" xfId="2026" xr:uid="{5AF90A0B-3458-4AD2-AD83-26C47317A057}"/>
    <cellStyle name="SAPBEXexcCritical6 4 3 2" xfId="14266" xr:uid="{E2218CC4-1A27-4548-A3CF-7C9D44CFFF18}"/>
    <cellStyle name="SAPBEXexcCritical6 4 3 3" xfId="15207" xr:uid="{91EEDBFA-F55C-4FD9-9BF5-8DFB1475F8B5}"/>
    <cellStyle name="SAPBEXexcCritical6 4 3 4" xfId="11079" xr:uid="{5EB0C005-C4AD-459D-BE9D-6D3FFEF090E7}"/>
    <cellStyle name="SAPBEXexcCritical6 4 4" xfId="1682" xr:uid="{29D26D14-699D-42A7-A6A3-D039EC20C83D}"/>
    <cellStyle name="SAPBEXexcCritical6 4 4 2" xfId="10130" xr:uid="{F4C03773-309A-407E-9398-8D000F5ECCFB}"/>
    <cellStyle name="SAPBEXexcCritical6 4 5" xfId="2811" xr:uid="{DB3B23CB-0B6B-405C-874E-C5B9AC0CDBC6}"/>
    <cellStyle name="SAPBEXexcCritical6 4 5 2" xfId="13524" xr:uid="{8AC64BD9-ADD6-4ED3-A73F-4B319B0481B1}"/>
    <cellStyle name="SAPBEXexcCritical6 4 6" xfId="3989" xr:uid="{CC0B5381-A66A-469C-9C07-BBC5D391F6C8}"/>
    <cellStyle name="SAPBEXexcCritical6 4 6 2" xfId="13068" xr:uid="{DE9BE944-0DB0-45EA-9B3E-9DB47E419D4B}"/>
    <cellStyle name="SAPBEXexcCritical6 4 7" xfId="2627" xr:uid="{E083728A-4FE0-45A0-B410-61CC62BFC74F}"/>
    <cellStyle name="SAPBEXexcCritical6 4 8" xfId="4489" xr:uid="{FD629704-5B2E-4ECA-955D-9EB674835331}"/>
    <cellStyle name="SAPBEXexcCritical6 4 9" xfId="8238" xr:uid="{A5D9D08A-8923-48B2-AB7A-73E02A7C0019}"/>
    <cellStyle name="SAPBEXexcCritical6 5" xfId="943" xr:uid="{D5B8BF5E-A49F-46CF-BAD1-AA62137431E0}"/>
    <cellStyle name="SAPBEXexcCritical6 5 2" xfId="1351" xr:uid="{447AEE04-4E49-458B-89A7-D33F48FE6B67}"/>
    <cellStyle name="SAPBEXexcCritical6 5 2 2" xfId="2599" xr:uid="{EDFE5908-968C-40C2-9D73-C0926245E0E3}"/>
    <cellStyle name="SAPBEXexcCritical6 5 2 2 2" xfId="15102" xr:uid="{F79F5148-A38E-41D8-ABED-5CD87F1BED9F}"/>
    <cellStyle name="SAPBEXexcCritical6 5 2 3" xfId="3105" xr:uid="{BD43059A-33F4-4B97-8970-0980E2A84CA9}"/>
    <cellStyle name="SAPBEXexcCritical6 5 2 3 2" xfId="15879" xr:uid="{3CEC6108-FBE3-4BD8-88E3-61E9C795F88D}"/>
    <cellStyle name="SAPBEXexcCritical6 5 2 4" xfId="1691" xr:uid="{A518FB12-A18C-4C40-B0DA-73FF33D065C8}"/>
    <cellStyle name="SAPBEXexcCritical6 5 2 4 2" xfId="17440" xr:uid="{5353C006-DD8C-4D00-8078-08C9F40C0434}"/>
    <cellStyle name="SAPBEXexcCritical6 5 2 5" xfId="3178" xr:uid="{7293711E-3CA6-45FB-88C7-B6DEC1E0C9AA}"/>
    <cellStyle name="SAPBEXexcCritical6 5 2 6" xfId="1920" xr:uid="{1FDA63CF-B73F-4CA1-B477-E2B0BA28C6CF}"/>
    <cellStyle name="SAPBEXexcCritical6 5 2 7" xfId="4406" xr:uid="{AD48A482-62AC-4F08-AE8F-6345D36478E5}"/>
    <cellStyle name="SAPBEXexcCritical6 5 2 8" xfId="12665" xr:uid="{1DFF5479-9D5F-4876-B758-CAE6BFEFB3E4}"/>
    <cellStyle name="SAPBEXexcCritical6 5 3" xfId="2211" xr:uid="{2230A620-B909-4305-AE28-90D8F13C3A2C}"/>
    <cellStyle name="SAPBEXexcCritical6 5 3 2" xfId="14402" xr:uid="{A8A0D2B1-FB83-471C-9FA7-6C3C952BDE14}"/>
    <cellStyle name="SAPBEXexcCritical6 5 3 3" xfId="14478" xr:uid="{9A5ED8C8-8739-4F56-9057-418DE1B889D5}"/>
    <cellStyle name="SAPBEXexcCritical6 5 3 4" xfId="11256" xr:uid="{0BEF33AC-290B-4B59-A5BD-6B99447F0956}"/>
    <cellStyle name="SAPBEXexcCritical6 5 4" xfId="2718" xr:uid="{4F4D1E64-5F11-40A5-957B-A2791C9E8F4F}"/>
    <cellStyle name="SAPBEXexcCritical6 5 4 2" xfId="10289" xr:uid="{F3823450-7A81-4210-B2C0-1C0212022322}"/>
    <cellStyle name="SAPBEXexcCritical6 5 5" xfId="3343" xr:uid="{416B98A6-8C3E-4E02-BF71-744057DD841D}"/>
    <cellStyle name="SAPBEXexcCritical6 5 5 2" xfId="13645" xr:uid="{EFE50C8A-8A38-4140-A3FF-F7768BF83481}"/>
    <cellStyle name="SAPBEXexcCritical6 5 6" xfId="3956" xr:uid="{960CB733-FB6E-4C5F-A918-963287AF6F29}"/>
    <cellStyle name="SAPBEXexcCritical6 5 6 2" xfId="13162" xr:uid="{B6BCF612-0B52-4010-9042-737AF4F3D071}"/>
    <cellStyle name="SAPBEXexcCritical6 5 7" xfId="2302" xr:uid="{5211C134-4406-491D-91F0-FDCC3B21FFEC}"/>
    <cellStyle name="SAPBEXexcCritical6 5 8" xfId="4145" xr:uid="{9B11B601-E2FB-43D1-AA1B-89B19DF4E3AA}"/>
    <cellStyle name="SAPBEXexcCritical6 5 9" xfId="8399" xr:uid="{059B4944-1846-4C00-92E6-BBB58D34C84B}"/>
    <cellStyle name="SAPBEXexcCritical6 6" xfId="967" xr:uid="{11E02671-F99E-41E6-839E-2EC4E152A35E}"/>
    <cellStyle name="SAPBEXexcCritical6 6 2" xfId="15314" xr:uid="{83E9C110-9EF9-415D-9844-4717F6D5D6B0}"/>
    <cellStyle name="SAPBEXexcCritical6 6 3" xfId="16430" xr:uid="{D14CE735-9378-45AA-AD97-220A90C0FC81}"/>
    <cellStyle name="SAPBEXexcCritical6 6 4" xfId="11521" xr:uid="{546D4C63-470E-4F27-8FC6-8F0AFC654D21}"/>
    <cellStyle name="SAPBEXexcCritical6 7" xfId="1046" xr:uid="{92221B53-7B29-4EDB-AC79-4E3222A1FC3D}"/>
    <cellStyle name="SAPBEXexcCritical6 7 2" xfId="14686" xr:uid="{06D71193-B961-4302-855A-58297E96F7F5}"/>
    <cellStyle name="SAPBEXexcCritical6 7 3" xfId="15409" xr:uid="{F8769363-16A3-4899-9A36-E44A7388585A}"/>
    <cellStyle name="SAPBEXexcCritical6 7 4" xfId="16751" xr:uid="{53CCD841-0B8D-4A9C-A3CF-BCDBEB21555B}"/>
    <cellStyle name="SAPBEXexcCritical6 7 5" xfId="11891" xr:uid="{2BC6A25A-6B8F-4F05-A2DF-EE616C848462}"/>
    <cellStyle name="SAPBEXexcCritical6 8" xfId="256" xr:uid="{C4D34F44-2431-4CED-98AE-6F5D46236EDC}"/>
    <cellStyle name="SAPBEXexcCritical6 8 2" xfId="1172" xr:uid="{D01CACCD-849E-4790-9DA5-9BA7C6A91901}"/>
    <cellStyle name="SAPBEXexcCritical6 8 2 2" xfId="2420" xr:uid="{95097E3A-678F-4CCB-8A9F-F1E528AB0B01}"/>
    <cellStyle name="SAPBEXexcCritical6 8 2 3" xfId="2926" xr:uid="{8A9FCDB6-F680-4324-94C1-9421762F2595}"/>
    <cellStyle name="SAPBEXexcCritical6 8 2 4" xfId="2312" xr:uid="{9BD1DAEA-6788-4DBD-8A0B-548E893D8679}"/>
    <cellStyle name="SAPBEXexcCritical6 8 2 5" xfId="3968" xr:uid="{137EB037-C977-4D88-911F-433A1066A83B}"/>
    <cellStyle name="SAPBEXexcCritical6 8 2 6" xfId="2174" xr:uid="{B2CC0EFB-2D99-494F-A58B-B09B8778600B}"/>
    <cellStyle name="SAPBEXexcCritical6 8 2 7" xfId="4475" xr:uid="{B2F8C338-462C-4B0D-AB70-35CA18B3FEED}"/>
    <cellStyle name="SAPBEXexcCritical6 8 2 8" xfId="13737" xr:uid="{42C51317-B112-4E4A-8D40-CD66A4A2850C}"/>
    <cellStyle name="SAPBEXexcCritical6 8 3" xfId="1598" xr:uid="{B043578B-E62D-4108-9E71-3E0833429AAF}"/>
    <cellStyle name="SAPBEXexcCritical6 8 3 2" xfId="13063" xr:uid="{E8B945F2-A6F9-4DC4-A071-2CB2AC0EBA1D}"/>
    <cellStyle name="SAPBEXexcCritical6 8 4" xfId="2173" xr:uid="{4BBBC4FF-347C-46E3-AB85-51E2CBEBEFE1}"/>
    <cellStyle name="SAPBEXexcCritical6 8 5" xfId="2351" xr:uid="{8207AF81-4940-47C6-A96D-073DCF9B2642}"/>
    <cellStyle name="SAPBEXexcCritical6 8 6" xfId="3872" xr:uid="{55188457-2F54-401E-AC49-2CA360A58343}"/>
    <cellStyle name="SAPBEXexcCritical6 8 7" xfId="4227" xr:uid="{D95D89E2-3783-4C5C-9F94-000BA7418221}"/>
    <cellStyle name="SAPBEXexcCritical6 8 8" xfId="4185" xr:uid="{F9068272-A1B7-4B57-9E6E-FE6CD040F988}"/>
    <cellStyle name="SAPBEXexcCritical6 8 9" xfId="10477" xr:uid="{7AD9564D-0442-49E6-B26C-9C4D261E46F8}"/>
    <cellStyle name="SAPBEXexcCritical6 9" xfId="1125" xr:uid="{3A074EF5-8B14-41FA-816D-59BF867ACCE7}"/>
    <cellStyle name="SAPBEXexcCritical6 9 2" xfId="2373" xr:uid="{20BA10C2-BC62-4809-BF79-D2F4637F8319}"/>
    <cellStyle name="SAPBEXexcCritical6 9 3" xfId="2879" xr:uid="{85C1FA95-E52F-4141-9704-0CD7ECD879BE}"/>
    <cellStyle name="SAPBEXexcCritical6 9 4" xfId="2279" xr:uid="{C4A4C31A-484C-4D4C-9064-F23868FFF315}"/>
    <cellStyle name="SAPBEXexcCritical6 9 5" xfId="3707" xr:uid="{275C42FC-6269-42DB-BED3-9C5B4CC244B7}"/>
    <cellStyle name="SAPBEXexcCritical6 9 6" xfId="3701" xr:uid="{4C9A662A-AF6B-4F7F-8F3C-5166569BD880}"/>
    <cellStyle name="SAPBEXexcCritical6 9 7" xfId="3704" xr:uid="{97C9ECEA-801E-45BB-8713-87E6D09FE8EC}"/>
    <cellStyle name="SAPBEXexcCritical6 9 8" xfId="9196" xr:uid="{064EA78B-B70F-43B5-92E9-A1323F4534B9}"/>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0 2" xfId="8961" xr:uid="{CFA228BF-502A-4C8F-9631-478FE35CB7FB}"/>
    <cellStyle name="SAPBEXexcGood1 11" xfId="2287" xr:uid="{FC5FD8CD-383E-4215-9A5D-E8EFE3103AE9}"/>
    <cellStyle name="SAPBEXexcGood1 12" xfId="1498" xr:uid="{06A9D954-5BF5-4091-8767-1E2DA4E3B4C0}"/>
    <cellStyle name="SAPBEXexcGood1 13" xfId="3384" xr:uid="{A9FD99A8-8850-4956-8AE2-B531942F606B}"/>
    <cellStyle name="SAPBEXexcGood1 14" xfId="4003" xr:uid="{FFC75DCE-2800-4E92-B579-0C0EA83A21FB}"/>
    <cellStyle name="SAPBEXexcGood1 15" xfId="4474" xr:uid="{F88E58ED-AD20-44C4-89AF-B0B58D73FE7C}"/>
    <cellStyle name="SAPBEXexcGood1 16" xfId="5956" xr:uid="{1A06F635-D28B-4D92-A7B0-136B7FC56F90}"/>
    <cellStyle name="SAPBEXexcGood1 17" xfId="7309" xr:uid="{1238F009-EBC0-4E11-A518-AF49CBE22CA3}"/>
    <cellStyle name="SAPBEXexcGood1 2" xfId="741" xr:uid="{FE1B524C-693D-410E-9FEB-209D91C339DC}"/>
    <cellStyle name="SAPBEXexcGood1 2 10" xfId="7941" xr:uid="{550F1DBA-6485-4EC0-A75B-5921F06873B7}"/>
    <cellStyle name="SAPBEXexcGood1 2 2" xfId="742" xr:uid="{57CCBBCC-238B-4F25-88D8-AFE75C095D32}"/>
    <cellStyle name="SAPBEXexcGood1 2 2 2" xfId="1254" xr:uid="{72EFADA4-D761-49FF-A4EA-F0DC625DC85D}"/>
    <cellStyle name="SAPBEXexcGood1 2 2 2 2" xfId="2502" xr:uid="{709182AA-32F7-4545-BED2-B4DAC789F2A6}"/>
    <cellStyle name="SAPBEXexcGood1 2 2 2 3" xfId="3008" xr:uid="{7A88B796-13DD-4B79-9551-CA01B82A199D}"/>
    <cellStyle name="SAPBEXexcGood1 2 2 2 4" xfId="1768" xr:uid="{C068348F-075A-4737-83C5-22FD02B861BE}"/>
    <cellStyle name="SAPBEXexcGood1 2 2 2 5" xfId="3415" xr:uid="{AEF0F02B-0BEA-49BB-A753-56760029B313}"/>
    <cellStyle name="SAPBEXexcGood1 2 2 2 6" xfId="3160" xr:uid="{CC4C4C7E-8AA6-49B2-ADD7-FFFF44CDE1F1}"/>
    <cellStyle name="SAPBEXexcGood1 2 2 2 7" xfId="4235" xr:uid="{405DA954-BC70-4954-88C6-23B0A533F2EE}"/>
    <cellStyle name="SAPBEXexcGood1 2 2 2 8" xfId="14837" xr:uid="{95606915-A2FD-4F7C-9E8B-A6FF83C8F191}"/>
    <cellStyle name="SAPBEXexcGood1 2 2 3" xfId="2028" xr:uid="{DE456B49-FE1B-45C8-841D-58A6E003057B}"/>
    <cellStyle name="SAPBEXexcGood1 2 2 3 2" xfId="15517" xr:uid="{CA6531B5-B630-4229-98AD-A2B4002BD61D}"/>
    <cellStyle name="SAPBEXexcGood1 2 2 4" xfId="1467" xr:uid="{D5CDA295-C760-40CD-AE34-A731EDEAEB4A}"/>
    <cellStyle name="SAPBEXexcGood1 2 2 4 2" xfId="16913" xr:uid="{D5A839C1-A281-4DD1-813D-41B3F49D869E}"/>
    <cellStyle name="SAPBEXexcGood1 2 2 5" xfId="2672" xr:uid="{CBC860DB-F48A-409B-BD7D-DD3DAE6A11CD}"/>
    <cellStyle name="SAPBEXexcGood1 2 2 6" xfId="3883" xr:uid="{E1A853E9-C0EC-4F82-9D9C-21E75F70575D}"/>
    <cellStyle name="SAPBEXexcGood1 2 2 7" xfId="2790" xr:uid="{0B9EBA2B-C448-418D-A1E6-7652B179D052}"/>
    <cellStyle name="SAPBEXexcGood1 2 2 8" xfId="4314" xr:uid="{4C6B5B4D-A994-40EE-9AB9-7067990B5EF2}"/>
    <cellStyle name="SAPBEXexcGood1 2 2 9" xfId="12114" xr:uid="{4C00FBF9-7DA7-48CF-A470-A6555B8440C1}"/>
    <cellStyle name="SAPBEXexcGood1 2 3" xfId="1253" xr:uid="{DCE2A530-F034-4A6D-9A93-1753B05600A8}"/>
    <cellStyle name="SAPBEXexcGood1 2 3 2" xfId="2501" xr:uid="{2932D30F-47CD-4529-A5F3-0B2B996813D7}"/>
    <cellStyle name="SAPBEXexcGood1 2 3 2 2" xfId="13943" xr:uid="{88180FF5-37E7-4425-AB0A-439E1C06B1FE}"/>
    <cellStyle name="SAPBEXexcGood1 2 3 3" xfId="3007" xr:uid="{CF7C2E5E-2102-45D6-A77E-0E947E56D75B}"/>
    <cellStyle name="SAPBEXexcGood1 2 3 3 2" xfId="13836" xr:uid="{F6EBD5F4-BDE1-4D33-A37E-22AAEBC145DD}"/>
    <cellStyle name="SAPBEXexcGood1 2 3 4" xfId="3198" xr:uid="{D18D6DC9-8C8B-4886-B493-25050AAF0EBE}"/>
    <cellStyle name="SAPBEXexcGood1 2 3 5" xfId="3491" xr:uid="{786E1859-9E05-4DC5-AE30-29164BB04994}"/>
    <cellStyle name="SAPBEXexcGood1 2 3 6" xfId="1905" xr:uid="{33BE69A8-26DA-42AB-A575-C869F923E026}"/>
    <cellStyle name="SAPBEXexcGood1 2 3 7" xfId="4431" xr:uid="{C4B1BAFA-9BC0-46D3-BC5C-0CC28E18083E}"/>
    <cellStyle name="SAPBEXexcGood1 2 3 8" xfId="10710" xr:uid="{CE3AFA6B-D975-4C18-83C6-95E80B84D8A2}"/>
    <cellStyle name="SAPBEXexcGood1 2 4" xfId="2027" xr:uid="{2884B25D-D0F0-4E80-BA8D-49BD2F0D95A3}"/>
    <cellStyle name="SAPBEXexcGood1 2 4 2" xfId="9834" xr:uid="{77147990-E0F7-4FE8-A3F7-846FC83D2F2D}"/>
    <cellStyle name="SAPBEXexcGood1 2 5" xfId="1683" xr:uid="{600320BF-6A0E-44AC-A80A-63A4A8B62957}"/>
    <cellStyle name="SAPBEXexcGood1 2 5 2" xfId="13267" xr:uid="{40C95E52-3560-4968-A992-72E1320DC21D}"/>
    <cellStyle name="SAPBEXexcGood1 2 6" xfId="2685" xr:uid="{DD938336-D552-4F9E-87C8-A506C80D9313}"/>
    <cellStyle name="SAPBEXexcGood1 2 6 2" xfId="14494" xr:uid="{9689FF13-A020-4663-8389-4B13B41233FB}"/>
    <cellStyle name="SAPBEXexcGood1 2 7" xfId="3169" xr:uid="{F5A78FCA-933F-4CA5-9C29-AA560F2F130F}"/>
    <cellStyle name="SAPBEXexcGood1 2 8" xfId="2328" xr:uid="{915ABA07-A663-472B-BFAE-839B6BC5618B}"/>
    <cellStyle name="SAPBEXexcGood1 2 9" xfId="4257" xr:uid="{B05CDF2E-F74D-4ED0-BBE7-1F8F3DB978B9}"/>
    <cellStyle name="SAPBEXexcGood1 3" xfId="743" xr:uid="{212CC8E5-6B19-4A88-BED8-0D0FFE189D08}"/>
    <cellStyle name="SAPBEXexcGood1 3 10" xfId="8142" xr:uid="{FFC09DC4-55E8-497D-A048-DDAC1676EDF3}"/>
    <cellStyle name="SAPBEXexcGood1 3 2" xfId="744" xr:uid="{E8DD3A0C-2C37-4608-AC8E-69CD85E1F0A6}"/>
    <cellStyle name="SAPBEXexcGood1 3 2 2" xfId="1256" xr:uid="{0889B33B-DD62-4112-86C7-239451B71BA5}"/>
    <cellStyle name="SAPBEXexcGood1 3 2 2 2" xfId="2504" xr:uid="{5BD9EF04-B821-49FE-BD3A-1A5E8E03DFFC}"/>
    <cellStyle name="SAPBEXexcGood1 3 2 2 3" xfId="3010" xr:uid="{78F6BEEB-E7C2-44CB-96E6-6F9A8245F06A}"/>
    <cellStyle name="SAPBEXexcGood1 3 2 2 4" xfId="1770" xr:uid="{8D7CF703-E8A1-4C85-A517-38A888B5D18C}"/>
    <cellStyle name="SAPBEXexcGood1 3 2 2 5" xfId="2838" xr:uid="{DEDD6CCB-DD66-48AF-8C13-1E7593458A39}"/>
    <cellStyle name="SAPBEXexcGood1 3 2 2 6" xfId="2669" xr:uid="{22F1660D-B701-42F0-B909-27E02546B1BF}"/>
    <cellStyle name="SAPBEXexcGood1 3 2 2 7" xfId="3577" xr:uid="{C69A8FC0-7843-4A16-A843-232304778758}"/>
    <cellStyle name="SAPBEXexcGood1 3 2 2 8" xfId="14898" xr:uid="{ED215ACF-88D7-405B-9E71-A3396F7DF425}"/>
    <cellStyle name="SAPBEXexcGood1 3 2 3" xfId="2030" xr:uid="{19CA9DE7-D8CE-4AE8-AE13-30E95C90F40B}"/>
    <cellStyle name="SAPBEXexcGood1 3 2 3 2" xfId="15625" xr:uid="{56A7B870-3AEE-45C9-9DCF-103E205B3BE1}"/>
    <cellStyle name="SAPBEXexcGood1 3 2 4" xfId="1731" xr:uid="{19C359CE-987D-4284-B829-03159FC3A453}"/>
    <cellStyle name="SAPBEXexcGood1 3 2 4 2" xfId="17009" xr:uid="{12B7069B-B2C0-4DCF-B68F-5159A1AFA7FD}"/>
    <cellStyle name="SAPBEXexcGood1 3 2 5" xfId="3562" xr:uid="{89F8EBB2-9594-4FC2-9936-BC69E59B2A17}"/>
    <cellStyle name="SAPBEXexcGood1 3 2 6" xfId="2153" xr:uid="{C45C12CE-F3BB-4917-89E4-A41B93CBDF87}"/>
    <cellStyle name="SAPBEXexcGood1 3 2 7" xfId="1959" xr:uid="{3AF2F557-ADD8-4D8C-911D-17B2122D48F5}"/>
    <cellStyle name="SAPBEXexcGood1 3 2 8" xfId="4205" xr:uid="{E6DBAEF6-4F4E-473D-9FB5-D519E689FC2D}"/>
    <cellStyle name="SAPBEXexcGood1 3 2 9" xfId="12225" xr:uid="{4BD98B59-3593-4776-99EB-A3EA38851D92}"/>
    <cellStyle name="SAPBEXexcGood1 3 3" xfId="1255" xr:uid="{7F45D997-A8EC-4787-8137-A585DA175CF3}"/>
    <cellStyle name="SAPBEXexcGood1 3 3 2" xfId="2503" xr:uid="{7D2026F2-1CA7-4DCB-B271-91D9359AA671}"/>
    <cellStyle name="SAPBEXexcGood1 3 3 2 2" xfId="14053" xr:uid="{F4077FC2-B411-48A7-8A74-9FA334C3AA16}"/>
    <cellStyle name="SAPBEXexcGood1 3 3 3" xfId="3009" xr:uid="{62DD9005-0784-4530-864D-885ECA861E5B}"/>
    <cellStyle name="SAPBEXexcGood1 3 3 3 2" xfId="13683" xr:uid="{A3BB6B19-C2F8-4002-A4D0-7BE24D51B4BA}"/>
    <cellStyle name="SAPBEXexcGood1 3 3 4" xfId="1769" xr:uid="{0E9C3FBA-D4E5-4454-95B7-35702C6732AB}"/>
    <cellStyle name="SAPBEXexcGood1 3 3 5" xfId="3615" xr:uid="{7FC8F973-4353-4EC7-A5A8-8CDC580058CF}"/>
    <cellStyle name="SAPBEXexcGood1 3 3 6" xfId="2337" xr:uid="{1D6CB51C-2086-45B8-AF0D-1B444F881701}"/>
    <cellStyle name="SAPBEXexcGood1 3 3 7" xfId="4242" xr:uid="{8CFC476B-5234-4B3B-B410-C38FD665E2ED}"/>
    <cellStyle name="SAPBEXexcGood1 3 3 8" xfId="10822" xr:uid="{B457B35F-60D1-4057-8861-DA78CA3A1730}"/>
    <cellStyle name="SAPBEXexcGood1 3 4" xfId="2029" xr:uid="{5F75060E-97E9-4E32-8921-9A540E34191E}"/>
    <cellStyle name="SAPBEXexcGood1 3 4 2" xfId="10035" xr:uid="{3EFF08E5-6650-4A25-BE4D-962BFBBC592A}"/>
    <cellStyle name="SAPBEXexcGood1 3 5" xfId="1535" xr:uid="{48A73684-C726-4042-A612-777A01E8EA59}"/>
    <cellStyle name="SAPBEXexcGood1 3 5 2" xfId="13429" xr:uid="{99EEF568-063A-4A6B-B092-6B74C1D70617}"/>
    <cellStyle name="SAPBEXexcGood1 3 6" xfId="3576" xr:uid="{DB9ACF03-4827-4F16-A3F4-B8D78C61337E}"/>
    <cellStyle name="SAPBEXexcGood1 3 6 2" xfId="15248" xr:uid="{0050B628-394E-480B-B1E8-A1E158D70F88}"/>
    <cellStyle name="SAPBEXexcGood1 3 7" xfId="3954" xr:uid="{FDD775E1-2033-4967-AA0A-82986C3924B2}"/>
    <cellStyle name="SAPBEXexcGood1 3 8" xfId="4018" xr:uid="{51E3B4A5-0580-4FA0-A1B9-8A5AD2D2C1A5}"/>
    <cellStyle name="SAPBEXexcGood1 3 9" xfId="4203" xr:uid="{1013786F-B5EF-4CB9-8BE8-DD5778D4B8D8}"/>
    <cellStyle name="SAPBEXexcGood1 4" xfId="745" xr:uid="{4F44F01B-5F47-464D-A04D-B79C7B00FAE0}"/>
    <cellStyle name="SAPBEXexcGood1 4 2" xfId="1257" xr:uid="{EA50880C-E4BB-4B2F-B061-6A0354EA0352}"/>
    <cellStyle name="SAPBEXexcGood1 4 2 2" xfId="2505" xr:uid="{0335EDEE-E7BE-46A5-932E-78EC95AF07BA}"/>
    <cellStyle name="SAPBEXexcGood1 4 2 2 2" xfId="15019" xr:uid="{9897F19F-1DC4-488D-AD42-921C04932E83}"/>
    <cellStyle name="SAPBEXexcGood1 4 2 3" xfId="3011" xr:uid="{DA28EACE-B8EA-4C88-B858-5D4E86041BA7}"/>
    <cellStyle name="SAPBEXexcGood1 4 2 3 2" xfId="15793" xr:uid="{0418EAB3-3FE0-47CA-B8EE-D702027CCD2F}"/>
    <cellStyle name="SAPBEXexcGood1 4 2 4" xfId="1767" xr:uid="{3FEB7769-0713-4068-89CD-73BD3DA8183D}"/>
    <cellStyle name="SAPBEXexcGood1 4 2 4 2" xfId="17266" xr:uid="{C7CFFDA6-1FDB-4169-86AB-881F852EB75E}"/>
    <cellStyle name="SAPBEXexcGood1 4 2 5" xfId="2757" xr:uid="{A4B2F508-6975-46C6-A1D5-035A12A9AFD0}"/>
    <cellStyle name="SAPBEXexcGood1 4 2 6" xfId="3698" xr:uid="{245443AF-4DC7-41D3-B7E5-B5D3D9F61801}"/>
    <cellStyle name="SAPBEXexcGood1 4 2 7" xfId="3856" xr:uid="{2DAD2E88-9C80-40EA-A915-CAC242097320}"/>
    <cellStyle name="SAPBEXexcGood1 4 2 8" xfId="12482" xr:uid="{3ACCDABE-D714-4B81-86AC-24DFB52C3471}"/>
    <cellStyle name="SAPBEXexcGood1 4 3" xfId="2031" xr:uid="{40CA9091-427C-4CA7-9A61-07FD11B4D508}"/>
    <cellStyle name="SAPBEXexcGood1 4 3 2" xfId="14267" xr:uid="{6BE0A325-DDB1-4A2B-AA40-B96BDED68841}"/>
    <cellStyle name="SAPBEXexcGood1 4 3 3" xfId="12991" xr:uid="{E8A07659-31D1-41A7-A430-B367065FA0D8}"/>
    <cellStyle name="SAPBEXexcGood1 4 3 4" xfId="11080" xr:uid="{0B709AE5-5D14-4352-A0D2-18D9AB5207CB}"/>
    <cellStyle name="SAPBEXexcGood1 4 4" xfId="2268" xr:uid="{09873909-C13E-445E-95E8-8378B3C2486B}"/>
    <cellStyle name="SAPBEXexcGood1 4 4 2" xfId="9910" xr:uid="{5CC7277B-CB7F-4081-AB3F-5B7A03AB8E05}"/>
    <cellStyle name="SAPBEXexcGood1 4 5" xfId="2733" xr:uid="{FE857AD4-FF6C-41BB-9C85-7158ECE0C5D8}"/>
    <cellStyle name="SAPBEXexcGood1 4 5 2" xfId="13336" xr:uid="{A4DF0392-ADFE-4899-9484-87C505243949}"/>
    <cellStyle name="SAPBEXexcGood1 4 6" xfId="2741" xr:uid="{2F96ED2E-482F-4C11-A85E-DAF141A39138}"/>
    <cellStyle name="SAPBEXexcGood1 4 6 2" xfId="13583" xr:uid="{88F7D979-B356-4350-B5BC-1C5D9675D476}"/>
    <cellStyle name="SAPBEXexcGood1 4 7" xfId="2740" xr:uid="{CB396B83-FBC0-42CE-BC7E-11DE2A15BD20}"/>
    <cellStyle name="SAPBEXexcGood1 4 8" xfId="4405" xr:uid="{2990E636-856C-4C03-989F-7997FB764DC4}"/>
    <cellStyle name="SAPBEXexcGood1 4 9" xfId="8017" xr:uid="{ADF6E3FE-FE59-4F1B-A7F1-831C3B95088A}"/>
    <cellStyle name="SAPBEXexcGood1 5" xfId="944" xr:uid="{E2C3B561-F657-416D-8FF7-C4BAEC5DC365}"/>
    <cellStyle name="SAPBEXexcGood1 5 2" xfId="1352" xr:uid="{10F17BE8-141B-467B-AB56-989F4962EBCD}"/>
    <cellStyle name="SAPBEXexcGood1 5 2 2" xfId="2600" xr:uid="{AB9D0645-FC89-4840-831E-5A39A7C018F9}"/>
    <cellStyle name="SAPBEXexcGood1 5 2 2 2" xfId="15103" xr:uid="{CFEC45CB-F66F-4DB3-9A4C-8F533F7DF523}"/>
    <cellStyle name="SAPBEXexcGood1 5 2 3" xfId="3106" xr:uid="{34F95425-A101-4ED2-A5F7-1013C445A1F5}"/>
    <cellStyle name="SAPBEXexcGood1 5 2 3 2" xfId="15880" xr:uid="{072AB3B1-4566-47A7-9ED5-F988B94C56A3}"/>
    <cellStyle name="SAPBEXexcGood1 5 2 4" xfId="1415" xr:uid="{33E2B148-5400-4C0A-81E9-93425C791DDD}"/>
    <cellStyle name="SAPBEXexcGood1 5 2 4 2" xfId="17441" xr:uid="{727188DF-D40D-4FF8-9EE5-2FD566425C5D}"/>
    <cellStyle name="SAPBEXexcGood1 5 2 5" xfId="3293" xr:uid="{F134F9E0-BF24-4A3F-A98D-688C26FCFB9F}"/>
    <cellStyle name="SAPBEXexcGood1 5 2 6" xfId="3841" xr:uid="{F10A61E0-94D3-49A5-8FF4-7A8C773F402F}"/>
    <cellStyle name="SAPBEXexcGood1 5 2 7" xfId="4154" xr:uid="{F392AAE4-59CC-4282-B385-2DDC762F7C53}"/>
    <cellStyle name="SAPBEXexcGood1 5 2 8" xfId="12666" xr:uid="{262047F9-04DF-444D-AB21-663FCAAED06B}"/>
    <cellStyle name="SAPBEXexcGood1 5 3" xfId="2212" xr:uid="{BC6FC1D9-25D7-4C6D-AE01-62C998F8B802}"/>
    <cellStyle name="SAPBEXexcGood1 5 3 2" xfId="14403" xr:uid="{FF569D51-54F4-4245-86B8-47F3075E5743}"/>
    <cellStyle name="SAPBEXexcGood1 5 3 3" xfId="9107" xr:uid="{E596EF74-8169-413F-8E02-EDC094F0984F}"/>
    <cellStyle name="SAPBEXexcGood1 5 3 4" xfId="11257" xr:uid="{7A393D4E-17D2-44DB-9E31-DA17D213AAC1}"/>
    <cellStyle name="SAPBEXexcGood1 5 4" xfId="2719" xr:uid="{3363B052-17FE-4111-ABC9-B49AC29AEA72}"/>
    <cellStyle name="SAPBEXexcGood1 5 4 2" xfId="9995" xr:uid="{DFB418E6-F3DD-427C-8678-11DA07BAE9D7}"/>
    <cellStyle name="SAPBEXexcGood1 5 5" xfId="3323" xr:uid="{16B88035-C316-421A-8915-C08D8331F445}"/>
    <cellStyle name="SAPBEXexcGood1 5 5 2" xfId="13389" xr:uid="{0B70915A-BA46-46ED-94FA-1869B2B2A5EF}"/>
    <cellStyle name="SAPBEXexcGood1 5 6" xfId="3170" xr:uid="{C0CFEEEF-BEB1-4083-BF04-00D9EFC90575}"/>
    <cellStyle name="SAPBEXexcGood1 5 6 2" xfId="14970" xr:uid="{60005CE6-C6CB-4D34-BFC2-151B1947CDFD}"/>
    <cellStyle name="SAPBEXexcGood1 5 7" xfId="3424" xr:uid="{1E067A78-A15B-4253-ADFF-375007A2636B}"/>
    <cellStyle name="SAPBEXexcGood1 5 8" xfId="3990" xr:uid="{289D7092-E2A5-45FD-99A6-BDF540A0A5B1}"/>
    <cellStyle name="SAPBEXexcGood1 5 9" xfId="8102" xr:uid="{FAC1EFC8-8F74-4DB4-B588-EA001CB417CD}"/>
    <cellStyle name="SAPBEXexcGood1 6" xfId="968" xr:uid="{F1A89709-D5A3-4E66-B702-1534C5BA391F}"/>
    <cellStyle name="SAPBEXexcGood1 6 2" xfId="15315" xr:uid="{1CA3F9FC-973B-468D-AB11-B40D2020E794}"/>
    <cellStyle name="SAPBEXexcGood1 6 3" xfId="16431" xr:uid="{FF90AA6C-9EC2-4BAE-BA10-982D6EE9F854}"/>
    <cellStyle name="SAPBEXexcGood1 6 4" xfId="11522" xr:uid="{B954CEDE-C229-4B0B-AE1A-4D8EBD1C6E8D}"/>
    <cellStyle name="SAPBEXexcGood1 7" xfId="1045" xr:uid="{9B3D2957-AF6E-4D1E-A75E-30219EBD39CD}"/>
    <cellStyle name="SAPBEXexcGood1 7 2" xfId="14687" xr:uid="{B925FA4B-EA81-462B-AA7D-72F422F0DF56}"/>
    <cellStyle name="SAPBEXexcGood1 7 3" xfId="15410" xr:uid="{2201D23F-0FE9-418D-AC40-28719806CCE7}"/>
    <cellStyle name="SAPBEXexcGood1 7 4" xfId="16752" xr:uid="{6D97CCFB-3338-4E2B-A85B-D0629CEC4093}"/>
    <cellStyle name="SAPBEXexcGood1 7 5" xfId="11892" xr:uid="{DD8B2B04-C04E-4503-973F-B0AB95CBEBFC}"/>
    <cellStyle name="SAPBEXexcGood1 8" xfId="257" xr:uid="{D32A001B-572D-4433-978F-8C0E23F95F11}"/>
    <cellStyle name="SAPBEXexcGood1 8 2" xfId="1173" xr:uid="{A39EC331-4575-46DF-B485-6B16BDC6BBA6}"/>
    <cellStyle name="SAPBEXexcGood1 8 2 2" xfId="2421" xr:uid="{59157615-72F1-49D6-A475-9DBF6ABDAAC2}"/>
    <cellStyle name="SAPBEXexcGood1 8 2 3" xfId="2927" xr:uid="{09940F20-3E37-4919-8F06-9DD13F6BA1EB}"/>
    <cellStyle name="SAPBEXexcGood1 8 2 4" xfId="1794" xr:uid="{550731D4-6F13-41AE-85E7-6BA1601149C8}"/>
    <cellStyle name="SAPBEXexcGood1 8 2 5" xfId="2845" xr:uid="{9496AAC8-D97C-4ABD-B7F2-62D1142023DB}"/>
    <cellStyle name="SAPBEXexcGood1 8 2 6" xfId="2670" xr:uid="{DFD7B0EB-38C0-4CAD-A8B8-86159E1EF37D}"/>
    <cellStyle name="SAPBEXexcGood1 8 2 7" xfId="4456" xr:uid="{17AA6003-8F87-4C16-AE97-445F869A745E}"/>
    <cellStyle name="SAPBEXexcGood1 8 2 8" xfId="13738" xr:uid="{8E23D738-4C27-4EC2-AA08-C3FB6184DAD3}"/>
    <cellStyle name="SAPBEXexcGood1 8 3" xfId="1599" xr:uid="{1616C4C6-A1F6-4176-A49E-41E2AFA829FB}"/>
    <cellStyle name="SAPBEXexcGood1 8 3 2" xfId="14367" xr:uid="{71E516F3-08CB-4D2C-81D8-88A5DCCE147C}"/>
    <cellStyle name="SAPBEXexcGood1 8 4" xfId="1937" xr:uid="{F201F680-2865-46D7-815C-98803824E322}"/>
    <cellStyle name="SAPBEXexcGood1 8 5" xfId="3299" xr:uid="{125DFEFD-290B-49A3-B2B2-89386CD2C417}"/>
    <cellStyle name="SAPBEXexcGood1 8 6" xfId="3653" xr:uid="{055FF49C-7A1B-452C-BFED-925AE2302B18}"/>
    <cellStyle name="SAPBEXexcGood1 8 7" xfId="3980" xr:uid="{AD4E44C2-1855-44F1-B15F-BE9C8987922D}"/>
    <cellStyle name="SAPBEXexcGood1 8 8" xfId="2066" xr:uid="{CBBE2200-0346-4826-808B-A2775376DBE8}"/>
    <cellStyle name="SAPBEXexcGood1 8 9" xfId="10478" xr:uid="{3E8AF82E-36F3-40E1-A98F-14D7CB726D0F}"/>
    <cellStyle name="SAPBEXexcGood1 9" xfId="1126" xr:uid="{C87EEF5B-3B86-4883-B6B5-D2276F55F91A}"/>
    <cellStyle name="SAPBEXexcGood1 9 2" xfId="2374" xr:uid="{094E173E-0514-410B-90E2-6E2DE94583DE}"/>
    <cellStyle name="SAPBEXexcGood1 9 3" xfId="2880" xr:uid="{39ACA9AE-02E3-453F-BDC1-63878280BF81}"/>
    <cellStyle name="SAPBEXexcGood1 9 4" xfId="1806" xr:uid="{C0A6A756-E522-4BCB-84A0-A6FD954F01D0}"/>
    <cellStyle name="SAPBEXexcGood1 9 5" xfId="2808" xr:uid="{CB337530-2DF1-4CD8-AEA3-5998112FB9F0}"/>
    <cellStyle name="SAPBEXexcGood1 9 6" xfId="4137" xr:uid="{4FB3EC8C-F34B-45A4-9595-99030E6B8A05}"/>
    <cellStyle name="SAPBEXexcGood1 9 7" xfId="4241" xr:uid="{F91C6879-3D2A-4AFF-BA2E-FD9082FC9F28}"/>
    <cellStyle name="SAPBEXexcGood1 9 8" xfId="9197" xr:uid="{B3C44665-381D-4259-9EF3-AAB3CA2D4704}"/>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0 2" xfId="8962" xr:uid="{B3C6AE8A-7C22-49F9-8F0E-57F5674DD2CB}"/>
    <cellStyle name="SAPBEXexcGood2 11" xfId="2253" xr:uid="{B6890C5A-6082-4421-838B-1F2330ABED37}"/>
    <cellStyle name="SAPBEXexcGood2 12" xfId="3290" xr:uid="{F150AB15-BCD5-44F0-9FF2-8DE053A30CBC}"/>
    <cellStyle name="SAPBEXexcGood2 13" xfId="3959" xr:uid="{EDD9A185-2F82-4576-92BA-C5B0236A5A50}"/>
    <cellStyle name="SAPBEXexcGood2 14" xfId="4251" xr:uid="{DFBE31D8-9054-4A39-817F-AAD494EBCC08}"/>
    <cellStyle name="SAPBEXexcGood2 15" xfId="4220" xr:uid="{9BFCF863-6219-4AD2-86E2-8937D32DDBE2}"/>
    <cellStyle name="SAPBEXexcGood2 16" xfId="5957" xr:uid="{5F8B2E68-3FB6-4BFE-B5E5-E8925E24C897}"/>
    <cellStyle name="SAPBEXexcGood2 17" xfId="7310" xr:uid="{FEFA5E70-6D91-4568-B033-69E2C44A399E}"/>
    <cellStyle name="SAPBEXexcGood2 2" xfId="747" xr:uid="{F4778A77-D50E-424E-B4B9-E3208969B93E}"/>
    <cellStyle name="SAPBEXexcGood2 2 10" xfId="7940" xr:uid="{C1EA1D20-8D15-4E00-80DD-6BBD49E216D2}"/>
    <cellStyle name="SAPBEXexcGood2 2 2" xfId="748" xr:uid="{F00B9508-5720-419C-9856-BB41AA93685F}"/>
    <cellStyle name="SAPBEXexcGood2 2 2 2" xfId="1259" xr:uid="{85F228FE-7F91-4356-8D42-649D3D103778}"/>
    <cellStyle name="SAPBEXexcGood2 2 2 2 2" xfId="2507" xr:uid="{D3CD93A2-0194-4798-AB0B-87C3E5EC178A}"/>
    <cellStyle name="SAPBEXexcGood2 2 2 2 3" xfId="3013" xr:uid="{A97B969E-C4F5-46B8-8DB9-CF97F7B9E934}"/>
    <cellStyle name="SAPBEXexcGood2 2 2 2 4" xfId="1504" xr:uid="{3E2841EF-1B29-4164-8081-8FEC0460A5A9}"/>
    <cellStyle name="SAPBEXexcGood2 2 2 2 5" xfId="3706" xr:uid="{14AAA58E-881C-48A8-9FAE-928560F48252}"/>
    <cellStyle name="SAPBEXexcGood2 2 2 2 6" xfId="1908" xr:uid="{BE770FF0-E697-4407-9370-827681B30CCD}"/>
    <cellStyle name="SAPBEXexcGood2 2 2 2 7" xfId="4424" xr:uid="{204641F4-3FF0-46BC-A3D2-BA7EB7376CBE}"/>
    <cellStyle name="SAPBEXexcGood2 2 2 2 8" xfId="14838" xr:uid="{20F36426-363D-45FD-A3B8-31A24E4B83CE}"/>
    <cellStyle name="SAPBEXexcGood2 2 2 3" xfId="2033" xr:uid="{BB933157-6DE0-403E-B8A4-9DF495BE6DD9}"/>
    <cellStyle name="SAPBEXexcGood2 2 2 3 2" xfId="15518" xr:uid="{460216D5-FCCA-4C53-976F-93EC08C67162}"/>
    <cellStyle name="SAPBEXexcGood2 2 2 4" xfId="1686" xr:uid="{D0BFE3EF-E993-4786-B5A3-4D594DD2E5F2}"/>
    <cellStyle name="SAPBEXexcGood2 2 2 4 2" xfId="16914" xr:uid="{2512B93F-A4E3-40B4-8330-A7A3AE0F62CA}"/>
    <cellStyle name="SAPBEXexcGood2 2 2 5" xfId="3218" xr:uid="{12969D17-3FA2-49F4-BD69-BC346CA83EC9}"/>
    <cellStyle name="SAPBEXexcGood2 2 2 6" xfId="2363" xr:uid="{B28BA8EB-5A67-4C81-B7AF-687409AE4AAE}"/>
    <cellStyle name="SAPBEXexcGood2 2 2 7" xfId="3307" xr:uid="{A7539CF8-6E1E-4181-8541-6A179E8C7FBA}"/>
    <cellStyle name="SAPBEXexcGood2 2 2 8" xfId="1586" xr:uid="{3961CBA3-3CAC-4356-9058-4AE5750ED9FE}"/>
    <cellStyle name="SAPBEXexcGood2 2 2 9" xfId="12115" xr:uid="{21687662-F9B1-463F-B8CA-2DBB4B9AB689}"/>
    <cellStyle name="SAPBEXexcGood2 2 3" xfId="1258" xr:uid="{0FBB5F84-B9DB-4490-9A00-666FDAE9C449}"/>
    <cellStyle name="SAPBEXexcGood2 2 3 2" xfId="2506" xr:uid="{85F71532-B634-4AF4-9E5C-5FC33658EE44}"/>
    <cellStyle name="SAPBEXexcGood2 2 3 2 2" xfId="13944" xr:uid="{64D4C16E-E2DE-451A-999E-19DA6AFB66B3}"/>
    <cellStyle name="SAPBEXexcGood2 2 3 3" xfId="3012" xr:uid="{388C52B0-36AA-407C-991E-C0072F0D99D1}"/>
    <cellStyle name="SAPBEXexcGood2 2 3 3 2" xfId="13560" xr:uid="{4EF88078-C955-4872-9365-F02B370CAA29}"/>
    <cellStyle name="SAPBEXexcGood2 2 3 4" xfId="2200" xr:uid="{A3A9289A-F9E2-491B-9DF6-1EA68DB50DD5}"/>
    <cellStyle name="SAPBEXexcGood2 2 3 5" xfId="1779" xr:uid="{03B0477B-7D13-473E-B4BB-6E23EB6D50A7}"/>
    <cellStyle name="SAPBEXexcGood2 2 3 6" xfId="3791" xr:uid="{27CCF75B-7FD1-4066-9CBA-E0444648F917}"/>
    <cellStyle name="SAPBEXexcGood2 2 3 7" xfId="4495" xr:uid="{D0B21271-C03A-4AFF-8E5A-46CC549BE4FC}"/>
    <cellStyle name="SAPBEXexcGood2 2 3 8" xfId="10711" xr:uid="{511CF3CC-BD90-45D4-972C-46CEFCA91D85}"/>
    <cellStyle name="SAPBEXexcGood2 2 4" xfId="2032" xr:uid="{55FDB97D-77D3-45AC-B305-3AB3E965F1A1}"/>
    <cellStyle name="SAPBEXexcGood2 2 4 2" xfId="9833" xr:uid="{FAB3EF62-4B5E-4878-9BB2-BCC4CD0B518D}"/>
    <cellStyle name="SAPBEXexcGood2 2 5" xfId="1685" xr:uid="{59835357-D278-4224-98C2-6B16FF98C1C4}"/>
    <cellStyle name="SAPBEXexcGood2 2 5 2" xfId="13266" xr:uid="{F3406731-9E4B-4ED0-8803-AB15E2BABCB5}"/>
    <cellStyle name="SAPBEXexcGood2 2 6" xfId="3236" xr:uid="{DFF1CF1B-FEF1-4293-BA99-FE7A751A651B}"/>
    <cellStyle name="SAPBEXexcGood2 2 6 2" xfId="15136" xr:uid="{73A2AC86-3588-4B22-86E5-0B3E1896137B}"/>
    <cellStyle name="SAPBEXexcGood2 2 7" xfId="3982" xr:uid="{9A6A9067-4E44-419B-B4E4-86EA198923F4}"/>
    <cellStyle name="SAPBEXexcGood2 2 8" xfId="2164" xr:uid="{5F8512F1-49F8-4C65-B671-4FEA4EC8787D}"/>
    <cellStyle name="SAPBEXexcGood2 2 9" xfId="4182" xr:uid="{2EE726A0-D8EF-47F4-8693-B750E0DCDC1E}"/>
    <cellStyle name="SAPBEXexcGood2 3" xfId="749" xr:uid="{C8CE466B-1C18-4B0A-A7E2-B50D581F7184}"/>
    <cellStyle name="SAPBEXexcGood2 3 10" xfId="8365" xr:uid="{F478EFF9-4834-4DFA-8B37-DB3466A3A423}"/>
    <cellStyle name="SAPBEXexcGood2 3 2" xfId="750" xr:uid="{5049D91F-E973-4825-9496-B59F83EA4699}"/>
    <cellStyle name="SAPBEXexcGood2 3 2 2" xfId="1261" xr:uid="{2B98EC96-7A2C-4CAB-B10E-5F43D5DE5774}"/>
    <cellStyle name="SAPBEXexcGood2 3 2 2 2" xfId="2509" xr:uid="{85DDF043-EF86-4350-810D-2898BAC8BDE2}"/>
    <cellStyle name="SAPBEXexcGood2 3 2 2 3" xfId="3015" xr:uid="{2B663F51-1C0A-4A5E-86EF-264090CDA534}"/>
    <cellStyle name="SAPBEXexcGood2 3 2 2 4" xfId="3283" xr:uid="{19B1E188-9AEA-43CE-8F3E-551A2FCE69A0}"/>
    <cellStyle name="SAPBEXexcGood2 3 2 2 5" xfId="3633" xr:uid="{9B957725-104B-47EC-87D5-2C3B475DAD61}"/>
    <cellStyle name="SAPBEXexcGood2 3 2 2 6" xfId="4031" xr:uid="{A2CBF0F4-A8A9-4664-B748-8A04A81413AD}"/>
    <cellStyle name="SAPBEXexcGood2 3 2 2 7" xfId="3584" xr:uid="{A7063531-787E-4BBD-8E0F-56DD11425DB7}"/>
    <cellStyle name="SAPBEXexcGood2 3 2 2 8" xfId="14899" xr:uid="{97A000A6-69D9-4B14-B633-8D1DE6F400F7}"/>
    <cellStyle name="SAPBEXexcGood2 3 2 3" xfId="2035" xr:uid="{FBF93E0E-933B-4A5E-B4FA-696CB0B1E9CC}"/>
    <cellStyle name="SAPBEXexcGood2 3 2 3 2" xfId="15626" xr:uid="{3C6A959C-60C9-44A7-B238-0A09B9AFDF25}"/>
    <cellStyle name="SAPBEXexcGood2 3 2 4" xfId="1533" xr:uid="{57848EFC-A1CE-4D54-AE70-69A7882E0B22}"/>
    <cellStyle name="SAPBEXexcGood2 3 2 4 2" xfId="17010" xr:uid="{6A82858A-D8CD-4017-8C63-30AF6598E42E}"/>
    <cellStyle name="SAPBEXexcGood2 3 2 5" xfId="2861" xr:uid="{4EED8555-7BA0-4155-A92C-1B16E4D57F75}"/>
    <cellStyle name="SAPBEXexcGood2 3 2 6" xfId="3836" xr:uid="{902B5FD1-34FE-4AAA-B1EC-6D23EB17A5BE}"/>
    <cellStyle name="SAPBEXexcGood2 3 2 7" xfId="4272" xr:uid="{2BE89A15-5401-4A9B-9FF0-4C3260E73795}"/>
    <cellStyle name="SAPBEXexcGood2 3 2 8" xfId="3685" xr:uid="{C968F0AD-C326-4779-BCAD-AC215473F9C0}"/>
    <cellStyle name="SAPBEXexcGood2 3 2 9" xfId="12226" xr:uid="{5786E92E-A241-4A21-A55D-6DC97D432349}"/>
    <cellStyle name="SAPBEXexcGood2 3 3" xfId="1260" xr:uid="{B8472689-4274-4079-A982-5A678868C969}"/>
    <cellStyle name="SAPBEXexcGood2 3 3 2" xfId="2508" xr:uid="{46D938B1-590D-4A9A-8596-B3F83B0CEFBB}"/>
    <cellStyle name="SAPBEXexcGood2 3 3 2 2" xfId="14054" xr:uid="{D916D75B-5569-43AE-A06D-52891547534A}"/>
    <cellStyle name="SAPBEXexcGood2 3 3 3" xfId="3014" xr:uid="{DD2E1DDA-5B69-4FAD-8642-BB002F6EA26D}"/>
    <cellStyle name="SAPBEXexcGood2 3 3 3 2" xfId="14646" xr:uid="{B2247170-D490-46CE-97E8-926F4E723090}"/>
    <cellStyle name="SAPBEXexcGood2 3 3 4" xfId="1771" xr:uid="{980B11E4-25D7-45AD-B3D3-28CA9E28727E}"/>
    <cellStyle name="SAPBEXexcGood2 3 3 5" xfId="3688" xr:uid="{A602B7C1-AECB-4427-8B23-3AC8AA57CE68}"/>
    <cellStyle name="SAPBEXexcGood2 3 3 6" xfId="4084" xr:uid="{35DC9B82-B852-4345-B642-084E29FF572F}"/>
    <cellStyle name="SAPBEXexcGood2 3 3 7" xfId="1898" xr:uid="{B2F8A1EE-C386-40CD-A70F-1F1B5FC3F45F}"/>
    <cellStyle name="SAPBEXexcGood2 3 3 8" xfId="10823" xr:uid="{A5EBB385-C3C3-415D-A17F-2F8C575135AF}"/>
    <cellStyle name="SAPBEXexcGood2 3 4" xfId="2034" xr:uid="{EBD68936-5D55-4E72-9926-36DF24686CDE}"/>
    <cellStyle name="SAPBEXexcGood2 3 4 2" xfId="10255" xr:uid="{C7F2E6AB-9656-4F77-8D44-7ADD6C925F9D}"/>
    <cellStyle name="SAPBEXexcGood2 3 5" xfId="1466" xr:uid="{F0AA8076-AE1D-4E0A-9639-9FADA7EFC28F}"/>
    <cellStyle name="SAPBEXexcGood2 3 5 2" xfId="13611" xr:uid="{FEC03BF8-3F28-4895-8F52-E87C657C2A96}"/>
    <cellStyle name="SAPBEXexcGood2 3 6" xfId="2868" xr:uid="{A5C8232B-0FCD-49FD-BF87-00B88C941C87}"/>
    <cellStyle name="SAPBEXexcGood2 3 6 2" xfId="14963" xr:uid="{1FFADCCD-B206-419D-88E9-A1B905DF8B52}"/>
    <cellStyle name="SAPBEXexcGood2 3 7" xfId="3148" xr:uid="{D0E1625C-6080-4A72-B50B-69943193B050}"/>
    <cellStyle name="SAPBEXexcGood2 3 8" xfId="4273" xr:uid="{DEE134EB-ABEA-4216-B2CA-3C2C34DBAE3A}"/>
    <cellStyle name="SAPBEXexcGood2 3 9" xfId="4260" xr:uid="{E4E0CD12-C04E-4200-BD49-BD6CE4E0FB30}"/>
    <cellStyle name="SAPBEXexcGood2 4" xfId="751" xr:uid="{446B1520-681C-4A6B-93DB-1A726B38DF64}"/>
    <cellStyle name="SAPBEXexcGood2 4 2" xfId="1262" xr:uid="{17305B92-EDCF-4724-9491-AAE4E190C168}"/>
    <cellStyle name="SAPBEXexcGood2 4 2 2" xfId="2510" xr:uid="{945F0C12-9F10-462B-A572-CDB66AE0FBE5}"/>
    <cellStyle name="SAPBEXexcGood2 4 2 2 2" xfId="15020" xr:uid="{5BE9D1D4-4021-42C7-A44D-FB5479615478}"/>
    <cellStyle name="SAPBEXexcGood2 4 2 3" xfId="3016" xr:uid="{6E8D611C-D4CD-4AC1-A58C-35C6C90E2DB1}"/>
    <cellStyle name="SAPBEXexcGood2 4 2 3 2" xfId="15794" xr:uid="{D3C92580-66CF-4A2A-9C51-6E453B616B6A}"/>
    <cellStyle name="SAPBEXexcGood2 4 2 4" xfId="3216" xr:uid="{8A10912D-2240-4A7E-8EAE-D6CD344ED1D6}"/>
    <cellStyle name="SAPBEXexcGood2 4 2 4 2" xfId="17267" xr:uid="{4406150B-EF5F-4D19-A4E3-53775C2FBE01}"/>
    <cellStyle name="SAPBEXexcGood2 4 2 5" xfId="3481" xr:uid="{A675A4C8-7A24-4084-86C2-F095B154E5BF}"/>
    <cellStyle name="SAPBEXexcGood2 4 2 6" xfId="1831" xr:uid="{EFEB946C-C094-499C-B91F-B78864504EAE}"/>
    <cellStyle name="SAPBEXexcGood2 4 2 7" xfId="4390" xr:uid="{79EB311D-7FAE-42CB-9F40-15786F2C7061}"/>
    <cellStyle name="SAPBEXexcGood2 4 2 8" xfId="12483" xr:uid="{5CBFBA92-8B52-4EED-A8CF-5D12F8DA9257}"/>
    <cellStyle name="SAPBEXexcGood2 4 3" xfId="2036" xr:uid="{88193AE1-5F69-4821-AC44-034D457B2D13}"/>
    <cellStyle name="SAPBEXexcGood2 4 3 2" xfId="14268" xr:uid="{6DB9F005-48E6-4F25-9687-347376ED0909}"/>
    <cellStyle name="SAPBEXexcGood2 4 3 3" xfId="14143" xr:uid="{C64A8D1A-E2D7-4168-A3BC-A7B1AF8ED753}"/>
    <cellStyle name="SAPBEXexcGood2 4 3 4" xfId="11081" xr:uid="{04AF2B77-03A8-4ED9-8765-DCBAEDBA70E0}"/>
    <cellStyle name="SAPBEXexcGood2 4 4" xfId="1652" xr:uid="{A0D11BAC-8771-4AC5-BF64-986699273CFB}"/>
    <cellStyle name="SAPBEXexcGood2 4 4 2" xfId="10129" xr:uid="{E32299C6-0F7E-44EC-B0FD-699DC33493D2}"/>
    <cellStyle name="SAPBEXexcGood2 4 5" xfId="3570" xr:uid="{4502FC3F-B0A5-48D0-A767-5C51AF70C0ED}"/>
    <cellStyle name="SAPBEXexcGood2 4 5 2" xfId="13523" xr:uid="{17B0E2C9-65B7-49EC-A952-DCCBD20584A1}"/>
    <cellStyle name="SAPBEXexcGood2 4 6" xfId="3976" xr:uid="{4B0D1436-5070-417C-BB90-1C764AF4BC18}"/>
    <cellStyle name="SAPBEXexcGood2 4 6 2" xfId="14744" xr:uid="{A5AFBDE1-D133-4A9D-92CD-FA4A41CAA1E7}"/>
    <cellStyle name="SAPBEXexcGood2 4 7" xfId="4170" xr:uid="{EB11DDC5-DC8C-4F07-B6ED-C40355255DB1}"/>
    <cellStyle name="SAPBEXexcGood2 4 8" xfId="4221" xr:uid="{66C13F01-B457-4400-9B4A-5B39DFDF52FE}"/>
    <cellStyle name="SAPBEXexcGood2 4 9" xfId="8237" xr:uid="{5DE9365C-678B-4006-AAB6-C8C1DCBB2D6D}"/>
    <cellStyle name="SAPBEXexcGood2 5" xfId="945" xr:uid="{387239DB-6CC2-4471-99A5-41E792654035}"/>
    <cellStyle name="SAPBEXexcGood2 5 2" xfId="1353" xr:uid="{4B19EFCE-9770-42A8-86AD-407BCD86B4C6}"/>
    <cellStyle name="SAPBEXexcGood2 5 2 2" xfId="2601" xr:uid="{E9BF9687-3D7F-4473-BD49-3B1292B18053}"/>
    <cellStyle name="SAPBEXexcGood2 5 2 2 2" xfId="15104" xr:uid="{47A32D74-1DA2-4235-9018-95D8CD9D3880}"/>
    <cellStyle name="SAPBEXexcGood2 5 2 3" xfId="3107" xr:uid="{1E1A5D5B-988A-4DF4-B90D-FAD6FDB96D9E}"/>
    <cellStyle name="SAPBEXexcGood2 5 2 3 2" xfId="15881" xr:uid="{C551CC92-6800-4D5D-91D5-C0EDD32D39FD}"/>
    <cellStyle name="SAPBEXexcGood2 5 2 4" xfId="1478" xr:uid="{9C7D1723-6380-4019-9BEB-FC1B17D79921}"/>
    <cellStyle name="SAPBEXexcGood2 5 2 4 2" xfId="17442" xr:uid="{226D93E9-5B85-4CD6-8742-DE6EF2881402}"/>
    <cellStyle name="SAPBEXexcGood2 5 2 5" xfId="3916" xr:uid="{7489C9CB-A222-4900-9045-0A0A11D6FBD7}"/>
    <cellStyle name="SAPBEXexcGood2 5 2 6" xfId="4169" xr:uid="{56A1A79C-DD8E-4819-9BEF-268216EDD394}"/>
    <cellStyle name="SAPBEXexcGood2 5 2 7" xfId="4459" xr:uid="{9FE74532-F01F-43B5-AC1D-143F77011243}"/>
    <cellStyle name="SAPBEXexcGood2 5 2 8" xfId="12667" xr:uid="{7BB430D6-455E-447F-A041-DDA749C8564B}"/>
    <cellStyle name="SAPBEXexcGood2 5 3" xfId="2213" xr:uid="{90E9077E-37E6-4CB6-94B5-BAB6D3B681DF}"/>
    <cellStyle name="SAPBEXexcGood2 5 3 2" xfId="14404" xr:uid="{E25CC35B-F0E6-4D50-AEB2-AD199AE98952}"/>
    <cellStyle name="SAPBEXexcGood2 5 3 3" xfId="9108" xr:uid="{8075AF7B-E686-4E3D-BA4F-E45BA0AAFFFA}"/>
    <cellStyle name="SAPBEXexcGood2 5 3 4" xfId="11258" xr:uid="{24F8FB76-033C-4EB0-8073-8C4A801ADC93}"/>
    <cellStyle name="SAPBEXexcGood2 5 4" xfId="2720" xr:uid="{2A21B119-EBF9-48D7-8C92-E0E22CCCCCB0}"/>
    <cellStyle name="SAPBEXexcGood2 5 4 2" xfId="9762" xr:uid="{2E6D2330-790F-4DB0-9B2A-BFABE38A838C}"/>
    <cellStyle name="SAPBEXexcGood2 5 5" xfId="2336" xr:uid="{A06CE4F9-095A-4762-843F-F9C80691E731}"/>
    <cellStyle name="SAPBEXexcGood2 5 5 2" xfId="13195" xr:uid="{3A07872C-CA06-47DA-927C-BE44A79758DF}"/>
    <cellStyle name="SAPBEXexcGood2 5 6" xfId="2332" xr:uid="{A9CF21F0-62C6-4E36-ABF4-A0B4002C8615}"/>
    <cellStyle name="SAPBEXexcGood2 5 6 2" xfId="12983" xr:uid="{A133CE46-4B8B-4C3C-AABF-6DF58AAD5363}"/>
    <cellStyle name="SAPBEXexcGood2 5 7" xfId="3938" xr:uid="{73838A7B-C0B0-4961-9E3D-8B4A7A822F0F}"/>
    <cellStyle name="SAPBEXexcGood2 5 8" xfId="3259" xr:uid="{DD18D279-3715-4BAD-AE49-389CADD8BB52}"/>
    <cellStyle name="SAPBEXexcGood2 5 9" xfId="7869" xr:uid="{5A8C4AC7-CBE9-44B8-B491-1007115920A7}"/>
    <cellStyle name="SAPBEXexcGood2 6" xfId="969" xr:uid="{7EEBB3E5-18B0-4A8F-A981-4EEF31E084B4}"/>
    <cellStyle name="SAPBEXexcGood2 6 2" xfId="15316" xr:uid="{9C10E909-CB1B-4711-B37B-EF837111AF63}"/>
    <cellStyle name="SAPBEXexcGood2 6 3" xfId="16432" xr:uid="{99AED978-F184-42DE-B2FB-4A5C4F97D3F2}"/>
    <cellStyle name="SAPBEXexcGood2 6 4" xfId="11523" xr:uid="{58084839-8D12-4663-8283-67383C5B05E8}"/>
    <cellStyle name="SAPBEXexcGood2 7" xfId="1044" xr:uid="{8488C05C-6B5F-4644-A771-796DF31B164F}"/>
    <cellStyle name="SAPBEXexcGood2 7 2" xfId="14688" xr:uid="{11E334B1-5A2A-423B-8EE6-DCBA3939C9B7}"/>
    <cellStyle name="SAPBEXexcGood2 7 3" xfId="15411" xr:uid="{880C99DB-6C0F-499F-8C5F-84461B2B09E7}"/>
    <cellStyle name="SAPBEXexcGood2 7 4" xfId="16753" xr:uid="{86A06CCC-CB19-4CCB-AE1F-D47D320F24B9}"/>
    <cellStyle name="SAPBEXexcGood2 7 5" xfId="11893" xr:uid="{E0BDD26E-A5AA-46E0-AA95-CA6418CD7C05}"/>
    <cellStyle name="SAPBEXexcGood2 8" xfId="258" xr:uid="{86C999C5-70EC-463B-B3BD-0BE22F100CCD}"/>
    <cellStyle name="SAPBEXexcGood2 8 2" xfId="1174" xr:uid="{AB1679AF-C807-4BB6-9D01-D9C1E7681DE6}"/>
    <cellStyle name="SAPBEXexcGood2 8 2 2" xfId="2422" xr:uid="{699824C8-A706-4A35-B68B-52DCD093FB20}"/>
    <cellStyle name="SAPBEXexcGood2 8 2 3" xfId="2928" xr:uid="{E838635F-0CB9-4336-8D50-730FB3BA5135}"/>
    <cellStyle name="SAPBEXexcGood2 8 2 4" xfId="2662" xr:uid="{A26C64D6-DA13-4555-B858-BA1A0F41F03F}"/>
    <cellStyle name="SAPBEXexcGood2 8 2 5" xfId="3517" xr:uid="{62F22278-A855-4BDD-9BDB-988879D17A79}"/>
    <cellStyle name="SAPBEXexcGood2 8 2 6" xfId="4134" xr:uid="{B48624D2-BC10-42BE-BFC1-0E89D99A647F}"/>
    <cellStyle name="SAPBEXexcGood2 8 2 7" xfId="4315" xr:uid="{1E343B2B-6B1F-44F6-A48A-D4D7A8805C21}"/>
    <cellStyle name="SAPBEXexcGood2 8 2 8" xfId="13739" xr:uid="{D47FDBF7-C9AF-4BBB-BFDF-1DE2E2E8E03C}"/>
    <cellStyle name="SAPBEXexcGood2 8 3" xfId="1600" xr:uid="{DD25F6EB-1EB8-41A0-B69A-6582584671C6}"/>
    <cellStyle name="SAPBEXexcGood2 8 3 2" xfId="15069" xr:uid="{AB404833-96F8-4518-ADF6-853FFF2220B8}"/>
    <cellStyle name="SAPBEXexcGood2 8 4" xfId="1936" xr:uid="{2F3EDFE7-CD78-4757-95C3-8D041CC77EFB}"/>
    <cellStyle name="SAPBEXexcGood2 8 5" xfId="3253" xr:uid="{506C44EA-072C-445B-B92F-17F2B4A3EAE6}"/>
    <cellStyle name="SAPBEXexcGood2 8 6" xfId="3773" xr:uid="{D0C4735B-2194-45D3-96A3-00AE3BEE6D13}"/>
    <cellStyle name="SAPBEXexcGood2 8 7" xfId="3226" xr:uid="{48CE2BEA-0821-45C5-80EB-E982D1B7494C}"/>
    <cellStyle name="SAPBEXexcGood2 8 8" xfId="3554" xr:uid="{379FFC1E-B9AF-4AA0-A157-8F0FC778434B}"/>
    <cellStyle name="SAPBEXexcGood2 8 9" xfId="10479" xr:uid="{0CCF8BDB-C5F4-43F6-BD13-29BE06523BCA}"/>
    <cellStyle name="SAPBEXexcGood2 9" xfId="1127" xr:uid="{763941A0-726F-4802-AF3F-073F3FBA580A}"/>
    <cellStyle name="SAPBEXexcGood2 9 2" xfId="2375" xr:uid="{6104C60A-00AA-45C1-B121-448135EE36DA}"/>
    <cellStyle name="SAPBEXexcGood2 9 3" xfId="2881" xr:uid="{D9B5CB08-1DD8-4CC0-ADA4-A71AFA1362A4}"/>
    <cellStyle name="SAPBEXexcGood2 9 4" xfId="2191" xr:uid="{FA458C86-64D1-491A-A869-EE5D92CD2872}"/>
    <cellStyle name="SAPBEXexcGood2 9 5" xfId="3640" xr:uid="{178916E1-E913-4FC1-A627-113D245D78A4}"/>
    <cellStyle name="SAPBEXexcGood2 9 6" xfId="4119" xr:uid="{90EEBBD2-7631-4966-A987-EC3874185B1B}"/>
    <cellStyle name="SAPBEXexcGood2 9 7" xfId="3733" xr:uid="{1A52B780-2C9C-4068-8694-A669C427EECF}"/>
    <cellStyle name="SAPBEXexcGood2 9 8" xfId="9198" xr:uid="{13822AF9-999D-4C3D-9D13-64E7DC99E376}"/>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0 2" xfId="8963" xr:uid="{8F16794C-5E25-4207-A2B1-430F1273069E}"/>
    <cellStyle name="SAPBEXexcGood3 11" xfId="2288" xr:uid="{73C44920-31CE-4982-B02C-3640963AEEB8}"/>
    <cellStyle name="SAPBEXexcGood3 12" xfId="3560" xr:uid="{1231BF86-D330-4384-9E9E-0B75F59413ED}"/>
    <cellStyle name="SAPBEXexcGood3 13" xfId="3650" xr:uid="{6DDD244C-2D5E-466B-87D1-C56CAD110607}"/>
    <cellStyle name="SAPBEXexcGood3 14" xfId="4002" xr:uid="{EB7B640E-C1F2-4EA1-AEDC-C9F33C2B07CF}"/>
    <cellStyle name="SAPBEXexcGood3 15" xfId="3854" xr:uid="{3324AF66-19E5-485F-8DE1-B431DDFFA6C5}"/>
    <cellStyle name="SAPBEXexcGood3 16" xfId="5958" xr:uid="{BD9E84BC-DDED-404A-986A-6472D3B1353B}"/>
    <cellStyle name="SAPBEXexcGood3 17" xfId="7311" xr:uid="{1AB0E2F8-4A56-46E5-B14E-8E515F5235E0}"/>
    <cellStyle name="SAPBEXexcGood3 2" xfId="753" xr:uid="{0F8D629E-7173-427A-B8AA-F7D6E0673A8D}"/>
    <cellStyle name="SAPBEXexcGood3 2 10" xfId="7939" xr:uid="{43C7ED9D-D38B-44F2-8267-146A3A837783}"/>
    <cellStyle name="SAPBEXexcGood3 2 2" xfId="754" xr:uid="{98175E5A-CBFC-4457-806F-257FEB14153B}"/>
    <cellStyle name="SAPBEXexcGood3 2 2 2" xfId="1264" xr:uid="{9DB53BA3-ED5D-49C2-B78B-3D72028E0F4E}"/>
    <cellStyle name="SAPBEXexcGood3 2 2 2 2" xfId="2512" xr:uid="{E4DB74F8-ED90-47B4-B7A3-8B17F8D9D845}"/>
    <cellStyle name="SAPBEXexcGood3 2 2 2 3" xfId="3018" xr:uid="{6C1882B8-97F3-487C-844C-90995545F51F}"/>
    <cellStyle name="SAPBEXexcGood3 2 2 2 4" xfId="2705" xr:uid="{2ABF69BE-C307-4D1B-B8FC-540DC472EBA9}"/>
    <cellStyle name="SAPBEXexcGood3 2 2 2 5" xfId="3715" xr:uid="{6E12AE9C-CBD3-41D5-897B-45D09B50F6FC}"/>
    <cellStyle name="SAPBEXexcGood3 2 2 2 6" xfId="3763" xr:uid="{787E8D98-9886-4024-875C-200A67517495}"/>
    <cellStyle name="SAPBEXexcGood3 2 2 2 7" xfId="3992" xr:uid="{7C5281E8-7968-4265-9D05-0820E6673425}"/>
    <cellStyle name="SAPBEXexcGood3 2 2 2 8" xfId="14839" xr:uid="{342023D3-40B2-4A72-8DDF-E643A1F4F3AE}"/>
    <cellStyle name="SAPBEXexcGood3 2 2 3" xfId="2038" xr:uid="{0432751B-3C59-4F04-978C-9D05E891D695}"/>
    <cellStyle name="SAPBEXexcGood3 2 2 3 2" xfId="15519" xr:uid="{A4317650-ACAD-477E-BEDD-39D686326C6D}"/>
    <cellStyle name="SAPBEXexcGood3 2 2 4" xfId="1743" xr:uid="{56135083-D408-42F4-9085-2333164DA51D}"/>
    <cellStyle name="SAPBEXexcGood3 2 2 4 2" xfId="16915" xr:uid="{08F390F0-8C2C-489E-B7B5-F690A709D29C}"/>
    <cellStyle name="SAPBEXexcGood3 2 2 5" xfId="1902" xr:uid="{2CABCB23-3CA1-426C-A6E9-7C7A5A5C33BB}"/>
    <cellStyle name="SAPBEXexcGood3 2 2 6" xfId="3764" xr:uid="{1B57E791-B3A4-442A-88E0-22A5E51516BF}"/>
    <cellStyle name="SAPBEXexcGood3 2 2 7" xfId="4015" xr:uid="{1CEBD3D8-2D6C-44FE-AA8F-11135DE1FA2E}"/>
    <cellStyle name="SAPBEXexcGood3 2 2 8" xfId="4433" xr:uid="{7AFE82B5-F961-4197-BC18-39655DB44A0C}"/>
    <cellStyle name="SAPBEXexcGood3 2 2 9" xfId="12116" xr:uid="{020FDC09-5949-4BD0-B9F3-D634C940C3F4}"/>
    <cellStyle name="SAPBEXexcGood3 2 3" xfId="1263" xr:uid="{189C62CE-FD7B-4DE0-98DF-3DCED5532F8E}"/>
    <cellStyle name="SAPBEXexcGood3 2 3 2" xfId="2511" xr:uid="{647AA69F-500E-4959-BF8D-02796CCABF66}"/>
    <cellStyle name="SAPBEXexcGood3 2 3 2 2" xfId="13945" xr:uid="{CC58CA74-8FF8-4430-83B1-B9526B0F92FB}"/>
    <cellStyle name="SAPBEXexcGood3 2 3 3" xfId="3017" xr:uid="{80A5E45B-9EBA-4C4E-A0D1-01A885F4BACC}"/>
    <cellStyle name="SAPBEXexcGood3 2 3 3 2" xfId="14731" xr:uid="{AFECC1BA-75EA-43F8-A18A-2145892D0A02}"/>
    <cellStyle name="SAPBEXexcGood3 2 3 4" xfId="2828" xr:uid="{18289F30-7AC5-4CAC-9DFB-321F3C159525}"/>
    <cellStyle name="SAPBEXexcGood3 2 3 5" xfId="3814" xr:uid="{CC46FF11-0EBC-4148-902D-230E468A8BD5}"/>
    <cellStyle name="SAPBEXexcGood3 2 3 6" xfId="2342" xr:uid="{623496C5-AEB5-42F6-9126-68343831FE0F}"/>
    <cellStyle name="SAPBEXexcGood3 2 3 7" xfId="3965" xr:uid="{65F9963B-BB26-4FFC-8984-1946949E8A4C}"/>
    <cellStyle name="SAPBEXexcGood3 2 3 8" xfId="10712" xr:uid="{857EA940-50C8-43EB-92F6-A4AC19F32117}"/>
    <cellStyle name="SAPBEXexcGood3 2 4" xfId="2037" xr:uid="{E1633F01-4266-4B41-B9C2-6F72BE2F4664}"/>
    <cellStyle name="SAPBEXexcGood3 2 4 2" xfId="9832" xr:uid="{F1ACD291-D756-4BF7-95FC-C8E60A2424DB}"/>
    <cellStyle name="SAPBEXexcGood3 2 5" xfId="2186" xr:uid="{7BA63EEA-097B-4A76-ADC4-66FE3B78DDBA}"/>
    <cellStyle name="SAPBEXexcGood3 2 5 2" xfId="13265" xr:uid="{1CC73E72-B74C-4172-B9AE-233A87C8DDA7}"/>
    <cellStyle name="SAPBEXexcGood3 2 6" xfId="1509" xr:uid="{10F36199-AAF3-4031-9344-02C969603E27}"/>
    <cellStyle name="SAPBEXexcGood3 2 6 2" xfId="14495" xr:uid="{1BC4ABAE-C9A0-45D9-AFBC-F4B584BF3A49}"/>
    <cellStyle name="SAPBEXexcGood3 2 7" xfId="3775" xr:uid="{FE01212D-5264-4C70-A803-026C329D0FC7}"/>
    <cellStyle name="SAPBEXexcGood3 2 8" xfId="3238" xr:uid="{BD7BC0BC-FF32-488E-89A7-956EF10FC8A1}"/>
    <cellStyle name="SAPBEXexcGood3 2 9" xfId="4434" xr:uid="{547CCC67-3CFA-4498-B194-82201CBFEAAC}"/>
    <cellStyle name="SAPBEXexcGood3 3" xfId="755" xr:uid="{9C14BA0B-BE4B-470E-9A9D-9A0AD47A4877}"/>
    <cellStyle name="SAPBEXexcGood3 3 10" xfId="8143" xr:uid="{4AABBB1E-AE4D-43A4-A51D-DFB58E1867FC}"/>
    <cellStyle name="SAPBEXexcGood3 3 2" xfId="756" xr:uid="{218E7FE2-E0E8-45A7-94FB-85D69AAD98A1}"/>
    <cellStyle name="SAPBEXexcGood3 3 2 2" xfId="1266" xr:uid="{98EC17B7-E626-444E-8382-4D218FEB1E1B}"/>
    <cellStyle name="SAPBEXexcGood3 3 2 2 2" xfId="2514" xr:uid="{81C99E71-88C4-40ED-8FFB-28C273AB90A9}"/>
    <cellStyle name="SAPBEXexcGood3 3 2 2 3" xfId="3020" xr:uid="{5D494DAF-4BB3-4E1D-A80F-A20F7D96B553}"/>
    <cellStyle name="SAPBEXexcGood3 3 2 2 4" xfId="3132" xr:uid="{10F9C38D-B219-4D17-B786-666E0F21421E}"/>
    <cellStyle name="SAPBEXexcGood3 3 2 2 5" xfId="1520" xr:uid="{821403B3-81B7-40CB-B7FA-A29018FB42DE}"/>
    <cellStyle name="SAPBEXexcGood3 3 2 2 6" xfId="1400" xr:uid="{4DE5CC04-5968-43D5-8A99-A86E1E210B7E}"/>
    <cellStyle name="SAPBEXexcGood3 3 2 2 7" xfId="4480" xr:uid="{0CF4CDBA-DB13-4A50-8405-3F2D3033359C}"/>
    <cellStyle name="SAPBEXexcGood3 3 2 2 8" xfId="14900" xr:uid="{FC5B37FA-4446-408B-9E9E-F3E3EE5EB5AA}"/>
    <cellStyle name="SAPBEXexcGood3 3 2 3" xfId="2040" xr:uid="{00B3FF8F-5A13-425A-9174-B2BB01E82F46}"/>
    <cellStyle name="SAPBEXexcGood3 3 2 3 2" xfId="15627" xr:uid="{3C9A5461-B5CE-4137-ADFF-829AE7C9B3F6}"/>
    <cellStyle name="SAPBEXexcGood3 3 2 4" xfId="1688" xr:uid="{84906A95-5653-4FDF-ACDC-70BD985D2FE5}"/>
    <cellStyle name="SAPBEXexcGood3 3 2 4 2" xfId="17011" xr:uid="{166EA3F2-4D44-4EA0-9D2A-57CF47AA2FCB}"/>
    <cellStyle name="SAPBEXexcGood3 3 2 5" xfId="2742" xr:uid="{48A2ABFC-2C14-48A1-8E09-9B51642877D4}"/>
    <cellStyle name="SAPBEXexcGood3 3 2 6" xfId="3600" xr:uid="{4E1EA1AF-171C-43DD-A2AB-C67918223CC9}"/>
    <cellStyle name="SAPBEXexcGood3 3 2 7" xfId="1797" xr:uid="{FFA47726-5E8F-4D8A-85A1-5AAC70D502E6}"/>
    <cellStyle name="SAPBEXexcGood3 3 2 8" xfId="2235" xr:uid="{D9431DA7-8EFB-48FF-8208-05A97158475D}"/>
    <cellStyle name="SAPBEXexcGood3 3 2 9" xfId="12227" xr:uid="{9D787322-3D0B-4E5C-9FBE-368B927EB544}"/>
    <cellStyle name="SAPBEXexcGood3 3 3" xfId="1265" xr:uid="{18DE6CBC-92BE-471F-9C0E-AD6850657899}"/>
    <cellStyle name="SAPBEXexcGood3 3 3 2" xfId="2513" xr:uid="{D9DBA8FA-2EEE-4F09-8B41-6A6F75F8EFAB}"/>
    <cellStyle name="SAPBEXexcGood3 3 3 2 2" xfId="14055" xr:uid="{29D87A26-431D-4E69-A866-9AC1179C5E4E}"/>
    <cellStyle name="SAPBEXexcGood3 3 3 3" xfId="3019" xr:uid="{DD671CBE-E126-40BC-83CF-BB7BFFCD342E}"/>
    <cellStyle name="SAPBEXexcGood3 3 3 3 2" xfId="13328" xr:uid="{04093BBF-AF68-4E97-80E6-EF74268C1467}"/>
    <cellStyle name="SAPBEXexcGood3 3 3 4" xfId="1732" xr:uid="{89FBE12C-3C1F-4EAD-BF62-3FE6A0451D84}"/>
    <cellStyle name="SAPBEXexcGood3 3 3 5" xfId="3786" xr:uid="{DBCA1CA0-4891-4598-B7D0-106BF94584DC}"/>
    <cellStyle name="SAPBEXexcGood3 3 3 6" xfId="3641" xr:uid="{3088054F-84CA-4376-9801-3AA18DA6E9F3}"/>
    <cellStyle name="SAPBEXexcGood3 3 3 7" xfId="4296" xr:uid="{56943D7B-16C6-4FFA-9C66-3F20DCFF84AB}"/>
    <cellStyle name="SAPBEXexcGood3 3 3 8" xfId="10824" xr:uid="{93677476-4FED-4353-AE0D-8201AAB82ABF}"/>
    <cellStyle name="SAPBEXexcGood3 3 4" xfId="2039" xr:uid="{16F7C1BB-A114-4758-825E-2800D1F35C9E}"/>
    <cellStyle name="SAPBEXexcGood3 3 4 2" xfId="10036" xr:uid="{15AD51D2-EAFA-47D2-9210-A2BDDBD4AF00}"/>
    <cellStyle name="SAPBEXexcGood3 3 5" xfId="1687" xr:uid="{CF764BD2-BD68-452B-9F53-5C52E37FB513}"/>
    <cellStyle name="SAPBEXexcGood3 3 5 2" xfId="13430" xr:uid="{BD01A9DE-5037-4AAB-8823-66DC7A133875}"/>
    <cellStyle name="SAPBEXexcGood3 3 6" xfId="2311" xr:uid="{D2CABD90-5158-421B-AB47-D9A8375C1521}"/>
    <cellStyle name="SAPBEXexcGood3 3 6 2" xfId="12989" xr:uid="{8CDE6A16-375F-493E-90CB-1974431F5961}"/>
    <cellStyle name="SAPBEXexcGood3 3 7" xfId="3296" xr:uid="{45887566-1D4D-4459-80F3-0CB5661F6A9E}"/>
    <cellStyle name="SAPBEXexcGood3 3 8" xfId="4197" xr:uid="{4AC95AB7-353F-4D07-9ECC-AE9FB709A5A7}"/>
    <cellStyle name="SAPBEXexcGood3 3 9" xfId="4309" xr:uid="{B310B86D-46FD-479C-9DDB-8537B7C53249}"/>
    <cellStyle name="SAPBEXexcGood3 4" xfId="757" xr:uid="{33C90E14-B8AA-4C32-9364-D2A04ECBE23E}"/>
    <cellStyle name="SAPBEXexcGood3 4 2" xfId="1267" xr:uid="{1CBF595A-C4F1-4365-B49F-DC8EA2200D9B}"/>
    <cellStyle name="SAPBEXexcGood3 4 2 2" xfId="2515" xr:uid="{CE3C47F4-9EE5-433A-8F23-42F501B77B65}"/>
    <cellStyle name="SAPBEXexcGood3 4 2 2 2" xfId="15021" xr:uid="{7B2C661D-6001-4CBF-BEFC-4CB5EBA81DE1}"/>
    <cellStyle name="SAPBEXexcGood3 4 2 3" xfId="3021" xr:uid="{60ECC309-4FBD-430A-9E7F-8554A8EDEE19}"/>
    <cellStyle name="SAPBEXexcGood3 4 2 3 2" xfId="15795" xr:uid="{0668EA2D-798D-4146-9037-694C4E7EA41D}"/>
    <cellStyle name="SAPBEXexcGood3 4 2 4" xfId="1773" xr:uid="{4ECA4A46-3659-42BE-A701-2ACCDF2FF9DB}"/>
    <cellStyle name="SAPBEXexcGood3 4 2 4 2" xfId="17268" xr:uid="{4245E75D-8B13-43DA-A089-760C61D4CCCB}"/>
    <cellStyle name="SAPBEXexcGood3 4 2 5" xfId="3844" xr:uid="{8778239D-ADCD-49B2-9A18-C15DE0F7AA43}"/>
    <cellStyle name="SAPBEXexcGood3 4 2 6" xfId="4082" xr:uid="{B5818B46-F0C3-4650-BC29-E46DFF7246AB}"/>
    <cellStyle name="SAPBEXexcGood3 4 2 7" xfId="4422" xr:uid="{65198591-D6F0-4BBF-BBC9-542CCB9AC76A}"/>
    <cellStyle name="SAPBEXexcGood3 4 2 8" xfId="12484" xr:uid="{FA4C50E2-B93B-4358-9193-908B38FC50F6}"/>
    <cellStyle name="SAPBEXexcGood3 4 3" xfId="2041" xr:uid="{F5ED273E-074B-4E6D-8675-723DD46D7D81}"/>
    <cellStyle name="SAPBEXexcGood3 4 3 2" xfId="14269" xr:uid="{3D6AAB1F-6CF9-4E70-AF84-E2CE95463338}"/>
    <cellStyle name="SAPBEXexcGood3 4 3 3" xfId="14937" xr:uid="{9E8EFF92-A8A3-4182-BE4D-1CF938133D90}"/>
    <cellStyle name="SAPBEXexcGood3 4 3 4" xfId="11082" xr:uid="{38C5EA59-7CFB-4854-B106-7A14E82F655C}"/>
    <cellStyle name="SAPBEXexcGood3 4 4" xfId="1689" xr:uid="{129BD627-90DD-4F59-AE85-33C04E8E9AEC}"/>
    <cellStyle name="SAPBEXexcGood3 4 4 2" xfId="9909" xr:uid="{25E1769E-FDD3-484B-9146-06AEC8BBB514}"/>
    <cellStyle name="SAPBEXexcGood3 4 5" xfId="1906" xr:uid="{53A912F5-CF23-4CA3-A846-D7F560BB68E0}"/>
    <cellStyle name="SAPBEXexcGood3 4 5 2" xfId="13335" xr:uid="{50FE9C95-FB59-49FC-BFDD-75189B58F5EF}"/>
    <cellStyle name="SAPBEXexcGood3 4 6" xfId="3177" xr:uid="{86977F8C-F46E-435D-A2F9-845FF41433CE}"/>
    <cellStyle name="SAPBEXexcGood3 4 6 2" xfId="13858" xr:uid="{435FC91C-D468-47BB-BB62-AC0C4388FA3A}"/>
    <cellStyle name="SAPBEXexcGood3 4 7" xfId="4177" xr:uid="{AEB6942C-5E23-4CF8-9750-B170C7B17F78}"/>
    <cellStyle name="SAPBEXexcGood3 4 8" xfId="4486" xr:uid="{AEEF093B-864C-437B-AFBF-A4530D079CA1}"/>
    <cellStyle name="SAPBEXexcGood3 4 9" xfId="8016" xr:uid="{5CE5D3E1-3CC5-42B0-8934-E6F127A9C32F}"/>
    <cellStyle name="SAPBEXexcGood3 5" xfId="946" xr:uid="{BF5ED8FA-7DC7-4880-8796-AC0B6EDF8C65}"/>
    <cellStyle name="SAPBEXexcGood3 5 2" xfId="1354" xr:uid="{F783E5A5-266D-45D2-BFB3-7C7EA8A40A69}"/>
    <cellStyle name="SAPBEXexcGood3 5 2 2" xfId="2602" xr:uid="{FD2235AC-91FC-4CF7-88D3-CA596489545C}"/>
    <cellStyle name="SAPBEXexcGood3 5 2 2 2" xfId="15105" xr:uid="{9FB493B6-8F45-40FE-8780-E17FF20C00F5}"/>
    <cellStyle name="SAPBEXexcGood3 5 2 3" xfId="3108" xr:uid="{43CAA666-ECDB-4E32-B96D-64361B3EFC91}"/>
    <cellStyle name="SAPBEXexcGood3 5 2 3 2" xfId="15882" xr:uid="{736CD666-D6E5-48DD-8BDD-C0177CFA0A76}"/>
    <cellStyle name="SAPBEXexcGood3 5 2 4" xfId="3267" xr:uid="{EC087855-CE89-4BED-A899-E95EBB1BB262}"/>
    <cellStyle name="SAPBEXexcGood3 5 2 4 2" xfId="17443" xr:uid="{DB3D94CC-A168-401E-B1C9-5DC788CBB932}"/>
    <cellStyle name="SAPBEXexcGood3 5 2 5" xfId="3221" xr:uid="{E604B79C-481D-463B-A134-814274FFD7EE}"/>
    <cellStyle name="SAPBEXexcGood3 5 2 6" xfId="3888" xr:uid="{77C0106D-9167-41C3-9EFF-E1D957B923AF}"/>
    <cellStyle name="SAPBEXexcGood3 5 2 7" xfId="4382" xr:uid="{1A37F2D7-88C9-4099-8574-7E0849157340}"/>
    <cellStyle name="SAPBEXexcGood3 5 2 8" xfId="12668" xr:uid="{BA93CAE9-1FB6-4065-AE1E-B115633CBB14}"/>
    <cellStyle name="SAPBEXexcGood3 5 3" xfId="2214" xr:uid="{A8B84F62-F7C4-461E-BC4F-D950E51AF277}"/>
    <cellStyle name="SAPBEXexcGood3 5 3 2" xfId="14405" xr:uid="{C492E5FB-1416-43A8-90B9-4BF1C462390A}"/>
    <cellStyle name="SAPBEXexcGood3 5 3 3" xfId="9109" xr:uid="{5F3446F3-8603-43D2-824B-BDF6A586821D}"/>
    <cellStyle name="SAPBEXexcGood3 5 3 4" xfId="11259" xr:uid="{D6F6FC37-A466-44B0-B676-10A227597C1F}"/>
    <cellStyle name="SAPBEXexcGood3 5 4" xfId="2721" xr:uid="{F8BA27FD-097A-48FE-972D-2C96C4EF5DDC}"/>
    <cellStyle name="SAPBEXexcGood3 5 4 2" xfId="10283" xr:uid="{A62F6FFC-1CB7-49A0-BF5F-A55A046A680F}"/>
    <cellStyle name="SAPBEXexcGood3 5 5" xfId="1818" xr:uid="{B1FC046B-0D0A-4F7E-9FBB-A583369C0036}"/>
    <cellStyle name="SAPBEXexcGood3 5 5 2" xfId="13639" xr:uid="{CDB5BEBF-7798-4FDD-BB83-C8A0F2B31691}"/>
    <cellStyle name="SAPBEXexcGood3 5 6" xfId="3877" xr:uid="{E879D5D1-421E-4834-B61B-CD7E97D38360}"/>
    <cellStyle name="SAPBEXexcGood3 5 6 2" xfId="13847" xr:uid="{4A1F1F0D-366E-4EA1-8DD2-DD34590B6DE5}"/>
    <cellStyle name="SAPBEXexcGood3 5 7" xfId="3834" xr:uid="{ED16FE34-D73B-4589-B39E-7899925A80FC}"/>
    <cellStyle name="SAPBEXexcGood3 5 8" xfId="4446" xr:uid="{F81A01B4-9B50-4B32-8815-84979CD578BF}"/>
    <cellStyle name="SAPBEXexcGood3 5 9" xfId="8393" xr:uid="{4D09E067-7813-4602-BB75-9895431429F4}"/>
    <cellStyle name="SAPBEXexcGood3 6" xfId="970" xr:uid="{B89A6F66-467B-4A13-8E06-EB8AAF340A60}"/>
    <cellStyle name="SAPBEXexcGood3 6 2" xfId="15317" xr:uid="{6BAE0C24-54B7-4177-8F07-1EDBA04E8CF5}"/>
    <cellStyle name="SAPBEXexcGood3 6 3" xfId="16433" xr:uid="{38F9FFA2-7EEC-4C1C-9B9E-F4A1FC8C724F}"/>
    <cellStyle name="SAPBEXexcGood3 6 4" xfId="11524" xr:uid="{5892A12E-10CC-410E-86E3-118797F600A6}"/>
    <cellStyle name="SAPBEXexcGood3 7" xfId="1043" xr:uid="{18A5171E-3AE4-42D8-B8EE-B305954840B3}"/>
    <cellStyle name="SAPBEXexcGood3 7 2" xfId="14689" xr:uid="{E5B9639B-276A-4E94-9D89-34BAA900A93F}"/>
    <cellStyle name="SAPBEXexcGood3 7 3" xfId="15412" xr:uid="{FA2AEAE6-A592-480A-ADE2-904862F351AB}"/>
    <cellStyle name="SAPBEXexcGood3 7 4" xfId="16754" xr:uid="{92164A12-9D3F-49C8-AE16-A54F56E41772}"/>
    <cellStyle name="SAPBEXexcGood3 7 5" xfId="11894" xr:uid="{FF81C0E3-5AD8-47BD-A87C-E52CE6D53708}"/>
    <cellStyle name="SAPBEXexcGood3 8" xfId="259" xr:uid="{C84CA26D-4422-4921-B372-B5D293697C56}"/>
    <cellStyle name="SAPBEXexcGood3 8 2" xfId="1175" xr:uid="{F61EA5C4-F487-4D7A-843D-49FDC4E18300}"/>
    <cellStyle name="SAPBEXexcGood3 8 2 2" xfId="2423" xr:uid="{51749FE5-B411-4210-9363-143C99A91A49}"/>
    <cellStyle name="SAPBEXexcGood3 8 2 3" xfId="2929" xr:uid="{F8E8F3A3-1B24-4EED-A7D8-A75207A12C80}"/>
    <cellStyle name="SAPBEXexcGood3 8 2 4" xfId="2314" xr:uid="{3A142593-8ECA-4848-A3B2-91E6E511FE68}"/>
    <cellStyle name="SAPBEXexcGood3 8 2 5" xfId="3485" xr:uid="{42FB92C9-1811-4ED9-8E9B-4CD70E544DB8}"/>
    <cellStyle name="SAPBEXexcGood3 8 2 6" xfId="4122" xr:uid="{347A0268-37CC-491F-8FC8-F26F05AA071D}"/>
    <cellStyle name="SAPBEXexcGood3 8 2 7" xfId="4285" xr:uid="{561557D4-CEFC-4CE6-88D0-6C835E830EDA}"/>
    <cellStyle name="SAPBEXexcGood3 8 2 8" xfId="13740" xr:uid="{6CC4779B-FC1C-488D-A18E-014E06A8E60A}"/>
    <cellStyle name="SAPBEXexcGood3 8 3" xfId="1601" xr:uid="{413EEE03-87D2-4942-BA00-D1A1D31F2716}"/>
    <cellStyle name="SAPBEXexcGood3 8 3 2" xfId="13159" xr:uid="{427A7BCA-1E1E-482B-BF5D-61F8913A61FE}"/>
    <cellStyle name="SAPBEXexcGood3 8 4" xfId="1935" xr:uid="{F1DCA480-CFFE-44CC-8919-C987480D67B8}"/>
    <cellStyle name="SAPBEXexcGood3 8 5" xfId="3555" xr:uid="{F97E4CB7-30AE-4A91-94DA-56BDCF5F0D68}"/>
    <cellStyle name="SAPBEXexcGood3 8 6" xfId="3130" xr:uid="{FB4A2FF3-2E14-4A72-B5AD-1FCF81A4C6AC}"/>
    <cellStyle name="SAPBEXexcGood3 8 7" xfId="3545" xr:uid="{BA030844-A47F-448C-83C0-EF018C89047E}"/>
    <cellStyle name="SAPBEXexcGood3 8 8" xfId="4069" xr:uid="{9D624E92-0EF8-4EDE-A13A-46C64194E4D9}"/>
    <cellStyle name="SAPBEXexcGood3 8 9" xfId="10480" xr:uid="{4A84E919-3B43-4BE0-9810-6C014F9C14F4}"/>
    <cellStyle name="SAPBEXexcGood3 9" xfId="1128" xr:uid="{7BB20989-4056-43D0-8799-9BE0DD48C590}"/>
    <cellStyle name="SAPBEXexcGood3 9 2" xfId="2376" xr:uid="{8D7AF4F8-C6F1-4DC5-A9D9-B19FFF249932}"/>
    <cellStyle name="SAPBEXexcGood3 9 3" xfId="2882" xr:uid="{009C18B0-4D25-44B8-9397-B862A5CEC56E}"/>
    <cellStyle name="SAPBEXexcGood3 9 4" xfId="1627" xr:uid="{1EE6CC95-49D7-4D26-A9D3-027D1E8ED091}"/>
    <cellStyle name="SAPBEXexcGood3 9 5" xfId="3150" xr:uid="{877E98AE-68B0-45F2-90D1-C7C3613D6AFE}"/>
    <cellStyle name="SAPBEXexcGood3 9 6" xfId="3808" xr:uid="{B0826960-1814-4E8E-8F82-7F31ED6219C7}"/>
    <cellStyle name="SAPBEXexcGood3 9 7" xfId="4453" xr:uid="{D89A79C7-F68E-4729-AD70-8853A6CB8ECE}"/>
    <cellStyle name="SAPBEXexcGood3 9 8" xfId="9199" xr:uid="{242BD56F-B487-42EF-9BB6-B2B902DF36BD}"/>
    <cellStyle name="SAPBEXexcGood3_East 1415 Budget model v1" xfId="758" xr:uid="{0F05D64C-F01A-45F5-9160-A926630A5D5C}"/>
    <cellStyle name="SAPBEXfilterDrill" xfId="63" xr:uid="{03B6CC22-6961-4F41-8BCF-23FA160A6D40}"/>
    <cellStyle name="SAPBEXfilterDrill 10" xfId="9200" xr:uid="{8D91B81D-0393-4921-B6FB-331C9D2F85F4}"/>
    <cellStyle name="SAPBEXfilterDrill 11" xfId="8964" xr:uid="{4EA6BEC9-424A-4E3C-8CBE-AF53CF4FD7FE}"/>
    <cellStyle name="SAPBEXfilterDrill 12" xfId="7312" xr:uid="{7C654ED7-2A0B-4A32-84B0-8010F6E71E56}"/>
    <cellStyle name="SAPBEXfilterDrill 2" xfId="759" xr:uid="{2855332F-8D08-42E9-9A0C-396E136CBD54}"/>
    <cellStyle name="SAPBEXfilterDrill 2 2" xfId="760" xr:uid="{C341713B-697A-4B1B-A03E-4C4A084A9317}"/>
    <cellStyle name="SAPBEXfilterDrill 2 2 2" xfId="14840" xr:uid="{1B566214-A0FC-4D1E-AEAB-249EB9E931C0}"/>
    <cellStyle name="SAPBEXfilterDrill 2 2 3" xfId="15520" xr:uid="{B85D7EDB-ED78-4E92-B7FF-3B6B74C5E5EF}"/>
    <cellStyle name="SAPBEXfilterDrill 2 2 4" xfId="16916" xr:uid="{E51F6529-0BA7-4B8F-BEF4-6264BD55196C}"/>
    <cellStyle name="SAPBEXfilterDrill 2 2 5" xfId="12117" xr:uid="{4BF4A426-36EF-4077-A19C-CCC3D1F6CFC2}"/>
    <cellStyle name="SAPBEXfilterDrill 2 3" xfId="10713" xr:uid="{F4956219-30E4-4144-A119-1CF556A8B50E}"/>
    <cellStyle name="SAPBEXfilterDrill 2 3 2" xfId="13946" xr:uid="{4FC74A9B-E157-4BA4-ABD0-F8B5CFFB93D1}"/>
    <cellStyle name="SAPBEXfilterDrill 2 3 3" xfId="13054" xr:uid="{F3A930DC-67F2-4EAD-BE92-665D0FDA23CD}"/>
    <cellStyle name="SAPBEXfilterDrill 2 4" xfId="9831" xr:uid="{465D8E52-3074-4012-8E53-912ACE7C859F}"/>
    <cellStyle name="SAPBEXfilterDrill 2 5" xfId="13264" xr:uid="{D86938C8-FB65-408D-BF1F-0529638E386C}"/>
    <cellStyle name="SAPBEXfilterDrill 2 6" xfId="15137" xr:uid="{35942251-828B-46C6-B48F-3937D88E29AA}"/>
    <cellStyle name="SAPBEXfilterDrill 2 7" xfId="7938" xr:uid="{38F61CF2-445C-43F4-B88E-7DA7B43AB446}"/>
    <cellStyle name="SAPBEXfilterDrill 3" xfId="761" xr:uid="{1A2FF822-7CDF-4AC4-A7D7-1C795C8CDBCB}"/>
    <cellStyle name="SAPBEXfilterDrill 3 2" xfId="762" xr:uid="{D0ED5D87-50AB-4FE0-A054-DA1A157BA60D}"/>
    <cellStyle name="SAPBEXfilterDrill 3 2 2" xfId="14901" xr:uid="{EC9435A0-A5D7-43B7-8695-0BC8634289BB}"/>
    <cellStyle name="SAPBEXfilterDrill 3 2 3" xfId="15628" xr:uid="{D023739B-7939-4C7E-AC82-B25A1489B358}"/>
    <cellStyle name="SAPBEXfilterDrill 3 2 4" xfId="17012" xr:uid="{C8639E5E-3313-4674-B85B-7B0F1FF9834E}"/>
    <cellStyle name="SAPBEXfilterDrill 3 2 5" xfId="12228" xr:uid="{C526973E-E12E-4EED-AF35-3CEB7EC6621B}"/>
    <cellStyle name="SAPBEXfilterDrill 3 3" xfId="10825" xr:uid="{CB42A502-7A41-499C-9FD5-D6016B5AECD7}"/>
    <cellStyle name="SAPBEXfilterDrill 3 3 2" xfId="14056" xr:uid="{F87FB692-54CD-495F-A283-533B0A298D40}"/>
    <cellStyle name="SAPBEXfilterDrill 3 3 3" xfId="14577" xr:uid="{0931A9BF-CCDB-494E-AEDC-121F4485C317}"/>
    <cellStyle name="SAPBEXfilterDrill 3 4" xfId="10254" xr:uid="{09AE7E01-5364-4BB4-AAA1-920C6263759F}"/>
    <cellStyle name="SAPBEXfilterDrill 3 5" xfId="13610" xr:uid="{C61FDB03-AB22-4CA5-A4A2-8AF20E77D159}"/>
    <cellStyle name="SAPBEXfilterDrill 3 6" xfId="14169" xr:uid="{06FD35FC-E5F4-4EF6-B8DF-6B70F7B6067B}"/>
    <cellStyle name="SAPBEXfilterDrill 3 7" xfId="8364" xr:uid="{E80A01F7-5764-46E7-90B6-582013CCE6C6}"/>
    <cellStyle name="SAPBEXfilterDrill 4" xfId="763" xr:uid="{BBE6B79B-0DC0-4D6F-BBD5-7F0E164F1912}"/>
    <cellStyle name="SAPBEXfilterDrill 4 2" xfId="12485" xr:uid="{48A0FB18-628D-47D0-B0FE-CCAF9061CE50}"/>
    <cellStyle name="SAPBEXfilterDrill 4 2 2" xfId="15022" xr:uid="{786C2793-AF1F-467F-BDE7-72CDEFC370B2}"/>
    <cellStyle name="SAPBEXfilterDrill 4 2 3" xfId="15796" xr:uid="{49573263-6F21-41C5-AF64-8E3717C449BB}"/>
    <cellStyle name="SAPBEXfilterDrill 4 2 4" xfId="17269" xr:uid="{ABE6B799-08EB-4605-B21C-BC6E4E549D2D}"/>
    <cellStyle name="SAPBEXfilterDrill 4 3" xfId="11083" xr:uid="{CF0C605F-BC1E-4E1C-95A7-CDBC062F9979}"/>
    <cellStyle name="SAPBEXfilterDrill 4 3 2" xfId="14270" xr:uid="{D82A379D-4CFC-4038-8D37-2780FD86EE0B}"/>
    <cellStyle name="SAPBEXfilterDrill 4 3 3" xfId="13089" xr:uid="{7E9C785B-1924-458C-A8FF-A6A1B5572201}"/>
    <cellStyle name="SAPBEXfilterDrill 4 4" xfId="10128" xr:uid="{D88C7DFD-155A-4573-AFBE-1DE11C97075F}"/>
    <cellStyle name="SAPBEXfilterDrill 4 5" xfId="13522" xr:uid="{03BE9DF0-812D-468A-93CD-1B64A74FD6B6}"/>
    <cellStyle name="SAPBEXfilterDrill 4 6" xfId="13574" xr:uid="{69D51148-DEFA-40A7-93C4-3A4233335E6A}"/>
    <cellStyle name="SAPBEXfilterDrill 4 7" xfId="8236" xr:uid="{69861246-4885-4C38-9AA9-F7247EBFAE69}"/>
    <cellStyle name="SAPBEXfilterDrill 5" xfId="947" xr:uid="{E141C27F-767D-4716-B2C4-062BCE7EEB3E}"/>
    <cellStyle name="SAPBEXfilterDrill 5 2" xfId="1355" xr:uid="{3CF63FF4-0D3B-475B-88A1-E7365714D5FA}"/>
    <cellStyle name="SAPBEXfilterDrill 5 2 2" xfId="2603" xr:uid="{500E0774-310A-4CD6-95F5-581DE5E60E93}"/>
    <cellStyle name="SAPBEXfilterDrill 5 2 2 2" xfId="15106" xr:uid="{0C6CE2EE-88C3-43B8-9FAE-78C280B92FAD}"/>
    <cellStyle name="SAPBEXfilterDrill 5 2 3" xfId="3109" xr:uid="{A04638A7-4096-4E84-833B-9B0AC68079A2}"/>
    <cellStyle name="SAPBEXfilterDrill 5 2 3 2" xfId="15883" xr:uid="{D4177F01-1A1E-47BF-BABD-4E7199735836}"/>
    <cellStyle name="SAPBEXfilterDrill 5 2 4" xfId="3196" xr:uid="{B8C9171C-8AF0-4214-B7F4-EA4DB1E97331}"/>
    <cellStyle name="SAPBEXfilterDrill 5 2 4 2" xfId="17444" xr:uid="{0A7264A5-10C9-4618-971A-A63BB9439A2E}"/>
    <cellStyle name="SAPBEXfilterDrill 5 2 5" xfId="3632" xr:uid="{FFD4F9B1-0A32-4E3B-9B30-2624D4813165}"/>
    <cellStyle name="SAPBEXfilterDrill 5 2 6" xfId="2238" xr:uid="{26DB6BFE-BD97-4748-80BF-F8183CA83A74}"/>
    <cellStyle name="SAPBEXfilterDrill 5 2 7" xfId="4429" xr:uid="{DCCB87A5-DDE9-4566-BBBD-D21E72A77D95}"/>
    <cellStyle name="SAPBEXfilterDrill 5 2 8" xfId="12669" xr:uid="{69ABF2FF-98F1-4DCA-BDA6-E47017F70C08}"/>
    <cellStyle name="SAPBEXfilterDrill 5 3" xfId="2215" xr:uid="{C200DC6B-4BC4-4A6F-A737-93BB8677E190}"/>
    <cellStyle name="SAPBEXfilterDrill 5 3 2" xfId="14406" xr:uid="{FB7877C6-7CB3-4E24-A6E3-E2355CF2AB87}"/>
    <cellStyle name="SAPBEXfilterDrill 5 3 3" xfId="9110" xr:uid="{6D3FCC13-56F9-484A-8CA0-A538AF4DAF83}"/>
    <cellStyle name="SAPBEXfilterDrill 5 3 4" xfId="11260" xr:uid="{14943693-B6B3-4D81-B78F-C16657ACAE7D}"/>
    <cellStyle name="SAPBEXfilterDrill 5 4" xfId="2722" xr:uid="{3E583522-112C-47B0-8944-27ECB8157622}"/>
    <cellStyle name="SAPBEXfilterDrill 5 4 2" xfId="9763" xr:uid="{44632888-DB89-4291-BE0C-0B2ABA5D74A4}"/>
    <cellStyle name="SAPBEXfilterDrill 5 5" xfId="3289" xr:uid="{238FFF38-F6EA-40EA-8898-1B19520537C7}"/>
    <cellStyle name="SAPBEXfilterDrill 5 5 2" xfId="13196" xr:uid="{5DDCE719-EE18-48A9-A8AA-6ECDA36EF210}"/>
    <cellStyle name="SAPBEXfilterDrill 5 6" xfId="2786" xr:uid="{1A980818-0C24-4551-B736-F9FD4332ADD3}"/>
    <cellStyle name="SAPBEXfilterDrill 5 6 2" xfId="9036" xr:uid="{7CE63AE4-5364-473B-9DAB-44522EF90C47}"/>
    <cellStyle name="SAPBEXfilterDrill 5 7" xfId="3145" xr:uid="{151FB6DD-F10B-43E0-89E6-DF47FB9280A8}"/>
    <cellStyle name="SAPBEXfilterDrill 5 8" xfId="3691" xr:uid="{A9ADC417-B9D0-4230-8976-4C3AB16D013A}"/>
    <cellStyle name="SAPBEXfilterDrill 5 9" xfId="7870" xr:uid="{3EF94FC0-77EC-4EC0-9B27-AFB465753286}"/>
    <cellStyle name="SAPBEXfilterDrill 6" xfId="971" xr:uid="{BAC43A59-677E-4DD8-B92C-E9A825F555F2}"/>
    <cellStyle name="SAPBEXfilterDrill 6 2" xfId="12408" xr:uid="{471332F2-0FD4-46B0-967B-FBF73943E434}"/>
    <cellStyle name="SAPBEXfilterDrill 6 2 2" xfId="14988" xr:uid="{32948C1D-A67F-4E58-B669-13A1F73F85FE}"/>
    <cellStyle name="SAPBEXfilterDrill 6 2 3" xfId="15719" xr:uid="{3E0A2C6B-B3DE-4A5F-B36C-1439FE3BEBB1}"/>
    <cellStyle name="SAPBEXfilterDrill 6 2 4" xfId="17192" xr:uid="{37AD2F18-5A29-4D8E-B6AD-5B6F535D32D7}"/>
    <cellStyle name="SAPBEXfilterDrill 6 3" xfId="14193" xr:uid="{D1C332E8-1C1F-42FD-8639-EA4A37A3AE5D}"/>
    <cellStyle name="SAPBEXfilterDrill 6 4" xfId="14573" xr:uid="{00131767-58C0-4AB6-A37D-E7D67EE9259F}"/>
    <cellStyle name="SAPBEXfilterDrill 6 5" xfId="11006" xr:uid="{EEF27641-47E9-487C-BA10-9FB9D5690217}"/>
    <cellStyle name="SAPBEXfilterDrill 7" xfId="1042" xr:uid="{895F89F6-44EB-4B8C-BB0B-F649ADE4B99E}"/>
    <cellStyle name="SAPBEXfilterDrill 7 2" xfId="12827" xr:uid="{DAD97524-5131-4931-8FB1-4C2CAEBBA863}"/>
    <cellStyle name="SAPBEXfilterDrill 7 3" xfId="11525" xr:uid="{84334009-4993-492F-9813-4346256AA432}"/>
    <cellStyle name="SAPBEXfilterDrill 8" xfId="260" xr:uid="{648E41FB-F2CC-4F3F-9A62-7EAE9F3F06D5}"/>
    <cellStyle name="SAPBEXfilterDrill 8 2" xfId="1176" xr:uid="{E9AEEE6B-EB65-4BF8-895A-B4EAA5BA78DC}"/>
    <cellStyle name="SAPBEXfilterDrill 8 2 2" xfId="2424" xr:uid="{EEA700EE-5D6F-4389-ACFF-C382F05CCC2A}"/>
    <cellStyle name="SAPBEXfilterDrill 8 2 3" xfId="2930" xr:uid="{057F4CD4-4EE1-453B-9A92-081F8E27D7A6}"/>
    <cellStyle name="SAPBEXfilterDrill 8 2 4" xfId="1954" xr:uid="{8D86A8C6-75FF-420E-B99F-47BCFCF0B097}"/>
    <cellStyle name="SAPBEXfilterDrill 8 2 5" xfId="3489" xr:uid="{F0EE7EE0-5D40-4D9B-BD78-0B9AAFB4E12F}"/>
    <cellStyle name="SAPBEXfilterDrill 8 2 6" xfId="4129" xr:uid="{2EEB9281-B35B-4AC2-A5CB-AB02F46E3CC1}"/>
    <cellStyle name="SAPBEXfilterDrill 8 2 7" xfId="4455" xr:uid="{43FC7BDA-7E92-48B2-B162-6F9BA31B3D0D}"/>
    <cellStyle name="SAPBEXfilterDrill 8 2 8" xfId="14690" xr:uid="{20C134B0-4D6D-4CF3-8C4F-6E7B4EBB240B}"/>
    <cellStyle name="SAPBEXfilterDrill 8 3" xfId="1602" xr:uid="{64CECAAB-C82C-4DD9-9A24-0B2AAA8A5EC6}"/>
    <cellStyle name="SAPBEXfilterDrill 8 3 2" xfId="15413" xr:uid="{60E60E68-9197-4F14-BDEF-2258463D0B8C}"/>
    <cellStyle name="SAPBEXfilterDrill 8 4" xfId="1934" xr:uid="{8B6EB16B-F6B6-436D-B297-0BC47F1850D9}"/>
    <cellStyle name="SAPBEXfilterDrill 8 4 2" xfId="16755" xr:uid="{7BB20A10-590D-4921-AC01-AFBC307A3013}"/>
    <cellStyle name="SAPBEXfilterDrill 8 5" xfId="3233" xr:uid="{B9DD6D4E-6F32-41E4-BA7B-E90F95F886BD}"/>
    <cellStyle name="SAPBEXfilterDrill 8 6" xfId="3501" xr:uid="{1C1D3EDE-B01D-4256-A128-9F07446919B1}"/>
    <cellStyle name="SAPBEXfilterDrill 8 7" xfId="3240" xr:uid="{7D2FCA34-3484-472D-84F5-8BE3F8C18618}"/>
    <cellStyle name="SAPBEXfilterDrill 8 8" xfId="3716" xr:uid="{C4E71547-C091-4E0B-A284-350943657DD5}"/>
    <cellStyle name="SAPBEXfilterDrill 8 9" xfId="11895" xr:uid="{1C5040C6-A1FC-4A68-AC43-DFFF13B28CC2}"/>
    <cellStyle name="SAPBEXfilterDrill 9" xfId="5959" xr:uid="{292A421D-F4FA-4CAA-AABD-7970D908D30B}"/>
    <cellStyle name="SAPBEXfilterDrill 9 2" xfId="13741" xr:uid="{329A4FB1-1B74-4A60-A954-3467E0899DA3}"/>
    <cellStyle name="SAPBEXfilterDrill 9 3" xfId="12965" xr:uid="{819A0105-BF13-4B5D-B425-737D993325E3}"/>
    <cellStyle name="SAPBEXfilterDrill 9 4" xfId="10481" xr:uid="{831C702A-330C-45BA-831F-61E35A381393}"/>
    <cellStyle name="SAPBEXfilterDrill_East 1415 Budget model v1" xfId="764" xr:uid="{0B089364-2027-4649-9B54-4A7B644F8520}"/>
    <cellStyle name="SAPBEXfilterItem" xfId="64" xr:uid="{07825567-782F-43F0-BEFC-E085361ECEEA}"/>
    <cellStyle name="SAPBEXfilterItem 10" xfId="9201" xr:uid="{CE5D7E65-28D8-47BA-A94A-E492DBF67DFD}"/>
    <cellStyle name="SAPBEXfilterItem 11" xfId="8965" xr:uid="{B88391C8-7ECF-4C35-B587-5291F147104C}"/>
    <cellStyle name="SAPBEXfilterItem 12" xfId="7313" xr:uid="{D05728B3-7C2F-4379-9B36-093F182E0804}"/>
    <cellStyle name="SAPBEXfilterItem 2" xfId="765" xr:uid="{A08B6908-A106-4ADB-96E5-8C47A062F73A}"/>
    <cellStyle name="SAPBEXfilterItem 2 2" xfId="766" xr:uid="{42394EEA-75A2-40DA-B576-C803C2FACDB1}"/>
    <cellStyle name="SAPBEXfilterItem 2 2 2" xfId="14841" xr:uid="{72852B0A-C922-4645-A062-D2F11DEE6412}"/>
    <cellStyle name="SAPBEXfilterItem 2 2 3" xfId="15521" xr:uid="{73C3EC16-7AA2-4E45-962C-97FDF616F4AE}"/>
    <cellStyle name="SAPBEXfilterItem 2 2 4" xfId="16917" xr:uid="{9755679D-DCE9-49A5-8A8E-61B8F158804E}"/>
    <cellStyle name="SAPBEXfilterItem 2 2 5" xfId="12118" xr:uid="{56316AAA-BB7E-4C51-9109-6B4DB8D6504B}"/>
    <cellStyle name="SAPBEXfilterItem 2 3" xfId="10714" xr:uid="{EA5435CF-0AE5-40C8-9E35-F203703EEBAC}"/>
    <cellStyle name="SAPBEXfilterItem 2 3 2" xfId="13947" xr:uid="{6E000E8D-8BCD-40D3-9596-4E8F97401C52}"/>
    <cellStyle name="SAPBEXfilterItem 2 3 3" xfId="14360" xr:uid="{AD076540-227B-4D5E-95F3-DA0709411C56}"/>
    <cellStyle name="SAPBEXfilterItem 2 4" xfId="9830" xr:uid="{C93B55A8-B12D-44AA-8CCD-31C8D145E7C8}"/>
    <cellStyle name="SAPBEXfilterItem 2 5" xfId="13263" xr:uid="{39632C44-57F5-4C87-A22C-34EB2FD5EAA2}"/>
    <cellStyle name="SAPBEXfilterItem 2 6" xfId="12985" xr:uid="{13D9A57C-07C9-48B8-BD3B-D919BB9CE757}"/>
    <cellStyle name="SAPBEXfilterItem 2 7" xfId="7937" xr:uid="{05A1ECFD-3047-4732-9EE7-272D7B416F0E}"/>
    <cellStyle name="SAPBEXfilterItem 3" xfId="767" xr:uid="{05AA7C44-1AC1-4C0F-A21C-D8FD6C3DA033}"/>
    <cellStyle name="SAPBEXfilterItem 3 2" xfId="768" xr:uid="{87EA63E0-7DF9-4C5D-8614-3A57BF80D60E}"/>
    <cellStyle name="SAPBEXfilterItem 3 2 2" xfId="14902" xr:uid="{7234E105-D350-4F71-8C20-05B606C3FD9B}"/>
    <cellStyle name="SAPBEXfilterItem 3 2 3" xfId="15629" xr:uid="{CB5247D7-FEE8-4F97-8F37-4BC29CFF51BC}"/>
    <cellStyle name="SAPBEXfilterItem 3 2 4" xfId="17013" xr:uid="{194F666E-C909-4548-97E1-E79B5E98096A}"/>
    <cellStyle name="SAPBEXfilterItem 3 2 5" xfId="12229" xr:uid="{3412C75F-9E53-47E7-89E4-D983E9F441C8}"/>
    <cellStyle name="SAPBEXfilterItem 3 3" xfId="10826" xr:uid="{E8B416AC-6BBA-4085-B032-7E503E097B84}"/>
    <cellStyle name="SAPBEXfilterItem 3 3 2" xfId="14057" xr:uid="{7B78C960-E9BE-46E1-A6AD-AC101E13DADD}"/>
    <cellStyle name="SAPBEXfilterItem 3 3 3" xfId="15216" xr:uid="{1470CF72-CB8A-4C82-A4FE-F140185192CA}"/>
    <cellStyle name="SAPBEXfilterItem 3 4" xfId="10037" xr:uid="{1143C9EF-D912-48AD-AC1C-F9DC47AF0279}"/>
    <cellStyle name="SAPBEXfilterItem 3 5" xfId="13431" xr:uid="{19F5BE48-1E71-4720-B5A9-C68C43093B16}"/>
    <cellStyle name="SAPBEXfilterItem 3 6" xfId="14489" xr:uid="{84B8668F-80C9-46B0-AD09-9D92CA2A8BA6}"/>
    <cellStyle name="SAPBEXfilterItem 3 7" xfId="8144" xr:uid="{9A7290F9-9A79-423B-84BA-4B9E5F17BDF2}"/>
    <cellStyle name="SAPBEXfilterItem 4" xfId="972" xr:uid="{24D6AFB9-88DB-4388-845B-B4CAA07C2377}"/>
    <cellStyle name="SAPBEXfilterItem 4 2" xfId="12486" xr:uid="{DB0328BF-CE78-48AF-BDDC-DC4368C629D0}"/>
    <cellStyle name="SAPBEXfilterItem 4 2 2" xfId="15023" xr:uid="{F1F67BCC-080B-4EA1-AE73-C29CAC0F5E05}"/>
    <cellStyle name="SAPBEXfilterItem 4 2 3" xfId="15797" xr:uid="{1A15CDEE-9650-4BD0-8367-63F316344EE1}"/>
    <cellStyle name="SAPBEXfilterItem 4 2 4" xfId="17270" xr:uid="{BB9B12D0-42C8-4795-883E-45B881CE1D4F}"/>
    <cellStyle name="SAPBEXfilterItem 4 3" xfId="11084" xr:uid="{13A5F858-5AEA-4BD4-B445-C912C870E239}"/>
    <cellStyle name="SAPBEXfilterItem 4 3 2" xfId="14271" xr:uid="{8A665526-EC35-43AC-B900-271581D98E29}"/>
    <cellStyle name="SAPBEXfilterItem 4 3 3" xfId="13820" xr:uid="{DE8A4E4A-A5CD-403A-8769-7773B2C30271}"/>
    <cellStyle name="SAPBEXfilterItem 4 4" xfId="9908" xr:uid="{2A887104-BA70-4E16-82C7-706006D4448F}"/>
    <cellStyle name="SAPBEXfilterItem 4 5" xfId="13334" xr:uid="{F5CBFC46-CFC7-4B5E-B830-7553B35128EB}"/>
    <cellStyle name="SAPBEXfilterItem 4 6" xfId="13124" xr:uid="{96D4F2DF-2D90-407B-A2AF-50EBC8E4CCBD}"/>
    <cellStyle name="SAPBEXfilterItem 4 7" xfId="8015" xr:uid="{E9C3A84A-D031-4B4B-B843-A052BB9D913D}"/>
    <cellStyle name="SAPBEXfilterItem 5" xfId="1041" xr:uid="{CF5C83EB-ED86-4853-8BC2-77E3715E0E29}"/>
    <cellStyle name="SAPBEXfilterItem 5 2" xfId="12670" xr:uid="{8A51D16A-B3D2-47A8-AD0D-ABB51B392CDD}"/>
    <cellStyle name="SAPBEXfilterItem 5 2 2" xfId="15107" xr:uid="{A11A8436-6AC8-4AF9-B52D-6804B21015E5}"/>
    <cellStyle name="SAPBEXfilterItem 5 2 3" xfId="15884" xr:uid="{6E70B61C-AABE-4E27-A189-1F2431B5053A}"/>
    <cellStyle name="SAPBEXfilterItem 5 2 4" xfId="17445" xr:uid="{DC75C7A6-A350-4C42-A585-BC1156934196}"/>
    <cellStyle name="SAPBEXfilterItem 5 3" xfId="11261" xr:uid="{C3E12FC2-697B-48E3-B56D-FF8AB6EEAB14}"/>
    <cellStyle name="SAPBEXfilterItem 5 3 2" xfId="14407" xr:uid="{1ACBCD31-9B63-47E1-B403-038DBC3FAB63}"/>
    <cellStyle name="SAPBEXfilterItem 5 3 3" xfId="9111" xr:uid="{DF3C611D-24F8-43C3-9DED-A853ED7C92A9}"/>
    <cellStyle name="SAPBEXfilterItem 5 4" xfId="10288" xr:uid="{AF42B05E-0A6D-4E7F-8ED4-CCE2109C2710}"/>
    <cellStyle name="SAPBEXfilterItem 5 5" xfId="13644" xr:uid="{CFC92A6F-4C37-4C67-BB75-5F84FF5F76EB}"/>
    <cellStyle name="SAPBEXfilterItem 5 6" xfId="15072" xr:uid="{08549C62-7817-4561-B902-BA3CB0502111}"/>
    <cellStyle name="SAPBEXfilterItem 5 7" xfId="8398" xr:uid="{313B4D18-9AB1-4602-AF77-3CED7BFCD241}"/>
    <cellStyle name="SAPBEXfilterItem 6" xfId="1060" xr:uid="{ABCB57C0-4AB7-454B-8D14-E92D1403C3DA}"/>
    <cellStyle name="SAPBEXfilterItem 6 2" xfId="1368" xr:uid="{459D7E1B-C915-48AB-A3EE-E0CAEBAFD024}"/>
    <cellStyle name="SAPBEXfilterItem 6 2 2" xfId="2616" xr:uid="{251FC228-F588-478A-9301-34CE6BE1FAB2}"/>
    <cellStyle name="SAPBEXfilterItem 6 2 2 2" xfId="14989" xr:uid="{63312006-6974-41E4-ADEA-944396007B28}"/>
    <cellStyle name="SAPBEXfilterItem 6 2 3" xfId="3122" xr:uid="{D5E8A202-B5DF-43E3-8C7B-65674A71DD08}"/>
    <cellStyle name="SAPBEXfilterItem 6 2 3 2" xfId="15720" xr:uid="{F11A1F42-8329-428E-B08A-97C000419382}"/>
    <cellStyle name="SAPBEXfilterItem 6 2 4" xfId="1780" xr:uid="{E8D454CD-AA51-4A73-A83F-9850CE58C18E}"/>
    <cellStyle name="SAPBEXfilterItem 6 2 4 2" xfId="17193" xr:uid="{3A7C1B63-4FD1-494F-93EF-680F9CD4B2A6}"/>
    <cellStyle name="SAPBEXfilterItem 6 2 5" xfId="3475" xr:uid="{FAA037B7-F039-4540-89B6-BF82645E3E51}"/>
    <cellStyle name="SAPBEXfilterItem 6 2 6" xfId="4279" xr:uid="{CD0AF808-BFEF-4B6D-BF22-6B8B86C793E0}"/>
    <cellStyle name="SAPBEXfilterItem 6 2 7" xfId="4367" xr:uid="{442735CD-1370-4D5D-AA47-7A373BB3C4F9}"/>
    <cellStyle name="SAPBEXfilterItem 6 2 8" xfId="12409" xr:uid="{84D00FD7-135A-4CA5-B22A-680C9ECBC77C}"/>
    <cellStyle name="SAPBEXfilterItem 6 3" xfId="2318" xr:uid="{93A89549-50AC-45E7-B025-80F8D641050B}"/>
    <cellStyle name="SAPBEXfilterItem 6 3 2" xfId="14194" xr:uid="{685ACCF0-2771-4175-A2B0-AA6D9C339A71}"/>
    <cellStyle name="SAPBEXfilterItem 6 4" xfId="2817" xr:uid="{EC49C724-EA1F-4F19-8467-5D2D7FFCC682}"/>
    <cellStyle name="SAPBEXfilterItem 6 4 2" xfId="15211" xr:uid="{9C617015-153F-4581-A5A5-CB4570F53FF5}"/>
    <cellStyle name="SAPBEXfilterItem 6 5" xfId="3275" xr:uid="{A94A04E7-F001-4C09-88A1-960F79222E15}"/>
    <cellStyle name="SAPBEXfilterItem 6 6" xfId="1829" xr:uid="{EE3CF3BD-E41F-4826-87C7-CD0E244E749A}"/>
    <cellStyle name="SAPBEXfilterItem 6 7" xfId="3192" xr:uid="{47856B60-F104-4EA3-9887-559C7DA8D640}"/>
    <cellStyle name="SAPBEXfilterItem 6 8" xfId="4354" xr:uid="{DF2AECEF-6963-41BB-9538-02E2E466FE32}"/>
    <cellStyle name="SAPBEXfilterItem 6 9" xfId="11007" xr:uid="{B400C3DF-6472-45E2-8F46-66EA9A6E136E}"/>
    <cellStyle name="SAPBEXfilterItem 7" xfId="261" xr:uid="{AB494522-36DD-4D0F-8002-D17F80699D3A}"/>
    <cellStyle name="SAPBEXfilterItem 7 2" xfId="1177" xr:uid="{C985D584-C170-4659-919C-7F364A372B73}"/>
    <cellStyle name="SAPBEXfilterItem 7 2 2" xfId="2425" xr:uid="{848AB63B-C3DF-4077-ABEE-A00506696059}"/>
    <cellStyle name="SAPBEXfilterItem 7 2 3" xfId="2931" xr:uid="{AC4BB0FE-12C1-4CF8-BC65-D94E9EC62CC6}"/>
    <cellStyle name="SAPBEXfilterItem 7 2 4" xfId="1975" xr:uid="{BEE089BA-11BF-48E1-AED1-2143C4CFBECA}"/>
    <cellStyle name="SAPBEXfilterItem 7 2 5" xfId="2329" xr:uid="{FBC5732D-0CCE-4C8D-A838-A3CCFED9AC93}"/>
    <cellStyle name="SAPBEXfilterItem 7 2 6" xfId="4132" xr:uid="{05FC27CC-9FEF-4060-91CA-5363B914B76D}"/>
    <cellStyle name="SAPBEXfilterItem 7 2 7" xfId="4245" xr:uid="{71C4DF15-017D-4AC8-8C00-EF323D2C7058}"/>
    <cellStyle name="SAPBEXfilterItem 7 3" xfId="1603" xr:uid="{F7562F95-DB32-4ACB-B9FF-D701FEFED728}"/>
    <cellStyle name="SAPBEXfilterItem 7 4" xfId="1933" xr:uid="{13C099DD-7177-42F7-AD74-097B14C34225}"/>
    <cellStyle name="SAPBEXfilterItem 7 5" xfId="3509" xr:uid="{A9B5215E-4367-4CD8-94B6-6390E485F126}"/>
    <cellStyle name="SAPBEXfilterItem 7 6" xfId="3417" xr:uid="{C6E51700-20A4-493F-AD8B-A0856CD59F58}"/>
    <cellStyle name="SAPBEXfilterItem 7 7" xfId="4158" xr:uid="{670C89E0-417D-4D36-8851-C39FEDC34F65}"/>
    <cellStyle name="SAPBEXfilterItem 7 8" xfId="4352" xr:uid="{10565CA2-B83C-4F49-B96F-9C93CDA2AEE5}"/>
    <cellStyle name="SAPBEXfilterItem 7 9" xfId="11526" xr:uid="{B1D2D00F-DB1D-40E5-B725-12F5C17BD929}"/>
    <cellStyle name="SAPBEXfilterItem 8" xfId="5960" xr:uid="{C055371A-EEF2-4BF9-9123-A583DBF579D5}"/>
    <cellStyle name="SAPBEXfilterItem 8 2" xfId="14691" xr:uid="{A88C9A20-A485-41D4-A146-0C1C7CC89FAD}"/>
    <cellStyle name="SAPBEXfilterItem 8 3" xfId="15414" xr:uid="{A8684BF9-12B3-46C1-B761-88FB1425FE1E}"/>
    <cellStyle name="SAPBEXfilterItem 8 4" xfId="16756" xr:uid="{C692ED72-9750-46DB-BF84-FB4973208E85}"/>
    <cellStyle name="SAPBEXfilterItem 8 5" xfId="11896" xr:uid="{27C948B2-52D6-4DF2-B3E4-5C3C302BF01D}"/>
    <cellStyle name="SAPBEXfilterItem 9" xfId="10482" xr:uid="{539C114A-3A8D-4916-8E6D-A67976BAD464}"/>
    <cellStyle name="SAPBEXfilterItem 9 2" xfId="13742" xr:uid="{08B0045E-5EA5-4D46-BE8F-B2FFFDA704E7}"/>
    <cellStyle name="SAPBEXfilterItem 9 3" xfId="9057" xr:uid="{E0BBFB1B-F720-4F0D-84AD-661A50E066DD}"/>
    <cellStyle name="SAPBEXfilterText" xfId="65" xr:uid="{6696A8AC-5FF2-410C-A6B1-124FA94062C4}"/>
    <cellStyle name="SAPBEXfilterText 10" xfId="9202" xr:uid="{52666942-82BD-4F8D-8B79-1BFD23A0C266}"/>
    <cellStyle name="SAPBEXfilterText 11" xfId="8966" xr:uid="{DA3F7699-564C-4D1C-B372-A40D3EE6649D}"/>
    <cellStyle name="SAPBEXfilterText 12" xfId="7314" xr:uid="{ED64CF44-193F-434E-8152-630ECE2698A8}"/>
    <cellStyle name="SAPBEXfilterText 2" xfId="769" xr:uid="{6E44AE9B-1FD7-4471-974E-F967FB3D945D}"/>
    <cellStyle name="SAPBEXfilterText 2 2" xfId="770" xr:uid="{498C51D1-01B0-4390-99EC-D2DDE24A70D6}"/>
    <cellStyle name="SAPBEXfilterText 2 2 2" xfId="14842" xr:uid="{E6A69BFF-3881-4E50-A36F-83A909CAE6EB}"/>
    <cellStyle name="SAPBEXfilterText 2 2 3" xfId="15522" xr:uid="{0FAF6194-A949-4D15-B2CB-682156F6931A}"/>
    <cellStyle name="SAPBEXfilterText 2 2 4" xfId="16918" xr:uid="{EAA3542D-9FB3-4F6D-9CE2-7BEDD448CF45}"/>
    <cellStyle name="SAPBEXfilterText 2 2 5" xfId="12119" xr:uid="{AA8B8C14-8B8B-4DBE-9EBF-B540789CFF26}"/>
    <cellStyle name="SAPBEXfilterText 2 3" xfId="10715" xr:uid="{E0E3763D-D0FF-4643-B086-E9EAFA38A9D9}"/>
    <cellStyle name="SAPBEXfilterText 2 3 2" xfId="13948" xr:uid="{83FF532B-225B-4C4A-8003-8D7B5BB8A0F4}"/>
    <cellStyle name="SAPBEXfilterText 2 3 3" xfId="15062" xr:uid="{61C0D2CE-BC63-458B-A114-F344129BA5E7}"/>
    <cellStyle name="SAPBEXfilterText 2 4" xfId="9829" xr:uid="{546D022B-65E2-40EB-89F8-2314DFC5DDEF}"/>
    <cellStyle name="SAPBEXfilterText 2 5" xfId="13262" xr:uid="{02539C72-5566-457D-BEF8-0AB0FD20F52B}"/>
    <cellStyle name="SAPBEXfilterText 2 6" xfId="13179" xr:uid="{39D9F7B3-40BF-4545-A433-DAA2F5B58802}"/>
    <cellStyle name="SAPBEXfilterText 2 7" xfId="7936" xr:uid="{47C891D4-19D8-44A6-AD34-FB6B46C71E89}"/>
    <cellStyle name="SAPBEXfilterText 3" xfId="771" xr:uid="{B1DC7E53-C8F1-4BA9-8C68-EB6F175C839F}"/>
    <cellStyle name="SAPBEXfilterText 3 2" xfId="772" xr:uid="{02BC1ED3-477F-4B93-B5A1-1AB8A2A8DC24}"/>
    <cellStyle name="SAPBEXfilterText 3 2 2" xfId="14903" xr:uid="{9BAEA94E-7F44-4544-8215-6B22CD12D47E}"/>
    <cellStyle name="SAPBEXfilterText 3 2 3" xfId="15630" xr:uid="{477E31CB-F208-451C-B40B-91D31E3C0D8D}"/>
    <cellStyle name="SAPBEXfilterText 3 2 4" xfId="17014" xr:uid="{26EFEA82-5199-44B9-96CA-75AF55EAD2B4}"/>
    <cellStyle name="SAPBEXfilterText 3 2 5" xfId="12230" xr:uid="{10AA35B7-7144-46D6-9F4E-DA57BC0474AA}"/>
    <cellStyle name="SAPBEXfilterText 3 3" xfId="10827" xr:uid="{967F1D24-E8E1-4215-A98B-3908D8B84540}"/>
    <cellStyle name="SAPBEXfilterText 3 3 2" xfId="14058" xr:uid="{21BEBBEC-BED3-4C31-89F3-E8F6EB8013D9}"/>
    <cellStyle name="SAPBEXfilterText 3 3 3" xfId="13000" xr:uid="{68011146-69AB-4F35-BAFD-10A7D7CEF202}"/>
    <cellStyle name="SAPBEXfilterText 3 4" xfId="10253" xr:uid="{9A24EBE6-E51F-47F0-B415-26D89F705141}"/>
    <cellStyle name="SAPBEXfilterText 3 5" xfId="13609" xr:uid="{51B1737D-F238-4CDD-9C01-7738939A7005}"/>
    <cellStyle name="SAPBEXfilterText 3 6" xfId="13018" xr:uid="{82A15777-65B6-47AE-83DA-F75ECABEA218}"/>
    <cellStyle name="SAPBEXfilterText 3 7" xfId="8363" xr:uid="{C55A1679-4FD8-4CEC-8CFE-A83C58FC8AEA}"/>
    <cellStyle name="SAPBEXfilterText 4" xfId="973" xr:uid="{056CD549-6F4B-4D0B-8CC3-AC9928A61B27}"/>
    <cellStyle name="SAPBEXfilterText 4 2" xfId="12487" xr:uid="{670D8961-895E-4021-A455-28C15EDCCA69}"/>
    <cellStyle name="SAPBEXfilterText 4 2 2" xfId="15024" xr:uid="{01DFB6E5-2F85-4F6C-ABDD-924505A5D04D}"/>
    <cellStyle name="SAPBEXfilterText 4 2 3" xfId="15798" xr:uid="{D714897C-2678-4352-85B5-5CC30E4E3E6A}"/>
    <cellStyle name="SAPBEXfilterText 4 2 4" xfId="17271" xr:uid="{E29C0FD2-A22D-41F9-8CA6-A834D5F05F1E}"/>
    <cellStyle name="SAPBEXfilterText 4 3" xfId="11085" xr:uid="{3BD45FDF-0131-41F5-A746-77BC9F44C748}"/>
    <cellStyle name="SAPBEXfilterText 4 3 2" xfId="14272" xr:uid="{AEA18A62-9FB6-49D8-BC06-B9B9FE189CD8}"/>
    <cellStyle name="SAPBEXfilterText 4 3 3" xfId="13544" xr:uid="{4504B375-518C-4202-96D2-BC2349ADFCAD}"/>
    <cellStyle name="SAPBEXfilterText 4 4" xfId="10127" xr:uid="{DB6D741C-E2BA-48C2-8FD1-3BA81ACA2FAE}"/>
    <cellStyle name="SAPBEXfilterText 4 5" xfId="13521" xr:uid="{11BFE171-6382-4929-BAC0-4FD89B593B1E}"/>
    <cellStyle name="SAPBEXfilterText 4 6" xfId="13849" xr:uid="{5D411804-9506-44BE-A06E-30084BCAF94B}"/>
    <cellStyle name="SAPBEXfilterText 4 7" xfId="8235" xr:uid="{99F83992-5E9C-49A3-99A7-598AA1260233}"/>
    <cellStyle name="SAPBEXfilterText 5" xfId="1040" xr:uid="{68DAB261-3974-47B6-8870-4D4F8DD6FCDB}"/>
    <cellStyle name="SAPBEXfilterText 5 2" xfId="12671" xr:uid="{A06E6480-0DC8-4C26-8CC5-705963E519D2}"/>
    <cellStyle name="SAPBEXfilterText 5 2 2" xfId="15108" xr:uid="{B1981169-36F1-4B57-8404-AD683449EF0B}"/>
    <cellStyle name="SAPBEXfilterText 5 2 3" xfId="15885" xr:uid="{8DBD2FED-5B60-417E-BC91-F39214D62151}"/>
    <cellStyle name="SAPBEXfilterText 5 2 4" xfId="17446" xr:uid="{2D2F7729-021D-4FF3-B0FB-482F328C38F4}"/>
    <cellStyle name="SAPBEXfilterText 5 3" xfId="11262" xr:uid="{7E40D59C-C077-4A1F-A1C3-F376B55A8362}"/>
    <cellStyle name="SAPBEXfilterText 5 3 2" xfId="14408" xr:uid="{27D39B68-AA24-4081-A9BF-D46E38EE996E}"/>
    <cellStyle name="SAPBEXfilterText 5 3 3" xfId="9112" xr:uid="{57F776B4-4212-4A25-BF31-D45FB97CCB42}"/>
    <cellStyle name="SAPBEXfilterText 5 4" xfId="9766" xr:uid="{11EF78BA-2389-4AA9-8B26-145E5F4582D6}"/>
    <cellStyle name="SAPBEXfilterText 5 5" xfId="13199" xr:uid="{91A74C26-5FA5-4DD9-B6C0-D9CB1538A724}"/>
    <cellStyle name="SAPBEXfilterText 5 6" xfId="13365" xr:uid="{0ACF7FDC-F92B-417A-B1EC-600F667BCA85}"/>
    <cellStyle name="SAPBEXfilterText 5 7" xfId="7873" xr:uid="{C5814137-BE00-4903-9EBA-966FA7ACC0F3}"/>
    <cellStyle name="SAPBEXfilterText 6" xfId="1061" xr:uid="{FEC5DF83-650D-43AF-BC48-1DAEDE1DA3D2}"/>
    <cellStyle name="SAPBEXfilterText 6 2" xfId="1369" xr:uid="{705D5F72-D868-4E9A-9CC9-8469BAFC9E49}"/>
    <cellStyle name="SAPBEXfilterText 6 2 2" xfId="2617" xr:uid="{F1DBE362-06C9-47F8-82C3-0AAF285DCB5F}"/>
    <cellStyle name="SAPBEXfilterText 6 2 2 2" xfId="14990" xr:uid="{428C6643-60EC-4465-912D-0C957E78F36A}"/>
    <cellStyle name="SAPBEXfilterText 6 2 3" xfId="3123" xr:uid="{83B07441-A7C0-464A-B5DF-3CA6E74DEF3A}"/>
    <cellStyle name="SAPBEXfilterText 6 2 3 2" xfId="15721" xr:uid="{E22DE2F4-6803-4A73-85BE-49BF915F44CC}"/>
    <cellStyle name="SAPBEXfilterText 6 2 4" xfId="1778" xr:uid="{065BDE22-10ED-483D-9277-D1593A0D8467}"/>
    <cellStyle name="SAPBEXfilterText 6 2 4 2" xfId="17194" xr:uid="{4C001536-59DA-44EE-9C87-B3210EEA4560}"/>
    <cellStyle name="SAPBEXfilterText 6 2 5" xfId="1919" xr:uid="{FA3615A5-D989-4B9F-A51B-C4F4B1DD128B}"/>
    <cellStyle name="SAPBEXfilterText 6 2 6" xfId="4280" xr:uid="{85137DA6-2DC9-4B85-8468-EA224E7B5D20}"/>
    <cellStyle name="SAPBEXfilterText 6 2 7" xfId="4339" xr:uid="{8FD8DD48-3AFF-4280-9E41-C5A25396573F}"/>
    <cellStyle name="SAPBEXfilterText 6 2 8" xfId="12410" xr:uid="{7C1710E4-5D53-42EB-A4D5-A3880682A571}"/>
    <cellStyle name="SAPBEXfilterText 6 3" xfId="2319" xr:uid="{D6D59FF1-065C-4115-B88B-FDBD13D6735B}"/>
    <cellStyle name="SAPBEXfilterText 6 3 2" xfId="14195" xr:uid="{4AF626BE-5BFC-418E-9B38-5F38CC5E6376}"/>
    <cellStyle name="SAPBEXfilterText 6 4" xfId="2818" xr:uid="{383ED40C-F9F0-4705-8124-754C6D81DB47}"/>
    <cellStyle name="SAPBEXfilterText 6 4 2" xfId="12995" xr:uid="{5F1344CF-F035-4763-AB25-A5ECEF7DF849}"/>
    <cellStyle name="SAPBEXfilterText 6 5" xfId="3207" xr:uid="{AB1F0325-9856-4773-AC98-1E86DF82842E}"/>
    <cellStyle name="SAPBEXfilterText 6 6" xfId="3839" xr:uid="{7A99C8AA-28F1-4645-8DD5-B9567CD4EB09}"/>
    <cellStyle name="SAPBEXfilterText 6 7" xfId="2306" xr:uid="{EFCCE4B8-B344-41E4-8022-BEC645C6E295}"/>
    <cellStyle name="SAPBEXfilterText 6 8" xfId="4167" xr:uid="{413E3B49-2264-4EB7-A1DD-A533B839EDB4}"/>
    <cellStyle name="SAPBEXfilterText 6 9" xfId="11008" xr:uid="{3010D7C7-DAC0-491A-8EB7-CBD0BEB72EB8}"/>
    <cellStyle name="SAPBEXfilterText 7" xfId="262" xr:uid="{2E5501B3-D2A1-454D-95D1-CF1E0FEC916E}"/>
    <cellStyle name="SAPBEXfilterText 7 2" xfId="1178" xr:uid="{CC65E3F7-17DC-482C-8C78-69BA998720E5}"/>
    <cellStyle name="SAPBEXfilterText 7 2 2" xfId="2426" xr:uid="{CA2595B4-8E9B-4201-9234-6E83D2FE8800}"/>
    <cellStyle name="SAPBEXfilterText 7 2 3" xfId="2932" xr:uid="{3709DFD3-907B-42A7-A751-CB7E35AA699E}"/>
    <cellStyle name="SAPBEXfilterText 7 2 4" xfId="1499" xr:uid="{178C89AC-AB7C-4409-B064-5454A7D7CADA}"/>
    <cellStyle name="SAPBEXfilterText 7 2 5" xfId="3524" xr:uid="{1E0EB71E-9F42-4D24-9893-C17B4D66CF87}"/>
    <cellStyle name="SAPBEXfilterText 7 2 6" xfId="4126" xr:uid="{E3411DBA-429D-4701-9B00-C1D8F7853641}"/>
    <cellStyle name="SAPBEXfilterText 7 2 7" xfId="3887" xr:uid="{C4B8AAF6-10CA-4C98-95EA-248F2A673DDC}"/>
    <cellStyle name="SAPBEXfilterText 7 3" xfId="1604" xr:uid="{6995A58E-DF8F-42D3-B97C-9575C1F3B4EF}"/>
    <cellStyle name="SAPBEXfilterText 7 4" xfId="1932" xr:uid="{E1C803CA-D28B-4F1D-810E-F86523BC3C08}"/>
    <cellStyle name="SAPBEXfilterText 7 5" xfId="3510" xr:uid="{7DBBDD6B-0E25-45F5-BEB1-FE22EE1474C5}"/>
    <cellStyle name="SAPBEXfilterText 7 6" xfId="3680" xr:uid="{614FB756-8451-465F-A966-B39119A18449}"/>
    <cellStyle name="SAPBEXfilterText 7 7" xfId="4188" xr:uid="{AC6B45CD-6139-4E66-A4C6-47A63040BB30}"/>
    <cellStyle name="SAPBEXfilterText 7 8" xfId="4316" xr:uid="{BE32DE86-8501-4DB0-BE92-F14D7CC2EBE8}"/>
    <cellStyle name="SAPBEXfilterText 7 9" xfId="11527" xr:uid="{0E2E764B-8FC4-444D-AA80-6B09C6AA9420}"/>
    <cellStyle name="SAPBEXfilterText 8" xfId="5961" xr:uid="{7F9C75A0-84FB-4A39-9431-58B5BB571A05}"/>
    <cellStyle name="SAPBEXfilterText 8 2" xfId="14692" xr:uid="{50B5FF73-AA83-45B4-8585-C51AE835C13C}"/>
    <cellStyle name="SAPBEXfilterText 8 3" xfId="15415" xr:uid="{A87646D7-9CD8-4F36-A91E-ADB9F86C11CB}"/>
    <cellStyle name="SAPBEXfilterText 8 4" xfId="16757" xr:uid="{6C32DBD8-E002-4146-BD3B-FAA9024D5787}"/>
    <cellStyle name="SAPBEXfilterText 8 5" xfId="11897" xr:uid="{D84D8C74-256B-45C2-A980-B99224ECC908}"/>
    <cellStyle name="SAPBEXfilterText 9" xfId="10483" xr:uid="{45C30485-1316-4F8F-9BC4-15C9080CFD8C}"/>
    <cellStyle name="SAPBEXfilterText 9 2" xfId="13743" xr:uid="{DC31F27E-DF53-47F5-A51A-003EFC7BFC14}"/>
    <cellStyle name="SAPBEXfilterText 9 3" xfId="13694" xr:uid="{0C826CA0-033D-4F3F-A6DF-14F5339AFA55}"/>
    <cellStyle name="SAPBEXformats" xfId="66" xr:uid="{AEC3E268-5A45-42DE-B540-FF4DD72DAF31}"/>
    <cellStyle name="SAPBEXformats 10" xfId="1431" xr:uid="{6EE5CB8E-E1DC-41B1-BD1C-2D46CE89DCF9}"/>
    <cellStyle name="SAPBEXformats 10 2" xfId="8967" xr:uid="{9AF209DE-82B1-4B6E-A8D0-B1044C88D531}"/>
    <cellStyle name="SAPBEXformats 11" xfId="1612" xr:uid="{97105AA2-14C2-4908-8941-8806412F4E3B}"/>
    <cellStyle name="SAPBEXformats 12" xfId="3540" xr:uid="{53453D27-6FC3-45EB-8608-2B93FBA71B3E}"/>
    <cellStyle name="SAPBEXformats 13" xfId="3842" xr:uid="{A7B83665-67CA-4275-9AC7-C419449EAC81}"/>
    <cellStyle name="SAPBEXformats 14" xfId="4191" xr:uid="{31AC9F54-B7E5-4712-844E-7EE67B461B0C}"/>
    <cellStyle name="SAPBEXformats 15" xfId="3614" xr:uid="{8B576837-794E-4A6D-9DDF-29EC9DC161E9}"/>
    <cellStyle name="SAPBEXformats 16" xfId="5962" xr:uid="{FADABF6D-4D80-4365-A092-52894C8F4403}"/>
    <cellStyle name="SAPBEXformats 17" xfId="7315" xr:uid="{CB1FF417-9C7E-4096-90F2-D18BC10A8F08}"/>
    <cellStyle name="SAPBEXformats 2" xfId="773" xr:uid="{E4DD1900-1B5A-4E98-9D8B-147B2358A61C}"/>
    <cellStyle name="SAPBEXformats 2 10" xfId="7935" xr:uid="{A1B407C0-ED59-4956-8A14-00E1E7203916}"/>
    <cellStyle name="SAPBEXformats 2 2" xfId="774" xr:uid="{6BA453EB-6C63-4217-A989-CB48F6C6A35C}"/>
    <cellStyle name="SAPBEXformats 2 2 2" xfId="1269" xr:uid="{095DA5AD-4F70-4CA6-B1FE-720D02DFAC24}"/>
    <cellStyle name="SAPBEXformats 2 2 2 2" xfId="2517" xr:uid="{EDBCF76B-4838-4D7C-9868-FE45E97FAEE9}"/>
    <cellStyle name="SAPBEXformats 2 2 2 3" xfId="3023" xr:uid="{CCDF5D58-FE43-41D3-AE0A-BBE6CFCA0B83}"/>
    <cellStyle name="SAPBEXformats 2 2 2 4" xfId="3212" xr:uid="{F6CEE62F-8038-49ED-BB52-09CA6A6BD29F}"/>
    <cellStyle name="SAPBEXformats 2 2 2 5" xfId="3447" xr:uid="{80C707A6-6F1C-4015-A82E-1E192D34C4EC}"/>
    <cellStyle name="SAPBEXformats 2 2 2 6" xfId="1638" xr:uid="{1631816D-329D-4D53-924F-654BEDDC0EBE}"/>
    <cellStyle name="SAPBEXformats 2 2 2 7" xfId="4193" xr:uid="{F998BEA4-1DC8-4932-B31B-4FBEFF865DA1}"/>
    <cellStyle name="SAPBEXformats 2 2 2 8" xfId="14843" xr:uid="{42B0496A-4911-4B97-B57A-704444D25F56}"/>
    <cellStyle name="SAPBEXformats 2 2 3" xfId="2056" xr:uid="{A896DC7E-2E46-493B-8977-F69F5C1794BE}"/>
    <cellStyle name="SAPBEXformats 2 2 3 2" xfId="15523" xr:uid="{7196CC3C-0C08-4CF7-AE76-4824FC4FEEDC}"/>
    <cellStyle name="SAPBEXformats 2 2 4" xfId="1738" xr:uid="{4B713AC5-6B08-431A-8F4C-590CA2D31A5C}"/>
    <cellStyle name="SAPBEXformats 2 2 4 2" xfId="16919" xr:uid="{F780A01E-B828-49D3-B2E8-6D45CA270E74}"/>
    <cellStyle name="SAPBEXformats 2 2 5" xfId="3573" xr:uid="{AF370844-D15C-4860-A9B0-BB679D45B5E8}"/>
    <cellStyle name="SAPBEXformats 2 2 6" xfId="3867" xr:uid="{64894A9B-F0C1-41E4-8C0A-420830CE17B0}"/>
    <cellStyle name="SAPBEXformats 2 2 7" xfId="4271" xr:uid="{37E2F211-7F29-427B-A8D9-5352D4110208}"/>
    <cellStyle name="SAPBEXformats 2 2 8" xfId="4237" xr:uid="{745E065B-1C6A-4D07-9858-F1A7B278C387}"/>
    <cellStyle name="SAPBEXformats 2 2 9" xfId="12120" xr:uid="{359104B6-E816-4F77-B2DC-B393728039E3}"/>
    <cellStyle name="SAPBEXformats 2 3" xfId="1268" xr:uid="{B905CFA4-AB99-4C96-8336-6FE9CBEC2B36}"/>
    <cellStyle name="SAPBEXformats 2 3 2" xfId="2516" xr:uid="{2A22750F-FF0F-49EF-90FF-0B307BCD61DC}"/>
    <cellStyle name="SAPBEXformats 2 3 2 2" xfId="13949" xr:uid="{25FAF3F5-A39F-4529-A425-A771945914C4}"/>
    <cellStyle name="SAPBEXformats 2 3 3" xfId="3022" xr:uid="{5908C7D1-52F6-4B1A-8670-98F138FE0842}"/>
    <cellStyle name="SAPBEXformats 2 3 3 2" xfId="13151" xr:uid="{CDC17BFD-252D-4E88-81A3-84BD2C1D2CE1}"/>
    <cellStyle name="SAPBEXformats 2 3 4" xfId="3280" xr:uid="{6874AB46-41F3-48B0-AB15-C109C3DD7287}"/>
    <cellStyle name="SAPBEXformats 2 3 5" xfId="1399" xr:uid="{C405FF8C-8413-4880-9B46-94300DD50B7F}"/>
    <cellStyle name="SAPBEXformats 2 3 6" xfId="4027" xr:uid="{8D94B5C1-5483-4395-8797-57A382C20047}"/>
    <cellStyle name="SAPBEXformats 2 3 7" xfId="4146" xr:uid="{5DDB05FC-7353-4DC2-9F1C-6B63BB5023B0}"/>
    <cellStyle name="SAPBEXformats 2 3 8" xfId="10716" xr:uid="{1DF6E2C0-6DB0-459E-98F5-CB920410BD55}"/>
    <cellStyle name="SAPBEXformats 2 4" xfId="2055" xr:uid="{1B973888-49EA-4149-A075-5BE6B6855A41}"/>
    <cellStyle name="SAPBEXformats 2 4 2" xfId="9828" xr:uid="{D1C952ED-23F7-4272-9DDD-09EDFDF7B450}"/>
    <cellStyle name="SAPBEXformats 2 5" xfId="1744" xr:uid="{2EA3E852-93C1-4B92-9F6E-643DF9CE04BE}"/>
    <cellStyle name="SAPBEXformats 2 5 2" xfId="13261" xr:uid="{ED9BB7D9-CA7A-402B-92EA-2CF562B584FC}"/>
    <cellStyle name="SAPBEXformats 2 6" xfId="3574" xr:uid="{484463E2-874E-4F9B-9F69-80A57F1F044D}"/>
    <cellStyle name="SAPBEXformats 2 6 2" xfId="15258" xr:uid="{32550747-9B1B-4519-9264-1D5BA86D2E0E}"/>
    <cellStyle name="SAPBEXformats 2 7" xfId="1865" xr:uid="{925A0DBC-A787-4537-AF13-DB7D290A7D05}"/>
    <cellStyle name="SAPBEXformats 2 8" xfId="3731" xr:uid="{84C502DD-A1BB-4D04-9EA7-62CB2046B3B5}"/>
    <cellStyle name="SAPBEXformats 2 9" xfId="3727" xr:uid="{891D0C21-C115-4668-A031-977C7EC7BF1F}"/>
    <cellStyle name="SAPBEXformats 3" xfId="775" xr:uid="{C6872DBE-1095-4285-BADA-46396C06D18D}"/>
    <cellStyle name="SAPBEXformats 3 10" xfId="8145" xr:uid="{9B1431F0-C74D-472B-A2AD-35BACDB896DC}"/>
    <cellStyle name="SAPBEXformats 3 2" xfId="776" xr:uid="{1ADD6356-4C23-4F9C-9F31-079F5CE6F137}"/>
    <cellStyle name="SAPBEXformats 3 2 2" xfId="1271" xr:uid="{6EBE34A8-4A46-4076-B19A-20203A901414}"/>
    <cellStyle name="SAPBEXformats 3 2 2 2" xfId="2519" xr:uid="{7262C406-642B-4F9F-9523-8E4A42F1FE16}"/>
    <cellStyle name="SAPBEXformats 3 2 2 3" xfId="3025" xr:uid="{9D8B7DB4-E370-427C-A765-98CB7E8C9DDD}"/>
    <cellStyle name="SAPBEXformats 3 2 2 4" xfId="2333" xr:uid="{8CC937A9-A1DB-40A1-AE13-0018487DC806}"/>
    <cellStyle name="SAPBEXformats 3 2 2 5" xfId="3878" xr:uid="{12B3132D-26D2-4C84-95DA-FE4838570512}"/>
    <cellStyle name="SAPBEXformats 3 2 2 6" xfId="3720" xr:uid="{EC3DEBE0-EF92-4CB9-985C-2D6233027A85}"/>
    <cellStyle name="SAPBEXformats 3 2 2 7" xfId="4052" xr:uid="{BDC6C00B-9CF1-4500-90E8-B21AF8BCD459}"/>
    <cellStyle name="SAPBEXformats 3 2 2 8" xfId="14904" xr:uid="{B1AB2058-03C6-45E8-A6AC-484BC4E35440}"/>
    <cellStyle name="SAPBEXformats 3 2 3" xfId="2058" xr:uid="{BE69BCBE-2FE5-43C2-AD39-736761C8990A}"/>
    <cellStyle name="SAPBEXformats 3 2 3 2" xfId="15631" xr:uid="{9E828505-AC31-4F16-B612-2A17995C3C8D}"/>
    <cellStyle name="SAPBEXformats 3 2 4" xfId="1464" xr:uid="{467D9FA2-5D9F-4629-B4D1-9CB4188D148A}"/>
    <cellStyle name="SAPBEXformats 3 2 4 2" xfId="17015" xr:uid="{9C1168C6-DEF1-4ABD-9FA6-095ADDA7AD7D}"/>
    <cellStyle name="SAPBEXformats 3 2 5" xfId="2743" xr:uid="{87532BB7-105C-4115-87EF-5A827EFDD7FA}"/>
    <cellStyle name="SAPBEXformats 3 2 6" xfId="3495" xr:uid="{4D5950D2-E782-468D-8894-290F520A9CC1}"/>
    <cellStyle name="SAPBEXformats 3 2 7" xfId="3592" xr:uid="{B028DC93-0163-4728-BA44-61B77451E547}"/>
    <cellStyle name="SAPBEXformats 3 2 8" xfId="4291" xr:uid="{397166BB-B62E-4474-89BB-7FE1914D801D}"/>
    <cellStyle name="SAPBEXformats 3 2 9" xfId="12231" xr:uid="{4A2ED99B-2C9D-4155-85F3-5C37AC4ABD92}"/>
    <cellStyle name="SAPBEXformats 3 3" xfId="1270" xr:uid="{A02812D5-B597-411C-8CD8-D6E033DEDAFC}"/>
    <cellStyle name="SAPBEXformats 3 3 2" xfId="2518" xr:uid="{E33BD9F9-B5EE-4A8F-8D26-160D3C0C3136}"/>
    <cellStyle name="SAPBEXformats 3 3 2 2" xfId="14059" xr:uid="{5C4CC9E2-1A26-4029-9A71-F9A3AF36B391}"/>
    <cellStyle name="SAPBEXformats 3 3 3" xfId="3024" xr:uid="{758FD038-41DD-4C79-88EE-1330392796C6}"/>
    <cellStyle name="SAPBEXformats 3 3 3 2" xfId="14153" xr:uid="{84395D7F-9C16-40EE-B705-48A9B32D04AE}"/>
    <cellStyle name="SAPBEXformats 3 3 4" xfId="1772" xr:uid="{1024E507-3CD6-48B5-916F-495BA0BAD61D}"/>
    <cellStyle name="SAPBEXformats 3 3 5" xfId="3619" xr:uid="{897CB5CE-9461-450C-AF08-55DA5B76914F}"/>
    <cellStyle name="SAPBEXformats 3 3 6" xfId="3535" xr:uid="{AFCC7C31-FD1F-4914-B0F9-C2F2F0C0918B}"/>
    <cellStyle name="SAPBEXformats 3 3 7" xfId="4121" xr:uid="{031774D0-E164-4A66-B8DA-F3BF5457D38B}"/>
    <cellStyle name="SAPBEXformats 3 3 8" xfId="10828" xr:uid="{5463C0B6-09FD-43D7-AEE9-AD66F8871FB8}"/>
    <cellStyle name="SAPBEXformats 3 4" xfId="2057" xr:uid="{DA5CF725-3CB3-4E85-BC94-D61123EF9EF6}"/>
    <cellStyle name="SAPBEXformats 3 4 2" xfId="10038" xr:uid="{AA89E45C-01C4-4D3D-ADEA-5A95DAD97362}"/>
    <cellStyle name="SAPBEXformats 3 5" xfId="1658" xr:uid="{2BA4C6AA-0280-4966-9DEB-0D731005CF79}"/>
    <cellStyle name="SAPBEXformats 3 5 2" xfId="13432" xr:uid="{DDB3DB69-34EF-4C11-A10D-C116271599B2}"/>
    <cellStyle name="SAPBEXformats 3 6" xfId="3393" xr:uid="{90252987-38C9-4C72-927F-460CFBF16D60}"/>
    <cellStyle name="SAPBEXformats 3 6 2" xfId="15131" xr:uid="{C93F1962-236B-4AFA-A920-1B2CB38E8896}"/>
    <cellStyle name="SAPBEXformats 3 7" xfId="3900" xr:uid="{18AB3A80-52AA-4802-97E9-B82155DE89EF}"/>
    <cellStyle name="SAPBEXformats 3 8" xfId="1901" xr:uid="{9673BB0D-AE41-4194-9FEF-909165C0AFFE}"/>
    <cellStyle name="SAPBEXformats 3 9" xfId="4385" xr:uid="{25BB233B-46BA-4E70-A0B7-660BA29A431B}"/>
    <cellStyle name="SAPBEXformats 4" xfId="777" xr:uid="{0616D8A7-09DF-443E-B0A8-3AD3803780F0}"/>
    <cellStyle name="SAPBEXformats 4 2" xfId="1272" xr:uid="{ACFB7716-211B-4FE8-9FF8-556767F1D75B}"/>
    <cellStyle name="SAPBEXformats 4 2 2" xfId="2520" xr:uid="{159C2145-9462-4B70-AAFD-A93A7CC8CD65}"/>
    <cellStyle name="SAPBEXformats 4 2 2 2" xfId="15025" xr:uid="{2376745A-32A7-4181-806B-496E115C2875}"/>
    <cellStyle name="SAPBEXformats 4 2 3" xfId="3026" xr:uid="{B79DD7ED-DE42-46C2-B089-56BB038E7DE2}"/>
    <cellStyle name="SAPBEXformats 4 2 3 2" xfId="15799" xr:uid="{C1997E23-1574-4AEC-82B8-ACDFBFABAB73}"/>
    <cellStyle name="SAPBEXformats 4 2 4" xfId="2747" xr:uid="{2930A81E-6AA4-4B88-9AA0-A7C9C2B486B5}"/>
    <cellStyle name="SAPBEXformats 4 2 4 2" xfId="17272" xr:uid="{03EA2377-5E28-49E5-8343-88E3CDA11B34}"/>
    <cellStyle name="SAPBEXformats 4 2 5" xfId="3765" xr:uid="{C50D5F1F-D674-4DAA-AB93-9DAF7B69A304}"/>
    <cellStyle name="SAPBEXformats 4 2 6" xfId="3585" xr:uid="{3B257351-73EB-41BC-861E-2BE11E843F9C}"/>
    <cellStyle name="SAPBEXformats 4 2 7" xfId="4297" xr:uid="{E43C23F5-8CB6-41C7-83DE-8CA2C0FC5655}"/>
    <cellStyle name="SAPBEXformats 4 2 8" xfId="12488" xr:uid="{685DAF87-FD40-478E-B160-5C086443763C}"/>
    <cellStyle name="SAPBEXformats 4 3" xfId="2059" xr:uid="{56C26522-57AE-4E3F-8185-325C6E63A976}"/>
    <cellStyle name="SAPBEXformats 4 3 2" xfId="14273" xr:uid="{20C66C91-0B6C-49E9-975D-0EF2D73376EA}"/>
    <cellStyle name="SAPBEXformats 4 3 3" xfId="14715" xr:uid="{F0986755-EBF4-41A2-ADC9-635E4E440407}"/>
    <cellStyle name="SAPBEXformats 4 3 4" xfId="11086" xr:uid="{756C40EF-4FD9-45BA-9CAE-6449287252CF}"/>
    <cellStyle name="SAPBEXformats 4 4" xfId="1541" xr:uid="{4FF9378C-51A5-42FD-A68F-55BA87D666B1}"/>
    <cellStyle name="SAPBEXformats 4 4 2" xfId="9907" xr:uid="{C113B1AA-8E3D-42E8-9AAA-7C26416C57C8}"/>
    <cellStyle name="SAPBEXformats 4 5" xfId="1667" xr:uid="{C34AA13B-59E3-489F-BFC0-37870BB2FF91}"/>
    <cellStyle name="SAPBEXformats 4 5 2" xfId="13333" xr:uid="{550A991A-D0E4-4D13-AA00-089CE1578068}"/>
    <cellStyle name="SAPBEXformats 4 6" xfId="3779" xr:uid="{380F9F2C-CE22-4DA8-A7A6-3C33C6A1492A}"/>
    <cellStyle name="SAPBEXformats 4 6 2" xfId="14973" xr:uid="{B9CC1A2E-219F-45FC-89B4-5197DD322E18}"/>
    <cellStyle name="SAPBEXformats 4 7" xfId="1961" xr:uid="{07E2FEB0-68E5-49AE-BA76-36A02DC8979D}"/>
    <cellStyle name="SAPBEXformats 4 8" xfId="4487" xr:uid="{1372B531-B36B-40F3-84D5-4D6DD00AE38D}"/>
    <cellStyle name="SAPBEXformats 4 9" xfId="8014" xr:uid="{FA98E3F2-975C-4991-8728-630DB5145E16}"/>
    <cellStyle name="SAPBEXformats 5" xfId="948" xr:uid="{1A3B21D6-3AF2-40AF-AAEF-FE312E2E03ED}"/>
    <cellStyle name="SAPBEXformats 5 2" xfId="1356" xr:uid="{674C3E75-4075-4E82-87C7-7B1B315C003B}"/>
    <cellStyle name="SAPBEXformats 5 2 2" xfId="2604" xr:uid="{2685A4D4-FD1B-4EE3-B45C-30612B33C570}"/>
    <cellStyle name="SAPBEXformats 5 2 2 2" xfId="15109" xr:uid="{47271935-CCDA-448D-949B-B7528FD43E00}"/>
    <cellStyle name="SAPBEXformats 5 2 3" xfId="3110" xr:uid="{DC39958B-38D4-4639-A838-5B10B5AAE10C}"/>
    <cellStyle name="SAPBEXformats 5 2 3 2" xfId="15886" xr:uid="{248975C5-6813-4FD3-B483-C494B82A97EB}"/>
    <cellStyle name="SAPBEXformats 5 2 4" xfId="2684" xr:uid="{106D62CA-F4D2-4A4A-8B0C-26E079967D60}"/>
    <cellStyle name="SAPBEXformats 5 2 4 2" xfId="17447" xr:uid="{A0735582-DB26-4C9D-AA7B-2AC561EB5057}"/>
    <cellStyle name="SAPBEXformats 5 2 5" xfId="3476" xr:uid="{939D9611-E650-4ED7-A0A7-1467A90C6CEB}"/>
    <cellStyle name="SAPBEXformats 5 2 6" xfId="3611" xr:uid="{1033414A-123B-4A23-95C6-6D134B6B493B}"/>
    <cellStyle name="SAPBEXformats 5 2 7" xfId="4461" xr:uid="{0323909B-5897-4104-91F4-A8459AFFC3B1}"/>
    <cellStyle name="SAPBEXformats 5 2 8" xfId="12672" xr:uid="{70D6312B-8BB2-4070-A6BC-8B310A402F16}"/>
    <cellStyle name="SAPBEXformats 5 3" xfId="2216" xr:uid="{339DA09D-59EE-4D53-95A1-8D01A4310F3D}"/>
    <cellStyle name="SAPBEXformats 5 3 2" xfId="14409" xr:uid="{15BF3A6C-540E-4E3D-AA1C-182C41B14E7D}"/>
    <cellStyle name="SAPBEXformats 5 3 3" xfId="9113" xr:uid="{FB5BCA3A-94D2-4D81-8EEF-90549902163D}"/>
    <cellStyle name="SAPBEXformats 5 3 4" xfId="11263" xr:uid="{869F73DD-45FC-48AD-AD00-A5EB7D01AE8F}"/>
    <cellStyle name="SAPBEXformats 5 4" xfId="2723" xr:uid="{F1A20CC7-22B4-40D2-8E3C-9A7A4D33C5D0}"/>
    <cellStyle name="SAPBEXformats 5 4 2" xfId="10096" xr:uid="{B5AD2FB0-F81D-42D4-A50C-978283DEB7DF}"/>
    <cellStyle name="SAPBEXformats 5 5" xfId="2150" xr:uid="{DEA19FE8-7359-4D7B-802E-4B08B8A5C061}"/>
    <cellStyle name="SAPBEXformats 5 5 2" xfId="13490" xr:uid="{D5CB783C-FD73-4102-83C7-D76C0D7C3397}"/>
    <cellStyle name="SAPBEXformats 5 6" xfId="3760" xr:uid="{11C9BE0D-F137-45E6-ACAA-E6ABD5FA35C0}"/>
    <cellStyle name="SAPBEXformats 5 6 2" xfId="13118" xr:uid="{F3AC3F2E-F078-45B0-9906-6F16B3F03A99}"/>
    <cellStyle name="SAPBEXformats 5 7" xfId="3798" xr:uid="{F27F075A-ACC3-4FCF-B70C-7CA619843E13}"/>
    <cellStyle name="SAPBEXformats 5 8" xfId="4065" xr:uid="{B7D32B8E-7CC4-4A14-8AB9-EB60E4F78931}"/>
    <cellStyle name="SAPBEXformats 5 9" xfId="8204" xr:uid="{5DDB2E97-DF94-4281-9558-111C946B6F47}"/>
    <cellStyle name="SAPBEXformats 6" xfId="974" xr:uid="{789C873D-30FD-422D-88B5-5671476BA064}"/>
    <cellStyle name="SAPBEXformats 6 2" xfId="15318" xr:uid="{3E131B58-03E2-46BF-A53C-E19CBC88B139}"/>
    <cellStyle name="SAPBEXformats 6 3" xfId="16434" xr:uid="{A23C9743-78BE-4245-973D-B4714A7C7B46}"/>
    <cellStyle name="SAPBEXformats 6 4" xfId="11528" xr:uid="{4169F674-992C-482B-98D1-D6EFD447DF41}"/>
    <cellStyle name="SAPBEXformats 7" xfId="1039" xr:uid="{ADAF6A16-24DC-45B0-8EA9-F268E87EF15B}"/>
    <cellStyle name="SAPBEXformats 7 2" xfId="14693" xr:uid="{540CC7C1-50EB-4B40-9A7D-A24C8A95A65B}"/>
    <cellStyle name="SAPBEXformats 7 3" xfId="15416" xr:uid="{11AAD0CE-90CF-40C8-B504-9C68BFE98979}"/>
    <cellStyle name="SAPBEXformats 7 4" xfId="16758" xr:uid="{71E6F403-8B6E-4A22-B530-635550FD197A}"/>
    <cellStyle name="SAPBEXformats 7 5" xfId="11898" xr:uid="{995B5FDB-AAEA-4BA1-B0D1-401F377031BA}"/>
    <cellStyle name="SAPBEXformats 8" xfId="263" xr:uid="{F4F844E1-0B3C-496E-8C7E-34703818688D}"/>
    <cellStyle name="SAPBEXformats 8 2" xfId="1179" xr:uid="{23D68024-DAC6-4743-8B18-8F312052CC82}"/>
    <cellStyle name="SAPBEXformats 8 2 2" xfId="2427" xr:uid="{24BE05D4-C38C-4F70-8665-F79D942191EF}"/>
    <cellStyle name="SAPBEXformats 8 2 3" xfId="2933" xr:uid="{DB24FEF4-80F1-465F-BEC6-14084F59B04B}"/>
    <cellStyle name="SAPBEXformats 8 2 4" xfId="1756" xr:uid="{1A69B4BA-1F22-49B5-90E9-E38C836EBD49}"/>
    <cellStyle name="SAPBEXformats 8 2 5" xfId="2761" xr:uid="{94F609DC-F881-4141-9E7F-F45F12B1B1F6}"/>
    <cellStyle name="SAPBEXformats 8 2 6" xfId="3498" xr:uid="{510E13A6-F6F0-4B01-B86F-CBEC7A940E97}"/>
    <cellStyle name="SAPBEXformats 8 2 7" xfId="4466" xr:uid="{5988BCAA-A443-4CEC-8B29-D8D4CAB279F0}"/>
    <cellStyle name="SAPBEXformats 8 2 8" xfId="13744" xr:uid="{81DAACE9-EA1A-438A-9511-36477CCFA7E7}"/>
    <cellStyle name="SAPBEXformats 8 3" xfId="1605" xr:uid="{47BE1403-66F4-4F48-9FAE-465BC72D1C9F}"/>
    <cellStyle name="SAPBEXformats 8 3 2" xfId="14658" xr:uid="{649CCE99-C723-4FAE-ACD6-83F883EC9C38}"/>
    <cellStyle name="SAPBEXformats 8 4" xfId="1931" xr:uid="{C062B39C-61E6-4C1D-A5B9-83BA77F33303}"/>
    <cellStyle name="SAPBEXformats 8 5" xfId="2062" xr:uid="{DE5C74C8-4679-475D-BC95-503B60D49DEB}"/>
    <cellStyle name="SAPBEXformats 8 6" xfId="3583" xr:uid="{5220FB3B-A6BC-4733-B149-6B18E2A474D0}"/>
    <cellStyle name="SAPBEXformats 8 7" xfId="3829" xr:uid="{5D44B009-E804-4835-9CE5-4076EBFB4470}"/>
    <cellStyle name="SAPBEXformats 8 8" xfId="3922" xr:uid="{E4A44321-1975-45F0-9BE9-6CB06A94C43E}"/>
    <cellStyle name="SAPBEXformats 8 9" xfId="10484" xr:uid="{F9C0B949-6EAB-4001-B099-5DA853F53E7C}"/>
    <cellStyle name="SAPBEXformats 9" xfId="1129" xr:uid="{A7780E7A-4C21-4C28-85FE-B7251A16DBEE}"/>
    <cellStyle name="SAPBEXformats 9 2" xfId="2377" xr:uid="{180E79BE-B66A-48E0-8D27-9F2778440DFC}"/>
    <cellStyle name="SAPBEXformats 9 3" xfId="2883" xr:uid="{5F00D9D3-0AA8-4070-95B7-3E0203D3AF2B}"/>
    <cellStyle name="SAPBEXformats 9 4" xfId="2269" xr:uid="{B61AA413-4A0F-4F3A-9E3E-6BCCDF127076}"/>
    <cellStyle name="SAPBEXformats 9 5" xfId="1946" xr:uid="{7A3663C3-15EB-427F-805E-2B412469D23B}"/>
    <cellStyle name="SAPBEXformats 9 6" xfId="3882" xr:uid="{0DF6E0CA-DEC0-45E4-AC4C-13A1A70F434D}"/>
    <cellStyle name="SAPBEXformats 9 7" xfId="4452" xr:uid="{63EB9CAF-06E7-42B5-A248-872BBDE321DB}"/>
    <cellStyle name="SAPBEXformats 9 8" xfId="9203" xr:uid="{7D46951D-49CE-4FB6-BAE3-410AA9652E4B}"/>
    <cellStyle name="SAPBEXformats_East 1415 Budget model v1" xfId="778" xr:uid="{21C5E2EE-842E-424D-999A-9AC69F426AD4}"/>
    <cellStyle name="SAPBEXheaderItem" xfId="67" xr:uid="{8221229C-C9BD-408B-825E-381CD83C31EF}"/>
    <cellStyle name="SAPBEXheaderItem 10" xfId="10485" xr:uid="{5172CACA-CDE4-4868-94E7-AEA62F9FCCD7}"/>
    <cellStyle name="SAPBEXheaderItem 10 2" xfId="13745" xr:uid="{42BF0E0B-FC4F-4C2A-9063-DA1FEA61744A}"/>
    <cellStyle name="SAPBEXheaderItem 10 3" xfId="13349" xr:uid="{9FAC8137-2608-4EAD-B5BF-9557461C87E8}"/>
    <cellStyle name="SAPBEXheaderItem 11" xfId="9204" xr:uid="{7F28D496-C604-46EF-B09C-706557F6AC30}"/>
    <cellStyle name="SAPBEXheaderItem 12" xfId="8968" xr:uid="{313752E2-948A-4E80-BF0B-96DFA39BE5C6}"/>
    <cellStyle name="SAPBEXheaderItem 13" xfId="7316" xr:uid="{199EBDA3-7546-4A07-9985-1052E2424A9A}"/>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3 2 2" xfId="14844" xr:uid="{97D3B5F2-583E-41D3-BF9B-8E3692C534DA}"/>
    <cellStyle name="SAPBEXheaderItem 3 2 3" xfId="15524" xr:uid="{D4CD2BE1-BC1E-4593-937F-38FFE3B698CF}"/>
    <cellStyle name="SAPBEXheaderItem 3 2 4" xfId="16920" xr:uid="{1BAB8754-F21B-4822-9CAB-B48E3345FB57}"/>
    <cellStyle name="SAPBEXheaderItem 3 2 5" xfId="12121" xr:uid="{8FD9CE27-409F-4988-9348-4F9834B7B98C}"/>
    <cellStyle name="SAPBEXheaderItem 3 3" xfId="10717" xr:uid="{4DFBFBEC-DE56-4E44-93C6-610BE3C67FB1}"/>
    <cellStyle name="SAPBEXheaderItem 3 3 2" xfId="13950" xr:uid="{824E472D-3EF6-4CFF-A4B9-B5045D2A844A}"/>
    <cellStyle name="SAPBEXheaderItem 3 3 3" xfId="12957" xr:uid="{AB69E03D-325B-432F-B261-E764580AF3BB}"/>
    <cellStyle name="SAPBEXheaderItem 3 4" xfId="9827" xr:uid="{FFF805F3-5446-425A-BACF-EC098393BD84}"/>
    <cellStyle name="SAPBEXheaderItem 3 5" xfId="13260" xr:uid="{E2F40719-5259-4E2C-AD5E-AA325EE528BB}"/>
    <cellStyle name="SAPBEXheaderItem 3 6" xfId="13084" xr:uid="{42065D13-A6C3-4B41-92E3-F1E4439880A2}"/>
    <cellStyle name="SAPBEXheaderItem 3 7" xfId="7934" xr:uid="{FA71C79E-9B1C-46E1-A151-63C8B5B513E3}"/>
    <cellStyle name="SAPBEXheaderItem 4" xfId="782" xr:uid="{539E6253-D379-4E49-8EAE-0DA07B3129C8}"/>
    <cellStyle name="SAPBEXheaderItem 4 2" xfId="783" xr:uid="{1E113B8D-A853-45BE-874C-99852CD85E14}"/>
    <cellStyle name="SAPBEXheaderItem 4 2 2" xfId="14905" xr:uid="{12363B17-D462-49C7-8BE8-4A2FBBC68C6A}"/>
    <cellStyle name="SAPBEXheaderItem 4 2 3" xfId="15632" xr:uid="{0C1CFFB8-BE56-4633-92F2-6F6CBD06534E}"/>
    <cellStyle name="SAPBEXheaderItem 4 2 4" xfId="17016" xr:uid="{A791065A-170F-49AF-AF70-EACA4267DF53}"/>
    <cellStyle name="SAPBEXheaderItem 4 2 5" xfId="12232" xr:uid="{347A16BB-5854-478A-A5C4-41E282BC1911}"/>
    <cellStyle name="SAPBEXheaderItem 4 3" xfId="10829" xr:uid="{1DF4675B-78CE-45F6-B083-1A7D74A151C1}"/>
    <cellStyle name="SAPBEXheaderItem 4 3 2" xfId="14060" xr:uid="{FEF00A8B-C9C0-4734-BB73-B33D116AED99}"/>
    <cellStyle name="SAPBEXheaderItem 4 3 3" xfId="14947" xr:uid="{5A62BA42-EC07-471C-BCEB-50B68F342408}"/>
    <cellStyle name="SAPBEXheaderItem 4 4" xfId="9765" xr:uid="{509209DB-A30B-40C9-BDA2-265C6D9F83EB}"/>
    <cellStyle name="SAPBEXheaderItem 4 5" xfId="13198" xr:uid="{4F2A3CA4-0B1E-4B98-80BC-DE18618C3A58}"/>
    <cellStyle name="SAPBEXheaderItem 4 6" xfId="14673" xr:uid="{6870653A-0200-4512-B5F0-F2E1A008BE43}"/>
    <cellStyle name="SAPBEXheaderItem 4 7" xfId="7872" xr:uid="{57242BDF-7541-4A67-B7D5-924261C5E7CC}"/>
    <cellStyle name="SAPBEXheaderItem 5" xfId="949" xr:uid="{CDB895FB-FDDE-49A0-B28A-AE1B5408F61F}"/>
    <cellStyle name="SAPBEXheaderItem 5 2" xfId="1357" xr:uid="{2E9C3568-21DD-4011-A844-06BF496849DF}"/>
    <cellStyle name="SAPBEXheaderItem 5 2 2" xfId="2605" xr:uid="{A6BB0DE7-EF70-43A6-9E50-1A971428AA5D}"/>
    <cellStyle name="SAPBEXheaderItem 5 2 2 2" xfId="15026" xr:uid="{DD3E366C-30D5-475D-9C65-1A57A71BF2CC}"/>
    <cellStyle name="SAPBEXheaderItem 5 2 3" xfId="3111" xr:uid="{5ABE549B-ECFB-406F-AE2A-FF378D119BE0}"/>
    <cellStyle name="SAPBEXheaderItem 5 2 3 2" xfId="15800" xr:uid="{DD440971-18C3-40D1-9B15-CDF1F557B10D}"/>
    <cellStyle name="SAPBEXheaderItem 5 2 4" xfId="1633" xr:uid="{91D5C983-A9BE-452C-AC69-E92D6B4FCF8A}"/>
    <cellStyle name="SAPBEXheaderItem 5 2 4 2" xfId="17273" xr:uid="{862E05A3-110B-4D02-B309-AF546A62033D}"/>
    <cellStyle name="SAPBEXheaderItem 5 2 5" xfId="3443" xr:uid="{B58ED10D-A127-4DE1-B934-511335CCE298}"/>
    <cellStyle name="SAPBEXheaderItem 5 2 6" xfId="1472" xr:uid="{4FEE12D9-D446-420C-AFA9-F461F00CDAA2}"/>
    <cellStyle name="SAPBEXheaderItem 5 2 7" xfId="3131" xr:uid="{1185065C-B917-4F6A-B4A1-27B8AE0DACD3}"/>
    <cellStyle name="SAPBEXheaderItem 5 2 8" xfId="12489" xr:uid="{B26B564B-96E9-4A14-B13B-7108C717B19B}"/>
    <cellStyle name="SAPBEXheaderItem 5 3" xfId="2217" xr:uid="{C06AA542-598D-4282-A8A1-4BD12B90D637}"/>
    <cellStyle name="SAPBEXheaderItem 5 3 2" xfId="14274" xr:uid="{4D2A2569-E62D-4A08-B983-36E52B5B0059}"/>
    <cellStyle name="SAPBEXheaderItem 5 3 3" xfId="13037" xr:uid="{BF42046D-0521-4DE5-B171-91209CA22AC9}"/>
    <cellStyle name="SAPBEXheaderItem 5 3 4" xfId="11087" xr:uid="{F7AA8645-33EF-4916-942D-8692B6EA21AD}"/>
    <cellStyle name="SAPBEXheaderItem 5 4" xfId="2724" xr:uid="{FA1BE981-AA3B-4259-82A9-81D01A514ACE}"/>
    <cellStyle name="SAPBEXheaderItem 5 4 2" xfId="10126" xr:uid="{BE8C5A3F-C99D-4F71-9268-7189E4E43A87}"/>
    <cellStyle name="SAPBEXheaderItem 5 5" xfId="1748" xr:uid="{0A6CA502-E096-4A45-B29B-57CFF80FFA14}"/>
    <cellStyle name="SAPBEXheaderItem 5 5 2" xfId="13520" xr:uid="{9C7EEF3B-85EA-44F6-865B-1410D8BFA227}"/>
    <cellStyle name="SAPBEXheaderItem 5 6" xfId="2622" xr:uid="{DDF5CE74-9DCD-4473-A22D-84418BC34D25}"/>
    <cellStyle name="SAPBEXheaderItem 5 6 2" xfId="13115" xr:uid="{DCA007AB-6236-4AF2-BEB8-FC166DF6C7D4}"/>
    <cellStyle name="SAPBEXheaderItem 5 7" xfId="3553" xr:uid="{1AC15B11-BB70-4597-97EC-E55490820EFC}"/>
    <cellStyle name="SAPBEXheaderItem 5 8" xfId="4361" xr:uid="{3DA67B78-D94C-495F-BEF5-FAB138B1B3D0}"/>
    <cellStyle name="SAPBEXheaderItem 5 9" xfId="8234" xr:uid="{2E79B72F-6C6F-49D7-ACF6-45FD315D5911}"/>
    <cellStyle name="SAPBEXheaderItem 6" xfId="975" xr:uid="{412780C9-2057-4C46-828E-73B8BE1EAED4}"/>
    <cellStyle name="SAPBEXheaderItem 6 2" xfId="12673" xr:uid="{0DDA7C26-CF8D-43BB-99A2-146EF9F7E3F2}"/>
    <cellStyle name="SAPBEXheaderItem 6 2 2" xfId="15110" xr:uid="{80D001CE-CDC7-4E13-AEE1-B28C5F850F9A}"/>
    <cellStyle name="SAPBEXheaderItem 6 2 3" xfId="15887" xr:uid="{8D20AC21-7FA1-45FC-8025-0207F887C799}"/>
    <cellStyle name="SAPBEXheaderItem 6 2 4" xfId="17448" xr:uid="{F51FCC02-EEF6-40B7-B464-054852E2002E}"/>
    <cellStyle name="SAPBEXheaderItem 6 3" xfId="11264" xr:uid="{2D421656-A4EC-49DC-A6A2-C08EBA8D9DA4}"/>
    <cellStyle name="SAPBEXheaderItem 6 3 2" xfId="14410" xr:uid="{DB4FE292-0280-468E-9262-9C06C923AC97}"/>
    <cellStyle name="SAPBEXheaderItem 6 3 3" xfId="9114" xr:uid="{8FC30CA8-CC7A-451C-B7C8-25F395990738}"/>
    <cellStyle name="SAPBEXheaderItem 6 4" xfId="9764" xr:uid="{D5C7C708-37FB-4505-9F27-2BCB436C31A5}"/>
    <cellStyle name="SAPBEXheaderItem 6 5" xfId="13197" xr:uid="{3CD2A966-1663-4667-BA58-0993C1BCBCCA}"/>
    <cellStyle name="SAPBEXheaderItem 6 6" xfId="13711" xr:uid="{1BEDF697-756F-4A14-AA9F-80F12CC87B4A}"/>
    <cellStyle name="SAPBEXheaderItem 6 7" xfId="7871" xr:uid="{990FAFA5-B894-4CB3-BF90-6975268E2018}"/>
    <cellStyle name="SAPBEXheaderItem 7" xfId="1038" xr:uid="{F90AF294-058B-4BB7-9191-704F32B5C0A3}"/>
    <cellStyle name="SAPBEXheaderItem 7 2" xfId="12411" xr:uid="{10DF8DB7-9A7D-4109-A038-65FF31D558C0}"/>
    <cellStyle name="SAPBEXheaderItem 7 2 2" xfId="14991" xr:uid="{9A279495-6654-4CCB-BC46-52A5AA8014A4}"/>
    <cellStyle name="SAPBEXheaderItem 7 2 3" xfId="15722" xr:uid="{261E8FF1-22AB-4A6D-8D2B-1C93E11B0F38}"/>
    <cellStyle name="SAPBEXheaderItem 7 2 4" xfId="17195" xr:uid="{AE36D884-2A79-4057-A351-A6657DBBE184}"/>
    <cellStyle name="SAPBEXheaderItem 7 3" xfId="14196" xr:uid="{F5B967A5-2E2A-44A4-9517-613103CC868A}"/>
    <cellStyle name="SAPBEXheaderItem 7 4" xfId="14147" xr:uid="{CA8C2068-6C2C-4FFD-BEA5-F356AEA997AA}"/>
    <cellStyle name="SAPBEXheaderItem 7 5" xfId="11009" xr:uid="{72C0B5FE-3016-4B46-8D77-3F7378555DB4}"/>
    <cellStyle name="SAPBEXheaderItem 8" xfId="264" xr:uid="{20ADB912-AE31-4C9A-887A-53FE5052A12A}"/>
    <cellStyle name="SAPBEXheaderItem 8 2" xfId="1180" xr:uid="{63BD2754-1148-4867-A2EA-335B7082325C}"/>
    <cellStyle name="SAPBEXheaderItem 8 2 2" xfId="2428" xr:uid="{B40E87EB-7110-40D5-8331-E7EFF23F6185}"/>
    <cellStyle name="SAPBEXheaderItem 8 2 3" xfId="2934" xr:uid="{D6051168-0433-4E01-AD0D-FF178016D1AD}"/>
    <cellStyle name="SAPBEXheaderItem 8 2 4" xfId="2310" xr:uid="{C66BEBE6-8C4A-49A8-A57C-62FF28140F78}"/>
    <cellStyle name="SAPBEXheaderItem 8 2 5" xfId="1886" xr:uid="{43611209-9D75-42AC-B885-3E86A245FBAF}"/>
    <cellStyle name="SAPBEXheaderItem 8 2 6" xfId="2784" xr:uid="{FEDFC99D-1351-455C-A838-392D158713BB}"/>
    <cellStyle name="SAPBEXheaderItem 8 2 7" xfId="2839" xr:uid="{EC088FB5-9BE7-4564-971F-DAE506E59A6E}"/>
    <cellStyle name="SAPBEXheaderItem 8 3" xfId="1606" xr:uid="{9D44C385-1EFD-4AF2-86E0-83AB97ED2FA5}"/>
    <cellStyle name="SAPBEXheaderItem 8 4" xfId="1930" xr:uid="{572F6DDA-4FBE-4DBF-A847-54ED961C0353}"/>
    <cellStyle name="SAPBEXheaderItem 8 5" xfId="1482" xr:uid="{A525A446-E26B-4014-BDCC-9A3F4AB25C15}"/>
    <cellStyle name="SAPBEXheaderItem 8 6" xfId="3578" xr:uid="{D7BFBB24-2CB0-418A-B32E-A5E687433744}"/>
    <cellStyle name="SAPBEXheaderItem 8 7" xfId="4107" xr:uid="{DAAB1F9D-A7A5-4984-9933-420F23C78AC1}"/>
    <cellStyle name="SAPBEXheaderItem 8 8" xfId="4311" xr:uid="{8C58419F-3788-4372-A789-BEA154110A51}"/>
    <cellStyle name="SAPBEXheaderItem 8 9" xfId="11529" xr:uid="{135523AB-D911-4E27-873F-F9760E52D0A8}"/>
    <cellStyle name="SAPBEXheaderItem 9" xfId="5963" xr:uid="{66A2B19E-3C7C-4B45-8D6A-40CE7DD97DE9}"/>
    <cellStyle name="SAPBEXheaderItem 9 2" xfId="14694" xr:uid="{03A6C52E-1E56-4475-A511-AB0499CD3748}"/>
    <cellStyle name="SAPBEXheaderItem 9 3" xfId="15417" xr:uid="{A7011D88-5B01-48D4-B0FB-1EFBD82DE1BE}"/>
    <cellStyle name="SAPBEXheaderItem 9 4" xfId="16759" xr:uid="{A57B7DB6-AA6A-442F-979D-1E6285A67C15}"/>
    <cellStyle name="SAPBEXheaderItem 9 5" xfId="11899" xr:uid="{04A537C1-A8E0-4273-806C-4C48A644FB0C}"/>
    <cellStyle name="SAPBEXheaderItem_0910 GSO Capex RRP - Final (Detail) v2 220710" xfId="5679" xr:uid="{D60AC13D-DE57-4346-81A2-D6D1DA540404}"/>
    <cellStyle name="SAPBEXheaderText" xfId="68" xr:uid="{8A01C69E-8D77-461A-A820-A99349F106CD}"/>
    <cellStyle name="SAPBEXheaderText 10" xfId="10486" xr:uid="{ADB3A6E2-3768-423E-81C4-1E7755A8DF35}"/>
    <cellStyle name="SAPBEXheaderText 10 2" xfId="13746" xr:uid="{813254B2-7CA3-4435-A1C0-F619DA6DC9F7}"/>
    <cellStyle name="SAPBEXheaderText 10 3" xfId="14590" xr:uid="{942534AB-D6C7-417E-A756-4EED4751A928}"/>
    <cellStyle name="SAPBEXheaderText 11" xfId="9206" xr:uid="{2B3A3288-B031-405C-8222-52EA1F771729}"/>
    <cellStyle name="SAPBEXheaderText 12" xfId="8969" xr:uid="{34623C6C-A24C-43AC-95AF-DA2ED03FA217}"/>
    <cellStyle name="SAPBEXheaderText 13" xfId="7317" xr:uid="{750B0347-9235-4E97-941B-B516E046CA59}"/>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3 2 2" xfId="14845" xr:uid="{13D49311-8E1A-4AC2-A26D-F38E0C4A57EE}"/>
    <cellStyle name="SAPBEXheaderText 3 2 3" xfId="15525" xr:uid="{8C5ACD34-0BDA-43EC-AF4F-BEDB4CE08E2F}"/>
    <cellStyle name="SAPBEXheaderText 3 2 4" xfId="16921" xr:uid="{B58658D2-257B-4439-96D0-32DDFBD8EEDD}"/>
    <cellStyle name="SAPBEXheaderText 3 2 5" xfId="12122" xr:uid="{8E048ED1-4CC3-4FAD-814C-AE6559D872EC}"/>
    <cellStyle name="SAPBEXheaderText 3 3" xfId="10718" xr:uid="{AA242131-8BC8-484B-A6F7-E728CC6C0EDF}"/>
    <cellStyle name="SAPBEXheaderText 3 3 2" xfId="13951" xr:uid="{F084AA1B-E099-4085-B700-594C44658B95}"/>
    <cellStyle name="SAPBEXheaderText 3 3 3" xfId="9071" xr:uid="{3A65A758-D87D-49F3-B606-28CDBF80EB84}"/>
    <cellStyle name="SAPBEXheaderText 3 4" xfId="9826" xr:uid="{4D7D3B4D-E084-4C0E-843A-F963AF4C6859}"/>
    <cellStyle name="SAPBEXheaderText 3 5" xfId="13259" xr:uid="{09387CD3-2E3D-410E-B40E-5FBB1A09DFAC}"/>
    <cellStyle name="SAPBEXheaderText 3 6" xfId="13595" xr:uid="{0BA84A1B-093B-4AF9-9C11-07FCCDB635DB}"/>
    <cellStyle name="SAPBEXheaderText 3 7" xfId="7933" xr:uid="{E978216E-0EC2-4A0C-AB50-796DE7FE5A91}"/>
    <cellStyle name="SAPBEXheaderText 4" xfId="787" xr:uid="{BF0A84D3-1D98-42FA-B45E-DAADE0A469FB}"/>
    <cellStyle name="SAPBEXheaderText 4 2" xfId="788" xr:uid="{27F863E4-25AD-4654-AC6F-23AC2E16A996}"/>
    <cellStyle name="SAPBEXheaderText 4 2 2" xfId="14906" xr:uid="{F35F227D-757D-432D-99F3-94D9B137D511}"/>
    <cellStyle name="SAPBEXheaderText 4 2 3" xfId="15633" xr:uid="{6F18786A-65D2-42E5-995B-61476C20DE4E}"/>
    <cellStyle name="SAPBEXheaderText 4 2 4" xfId="17017" xr:uid="{827A3AE2-E9BD-42E6-8221-77EB64B006D6}"/>
    <cellStyle name="SAPBEXheaderText 4 2 5" xfId="12233" xr:uid="{A10E7761-834D-4EF7-8C6A-87E2056B7D0D}"/>
    <cellStyle name="SAPBEXheaderText 4 3" xfId="10830" xr:uid="{85CBFC6F-3259-4610-AD87-FD76C1D815AF}"/>
    <cellStyle name="SAPBEXheaderText 4 3 2" xfId="14061" xr:uid="{B16EEBE5-5DE9-40E9-B21F-0C51407AF902}"/>
    <cellStyle name="SAPBEXheaderText 4 3 3" xfId="13099" xr:uid="{8FD13F3E-DCFF-4781-A1CD-17FF26239E83}"/>
    <cellStyle name="SAPBEXheaderText 4 4" xfId="10243" xr:uid="{EA1C0928-AD8E-4906-AC5E-E69277ECC9DB}"/>
    <cellStyle name="SAPBEXheaderText 4 5" xfId="13598" xr:uid="{2886E156-CBBC-416C-BA78-3B61CA6CBD00}"/>
    <cellStyle name="SAPBEXheaderText 4 6" xfId="14663" xr:uid="{E289D0FC-CD2D-455A-B1E5-46B805584D6E}"/>
    <cellStyle name="SAPBEXheaderText 4 7" xfId="8352" xr:uid="{7A645388-22AD-4A9D-80E9-59F1BD798136}"/>
    <cellStyle name="SAPBEXheaderText 5" xfId="950" xr:uid="{032DC4CC-59E8-4CFB-8307-D5B827FD4321}"/>
    <cellStyle name="SAPBEXheaderText 5 2" xfId="1358" xr:uid="{6D324E98-5761-40CA-B8AB-D2C20D8FD3DF}"/>
    <cellStyle name="SAPBEXheaderText 5 2 2" xfId="2606" xr:uid="{ADCF0AAF-F9A1-4E58-8BD9-089C857F420F}"/>
    <cellStyle name="SAPBEXheaderText 5 2 2 2" xfId="15027" xr:uid="{F80903C4-4614-4643-ADC4-3B6930DF5540}"/>
    <cellStyle name="SAPBEXheaderText 5 2 3" xfId="3112" xr:uid="{F179E147-97F3-4C7A-B80F-32992D999F84}"/>
    <cellStyle name="SAPBEXheaderText 5 2 3 2" xfId="15801" xr:uid="{AA4A11F7-C15C-459C-AFDB-B64E4B8ECF47}"/>
    <cellStyle name="SAPBEXheaderText 5 2 4" xfId="1497" xr:uid="{24802478-7142-4155-917A-98F0A0AADD7F}"/>
    <cellStyle name="SAPBEXheaderText 5 2 4 2" xfId="17274" xr:uid="{D4E500CB-5CEF-42B3-ADEA-7CDFC374AC51}"/>
    <cellStyle name="SAPBEXheaderText 5 2 5" xfId="3522" xr:uid="{823F3092-88F8-4235-89C9-F6EDD70979A3}"/>
    <cellStyle name="SAPBEXheaderText 5 2 6" xfId="4168" xr:uid="{C22DF889-5169-43BD-B1FC-B264E575247A}"/>
    <cellStyle name="SAPBEXheaderText 5 2 7" xfId="4110" xr:uid="{A587A83F-D6CA-4DE3-8011-FD74D22ECFE0}"/>
    <cellStyle name="SAPBEXheaderText 5 2 8" xfId="12490" xr:uid="{C15E46D5-9B64-4C76-8B76-A66600233363}"/>
    <cellStyle name="SAPBEXheaderText 5 3" xfId="2218" xr:uid="{2F241AA6-E339-40BE-B451-AD6FFA6B54DC}"/>
    <cellStyle name="SAPBEXheaderText 5 3 2" xfId="14275" xr:uid="{86AE25C4-C03B-4472-9A29-9664C4815573}"/>
    <cellStyle name="SAPBEXheaderText 5 3 3" xfId="14343" xr:uid="{AF8BE961-E67A-4286-B3BF-5106AF306774}"/>
    <cellStyle name="SAPBEXheaderText 5 3 4" xfId="11088" xr:uid="{DF324497-8B96-421D-BCFE-6EE4A764C9BA}"/>
    <cellStyle name="SAPBEXheaderText 5 4" xfId="2725" xr:uid="{73D00661-A8DD-4C76-8A35-0E4CBDF42362}"/>
    <cellStyle name="SAPBEXheaderText 5 4 2" xfId="10125" xr:uid="{D8F9680E-0D83-4562-82CC-68AC649DD114}"/>
    <cellStyle name="SAPBEXheaderText 5 5" xfId="3281" xr:uid="{D506EABD-8271-4E5D-AF20-6942BF29BA0C}"/>
    <cellStyle name="SAPBEXheaderText 5 5 2" xfId="13519" xr:uid="{4ED1D1BC-CCF5-43C1-B01C-5AB1FD2442D2}"/>
    <cellStyle name="SAPBEXheaderText 5 6" xfId="2805" xr:uid="{D590CC8B-1E2A-4F43-8CF4-0952BA07426C}"/>
    <cellStyle name="SAPBEXheaderText 5 6 2" xfId="14964" xr:uid="{C1FC919D-B837-419F-8F54-B693AC06C6EE}"/>
    <cellStyle name="SAPBEXheaderText 5 7" xfId="3971" xr:uid="{57B49148-0155-4252-A45F-94E08D7C5093}"/>
    <cellStyle name="SAPBEXheaderText 5 8" xfId="1783" xr:uid="{1926FB64-A48E-4D13-9243-9BFEEB5EA143}"/>
    <cellStyle name="SAPBEXheaderText 5 9" xfId="8233" xr:uid="{027CFD3F-C9D6-42C0-A74C-E473239C538B}"/>
    <cellStyle name="SAPBEXheaderText 6" xfId="976" xr:uid="{D7FBB049-5185-4B39-B445-FC2C693EE1A5}"/>
    <cellStyle name="SAPBEXheaderText 6 2" xfId="12674" xr:uid="{D9BA6499-1F9B-4A2A-BD91-CF4EEBC38224}"/>
    <cellStyle name="SAPBEXheaderText 6 2 2" xfId="15111" xr:uid="{75333A3B-B15C-4925-92E6-88E66DA8DD5A}"/>
    <cellStyle name="SAPBEXheaderText 6 2 3" xfId="15888" xr:uid="{3CA34D43-03D6-4FA0-84FA-CD26F2B3F53A}"/>
    <cellStyle name="SAPBEXheaderText 6 2 4" xfId="17449" xr:uid="{703CC2A6-872D-4A74-9927-89AAD8491623}"/>
    <cellStyle name="SAPBEXheaderText 6 3" xfId="11265" xr:uid="{FD4CC27F-BE19-4B4B-96E9-4E0C8CCB1418}"/>
    <cellStyle name="SAPBEXheaderText 6 3 2" xfId="14411" xr:uid="{615CE2CD-5977-4E2B-8AED-867066698ED5}"/>
    <cellStyle name="SAPBEXheaderText 6 3 3" xfId="9115" xr:uid="{AC164711-D78B-4BF5-A6DB-8C8C104939B4}"/>
    <cellStyle name="SAPBEXheaderText 6 4" xfId="9996" xr:uid="{7548630E-8F75-4CD9-BE8D-CB9AA03606DF}"/>
    <cellStyle name="SAPBEXheaderText 6 5" xfId="13390" xr:uid="{AFBB0EF3-6448-4B85-AD40-EFD6C7E1DB6D}"/>
    <cellStyle name="SAPBEXheaderText 6 6" xfId="13121" xr:uid="{93E7DA08-9F50-4BCC-8FA8-D2BB9970F001}"/>
    <cellStyle name="SAPBEXheaderText 6 7" xfId="8103" xr:uid="{078DC9A3-BA49-4372-B1D6-FDA4D6522620}"/>
    <cellStyle name="SAPBEXheaderText 7" xfId="1037" xr:uid="{B2E10C2C-D81F-46F0-BF94-8E32D0155D88}"/>
    <cellStyle name="SAPBEXheaderText 7 2" xfId="12412" xr:uid="{52194662-BA38-4FA3-A884-1F5E4AE280D0}"/>
    <cellStyle name="SAPBEXheaderText 7 2 2" xfId="14992" xr:uid="{693BDCB9-EC7E-4CD4-BB99-1AF821206B76}"/>
    <cellStyle name="SAPBEXheaderText 7 2 3" xfId="15723" xr:uid="{CD94E6B2-FF20-4844-977F-0E37A46A2FA6}"/>
    <cellStyle name="SAPBEXheaderText 7 2 4" xfId="17196" xr:uid="{F0451630-07F3-434D-B7FC-2A2116CFAA73}"/>
    <cellStyle name="SAPBEXheaderText 7 3" xfId="14197" xr:uid="{483737EF-ACFE-4D4F-A209-FFD1C38AB56A}"/>
    <cellStyle name="SAPBEXheaderText 7 4" xfId="14941" xr:uid="{FABF2A92-E4E8-4E11-94D4-554F069F8A14}"/>
    <cellStyle name="SAPBEXheaderText 7 5" xfId="11010" xr:uid="{4630C5A9-75F9-4A91-9D64-9E6BEC754414}"/>
    <cellStyle name="SAPBEXheaderText 8" xfId="265" xr:uid="{6432F18A-5AE1-47B7-8EB7-D3537253DF8C}"/>
    <cellStyle name="SAPBEXheaderText 8 2" xfId="1181" xr:uid="{78424EBC-24C3-4924-9AB4-780272B5BE67}"/>
    <cellStyle name="SAPBEXheaderText 8 2 2" xfId="2429" xr:uid="{B0E80552-2A88-4D77-86E2-651279893074}"/>
    <cellStyle name="SAPBEXheaderText 8 2 3" xfId="2935" xr:uid="{3776683E-20A0-46BD-A6FA-8723231E58F9}"/>
    <cellStyle name="SAPBEXheaderText 8 2 4" xfId="3347" xr:uid="{696A8866-8D6B-4B53-BF2D-64E152D381BA}"/>
    <cellStyle name="SAPBEXheaderText 8 2 5" xfId="3880" xr:uid="{08519167-9E66-483E-9B86-EB0D37ECFC99}"/>
    <cellStyle name="SAPBEXheaderText 8 2 6" xfId="3806" xr:uid="{8672A5D7-1364-4C37-AE1C-B3E8A8FD755B}"/>
    <cellStyle name="SAPBEXheaderText 8 2 7" xfId="3348" xr:uid="{4606463D-72ED-4ED5-9A9D-1DA72BAA0D18}"/>
    <cellStyle name="SAPBEXheaderText 8 3" xfId="1607" xr:uid="{93453E95-7714-4D80-863C-108C9580828F}"/>
    <cellStyle name="SAPBEXheaderText 8 4" xfId="1646" xr:uid="{E18A583A-8C12-43C3-9F16-B434751B70D9}"/>
    <cellStyle name="SAPBEXheaderText 8 5" xfId="3508" xr:uid="{B62166A0-D817-4C3C-9637-D212AD138533}"/>
    <cellStyle name="SAPBEXheaderText 8 6" xfId="3749" xr:uid="{CC1E6D7B-B04F-48DB-A5C9-94716E5082BC}"/>
    <cellStyle name="SAPBEXheaderText 8 7" xfId="4067" xr:uid="{37365C26-A060-496C-B44F-C8100914D0B3}"/>
    <cellStyle name="SAPBEXheaderText 8 8" xfId="3936" xr:uid="{22212BAA-1E6E-45D1-8EE1-81381053B00A}"/>
    <cellStyle name="SAPBEXheaderText 8 9" xfId="11530" xr:uid="{02E89C7D-8B96-48FB-9AFB-6E17313A2D82}"/>
    <cellStyle name="SAPBEXheaderText 9" xfId="5964" xr:uid="{99EAFB86-7F20-4DF0-8824-7C8564B64A1D}"/>
    <cellStyle name="SAPBEXheaderText 9 2" xfId="14695" xr:uid="{B067B555-4AD2-490A-ADE2-1F1444125EF7}"/>
    <cellStyle name="SAPBEXheaderText 9 3" xfId="15418" xr:uid="{BF18DF72-33CC-458A-A6E4-D64C9025B61F}"/>
    <cellStyle name="SAPBEXheaderText 9 4" xfId="16760" xr:uid="{160DF6AF-2AE6-42A4-AA6B-87987082A0FE}"/>
    <cellStyle name="SAPBEXheaderText 9 5" xfId="11900" xr:uid="{644C95A2-A134-4B00-9912-8CCB07F68CC7}"/>
    <cellStyle name="SAPBEXheaderText_0910 GSO Capex RRP - Final (Detail) v2 220710" xfId="5680" xr:uid="{830DDB3D-A4D0-4F26-8616-6D53E6B7F97A}"/>
    <cellStyle name="SAPBEXHLevel0" xfId="69" xr:uid="{A2791DFB-F9B8-43D7-9CAB-B47889C2F934}"/>
    <cellStyle name="SAPBEXHLevel0 10" xfId="1433" xr:uid="{1B23F29A-5541-42F1-AF66-8DB7966B025F}"/>
    <cellStyle name="SAPBEXHLevel0 10 2" xfId="9207" xr:uid="{8C761DC4-24F1-4F2C-8B31-3E9ED7046D1F}"/>
    <cellStyle name="SAPBEXHLevel0 11" xfId="2101" xr:uid="{BBA0F827-A90E-44A2-A2CD-9205BA156E7B}"/>
    <cellStyle name="SAPBEXHLevel0 11 2" xfId="8970" xr:uid="{E3B73AB7-FAF6-423E-8911-FFD56EF5FA74}"/>
    <cellStyle name="SAPBEXHLevel0 12" xfId="3538" xr:uid="{03E8A28B-7534-4458-940A-2C1B7C69AFDF}"/>
    <cellStyle name="SAPBEXHLevel0 13" xfId="3518" xr:uid="{3EE7D6B6-28FC-4104-9503-8462DC4D48F1}"/>
    <cellStyle name="SAPBEXHLevel0 14" xfId="4075" xr:uid="{B931BA18-A340-4199-BFAC-EC6543C84DB3}"/>
    <cellStyle name="SAPBEXHLevel0 15" xfId="4317" xr:uid="{72748AFA-6CB1-4BBA-BB15-223295B308E0}"/>
    <cellStyle name="SAPBEXHLevel0 16" xfId="5681" xr:uid="{47A4359C-208A-4C09-B196-57B42EE41BAC}"/>
    <cellStyle name="SAPBEXHLevel0 17" xfId="5965" xr:uid="{BDE7E6A0-9CBF-4CF6-A1C6-6EEBD0C7BF1C}"/>
    <cellStyle name="SAPBEXHLevel0 18" xfId="7318" xr:uid="{B2979DA0-D39A-4E7D-A090-A358478EBBB6}"/>
    <cellStyle name="SAPBEXHLevel0 2" xfId="789" xr:uid="{AD28487D-CBDF-43D4-BE20-7E93ECD60378}"/>
    <cellStyle name="SAPBEXHLevel0 2 10" xfId="5966" xr:uid="{0B1799A3-E987-4B2E-9FEA-B9F62F1EBD93}"/>
    <cellStyle name="SAPBEXHLevel0 2 10 2" xfId="8971" xr:uid="{EE9FCB0E-43FC-4AFE-B2CC-10D0F937EDC5}"/>
    <cellStyle name="SAPBEXHLevel0 2 11" xfId="7319" xr:uid="{7CAFD95E-A3D0-4AC4-93A8-E45D8948C5C7}"/>
    <cellStyle name="SAPBEXHLevel0 2 2" xfId="1273" xr:uid="{113DE577-7A0E-4C15-87E7-3A9972FE3A1F}"/>
    <cellStyle name="SAPBEXHLevel0 2 2 2" xfId="2521" xr:uid="{B15E221E-6C6B-4348-9D42-DF63CC940D4B}"/>
    <cellStyle name="SAPBEXHLevel0 2 2 2 2" xfId="15527" xr:uid="{46594B24-90E7-44F3-B296-D3CE7168E9C5}"/>
    <cellStyle name="SAPBEXHLevel0 2 2 2 3" xfId="16923" xr:uid="{BE777B7A-9283-482F-897A-499C08E7D7BF}"/>
    <cellStyle name="SAPBEXHLevel0 2 2 2 4" xfId="12124" xr:uid="{9C8A42BA-DB4C-45DF-AD66-0A9F87E525BF}"/>
    <cellStyle name="SAPBEXHLevel0 2 2 3" xfId="3027" xr:uid="{0CAA5B61-7106-4741-A762-D7DF998FCA1B}"/>
    <cellStyle name="SAPBEXHLevel0 2 2 3 2" xfId="13953" xr:uid="{2B188074-5CF6-43A0-83AB-9AF93A1EA4B0}"/>
    <cellStyle name="SAPBEXHLevel0 2 2 3 3" xfId="9073" xr:uid="{73350D00-9326-42F1-B1A6-24AF2509E9F1}"/>
    <cellStyle name="SAPBEXHLevel0 2 2 3 4" xfId="10720" xr:uid="{00445364-1140-435A-825B-1CCDA77789B6}"/>
    <cellStyle name="SAPBEXHLevel0 2 2 4" xfId="1916" xr:uid="{A03CF2DC-06F8-4F93-A0A1-0807B4E830BE}"/>
    <cellStyle name="SAPBEXHLevel0 2 2 4 2" xfId="9825" xr:uid="{0487C03A-BD58-4CDC-88F5-29FF5555A2D0}"/>
    <cellStyle name="SAPBEXHLevel0 2 2 5" xfId="2823" xr:uid="{90646620-4E1A-4125-A783-C570730DF3FB}"/>
    <cellStyle name="SAPBEXHLevel0 2 2 5 2" xfId="13258" xr:uid="{CE6B5F93-9D62-4046-B5D9-99F777EAC052}"/>
    <cellStyle name="SAPBEXHLevel0 2 2 6" xfId="1572" xr:uid="{03242037-491E-4440-8756-99F37AD29BBF}"/>
    <cellStyle name="SAPBEXHLevel0 2 2 6 2" xfId="14632" xr:uid="{9FAA6815-5772-43F7-AD68-0D4D1CC4664D}"/>
    <cellStyle name="SAPBEXHLevel0 2 2 7" xfId="4482" xr:uid="{7AA9672A-C1B6-4B83-A743-E278AF409791}"/>
    <cellStyle name="SAPBEXHLevel0 2 2 8" xfId="7932" xr:uid="{B470454B-0F18-4C5A-98D0-CA4A4F900FBA}"/>
    <cellStyle name="SAPBEXHLevel0 2 3" xfId="2068" xr:uid="{C0579D2C-7597-4E64-B3E4-ED0B96AF15A2}"/>
    <cellStyle name="SAPBEXHLevel0 2 3 2" xfId="12235" xr:uid="{8149F929-606B-4DA4-8AEC-513C22CF21C2}"/>
    <cellStyle name="SAPBEXHLevel0 2 3 2 2" xfId="15635" xr:uid="{79943AE3-6E11-4797-A67F-9929549EF3D5}"/>
    <cellStyle name="SAPBEXHLevel0 2 3 2 3" xfId="17019" xr:uid="{FAF5B4C1-8DAF-4AAC-A007-5DEF49ACAC22}"/>
    <cellStyle name="SAPBEXHLevel0 2 3 3" xfId="10832" xr:uid="{120B169D-A540-4412-85C1-0C190AED08F0}"/>
    <cellStyle name="SAPBEXHLevel0 2 3 3 2" xfId="14063" xr:uid="{1B4B6BDE-7CE0-4CB4-98AC-2BCB5CEBA970}"/>
    <cellStyle name="SAPBEXHLevel0 2 3 3 3" xfId="13554" xr:uid="{1D5D1C5A-EB95-49F0-85CA-A6558CD39792}"/>
    <cellStyle name="SAPBEXHLevel0 2 3 4" xfId="10251" xr:uid="{47A49146-D89E-433B-9F6E-520A5F9D7F27}"/>
    <cellStyle name="SAPBEXHLevel0 2 3 5" xfId="13607" xr:uid="{B43DA29A-DD87-4642-8156-318A959E102F}"/>
    <cellStyle name="SAPBEXHLevel0 2 3 6" xfId="14595" xr:uid="{5C87E211-98F7-465F-A1D8-28249107CA59}"/>
    <cellStyle name="SAPBEXHLevel0 2 3 7" xfId="8361" xr:uid="{51A46D97-E6D3-4AB0-B53B-90690AD4CD84}"/>
    <cellStyle name="SAPBEXHLevel0 2 4" xfId="1742" xr:uid="{DADBEE50-F517-4F32-8C7E-6416FAE14F36}"/>
    <cellStyle name="SAPBEXHLevel0 2 4 2" xfId="12492" xr:uid="{483AFDF1-076A-4A5E-976B-D13DF4146D16}"/>
    <cellStyle name="SAPBEXHLevel0 2 4 2 2" xfId="15803" xr:uid="{F1616155-5E56-4174-B3D1-991E536AB0BC}"/>
    <cellStyle name="SAPBEXHLevel0 2 4 2 3" xfId="17276" xr:uid="{D54914A5-B0A1-459B-B08A-CE9364D2D532}"/>
    <cellStyle name="SAPBEXHLevel0 2 4 3" xfId="11090" xr:uid="{2FA6F45D-CA84-44B7-8AC0-08C465F26814}"/>
    <cellStyle name="SAPBEXHLevel0 2 4 3 2" xfId="14277" xr:uid="{3C6CE4E6-9867-44F9-9A3D-62445B78AEE6}"/>
    <cellStyle name="SAPBEXHLevel0 2 4 3 3" xfId="13134" xr:uid="{F3137D24-1DAB-4941-B9D4-B712825D44B3}"/>
    <cellStyle name="SAPBEXHLevel0 2 4 4" xfId="9879" xr:uid="{622EA57C-7C38-4656-AF66-8D668708F715}"/>
    <cellStyle name="SAPBEXHLevel0 2 4 5" xfId="13312" xr:uid="{9D0AE114-D48B-4F26-A5C6-795556CFB1EB}"/>
    <cellStyle name="SAPBEXHLevel0 2 4 6" xfId="13173" xr:uid="{2B155E73-41D8-43AB-812E-5F65158E74E9}"/>
    <cellStyle name="SAPBEXHLevel0 2 4 7" xfId="7986" xr:uid="{A25E0643-9588-4197-B9D9-110A03F4794A}"/>
    <cellStyle name="SAPBEXHLevel0 2 5" xfId="1574" xr:uid="{72CCA7E6-3CFA-44FD-A565-E774115DC563}"/>
    <cellStyle name="SAPBEXHLevel0 2 5 2" xfId="12676" xr:uid="{F5E0F713-76A4-4161-BF9F-6A9B5DD7E427}"/>
    <cellStyle name="SAPBEXHLevel0 2 5 2 2" xfId="15890" xr:uid="{B467E369-16D0-4322-8903-C39327D827D0}"/>
    <cellStyle name="SAPBEXHLevel0 2 5 2 3" xfId="17451" xr:uid="{AF9B1F88-AE10-4F1B-ACA8-4831C4882D5D}"/>
    <cellStyle name="SAPBEXHLevel0 2 5 3" xfId="11267" xr:uid="{92234BF0-99A3-489B-9EC6-582FF07BE020}"/>
    <cellStyle name="SAPBEXHLevel0 2 5 3 2" xfId="14413" xr:uid="{1ED646F0-D716-4952-97C0-CAECE17FEE6C}"/>
    <cellStyle name="SAPBEXHLevel0 2 5 3 3" xfId="9117" xr:uid="{53251A5C-7AEC-4050-A401-684DE6CCB748}"/>
    <cellStyle name="SAPBEXHLevel0 2 5 4" xfId="10287" xr:uid="{7F1BC444-259A-4B69-A804-C8E0164D5E92}"/>
    <cellStyle name="SAPBEXHLevel0 2 5 5" xfId="13643" xr:uid="{CFEADECF-4AC4-46F4-B56C-4317A0031DDA}"/>
    <cellStyle name="SAPBEXHLevel0 2 5 6" xfId="14370" xr:uid="{40E84CDB-7BAE-4012-874F-DD11CD449A63}"/>
    <cellStyle name="SAPBEXHLevel0 2 5 7" xfId="8397" xr:uid="{36353AE4-8617-49D2-8EAC-79B9E645D3F3}"/>
    <cellStyle name="SAPBEXHLevel0 2 6" xfId="3774" xr:uid="{A4AD451F-08A1-462E-AAD7-23F802CC7632}"/>
    <cellStyle name="SAPBEXHLevel0 2 6 2" xfId="12413" xr:uid="{26B8066F-7EC2-4C22-9420-1D2C1B9BD8F6}"/>
    <cellStyle name="SAPBEXHLevel0 2 6 2 2" xfId="15724" xr:uid="{9440ABA7-93E5-4797-8009-17C3865E30FC}"/>
    <cellStyle name="SAPBEXHLevel0 2 6 2 3" xfId="17197" xr:uid="{CAECF3AE-7F13-42E5-A8F4-421B43EDF108}"/>
    <cellStyle name="SAPBEXHLevel0 2 6 3" xfId="14198" xr:uid="{229654BD-9A59-409A-A915-CA741DAD01B5}"/>
    <cellStyle name="SAPBEXHLevel0 2 6 4" xfId="13093" xr:uid="{92217530-8DDF-432B-B96C-280F2E28E7F0}"/>
    <cellStyle name="SAPBEXHLevel0 2 6 5" xfId="11011" xr:uid="{7F132B98-C07B-4E02-9CEB-9C9CEAE8E766}"/>
    <cellStyle name="SAPBEXHLevel0 2 7" xfId="3742" xr:uid="{05119C2F-5CBA-4CB6-99B5-F177B66B0199}"/>
    <cellStyle name="SAPBEXHLevel0 2 7 2" xfId="15354" xr:uid="{AA1853D1-10D3-421E-88E9-59043A773D78}"/>
    <cellStyle name="SAPBEXHLevel0 2 7 3" xfId="16535" xr:uid="{6EDB5CB5-F408-4DE1-8798-0B3013C307DE}"/>
    <cellStyle name="SAPBEXHLevel0 2 7 4" xfId="11641" xr:uid="{50966983-B818-4026-A4F6-2AFE8C016DF1}"/>
    <cellStyle name="SAPBEXHLevel0 2 8" xfId="3758" xr:uid="{3A55F2EE-4CF3-4B9E-8466-4970D6BB12BD}"/>
    <cellStyle name="SAPBEXHLevel0 2 8 2" xfId="13748" xr:uid="{C8DBF1ED-6C76-45E1-91F9-490FDB60057D}"/>
    <cellStyle name="SAPBEXHLevel0 2 8 3" xfId="13013" xr:uid="{55537BC6-3A67-43C7-BBAF-B19ABB462CB8}"/>
    <cellStyle name="SAPBEXHLevel0 2 8 4" xfId="10488" xr:uid="{F2129002-9FCB-4CCB-A0D8-0C05B0F76853}"/>
    <cellStyle name="SAPBEXHLevel0 2 9" xfId="5682" xr:uid="{FC5C978F-08B6-42A3-84E0-0E9045B2F972}"/>
    <cellStyle name="SAPBEXHLevel0 2 9 2" xfId="9208" xr:uid="{4DE28577-0889-4AC7-9CBB-CFDF61AD9A26}"/>
    <cellStyle name="SAPBEXHLevel0 3" xfId="790" xr:uid="{CD2CE189-6454-462B-B9BC-DD3914B70E24}"/>
    <cellStyle name="SAPBEXHLevel0 3 2" xfId="1274" xr:uid="{7FD3DCB1-3F96-427A-B9A3-FB8AE46F85A7}"/>
    <cellStyle name="SAPBEXHLevel0 3 2 2" xfId="2522" xr:uid="{22FE0FCD-CF6C-4180-B266-75C89B9714DE}"/>
    <cellStyle name="SAPBEXHLevel0 3 2 2 2" xfId="14846" xr:uid="{B39C6BBF-F6FA-4C2E-AB15-B9CCB73660CD}"/>
    <cellStyle name="SAPBEXHLevel0 3 2 3" xfId="3028" xr:uid="{8D14395F-544D-47EB-8BB4-43BB7713C02F}"/>
    <cellStyle name="SAPBEXHLevel0 3 2 3 2" xfId="15526" xr:uid="{8C684F78-2B2F-4786-84B9-CCF4193DAF9B}"/>
    <cellStyle name="SAPBEXHLevel0 3 2 4" xfId="2278" xr:uid="{5D06723D-96F6-4B38-9668-0B409269AC0A}"/>
    <cellStyle name="SAPBEXHLevel0 3 2 4 2" xfId="16922" xr:uid="{81EDD1DB-5B37-427E-8E94-5F4321BB3A54}"/>
    <cellStyle name="SAPBEXHLevel0 3 2 5" xfId="3847" xr:uid="{96B6779E-0294-47EA-A4F0-3AF8E676FF68}"/>
    <cellStyle name="SAPBEXHLevel0 3 2 6" xfId="3790" xr:uid="{73789651-C6A9-4AE1-9339-38DC8BE4A7D1}"/>
    <cellStyle name="SAPBEXHLevel0 3 2 7" xfId="4328" xr:uid="{D39DE1CC-13BA-47C9-BC81-B036C3B129E2}"/>
    <cellStyle name="SAPBEXHLevel0 3 2 8" xfId="12123" xr:uid="{2B23DCD5-FFF4-4A00-988C-B662D444C08B}"/>
    <cellStyle name="SAPBEXHLevel0 3 3" xfId="2069" xr:uid="{B7274BC0-7CCB-40F5-93F9-091E10DE1F3A}"/>
    <cellStyle name="SAPBEXHLevel0 3 3 2" xfId="13952" xr:uid="{3E368F58-5416-4A80-9813-EDA544067E5A}"/>
    <cellStyle name="SAPBEXHLevel0 3 3 3" xfId="9072" xr:uid="{D3C5EB35-8878-46FC-94D1-AB91EBB4F9C2}"/>
    <cellStyle name="SAPBEXHLevel0 3 3 4" xfId="10719" xr:uid="{977DE21E-595B-4DB5-A5AE-E28CA926E1C1}"/>
    <cellStyle name="SAPBEXHLevel0 3 4" xfId="1741" xr:uid="{0ADD71CE-4D08-456B-B6BA-3DF0A107BF42}"/>
    <cellStyle name="SAPBEXHLevel0 3 4 2" xfId="10295" xr:uid="{4894A9B2-15CA-4C02-90A6-6649713FBB2C}"/>
    <cellStyle name="SAPBEXHLevel0 3 5" xfId="1512" xr:uid="{AD55953B-1FAB-48C4-AAF4-44E223D3616C}"/>
    <cellStyle name="SAPBEXHLevel0 3 5 2" xfId="13651" xr:uid="{26FC3488-154F-4FE3-B920-AEC7ADD0BF84}"/>
    <cellStyle name="SAPBEXHLevel0 3 6" xfId="3400" xr:uid="{53CD0927-D198-4B70-BBDA-0A45006EDEEE}"/>
    <cellStyle name="SAPBEXHLevel0 3 6 2" xfId="14593" xr:uid="{1E970F1E-C527-47F8-A032-5D8DEBE206A9}"/>
    <cellStyle name="SAPBEXHLevel0 3 7" xfId="1859" xr:uid="{A0CEFDF1-F3F3-44F1-BA9B-F2AEE6CE44A5}"/>
    <cellStyle name="SAPBEXHLevel0 3 8" xfId="3419" xr:uid="{3F6A6D79-5E6F-4562-B2E7-A46157E43D9A}"/>
    <cellStyle name="SAPBEXHLevel0 3 9" xfId="8405" xr:uid="{CBC5D30D-667D-48E7-8100-2468107AD37B}"/>
    <cellStyle name="SAPBEXHLevel0 4" xfId="791" xr:uid="{8BD6AEC2-5B62-4253-A503-028532250043}"/>
    <cellStyle name="SAPBEXHLevel0 4 10" xfId="8146" xr:uid="{8B9778BD-B3AB-4D68-8223-54BCA8331645}"/>
    <cellStyle name="SAPBEXHLevel0 4 2" xfId="792" xr:uid="{B5357AAB-F997-49B1-9FB7-7987D48E1E15}"/>
    <cellStyle name="SAPBEXHLevel0 4 2 2" xfId="1276" xr:uid="{0925E8DB-2597-45B1-ADB6-B4F97AFCC044}"/>
    <cellStyle name="SAPBEXHLevel0 4 2 2 2" xfId="2524" xr:uid="{D8765A25-7F2C-4AA0-B73A-FD1FA5514882}"/>
    <cellStyle name="SAPBEXHLevel0 4 2 2 3" xfId="3030" xr:uid="{0DEC0AFD-37FC-4757-8AA3-C355ABE997A9}"/>
    <cellStyle name="SAPBEXHLevel0 4 2 2 4" xfId="3209" xr:uid="{6F2BF442-CCCE-4D67-B953-9321A5B2ED3F}"/>
    <cellStyle name="SAPBEXHLevel0 4 2 2 5" xfId="3594" xr:uid="{6BF7A0F5-14C8-45DA-B743-B87211E7F121}"/>
    <cellStyle name="SAPBEXHLevel0 4 2 2 6" xfId="4079" xr:uid="{D81B7092-107A-4B2C-B599-8360C5AB0B8C}"/>
    <cellStyle name="SAPBEXHLevel0 4 2 2 7" xfId="2773" xr:uid="{77F3A377-310A-41CA-B980-E8042EDA477F}"/>
    <cellStyle name="SAPBEXHLevel0 4 2 2 8" xfId="14907" xr:uid="{4D561616-8103-410F-A72C-4DD68F802D8E}"/>
    <cellStyle name="SAPBEXHLevel0 4 2 3" xfId="2071" xr:uid="{DE1EF178-CA10-4B2E-8925-9DA7BF2AFA40}"/>
    <cellStyle name="SAPBEXHLevel0 4 2 3 2" xfId="15634" xr:uid="{AABDC3B9-D24B-4EAA-B757-693997189B9D}"/>
    <cellStyle name="SAPBEXHLevel0 4 2 4" xfId="1462" xr:uid="{49D446DD-899E-414A-99DA-CB5FAED9BC48}"/>
    <cellStyle name="SAPBEXHLevel0 4 2 4 2" xfId="17018" xr:uid="{909FBEF9-7FE0-4772-AFA3-55851371A8BD}"/>
    <cellStyle name="SAPBEXHLevel0 4 2 5" xfId="1849" xr:uid="{EF2B4A5C-BDC1-404F-823F-EADD6FDC048E}"/>
    <cellStyle name="SAPBEXHLevel0 4 2 6" xfId="3985" xr:uid="{874424BE-F671-49BE-A9D3-921A0AF7068B}"/>
    <cellStyle name="SAPBEXHLevel0 4 2 7" xfId="3958" xr:uid="{75975D47-786A-4E30-956F-9392DF0C6FEF}"/>
    <cellStyle name="SAPBEXHLevel0 4 2 8" xfId="4435" xr:uid="{322C2293-DF44-45C4-8D89-75A92C811EC2}"/>
    <cellStyle name="SAPBEXHLevel0 4 2 9" xfId="12234" xr:uid="{BAB6BF31-EE1C-4C9F-8056-3630B7781155}"/>
    <cellStyle name="SAPBEXHLevel0 4 3" xfId="1275" xr:uid="{C1F6B01D-88A1-497B-9260-709EC0999DE9}"/>
    <cellStyle name="SAPBEXHLevel0 4 3 2" xfId="2523" xr:uid="{6633908F-AC45-4019-A1DE-830A901A581B}"/>
    <cellStyle name="SAPBEXHLevel0 4 3 2 2" xfId="14062" xr:uid="{74FE51CE-AA83-4EF4-9661-CAF48A0B5316}"/>
    <cellStyle name="SAPBEXHLevel0 4 3 3" xfId="3029" xr:uid="{658BAFF0-9938-4313-9E0C-D81E97100AA4}"/>
    <cellStyle name="SAPBEXHLevel0 4 3 3 2" xfId="13830" xr:uid="{3BB3F3F8-FE12-46F3-92CE-31DC34C401E9}"/>
    <cellStyle name="SAPBEXHLevel0 4 3 4" xfId="3277" xr:uid="{87FF555F-81EE-4E09-817C-5A2BDEA1AE2A}"/>
    <cellStyle name="SAPBEXHLevel0 4 3 5" xfId="3929" xr:uid="{9027BD1B-306F-4CA3-8B36-0E024C9EF794}"/>
    <cellStyle name="SAPBEXHLevel0 4 3 6" xfId="3248" xr:uid="{656D4D1F-40A3-4EB0-ADFD-FC0273D2BC99}"/>
    <cellStyle name="SAPBEXHLevel0 4 3 7" xfId="4029" xr:uid="{972E2C0C-EE76-416C-BC36-AB567F588E92}"/>
    <cellStyle name="SAPBEXHLevel0 4 3 8" xfId="10831" xr:uid="{2B2437E4-2623-48B4-B607-E93D05B1BC3E}"/>
    <cellStyle name="SAPBEXHLevel0 4 4" xfId="2070" xr:uid="{20071390-7662-4409-8D82-FD894465BE1F}"/>
    <cellStyle name="SAPBEXHLevel0 4 4 2" xfId="10039" xr:uid="{83B78E54-6DF2-4DFC-A2FC-B688F47184E0}"/>
    <cellStyle name="SAPBEXHLevel0 4 5" xfId="1692" xr:uid="{D497DCCF-38CF-4283-8FF7-729F5C7F20DD}"/>
    <cellStyle name="SAPBEXHLevel0 4 5 2" xfId="13433" xr:uid="{1E8698AC-9A40-4DC6-AF34-9DF5F6C839BD}"/>
    <cellStyle name="SAPBEXHLevel0 4 6" xfId="2154" xr:uid="{092CA0B8-C056-44ED-9E59-96209844C2A1}"/>
    <cellStyle name="SAPBEXHLevel0 4 6 2" xfId="13087" xr:uid="{B264EACE-7B5D-4532-B7C3-8030A2E5DD95}"/>
    <cellStyle name="SAPBEXHLevel0 4 7" xfId="3740" xr:uid="{7DFA45D2-ED02-49FE-ACC5-655BF831C941}"/>
    <cellStyle name="SAPBEXHLevel0 4 8" xfId="3357" xr:uid="{8AD90664-FB09-4CB8-B03B-EE7664FAC4EF}"/>
    <cellStyle name="SAPBEXHLevel0 4 9" xfId="4436" xr:uid="{DF0855BF-EA15-49B1-841A-222046E48350}"/>
    <cellStyle name="SAPBEXHLevel0 5" xfId="951" xr:uid="{6C8EAA6F-A01F-43F0-91FE-401AAB08442E}"/>
    <cellStyle name="SAPBEXHLevel0 5 2" xfId="1359" xr:uid="{B4E9DBD7-A4CE-48A0-A360-1F10DA2A4A3C}"/>
    <cellStyle name="SAPBEXHLevel0 5 2 2" xfId="2607" xr:uid="{DE0E19B8-DDA5-4A8D-82AB-44B2CBE40A11}"/>
    <cellStyle name="SAPBEXHLevel0 5 2 2 2" xfId="15028" xr:uid="{AE392271-0DDF-4865-946F-25D425DB56A8}"/>
    <cellStyle name="SAPBEXHLevel0 5 2 3" xfId="3113" xr:uid="{CEFEED93-1E56-4D47-8355-F8B0E5E2AD3C}"/>
    <cellStyle name="SAPBEXHLevel0 5 2 3 2" xfId="15802" xr:uid="{4AD1BF81-7667-490E-BC06-79F643387728}"/>
    <cellStyle name="SAPBEXHLevel0 5 2 4" xfId="1775" xr:uid="{96EC29CE-604C-42CF-B70E-BBAC132BDCD6}"/>
    <cellStyle name="SAPBEXHLevel0 5 2 4 2" xfId="17275" xr:uid="{2A41BB70-AA7D-4B48-B5A4-8BB25142F16F}"/>
    <cellStyle name="SAPBEXHLevel0 5 2 5" xfId="3612" xr:uid="{277E61D8-751C-438F-BFE3-200A534DB86A}"/>
    <cellStyle name="SAPBEXHLevel0 5 2 6" xfId="1903" xr:uid="{0B666C7E-CA39-4EA9-A3DF-827943ABADD9}"/>
    <cellStyle name="SAPBEXHLevel0 5 2 7" xfId="4458" xr:uid="{9AA1944C-7728-47E0-81F4-A55950977A98}"/>
    <cellStyle name="SAPBEXHLevel0 5 2 8" xfId="12491" xr:uid="{86060331-3F4E-4A63-A6B4-5A617DEA0742}"/>
    <cellStyle name="SAPBEXHLevel0 5 3" xfId="2219" xr:uid="{43B54E98-09DA-4CB6-90C1-4F5A5BB6DF89}"/>
    <cellStyle name="SAPBEXHLevel0 5 3 2" xfId="14276" xr:uid="{2C5740DD-B7ED-48A2-8B6D-E971E807B4BE}"/>
    <cellStyle name="SAPBEXHLevel0 5 3 3" xfId="15045" xr:uid="{06B314FD-E12C-4137-B60B-665623F9BE54}"/>
    <cellStyle name="SAPBEXHLevel0 5 3 4" xfId="11089" xr:uid="{98D58EFB-E949-4E73-BCAC-2BE82780D421}"/>
    <cellStyle name="SAPBEXHLevel0 5 4" xfId="2726" xr:uid="{BBEC5DB6-61CF-49EF-99CA-37D109E4D07A}"/>
    <cellStyle name="SAPBEXHLevel0 5 4 2" xfId="9880" xr:uid="{B9681DC9-66AC-468B-AA2A-9C62AF601317}"/>
    <cellStyle name="SAPBEXHLevel0 5 5" xfId="3214" xr:uid="{92DA9354-08F5-4B40-A73C-DABD2C357D2B}"/>
    <cellStyle name="SAPBEXHLevel0 5 5 2" xfId="13313" xr:uid="{23E0EACD-CF08-4E2C-842B-09727767ED8A}"/>
    <cellStyle name="SAPBEXHLevel0 5 6" xfId="3751" xr:uid="{C37372D3-6AD4-4BC5-8EB6-BDD31DE359DE}"/>
    <cellStyle name="SAPBEXHLevel0 5 6 2" xfId="12978" xr:uid="{0AC1FF8A-C66B-42AF-A7F9-1016ECFAF7FE}"/>
    <cellStyle name="SAPBEXHLevel0 5 7" xfId="3376" xr:uid="{A82A2AA3-6D85-48C1-B773-254974E9ABC3}"/>
    <cellStyle name="SAPBEXHLevel0 5 8" xfId="4231" xr:uid="{DEF381A4-7DBB-41D1-AB4B-9FFE2522A890}"/>
    <cellStyle name="SAPBEXHLevel0 5 9" xfId="7987" xr:uid="{09D62FA7-EAA9-4279-8F11-646AB9C1BED5}"/>
    <cellStyle name="SAPBEXHLevel0 6" xfId="977" xr:uid="{F28E65CF-B87F-48DE-98BE-A7A6848A347F}"/>
    <cellStyle name="SAPBEXHLevel0 6 2" xfId="12675" xr:uid="{6AC32471-A723-4A2D-9043-AB64F8A9BDED}"/>
    <cellStyle name="SAPBEXHLevel0 6 2 2" xfId="15112" xr:uid="{1BE3F132-980C-465A-B70B-3A64C9FC1D98}"/>
    <cellStyle name="SAPBEXHLevel0 6 2 3" xfId="15889" xr:uid="{F2268C06-6B41-4C90-8F02-C01252025A56}"/>
    <cellStyle name="SAPBEXHLevel0 6 2 4" xfId="17450" xr:uid="{0127ED91-DBB2-4F6F-AABB-5AC836A1A9FE}"/>
    <cellStyle name="SAPBEXHLevel0 6 3" xfId="11266" xr:uid="{1886C36C-84A9-49FD-8BE0-F67BF250F21A}"/>
    <cellStyle name="SAPBEXHLevel0 6 3 2" xfId="14412" xr:uid="{F245B27A-CC8C-467A-B68E-BF98EBDE5E7D}"/>
    <cellStyle name="SAPBEXHLevel0 6 3 3" xfId="9116" xr:uid="{47854FB4-386D-471A-84F5-70EE33FB586E}"/>
    <cellStyle name="SAPBEXHLevel0 6 4" xfId="9997" xr:uid="{C872FF99-6C92-4E5E-8D34-EE522A1FACD3}"/>
    <cellStyle name="SAPBEXHLevel0 6 5" xfId="13391" xr:uid="{7C349935-6E55-4C42-B01A-FD36A15C8532}"/>
    <cellStyle name="SAPBEXHLevel0 6 6" xfId="13855" xr:uid="{608760BE-2677-48AC-9764-28FB74512057}"/>
    <cellStyle name="SAPBEXHLevel0 6 7" xfId="8104" xr:uid="{B404C760-6F38-4B2C-B722-125ABBC02DD4}"/>
    <cellStyle name="SAPBEXHLevel0 7" xfId="1036" xr:uid="{BBAC4AA0-1936-4BAE-A553-700280854C64}"/>
    <cellStyle name="SAPBEXHLevel0 7 2" xfId="15319" xr:uid="{297DC810-1FC6-4129-99F8-4CD2E1A3A399}"/>
    <cellStyle name="SAPBEXHLevel0 7 3" xfId="16435" xr:uid="{46C7E9D8-3821-4C9B-9706-E74B8BB2C8FD}"/>
    <cellStyle name="SAPBEXHLevel0 7 4" xfId="11531" xr:uid="{E2D2E1EA-0874-4457-8452-7C584CC6DE6E}"/>
    <cellStyle name="SAPBEXHLevel0 8" xfId="266" xr:uid="{4ADE1EA7-D0EC-42EE-A647-2B734C7E7EE7}"/>
    <cellStyle name="SAPBEXHLevel0 8 2" xfId="1182" xr:uid="{071055AC-B836-4778-B1B6-43704EF7B0FB}"/>
    <cellStyle name="SAPBEXHLevel0 8 2 2" xfId="2430" xr:uid="{BE3AA5F6-00D9-4529-966E-4E56ACB8CE78}"/>
    <cellStyle name="SAPBEXHLevel0 8 2 3" xfId="2936" xr:uid="{20FF6A68-07B9-450C-8371-510AE2724891}"/>
    <cellStyle name="SAPBEXHLevel0 8 2 4" xfId="3318" xr:uid="{C280D135-6F69-4349-80F5-F3630882700C}"/>
    <cellStyle name="SAPBEXHLevel0 8 2 5" xfId="2701" xr:uid="{9D864398-6A5E-4FAD-B86E-E80B36161044}"/>
    <cellStyle name="SAPBEXHLevel0 8 2 6" xfId="3939" xr:uid="{C562AE00-32D7-4D86-9C25-DDFFB5FB013F}"/>
    <cellStyle name="SAPBEXHLevel0 8 2 7" xfId="3360" xr:uid="{F1487AA3-4A3A-41D0-9250-A2DD5A4B86CD}"/>
    <cellStyle name="SAPBEXHLevel0 8 2 8" xfId="14696" xr:uid="{0EA936A8-DC5D-4E6D-A61E-8A6E92D41D1C}"/>
    <cellStyle name="SAPBEXHLevel0 8 3" xfId="1608" xr:uid="{CB677B4B-E9EB-4754-BADD-C8DF5AEE7EEA}"/>
    <cellStyle name="SAPBEXHLevel0 8 3 2" xfId="15419" xr:uid="{6022AAD7-A807-42DB-A5B3-4DE57B68C4A3}"/>
    <cellStyle name="SAPBEXHLevel0 8 4" xfId="2629" xr:uid="{D0252B06-91FB-4C84-9EC2-1E352623FA84}"/>
    <cellStyle name="SAPBEXHLevel0 8 4 2" xfId="16761" xr:uid="{E6C7075A-9F58-4091-8A4D-C5A2350BFD1A}"/>
    <cellStyle name="SAPBEXHLevel0 8 5" xfId="1874" xr:uid="{8F8D26F1-50C5-4BDF-BDE7-A024F4965031}"/>
    <cellStyle name="SAPBEXHLevel0 8 6" xfId="2772" xr:uid="{4F2036F4-549A-4339-9D9B-516B6B4F19EE}"/>
    <cellStyle name="SAPBEXHLevel0 8 7" xfId="4258" xr:uid="{946CF185-7A8C-4A60-B90B-A1E03EBA0B79}"/>
    <cellStyle name="SAPBEXHLevel0 8 8" xfId="3645" xr:uid="{D0F69E14-BAC4-42A6-BAB9-28A50D8A793E}"/>
    <cellStyle name="SAPBEXHLevel0 8 9" xfId="11901" xr:uid="{D7584EAE-9238-4EC0-A358-895F68C24DAE}"/>
    <cellStyle name="SAPBEXHLevel0 9" xfId="1130" xr:uid="{70AA9E3F-0B96-4568-9267-78E7E55BE7C0}"/>
    <cellStyle name="SAPBEXHLevel0 9 2" xfId="2378" xr:uid="{BDA91970-4BC1-4736-9FEE-A7E82BC26894}"/>
    <cellStyle name="SAPBEXHLevel0 9 2 2" xfId="13747" xr:uid="{B6D61A4E-5202-4697-AFE4-944D4AD58D0E}"/>
    <cellStyle name="SAPBEXHLevel0 9 3" xfId="2884" xr:uid="{A7AE52BA-A3AF-4CD1-851B-B65488669E0D}"/>
    <cellStyle name="SAPBEXHLevel0 9 3 2" xfId="15229" xr:uid="{6BCCD6F4-AEB7-4717-9182-78CD3662A85D}"/>
    <cellStyle name="SAPBEXHLevel0 9 4" xfId="1476" xr:uid="{0A802194-9FB2-4B46-BB9A-BD25E8375376}"/>
    <cellStyle name="SAPBEXHLevel0 9 5" xfId="3337" xr:uid="{BA1AE026-D586-4E9B-94FC-E9376C55AB28}"/>
    <cellStyle name="SAPBEXHLevel0 9 6" xfId="4095" xr:uid="{0456944D-7668-4CD5-9EA6-BD54E6EA365D}"/>
    <cellStyle name="SAPBEXHLevel0 9 7" xfId="4476" xr:uid="{7BE91BF9-DEC9-405A-B21E-73CBAB60C27F}"/>
    <cellStyle name="SAPBEXHLevel0 9 8" xfId="10487" xr:uid="{7DBA5C5F-9361-4986-A28D-845F640E460B}"/>
    <cellStyle name="SAPBEXHLevel0_0910 GSO Capex RRP - Final (Detail) v2 220710" xfId="5683" xr:uid="{903AC6DE-EEEF-4891-916C-2E291FAB819C}"/>
    <cellStyle name="SAPBEXHLevel0X" xfId="70" xr:uid="{2CE16CF7-34C8-419D-A415-8DF1FD23DE9D}"/>
    <cellStyle name="SAPBEXHLevel0X 10" xfId="3539" xr:uid="{D0176DE5-61BE-436D-A4D0-351529E85985}"/>
    <cellStyle name="SAPBEXHLevel0X 10 2" xfId="13749" xr:uid="{3BB46CED-915F-4EDD-BF9C-8F71319533B6}"/>
    <cellStyle name="SAPBEXHLevel0X 10 3" xfId="14165" xr:uid="{965BD2DD-2B4B-4655-9552-65D437827CD9}"/>
    <cellStyle name="SAPBEXHLevel0X 10 4" xfId="10489" xr:uid="{01AA5C03-1EA7-4D62-8DB1-ED6EE1DA69EC}"/>
    <cellStyle name="SAPBEXHLevel0X 11" xfId="2753" xr:uid="{2DB6F38D-4587-4153-93E5-4D65CD614663}"/>
    <cellStyle name="SAPBEXHLevel0X 11 2" xfId="9209" xr:uid="{4A645DCF-F36C-4460-8664-1C5ED480A223}"/>
    <cellStyle name="SAPBEXHLevel0X 12" xfId="4250" xr:uid="{AC4B8BAF-7D8B-494A-950B-9F66DB26E894}"/>
    <cellStyle name="SAPBEXHLevel0X 12 2" xfId="8972" xr:uid="{1191EB69-D7D6-41AC-A527-E216224CD804}"/>
    <cellStyle name="SAPBEXHLevel0X 13" xfId="4288" xr:uid="{B02F0622-CE42-4BF7-97B3-3770E39E21C0}"/>
    <cellStyle name="SAPBEXHLevel0X 14" xfId="5684" xr:uid="{609C1E57-0610-42D6-B0C7-E33724E2FD3D}"/>
    <cellStyle name="SAPBEXHLevel0X 15" xfId="5967" xr:uid="{D22E8E87-E435-4704-A061-8FFBA10AD456}"/>
    <cellStyle name="SAPBEXHLevel0X 16" xfId="7320" xr:uid="{A7931AEF-54CF-446C-AA38-33C353283ECC}"/>
    <cellStyle name="SAPBEXHLevel0X 2" xfId="793" xr:uid="{D01E4566-DA75-47AC-80B3-1962CD4A1EE8}"/>
    <cellStyle name="SAPBEXHLevel0X 2 10" xfId="5685" xr:uid="{3AFF58B3-A1E1-44B5-9B29-23A23F5FFCF5}"/>
    <cellStyle name="SAPBEXHLevel0X 2 10 2" xfId="8973" xr:uid="{EE34AFB9-0ECE-46F7-A4EE-8BE1F70899EE}"/>
    <cellStyle name="SAPBEXHLevel0X 2 11" xfId="5968" xr:uid="{86810040-B2F8-4A57-AE22-80A313D2BC20}"/>
    <cellStyle name="SAPBEXHLevel0X 2 12" xfId="7321" xr:uid="{9A40ADF9-BB5E-4578-AD70-B5F178EC8131}"/>
    <cellStyle name="SAPBEXHLevel0X 2 2" xfId="794" xr:uid="{1CD55BEA-0223-41EE-9CE5-692E647949C3}"/>
    <cellStyle name="SAPBEXHLevel0X 2 2 2" xfId="1278" xr:uid="{1BEDD3C4-7DF7-4639-9DB4-6B38C105295C}"/>
    <cellStyle name="SAPBEXHLevel0X 2 2 2 2" xfId="2526" xr:uid="{80E8B01A-335F-442E-A813-8CD37A7F038A}"/>
    <cellStyle name="SAPBEXHLevel0X 2 2 2 2 2" xfId="15529" xr:uid="{F4B1205B-3EF8-4221-AF43-1768D4AB94AD}"/>
    <cellStyle name="SAPBEXHLevel0X 2 2 2 3" xfId="3032" xr:uid="{38C8E303-466D-4C14-9980-C5A1A4C10A54}"/>
    <cellStyle name="SAPBEXHLevel0X 2 2 2 3 2" xfId="16925" xr:uid="{2AAC5CC1-138E-4D07-B914-9EF73BAAE019}"/>
    <cellStyle name="SAPBEXHLevel0X 2 2 2 4" xfId="2266" xr:uid="{647BB759-28BB-47CA-8414-013F931ECCA5}"/>
    <cellStyle name="SAPBEXHLevel0X 2 2 2 5" xfId="3527" xr:uid="{67E62530-B080-4E2A-A90C-0984F86B3B6A}"/>
    <cellStyle name="SAPBEXHLevel0X 2 2 2 6" xfId="3359" xr:uid="{213A99A4-CB06-4E21-BE5D-AF4D184CA2D3}"/>
    <cellStyle name="SAPBEXHLevel0X 2 2 2 7" xfId="4365" xr:uid="{F8A638B0-E0B7-43CB-886A-D27F93264C57}"/>
    <cellStyle name="SAPBEXHLevel0X 2 2 2 8" xfId="12126" xr:uid="{84794BEF-445A-4990-994C-770248FDF56E}"/>
    <cellStyle name="SAPBEXHLevel0X 2 2 3" xfId="2073" xr:uid="{C0A234BC-27A5-40E9-8F7E-AD900453F96B}"/>
    <cellStyle name="SAPBEXHLevel0X 2 2 3 2" xfId="13955" xr:uid="{96C68E6D-11FB-4DDC-A155-09D6E0557F39}"/>
    <cellStyle name="SAPBEXHLevel0X 2 2 3 3" xfId="9075" xr:uid="{DC139BD0-63B5-4B37-974E-F6CA39B05FE1}"/>
    <cellStyle name="SAPBEXHLevel0X 2 2 3 4" xfId="10722" xr:uid="{E2625705-02A2-4EB2-9982-3D620D543C22}"/>
    <cellStyle name="SAPBEXHLevel0X 2 2 4" xfId="2267" xr:uid="{DE6A19E0-51F8-4B88-A829-ECCE75C9CBEE}"/>
    <cellStyle name="SAPBEXHLevel0X 2 2 4 2" xfId="9823" xr:uid="{8714A666-E87C-466E-9687-A0A66C729E50}"/>
    <cellStyle name="SAPBEXHLevel0X 2 2 5" xfId="1455" xr:uid="{D76340BC-13AD-409D-9C4A-0E01D315408B}"/>
    <cellStyle name="SAPBEXHLevel0X 2 2 5 2" xfId="13256" xr:uid="{413EBFB6-0313-4A62-84D2-E2C3711C9EA4}"/>
    <cellStyle name="SAPBEXHLevel0X 2 2 6" xfId="3851" xr:uid="{65C8B123-2D35-4DD9-94B7-81569F2303A6}"/>
    <cellStyle name="SAPBEXHLevel0X 2 2 6 2" xfId="9040" xr:uid="{A8FC75BC-DA17-4777-90E4-66DBFB7B5A8A}"/>
    <cellStyle name="SAPBEXHLevel0X 2 2 7" xfId="2819" xr:uid="{7832FAAB-DED3-4B10-A3BE-F3498F7A5C33}"/>
    <cellStyle name="SAPBEXHLevel0X 2 2 8" xfId="2789" xr:uid="{08B037D5-197F-4FC2-A0A1-FC0AB766125D}"/>
    <cellStyle name="SAPBEXHLevel0X 2 2 9" xfId="7930" xr:uid="{12B34497-4F70-4CCF-819F-CE10638B8EBA}"/>
    <cellStyle name="SAPBEXHLevel0X 2 3" xfId="1277" xr:uid="{42F60030-5F53-475A-9741-DDF94DE03DD6}"/>
    <cellStyle name="SAPBEXHLevel0X 2 3 2" xfId="2525" xr:uid="{C7CBDA40-5C01-4282-ABC7-7F693C9E53DA}"/>
    <cellStyle name="SAPBEXHLevel0X 2 3 2 2" xfId="15637" xr:uid="{A186DAD1-783B-4BF4-BFFA-FF17D8AD27CA}"/>
    <cellStyle name="SAPBEXHLevel0X 2 3 2 3" xfId="17021" xr:uid="{4258007D-3AEE-451A-B9E7-5A2A6CD14E4F}"/>
    <cellStyle name="SAPBEXHLevel0X 2 3 2 4" xfId="12237" xr:uid="{C3768108-11C5-48B4-9120-F48ED4B67ADE}"/>
    <cellStyle name="SAPBEXHLevel0X 2 3 3" xfId="3031" xr:uid="{2759FC86-E0BC-404F-8B60-F224825478CB}"/>
    <cellStyle name="SAPBEXHLevel0X 2 3 3 2" xfId="14065" xr:uid="{5E6350E6-C90B-43BF-AB5F-BCC7A28BCAFD}"/>
    <cellStyle name="SAPBEXHLevel0X 2 3 3 3" xfId="13048" xr:uid="{95A83136-1506-40CA-864A-91188A01F4A7}"/>
    <cellStyle name="SAPBEXHLevel0X 2 3 3 4" xfId="10834" xr:uid="{BEFC8588-085B-4E8D-BDAC-953212CCA386}"/>
    <cellStyle name="SAPBEXHLevel0X 2 3 4" xfId="2188" xr:uid="{3F4E1782-9381-4925-83F1-4F9E802E32F2}"/>
    <cellStyle name="SAPBEXHLevel0X 2 3 4 2" xfId="10040" xr:uid="{D4D70BB2-C033-4090-8C2D-FF093ACAE0B6}"/>
    <cellStyle name="SAPBEXHLevel0X 2 3 5" xfId="3462" xr:uid="{D2B6CB0D-D77A-4FB0-84C5-98CB412C713B}"/>
    <cellStyle name="SAPBEXHLevel0X 2 3 5 2" xfId="13434" xr:uid="{904B448A-D5FA-4607-B984-BA59CF51433D}"/>
    <cellStyle name="SAPBEXHLevel0X 2 3 6" xfId="4023" xr:uid="{78576BD0-537C-4AFE-A977-899922C243A1}"/>
    <cellStyle name="SAPBEXHLevel0X 2 3 6 2" xfId="14141" xr:uid="{AFEB59D4-C90B-4A88-91B7-07B734242918}"/>
    <cellStyle name="SAPBEXHLevel0X 2 3 7" xfId="3344" xr:uid="{60366B6F-A8AA-4603-98B8-DC17CBEEA803}"/>
    <cellStyle name="SAPBEXHLevel0X 2 3 8" xfId="8147" xr:uid="{63B89D0F-7539-44AA-B5BD-510C780CD3DD}"/>
    <cellStyle name="SAPBEXHLevel0X 2 4" xfId="2072" xr:uid="{074DD9AD-6CD3-427E-B0A9-D492A87FBD1A}"/>
    <cellStyle name="SAPBEXHLevel0X 2 4 2" xfId="12494" xr:uid="{5C9F086B-DD26-4F72-A748-18D6673EF589}"/>
    <cellStyle name="SAPBEXHLevel0X 2 4 2 2" xfId="15805" xr:uid="{16EAFCAF-18D0-4998-B121-17E769E0CF7D}"/>
    <cellStyle name="SAPBEXHLevel0X 2 4 2 3" xfId="17278" xr:uid="{CC386D37-2470-4CCA-869F-8876A4017AB2}"/>
    <cellStyle name="SAPBEXHLevel0X 2 4 3" xfId="11092" xr:uid="{31885661-362C-49A0-8394-BA7DB8AE38FB}"/>
    <cellStyle name="SAPBEXHLevel0X 2 4 3 2" xfId="14279" xr:uid="{5FB477CD-0DD8-4574-9BE2-D80FEF129732}"/>
    <cellStyle name="SAPBEXHLevel0X 2 4 3 3" xfId="9373" xr:uid="{B2EB1CD5-8E14-4380-A90C-96A9BD987CCD}"/>
    <cellStyle name="SAPBEXHLevel0X 2 4 4" xfId="10108" xr:uid="{BC2C0543-33BA-46FC-8319-FDC0031DB7F9}"/>
    <cellStyle name="SAPBEXHLevel0X 2 4 5" xfId="13502" xr:uid="{4ACF6D27-44EC-4C15-BB21-0960DF299F9E}"/>
    <cellStyle name="SAPBEXHLevel0X 2 4 6" xfId="13357" xr:uid="{9000E391-334F-4622-B33B-A1F07E1E4FD9}"/>
    <cellStyle name="SAPBEXHLevel0X 2 4 7" xfId="8216" xr:uid="{3268E945-EE4A-41EA-815E-2D9702B89892}"/>
    <cellStyle name="SAPBEXHLevel0X 2 5" xfId="1696" xr:uid="{44E2B492-9415-4DEB-9600-A2E745CAB73C}"/>
    <cellStyle name="SAPBEXHLevel0X 2 5 2" xfId="12678" xr:uid="{544714BC-0646-4A50-8B1D-259FE05ACA81}"/>
    <cellStyle name="SAPBEXHLevel0X 2 5 2 2" xfId="15892" xr:uid="{C4F37B55-315F-4DEC-9927-469F6046E36B}"/>
    <cellStyle name="SAPBEXHLevel0X 2 5 2 3" xfId="17453" xr:uid="{E7DB58A4-0F4E-443E-B7E4-91A0F989D454}"/>
    <cellStyle name="SAPBEXHLevel0X 2 5 3" xfId="11269" xr:uid="{3199B81D-0F67-4E84-8A98-353F32D6255A}"/>
    <cellStyle name="SAPBEXHLevel0X 2 5 3 2" xfId="14415" xr:uid="{D031D559-9DD2-4AE8-87BF-1C3957E8FF1E}"/>
    <cellStyle name="SAPBEXHLevel0X 2 5 3 3" xfId="9119" xr:uid="{16F464FA-2E95-47E4-800D-2DAD442EEA3E}"/>
    <cellStyle name="SAPBEXHLevel0X 2 5 4" xfId="9767" xr:uid="{C6E9509B-3588-423E-8833-66D0C32AAAA1}"/>
    <cellStyle name="SAPBEXHLevel0X 2 5 5" xfId="13200" xr:uid="{588D6C1F-A72B-4865-9B97-82DEE30B0FDA}"/>
    <cellStyle name="SAPBEXHLevel0X 2 5 6" xfId="14496" xr:uid="{3A5624CD-95A2-466A-A508-832B06301EE9}"/>
    <cellStyle name="SAPBEXHLevel0X 2 5 7" xfId="7874" xr:uid="{8D524287-3F2C-4645-B201-688184D53B5F}"/>
    <cellStyle name="SAPBEXHLevel0X 2 6" xfId="2857" xr:uid="{0675619D-97B1-48C9-9402-0FE7B5700782}"/>
    <cellStyle name="SAPBEXHLevel0X 2 6 2" xfId="12558" xr:uid="{31609E55-3AC9-4150-BFFD-86885B6886AE}"/>
    <cellStyle name="SAPBEXHLevel0X 2 6 2 2" xfId="15860" xr:uid="{D91EF95A-93E3-44C4-98B9-58E3966B1EB6}"/>
    <cellStyle name="SAPBEXHLevel0X 2 6 2 3" xfId="17333" xr:uid="{18E320D9-6EA1-46D7-90EC-DE87812A4A35}"/>
    <cellStyle name="SAPBEXHLevel0X 2 6 3" xfId="14334" xr:uid="{CAB9FCA1-3B1B-4F19-ADB6-0C0BF271E534}"/>
    <cellStyle name="SAPBEXHLevel0X 2 6 4" xfId="13541" xr:uid="{A79BE195-0F6A-4152-92B2-48AF7D7207D4}"/>
    <cellStyle name="SAPBEXHLevel0X 2 6 5" xfId="11149" xr:uid="{A9A1E3E9-B651-4287-94E9-EA5C2207FD3A}"/>
    <cellStyle name="SAPBEXHLevel0X 2 7" xfId="3599" xr:uid="{64E8AACF-D535-4080-A76A-5ECC3693D83F}"/>
    <cellStyle name="SAPBEXHLevel0X 2 7 2" xfId="15355" xr:uid="{91949D9A-9C67-44A3-B212-9903E13B1536}"/>
    <cellStyle name="SAPBEXHLevel0X 2 7 3" xfId="16536" xr:uid="{12AE2AE3-0384-4A6C-BC58-140F43B36A82}"/>
    <cellStyle name="SAPBEXHLevel0X 2 7 4" xfId="11642" xr:uid="{D6ECCA0D-4467-4932-949A-B85F2FFD0B83}"/>
    <cellStyle name="SAPBEXHLevel0X 2 8" xfId="2151" xr:uid="{24AFBFE3-C01B-4E91-9828-AFA4BC176117}"/>
    <cellStyle name="SAPBEXHLevel0X 2 8 2" xfId="13750" xr:uid="{A7B4D9DD-CB7A-46F6-A665-2C1186D514B8}"/>
    <cellStyle name="SAPBEXHLevel0X 2 8 3" xfId="14959" xr:uid="{7B560BD2-5C6D-468E-80BD-1786CA264E61}"/>
    <cellStyle name="SAPBEXHLevel0X 2 8 4" xfId="10490" xr:uid="{D0E3289E-FB8F-47DB-A2AF-2DF5BCF18C2E}"/>
    <cellStyle name="SAPBEXHLevel0X 2 9" xfId="1858" xr:uid="{C8238052-ECA2-4498-9405-08BE78DBC389}"/>
    <cellStyle name="SAPBEXHLevel0X 2 9 2" xfId="9210" xr:uid="{AC67E4D0-1AA8-4265-852C-1DBE848F8735}"/>
    <cellStyle name="SAPBEXHLevel0X 3" xfId="795" xr:uid="{96ACEFAB-9CAA-4F27-B415-3F8B6637FEE4}"/>
    <cellStyle name="SAPBEXHLevel0X 3 10" xfId="5686" xr:uid="{C1682332-C6B6-4448-98DA-4E2096AC140D}"/>
    <cellStyle name="SAPBEXHLevel0X 3 10 2" xfId="12238" xr:uid="{E57CA197-0984-4C0B-8D7C-631496F5A7A6}"/>
    <cellStyle name="SAPBEXHLevel0X 3 10 2 2" xfId="15638" xr:uid="{40ED2B6C-C7C0-419B-A545-553E98477285}"/>
    <cellStyle name="SAPBEXHLevel0X 3 10 2 3" xfId="17022" xr:uid="{37AEB524-AD5B-4F4B-B553-84A8838F881C}"/>
    <cellStyle name="SAPBEXHLevel0X 3 10 3" xfId="10835" xr:uid="{7CC3EAE8-CA96-450A-8F5F-F4389B9198E0}"/>
    <cellStyle name="SAPBEXHLevel0X 3 10 3 2" xfId="14066" xr:uid="{43E5415F-F437-4A47-8BCD-0BF0C41E95F5}"/>
    <cellStyle name="SAPBEXHLevel0X 3 10 3 3" xfId="14354" xr:uid="{9942F5E1-186C-4FAB-8829-104C0A633C2E}"/>
    <cellStyle name="SAPBEXHLevel0X 3 10 4" xfId="10041" xr:uid="{7343E880-BF68-498E-9677-3478B7619E3D}"/>
    <cellStyle name="SAPBEXHLevel0X 3 10 5" xfId="13435" xr:uid="{24EFA38B-E681-4405-9FF8-17199850939C}"/>
    <cellStyle name="SAPBEXHLevel0X 3 10 6" xfId="14935" xr:uid="{C950F745-7D42-44A6-A202-FFB382125C5A}"/>
    <cellStyle name="SAPBEXHLevel0X 3 10 7" xfId="8148" xr:uid="{1DF653CE-6945-45A0-9B29-4089B74F2F9F}"/>
    <cellStyle name="SAPBEXHLevel0X 3 11" xfId="5969" xr:uid="{D829527D-2595-4664-A2E1-4CAB6BC302DA}"/>
    <cellStyle name="SAPBEXHLevel0X 3 11 2" xfId="12495" xr:uid="{5A2F7104-AE14-4D93-8235-2681E74F9C68}"/>
    <cellStyle name="SAPBEXHLevel0X 3 11 2 2" xfId="15806" xr:uid="{26FC3D3C-78C9-45B9-9255-1B439C916733}"/>
    <cellStyle name="SAPBEXHLevel0X 3 11 2 3" xfId="17279" xr:uid="{956C45E2-87DC-4D76-AC59-8CEAA4E37AE8}"/>
    <cellStyle name="SAPBEXHLevel0X 3 11 3" xfId="11093" xr:uid="{F3BA5D86-ADF1-4F60-B9B7-B557BEF1EDEF}"/>
    <cellStyle name="SAPBEXHLevel0X 3 11 3 2" xfId="14280" xr:uid="{821F38B0-C918-481D-8AAA-E7ED7D90BC20}"/>
    <cellStyle name="SAPBEXHLevel0X 3 11 3 3" xfId="13672" xr:uid="{F4269038-DE57-48E7-B71D-708569A5207A}"/>
    <cellStyle name="SAPBEXHLevel0X 3 11 4" xfId="9877" xr:uid="{64EE3677-9F82-4ED3-ABCE-51585AB97C25}"/>
    <cellStyle name="SAPBEXHLevel0X 3 11 5" xfId="13310" xr:uid="{2A49C6E8-1340-4B6B-8940-B0BB655C3840}"/>
    <cellStyle name="SAPBEXHLevel0X 3 11 6" xfId="14383" xr:uid="{965DF6FD-67EA-457D-8C71-FCD47E25B706}"/>
    <cellStyle name="SAPBEXHLevel0X 3 11 7" xfId="7984" xr:uid="{56DAA178-286F-4205-8ECF-A464937C4D81}"/>
    <cellStyle name="SAPBEXHLevel0X 3 12" xfId="8112" xr:uid="{7D6B9E54-EC16-4DFB-8C80-B18043DF29B8}"/>
    <cellStyle name="SAPBEXHLevel0X 3 12 2" xfId="12679" xr:uid="{973400F0-A94F-46E8-9351-C0789DEC41FB}"/>
    <cellStyle name="SAPBEXHLevel0X 3 12 2 2" xfId="15893" xr:uid="{6CA7299F-627B-46DB-B5DE-042A3DCE501D}"/>
    <cellStyle name="SAPBEXHLevel0X 3 12 2 3" xfId="17454" xr:uid="{6AC969C4-1422-4E69-8514-541F3F7995BD}"/>
    <cellStyle name="SAPBEXHLevel0X 3 12 3" xfId="11270" xr:uid="{E3F31126-4A2B-4084-8C78-BAB6000DC467}"/>
    <cellStyle name="SAPBEXHLevel0X 3 12 3 2" xfId="14416" xr:uid="{F7A917DC-336C-4E69-8EF1-00435451D768}"/>
    <cellStyle name="SAPBEXHLevel0X 3 12 3 3" xfId="9120" xr:uid="{9245AD6C-CECD-45F8-AA9D-73F72740F21C}"/>
    <cellStyle name="SAPBEXHLevel0X 3 12 4" xfId="10005" xr:uid="{3BBFFF3A-45FF-4053-9306-02D4886DA477}"/>
    <cellStyle name="SAPBEXHLevel0X 3 12 5" xfId="13399" xr:uid="{0F27CD57-5E57-4B9B-AB46-20ADC8C723A0}"/>
    <cellStyle name="SAPBEXHLevel0X 3 12 6" xfId="13707" xr:uid="{5F0AE9CA-12C6-4170-A9E9-92C46A35BFEB}"/>
    <cellStyle name="SAPBEXHLevel0X 3 13" xfId="11012" xr:uid="{BCE77F93-8409-4D74-904F-8409C0E7C69B}"/>
    <cellStyle name="SAPBEXHLevel0X 3 13 2" xfId="12414" xr:uid="{9CA28718-315A-4220-B16F-2B4A2CC94A1F}"/>
    <cellStyle name="SAPBEXHLevel0X 3 13 2 2" xfId="15725" xr:uid="{24501406-4940-4F83-A54D-1CD3E9F2BB6B}"/>
    <cellStyle name="SAPBEXHLevel0X 3 13 2 3" xfId="17198" xr:uid="{32D35232-D577-4FD2-856D-2063EB0E293E}"/>
    <cellStyle name="SAPBEXHLevel0X 3 13 3" xfId="14199" xr:uid="{BD3D5C4B-A063-4E02-A32A-83D416ABA110}"/>
    <cellStyle name="SAPBEXHLevel0X 3 13 4" xfId="13824" xr:uid="{3D7B2E4A-2CFC-40D1-8F2E-8C7206D1D267}"/>
    <cellStyle name="SAPBEXHLevel0X 3 14" xfId="11643" xr:uid="{F4A47EB8-F3B2-4666-B66C-4933F067B2D9}"/>
    <cellStyle name="SAPBEXHLevel0X 3 14 2" xfId="15356" xr:uid="{6AA5C53E-7E7F-451D-8222-A88961542603}"/>
    <cellStyle name="SAPBEXHLevel0X 3 14 3" xfId="16537" xr:uid="{BDC1829B-E27E-4155-9A95-80856C047702}"/>
    <cellStyle name="SAPBEXHLevel0X 3 15" xfId="10491" xr:uid="{7B406DAF-AC3A-40E5-9F3E-2F72FA5106CA}"/>
    <cellStyle name="SAPBEXHLevel0X 3 15 2" xfId="13751" xr:uid="{75DC26A0-A926-41E7-9E3E-5984D66BD20A}"/>
    <cellStyle name="SAPBEXHLevel0X 3 15 3" xfId="13110" xr:uid="{BDD8FE1F-2A77-44FB-8136-681D95C1409F}"/>
    <cellStyle name="SAPBEXHLevel0X 3 16" xfId="9211" xr:uid="{0B4082DD-B3D2-425A-BF55-FDCBB0358E68}"/>
    <cellStyle name="SAPBEXHLevel0X 3 17" xfId="8974" xr:uid="{A97C1E0E-9768-4731-81C9-C8058E0C6A75}"/>
    <cellStyle name="SAPBEXHLevel0X 3 18" xfId="7322" xr:uid="{066AAAFF-2516-4DEC-A559-EF92DE769587}"/>
    <cellStyle name="SAPBEXHLevel0X 3 2" xfId="796" xr:uid="{4F9006F9-423F-4DF6-B615-CDBB89808ADD}"/>
    <cellStyle name="SAPBEXHLevel0X 3 2 10" xfId="5970" xr:uid="{EE5938B6-379C-4112-921F-F389A2988662}"/>
    <cellStyle name="SAPBEXHLevel0X 3 2 10 2" xfId="8975" xr:uid="{50A3EBFF-CB1F-4409-90D9-BD0920C3E750}"/>
    <cellStyle name="SAPBEXHLevel0X 3 2 11" xfId="7323" xr:uid="{CAC07995-10EF-437A-B9F5-7AFDD490C135}"/>
    <cellStyle name="SAPBEXHLevel0X 3 2 2" xfId="1280" xr:uid="{B1B9EAEC-2BAE-44E3-A992-64CD06948022}"/>
    <cellStyle name="SAPBEXHLevel0X 3 2 2 2" xfId="2528" xr:uid="{0C3F5B92-4F15-475A-9714-929CAB0F3101}"/>
    <cellStyle name="SAPBEXHLevel0X 3 2 2 2 2" xfId="15531" xr:uid="{B78D6E3D-8430-471E-8BEA-9E100C3CAB21}"/>
    <cellStyle name="SAPBEXHLevel0X 3 2 2 2 3" xfId="16927" xr:uid="{A6DE5445-967D-485B-8F11-DBF9A9E93D51}"/>
    <cellStyle name="SAPBEXHLevel0X 3 2 2 2 4" xfId="12128" xr:uid="{8BC24810-2711-4F6D-A9B5-15E9C02AEF8E}"/>
    <cellStyle name="SAPBEXHLevel0X 3 2 2 3" xfId="3034" xr:uid="{D5271416-153A-4756-9C0D-47916CD32C2E}"/>
    <cellStyle name="SAPBEXHLevel0X 3 2 2 3 2" xfId="13957" xr:uid="{72B0DDB5-A904-41E6-9C93-10752ACB00C4}"/>
    <cellStyle name="SAPBEXHLevel0X 3 2 2 3 3" xfId="13687" xr:uid="{8BAEA4F0-8860-4DC5-8270-15ABE640DCB1}"/>
    <cellStyle name="SAPBEXHLevel0X 3 2 2 3 4" xfId="10724" xr:uid="{18777C9C-7945-478B-899B-CC89A452A7E7}"/>
    <cellStyle name="SAPBEXHLevel0X 3 2 2 4" xfId="1774" xr:uid="{EECD1870-318F-4DDD-81A6-BBAA8B95C59D}"/>
    <cellStyle name="SAPBEXHLevel0X 3 2 2 4 2" xfId="9821" xr:uid="{FD69D443-41A1-42D7-A5BF-EF09F8AB7D21}"/>
    <cellStyle name="SAPBEXHLevel0X 3 2 2 5" xfId="3788" xr:uid="{63ACE10B-6345-4958-ACA8-CF7389927205}"/>
    <cellStyle name="SAPBEXHLevel0X 3 2 2 5 2" xfId="13254" xr:uid="{853100B9-BC43-4975-8603-EED300C1FCCC}"/>
    <cellStyle name="SAPBEXHLevel0X 3 2 2 6" xfId="3893" xr:uid="{1CE56CEE-28D4-4EAD-81C7-801B3D48EF31}"/>
    <cellStyle name="SAPBEXHLevel0X 3 2 2 6 2" xfId="13812" xr:uid="{30C90493-6314-482A-AD5F-C01F77DFD4CF}"/>
    <cellStyle name="SAPBEXHLevel0X 3 2 2 7" xfId="4510" xr:uid="{735695C7-FEEE-4AAF-B7B8-105B25ACBE91}"/>
    <cellStyle name="SAPBEXHLevel0X 3 2 2 8" xfId="7928" xr:uid="{99F9A505-1D66-48B8-B091-CB89E52CA6DB}"/>
    <cellStyle name="SAPBEXHLevel0X 3 2 3" xfId="2075" xr:uid="{6647F0AB-03F6-4109-A732-19D0D8B80673}"/>
    <cellStyle name="SAPBEXHLevel0X 3 2 3 2" xfId="12239" xr:uid="{9D6D52F4-CFA5-4521-8C38-B85BCE606FF9}"/>
    <cellStyle name="SAPBEXHLevel0X 3 2 3 2 2" xfId="15639" xr:uid="{D845F256-B008-42C2-8CBB-E41613AC7D82}"/>
    <cellStyle name="SAPBEXHLevel0X 3 2 3 2 3" xfId="17023" xr:uid="{DE1EEAF9-26D7-42E8-968C-50A10DA96EF7}"/>
    <cellStyle name="SAPBEXHLevel0X 3 2 3 3" xfId="10836" xr:uid="{5DAF11E2-5C92-4688-A157-F31ED6969D88}"/>
    <cellStyle name="SAPBEXHLevel0X 3 2 3 3 2" xfId="14067" xr:uid="{B39C121C-1A53-4D76-B8F0-67FC20781645}"/>
    <cellStyle name="SAPBEXHLevel0X 3 2 3 3 3" xfId="15056" xr:uid="{9AD17C69-A922-4063-9AC9-7E8D677D4F3B}"/>
    <cellStyle name="SAPBEXHLevel0X 3 2 3 4" xfId="10042" xr:uid="{3667B481-2D12-467F-8EFB-4CA6ECEAD6AE}"/>
    <cellStyle name="SAPBEXHLevel0X 3 2 3 5" xfId="13436" xr:uid="{6C9303DA-F600-4E19-9ACE-830FED273570}"/>
    <cellStyle name="SAPBEXHLevel0X 3 2 3 6" xfId="13180" xr:uid="{0B06F707-DB37-4568-BB61-3ACDA744A5B5}"/>
    <cellStyle name="SAPBEXHLevel0X 3 2 3 7" xfId="8149" xr:uid="{D914FA5E-C269-49F6-89D0-D30D629E76C0}"/>
    <cellStyle name="SAPBEXHLevel0X 3 2 4" xfId="1693" xr:uid="{A629DA82-8C20-42F1-BA53-D2156909A5A5}"/>
    <cellStyle name="SAPBEXHLevel0X 3 2 4 2" xfId="12496" xr:uid="{793793EC-44B2-40E7-8030-22A059F53204}"/>
    <cellStyle name="SAPBEXHLevel0X 3 2 4 2 2" xfId="15807" xr:uid="{2B8C8FE0-5511-4B36-B3F1-548862BD8C37}"/>
    <cellStyle name="SAPBEXHLevel0X 3 2 4 2 3" xfId="17280" xr:uid="{CDB9800C-F9B3-4578-8170-F19A40FC37FE}"/>
    <cellStyle name="SAPBEXHLevel0X 3 2 4 3" xfId="11094" xr:uid="{CADEBA85-517A-4130-9842-E3B4DCD75590}"/>
    <cellStyle name="SAPBEXHLevel0X 3 2 4 3 2" xfId="14281" xr:uid="{EAC1A964-5453-48D6-8A0B-0E7CCDC54C44}"/>
    <cellStyle name="SAPBEXHLevel0X 3 2 4 3 3" xfId="14636" xr:uid="{8DF3191C-1135-4FCA-991B-CA167B92021C}"/>
    <cellStyle name="SAPBEXHLevel0X 3 2 4 4" xfId="9771" xr:uid="{21814077-2320-4701-86F1-6D53FD603671}"/>
    <cellStyle name="SAPBEXHLevel0X 3 2 4 5" xfId="13204" xr:uid="{E223A6D2-04E8-4A99-9989-602711D0DCC7}"/>
    <cellStyle name="SAPBEXHLevel0X 3 2 4 6" xfId="14976" xr:uid="{2B4438A0-2304-4F76-AB99-FBCE427B223B}"/>
    <cellStyle name="SAPBEXHLevel0X 3 2 4 7" xfId="7878" xr:uid="{0B4573F2-F6DE-48C0-A123-B2C4B159C6C8}"/>
    <cellStyle name="SAPBEXHLevel0X 3 2 5" xfId="2831" xr:uid="{30688816-0F32-4401-95F2-78F64A7ABD00}"/>
    <cellStyle name="SAPBEXHLevel0X 3 2 5 2" xfId="12680" xr:uid="{5788CB4C-21B9-432B-96CC-32DCF49FB46B}"/>
    <cellStyle name="SAPBEXHLevel0X 3 2 5 2 2" xfId="15894" xr:uid="{9AD1A90B-0966-4D55-B2DE-C93523C7A86E}"/>
    <cellStyle name="SAPBEXHLevel0X 3 2 5 2 3" xfId="17455" xr:uid="{DEFB26A5-92E5-48E9-B9A5-EC2C6B89851E}"/>
    <cellStyle name="SAPBEXHLevel0X 3 2 5 3" xfId="11271" xr:uid="{61D9DDE3-384F-4CF5-8916-A493A738EC6C}"/>
    <cellStyle name="SAPBEXHLevel0X 3 2 5 3 2" xfId="14417" xr:uid="{957FC331-1AE9-40DE-B18E-7F393386FAC3}"/>
    <cellStyle name="SAPBEXHLevel0X 3 2 5 3 3" xfId="9121" xr:uid="{669EC252-FD24-454A-B2B6-FA1B343AEF84}"/>
    <cellStyle name="SAPBEXHLevel0X 3 2 5 4" xfId="10242" xr:uid="{645C241A-D4C5-4D4C-A68A-9B4577330076}"/>
    <cellStyle name="SAPBEXHLevel0X 3 2 5 5" xfId="13597" xr:uid="{B9062A82-9029-4B63-9339-69BF094B6203}"/>
    <cellStyle name="SAPBEXHLevel0X 3 2 5 6" xfId="13700" xr:uid="{DC255074-582F-4493-A5B1-E391BFACFC40}"/>
    <cellStyle name="SAPBEXHLevel0X 3 2 5 7" xfId="8351" xr:uid="{AE8ECDEB-7A05-4DD5-B375-F627CC3AD1C1}"/>
    <cellStyle name="SAPBEXHLevel0X 3 2 6" xfId="3973" xr:uid="{B69D34E5-F355-4248-8D81-EE610D49E1D8}"/>
    <cellStyle name="SAPBEXHLevel0X 3 2 6 2" xfId="12415" xr:uid="{8E62DEE4-A9FF-42D4-91AA-26BDB4FE1B78}"/>
    <cellStyle name="SAPBEXHLevel0X 3 2 6 2 2" xfId="15726" xr:uid="{4F833411-C2A5-424F-BCE4-DD428A8042A9}"/>
    <cellStyle name="SAPBEXHLevel0X 3 2 6 2 3" xfId="17199" xr:uid="{D18538BC-6867-499A-9A2B-A7880D50001B}"/>
    <cellStyle name="SAPBEXHLevel0X 3 2 6 3" xfId="14200" xr:uid="{12344AAD-8394-4B7B-987C-11F2EF2D7C9C}"/>
    <cellStyle name="SAPBEXHLevel0X 3 2 6 4" xfId="13548" xr:uid="{C7BA5F86-7935-4F6C-BE8D-8426E252C217}"/>
    <cellStyle name="SAPBEXHLevel0X 3 2 6 5" xfId="11013" xr:uid="{555CDA92-9709-479E-A4DF-43005EEBEEB8}"/>
    <cellStyle name="SAPBEXHLevel0X 3 2 7" xfId="3469" xr:uid="{294BF2A0-CE10-496C-AEA1-7FAA0BFFC886}"/>
    <cellStyle name="SAPBEXHLevel0X 3 2 7 2" xfId="15357" xr:uid="{6085CA6D-0ED7-4942-A56E-81D190EEB6E7}"/>
    <cellStyle name="SAPBEXHLevel0X 3 2 7 3" xfId="16538" xr:uid="{EB740FB8-26CF-41EE-BAE5-22C6412E9AEC}"/>
    <cellStyle name="SAPBEXHLevel0X 3 2 7 4" xfId="11644" xr:uid="{973A4D79-E8DE-4600-9D44-E0222B693709}"/>
    <cellStyle name="SAPBEXHLevel0X 3 2 8" xfId="4438" xr:uid="{95DFDEF8-E51D-4E70-9647-CDE098D6D8D1}"/>
    <cellStyle name="SAPBEXHLevel0X 3 2 8 2" xfId="13752" xr:uid="{3088639B-D519-499E-AE6A-DCA4ECE75DB9}"/>
    <cellStyle name="SAPBEXHLevel0X 3 2 8 3" xfId="13843" xr:uid="{3788C3F2-4205-444F-B375-95AD2D9B660E}"/>
    <cellStyle name="SAPBEXHLevel0X 3 2 8 4" xfId="10492" xr:uid="{5FB2FF6A-B757-42FB-B661-9E5635B5838F}"/>
    <cellStyle name="SAPBEXHLevel0X 3 2 9" xfId="5687" xr:uid="{E78C9BCA-D578-46BD-A497-3793780F429C}"/>
    <cellStyle name="SAPBEXHLevel0X 3 2 9 2" xfId="9212" xr:uid="{82A238EC-40C6-46F8-BCDC-907A73FD59FB}"/>
    <cellStyle name="SAPBEXHLevel0X 3 3" xfId="1279" xr:uid="{51BD24D4-CF55-4A99-B2C5-28D0CD12D85A}"/>
    <cellStyle name="SAPBEXHLevel0X 3 3 10" xfId="8976" xr:uid="{5C69EB92-954D-4535-8516-149BA1735BF4}"/>
    <cellStyle name="SAPBEXHLevel0X 3 3 11" xfId="7324" xr:uid="{BC7C907A-4C97-472B-A316-C38D5348F924}"/>
    <cellStyle name="SAPBEXHLevel0X 3 3 2" xfId="2527" xr:uid="{45AC19FD-7DD3-4092-9E92-8BA235363B5B}"/>
    <cellStyle name="SAPBEXHLevel0X 3 3 2 2" xfId="12129" xr:uid="{F488AA3E-D870-4C6B-A25C-F2D1F18B9C17}"/>
    <cellStyle name="SAPBEXHLevel0X 3 3 2 2 2" xfId="15532" xr:uid="{D3C4AF20-AD81-43B7-81C7-63EA075E6000}"/>
    <cellStyle name="SAPBEXHLevel0X 3 3 2 2 3" xfId="16928" xr:uid="{3AC152F7-F08A-473A-9D2B-D9EE0FCC5B44}"/>
    <cellStyle name="SAPBEXHLevel0X 3 3 2 3" xfId="10725" xr:uid="{1E9E7844-EC28-4282-ACBC-0B391429AD6D}"/>
    <cellStyle name="SAPBEXHLevel0X 3 3 2 3 2" xfId="13958" xr:uid="{4845C3E5-5DD1-41B3-9AD9-87EE2398058C}"/>
    <cellStyle name="SAPBEXHLevel0X 3 3 2 3 3" xfId="14650" xr:uid="{FE636B79-22BF-432A-BA95-606F3C2FEFB7}"/>
    <cellStyle name="SAPBEXHLevel0X 3 3 2 4" xfId="9820" xr:uid="{1646237F-DCD7-47E0-82CA-C14642FCAD0B}"/>
    <cellStyle name="SAPBEXHLevel0X 3 3 2 5" xfId="13253" xr:uid="{9E23E3EE-38F7-4BDB-B3F1-942EBFE3CEBA}"/>
    <cellStyle name="SAPBEXHLevel0X 3 3 2 6" xfId="14017" xr:uid="{6183F6CD-5D52-467F-94C3-7649D8F11A27}"/>
    <cellStyle name="SAPBEXHLevel0X 3 3 2 7" xfId="7927" xr:uid="{330BEC25-180F-4343-A91B-2E5F647E81BF}"/>
    <cellStyle name="SAPBEXHLevel0X 3 3 3" xfId="3033" xr:uid="{C486725F-78AF-42EC-9568-1CA1CAC54129}"/>
    <cellStyle name="SAPBEXHLevel0X 3 3 3 2" xfId="12240" xr:uid="{5165CEB1-20C5-415F-9B27-C6E2AE5B866F}"/>
    <cellStyle name="SAPBEXHLevel0X 3 3 3 2 2" xfId="15640" xr:uid="{21230543-7219-4F8E-854C-0EF944F9E960}"/>
    <cellStyle name="SAPBEXHLevel0X 3 3 3 2 3" xfId="17024" xr:uid="{91410BB6-5457-405B-913F-16EBE4EB393D}"/>
    <cellStyle name="SAPBEXHLevel0X 3 3 3 3" xfId="10837" xr:uid="{19AA70C0-F0BF-4BC2-89A1-338756D016C3}"/>
    <cellStyle name="SAPBEXHLevel0X 3 3 3 3 2" xfId="14068" xr:uid="{53C72B1A-7386-4B55-B2A7-C0BD697CDF20}"/>
    <cellStyle name="SAPBEXHLevel0X 3 3 3 3 3" xfId="13145" xr:uid="{CD19240C-6263-41DA-8945-526CC46B6247}"/>
    <cellStyle name="SAPBEXHLevel0X 3 3 3 4" xfId="10043" xr:uid="{5B8A5CDC-C0A9-4353-9A5B-F5FBBA0786BF}"/>
    <cellStyle name="SAPBEXHLevel0X 3 3 3 5" xfId="13437" xr:uid="{46690691-E169-4B15-B89D-3C2475AD6677}"/>
    <cellStyle name="SAPBEXHLevel0X 3 3 3 6" xfId="12986" xr:uid="{99F7CAEF-171E-4346-A07D-3B65D7919BF7}"/>
    <cellStyle name="SAPBEXHLevel0X 3 3 3 7" xfId="8150" xr:uid="{CE67C2FB-C441-4EA4-9823-2ABD36F2B74E}"/>
    <cellStyle name="SAPBEXHLevel0X 3 3 4" xfId="1626" xr:uid="{C434DE54-9136-40D1-9E5C-FA60F46B9521}"/>
    <cellStyle name="SAPBEXHLevel0X 3 3 4 2" xfId="12497" xr:uid="{78DEB9D9-DAB2-4E00-9A7F-B90FFA95E72E}"/>
    <cellStyle name="SAPBEXHLevel0X 3 3 4 2 2" xfId="15808" xr:uid="{360DECDC-5B2F-4F42-9D53-F130315DAB8C}"/>
    <cellStyle name="SAPBEXHLevel0X 3 3 4 2 3" xfId="17281" xr:uid="{5EBD5F41-1235-4E10-B9F1-587E70EBFD26}"/>
    <cellStyle name="SAPBEXHLevel0X 3 3 4 3" xfId="11095" xr:uid="{F54A9D0D-AE43-4CE1-8FFE-7547BAA2B87E}"/>
    <cellStyle name="SAPBEXHLevel0X 3 3 4 3 2" xfId="14282" xr:uid="{5B73EEF5-367F-484C-A7A8-315BD77EB4DC}"/>
    <cellStyle name="SAPBEXHLevel0X 3 3 4 3 3" xfId="13317" xr:uid="{3A6636B1-EF0B-46AE-A9FA-E3E4EAD131C9}"/>
    <cellStyle name="SAPBEXHLevel0X 3 3 4 4" xfId="10097" xr:uid="{2AAA9205-166F-46BA-8982-5CD88054CAB1}"/>
    <cellStyle name="SAPBEXHLevel0X 3 3 4 5" xfId="13491" xr:uid="{7B176648-32B6-4B4A-85BE-94CE81E8C273}"/>
    <cellStyle name="SAPBEXHLevel0X 3 3 4 6" xfId="13852" xr:uid="{1B6D3ED5-97F7-488D-99DE-A0525E0AB763}"/>
    <cellStyle name="SAPBEXHLevel0X 3 3 4 7" xfId="8205" xr:uid="{F46B8403-81B1-402B-AD59-C30677E5BB12}"/>
    <cellStyle name="SAPBEXHLevel0X 3 3 5" xfId="3736" xr:uid="{A157E0E4-8D76-482F-9C9A-D9FD31D95B19}"/>
    <cellStyle name="SAPBEXHLevel0X 3 3 5 2" xfId="12681" xr:uid="{A7A96A30-9AE1-47AC-8E61-5CFACAE4F863}"/>
    <cellStyle name="SAPBEXHLevel0X 3 3 5 2 2" xfId="15895" xr:uid="{15F8490A-BBBE-479C-BCD1-0A5875173CB3}"/>
    <cellStyle name="SAPBEXHLevel0X 3 3 5 2 3" xfId="17456" xr:uid="{1C55ED58-C0AA-4C2A-98C6-D891F3F50604}"/>
    <cellStyle name="SAPBEXHLevel0X 3 3 5 3" xfId="11272" xr:uid="{3C6392E1-4BAF-48AD-81BA-A615674A6724}"/>
    <cellStyle name="SAPBEXHLevel0X 3 3 5 3 2" xfId="14418" xr:uid="{93919750-D09A-44F1-B3B9-9705D1E9451A}"/>
    <cellStyle name="SAPBEXHLevel0X 3 3 5 3 3" xfId="9122" xr:uid="{22E99938-2E18-4DD8-B148-899E99AF6DC3}"/>
    <cellStyle name="SAPBEXHLevel0X 3 3 5 4" xfId="10282" xr:uid="{C2CB7E57-2C29-4AB8-9452-61060CE9EDF8}"/>
    <cellStyle name="SAPBEXHLevel0X 3 3 5 5" xfId="13638" xr:uid="{609D31BB-BA55-4198-A4E6-D83FC5E205ED}"/>
    <cellStyle name="SAPBEXHLevel0X 3 3 5 6" xfId="13113" xr:uid="{9E29C3D5-4A38-4291-B210-89ACE1108108}"/>
    <cellStyle name="SAPBEXHLevel0X 3 3 5 7" xfId="8392" xr:uid="{FD1CB645-C786-4F56-A1C8-3C71D226D99F}"/>
    <cellStyle name="SAPBEXHLevel0X 3 3 6" xfId="2656" xr:uid="{EE327830-C362-4863-9753-78D89B4B7D72}"/>
    <cellStyle name="SAPBEXHLevel0X 3 3 6 2" xfId="12297" xr:uid="{A5244BCD-8625-4A4F-879B-8AD7037D5378}"/>
    <cellStyle name="SAPBEXHLevel0X 3 3 6 2 2" xfId="15696" xr:uid="{84538C42-B6C8-4CB8-907F-3C795D2ADDE4}"/>
    <cellStyle name="SAPBEXHLevel0X 3 3 6 2 3" xfId="17081" xr:uid="{4A69ED00-E8BC-4EA6-BCD9-3204C6DA7D2D}"/>
    <cellStyle name="SAPBEXHLevel0X 3 3 6 3" xfId="14125" xr:uid="{3F87B8A5-080F-42A6-A0C3-BAB4471B50A3}"/>
    <cellStyle name="SAPBEXHLevel0X 3 3 6 4" xfId="13679" xr:uid="{FDDFBB58-090C-445B-95AF-1D1CC70A83BC}"/>
    <cellStyle name="SAPBEXHLevel0X 3 3 6 5" xfId="10894" xr:uid="{37E3036A-79B6-48E1-B942-F198BDCB199C}"/>
    <cellStyle name="SAPBEXHLevel0X 3 3 7" xfId="4341" xr:uid="{466939D3-DAF4-4FDE-9D08-0346B7B8E5FF}"/>
    <cellStyle name="SAPBEXHLevel0X 3 3 7 2" xfId="15358" xr:uid="{C5E833F9-65ED-4FA2-A223-ECCADC0AA5EC}"/>
    <cellStyle name="SAPBEXHLevel0X 3 3 7 3" xfId="16539" xr:uid="{83303F3E-6410-4A70-9585-502E6741AA65}"/>
    <cellStyle name="SAPBEXHLevel0X 3 3 7 4" xfId="11645" xr:uid="{4BC2B458-E27D-4AA2-9383-32049D5BDACB}"/>
    <cellStyle name="SAPBEXHLevel0X 3 3 8" xfId="5688" xr:uid="{9CF634AB-57D3-4BA7-941E-D9632ED8F88B}"/>
    <cellStyle name="SAPBEXHLevel0X 3 3 8 2" xfId="13753" xr:uid="{84F51470-2205-47C8-B2FF-452B9935ECCE}"/>
    <cellStyle name="SAPBEXHLevel0X 3 3 8 3" xfId="13568" xr:uid="{FB58C6AE-3983-4377-8967-62D9AFFD5D3C}"/>
    <cellStyle name="SAPBEXHLevel0X 3 3 8 4" xfId="10493" xr:uid="{1029D869-B4A7-4549-9202-029FB5827CA0}"/>
    <cellStyle name="SAPBEXHLevel0X 3 3 9" xfId="5971" xr:uid="{62945C9E-3D9C-4492-9EDF-E053D463BB48}"/>
    <cellStyle name="SAPBEXHLevel0X 3 3 9 2" xfId="9213" xr:uid="{9CDE735B-D993-4658-A0AC-EEE679610C4C}"/>
    <cellStyle name="SAPBEXHLevel0X 3 4" xfId="2074" xr:uid="{4990BE7E-D4D3-4CBD-9F23-DAEAE686EA7A}"/>
    <cellStyle name="SAPBEXHLevel0X 3 4 10" xfId="8977" xr:uid="{3FA594F9-C589-4D69-A070-6761CD9CA992}"/>
    <cellStyle name="SAPBEXHLevel0X 3 4 11" xfId="7325" xr:uid="{F732DCD2-716E-4930-865B-6DDC88CB9262}"/>
    <cellStyle name="SAPBEXHLevel0X 3 4 2" xfId="5689" xr:uid="{9EB45B24-86C6-43DE-9C59-62FC0C7609DE}"/>
    <cellStyle name="SAPBEXHLevel0X 3 4 2 2" xfId="12130" xr:uid="{FAA3800D-1975-483E-8CB1-A264E4155042}"/>
    <cellStyle name="SAPBEXHLevel0X 3 4 2 2 2" xfId="15533" xr:uid="{95A1F0D1-8139-48F2-AA38-835EB296C966}"/>
    <cellStyle name="SAPBEXHLevel0X 3 4 2 2 3" xfId="16929" xr:uid="{A26D543F-186F-44BF-B2EC-D539FC3EC6B2}"/>
    <cellStyle name="SAPBEXHLevel0X 3 4 2 3" xfId="10726" xr:uid="{E98E9513-25D2-4160-8080-C5E5F8B51E4F}"/>
    <cellStyle name="SAPBEXHLevel0X 3 4 2 3 2" xfId="13959" xr:uid="{4859DC4C-D581-4932-85A9-AC2F7D5D7001}"/>
    <cellStyle name="SAPBEXHLevel0X 3 4 2 3 3" xfId="13341" xr:uid="{349BB2D8-4D0E-4B48-947E-44AF4795629B}"/>
    <cellStyle name="SAPBEXHLevel0X 3 4 2 4" xfId="9819" xr:uid="{775297A2-015A-4C63-BE44-22DBB7A60753}"/>
    <cellStyle name="SAPBEXHLevel0X 3 4 2 5" xfId="13252" xr:uid="{0FCA4C13-0441-48E7-93AD-B5905F13CC7C}"/>
    <cellStyle name="SAPBEXHLevel0X 3 4 2 6" xfId="14863" xr:uid="{F1FD23EE-A37F-433E-AA31-D991ADF0909E}"/>
    <cellStyle name="SAPBEXHLevel0X 3 4 2 7" xfId="7926" xr:uid="{D043E436-178D-4B7E-82C4-8E6219D8452C}"/>
    <cellStyle name="SAPBEXHLevel0X 3 4 3" xfId="5972" xr:uid="{EA932FDD-BDF6-4098-BE60-5E8B8229F94B}"/>
    <cellStyle name="SAPBEXHLevel0X 3 4 3 2" xfId="12241" xr:uid="{B2025C2A-0B0A-4A2F-B677-61F416EC4A7A}"/>
    <cellStyle name="SAPBEXHLevel0X 3 4 3 2 2" xfId="15641" xr:uid="{12EC42DE-ED1B-4567-BA9C-9982AC0EDBA2}"/>
    <cellStyle name="SAPBEXHLevel0X 3 4 3 2 3" xfId="17025" xr:uid="{192B8A2C-82DD-4723-B379-75BF220E9839}"/>
    <cellStyle name="SAPBEXHLevel0X 3 4 3 3" xfId="10838" xr:uid="{53BBAF44-5522-47F1-A9A9-3B1474A346B6}"/>
    <cellStyle name="SAPBEXHLevel0X 3 4 3 3 2" xfId="14069" xr:uid="{FB8C1B03-78FB-4F6C-96D5-73BECF59AA0B}"/>
    <cellStyle name="SAPBEXHLevel0X 3 4 3 3 3" xfId="12952" xr:uid="{7BB8035D-4BF1-4F62-8ED2-017CBC685DE9}"/>
    <cellStyle name="SAPBEXHLevel0X 3 4 3 4" xfId="10044" xr:uid="{85F87028-F17F-4078-B88A-C2B13BD1630E}"/>
    <cellStyle name="SAPBEXHLevel0X 3 4 3 5" xfId="13438" xr:uid="{0CF7F7BC-8732-44E2-B9C6-2D8B3467E2F9}"/>
    <cellStyle name="SAPBEXHLevel0X 3 4 3 6" xfId="13818" xr:uid="{3C207574-F221-4AB4-9D6C-ADC7C1FE49AD}"/>
    <cellStyle name="SAPBEXHLevel0X 3 4 3 7" xfId="8151" xr:uid="{7AE5C714-9E80-4B9C-8639-CAD306B33D11}"/>
    <cellStyle name="SAPBEXHLevel0X 3 4 4" xfId="8227" xr:uid="{21D75E10-54D8-4502-A137-EFB002960575}"/>
    <cellStyle name="SAPBEXHLevel0X 3 4 4 2" xfId="12498" xr:uid="{F35B20CB-C03A-4BE6-AB11-3EDFB7CF41D5}"/>
    <cellStyle name="SAPBEXHLevel0X 3 4 4 2 2" xfId="15809" xr:uid="{6F340302-518F-47D6-9ED3-3835509EA420}"/>
    <cellStyle name="SAPBEXHLevel0X 3 4 4 2 3" xfId="17282" xr:uid="{5D808DC9-738F-41BD-B838-9734FB856E21}"/>
    <cellStyle name="SAPBEXHLevel0X 3 4 4 3" xfId="11096" xr:uid="{82ADED27-D345-4C67-87E3-AE9283BFB673}"/>
    <cellStyle name="SAPBEXHLevel0X 3 4 4 3 2" xfId="14283" xr:uid="{9FDF4A50-4005-4FD1-B69B-22A5FB2797DA}"/>
    <cellStyle name="SAPBEXHLevel0X 3 4 4 3 3" xfId="14568" xr:uid="{0B71DFA2-D4E9-4019-85B0-F7821B5CEDC6}"/>
    <cellStyle name="SAPBEXHLevel0X 3 4 4 4" xfId="10119" xr:uid="{CB21562C-2163-4C8D-935C-538CBE478561}"/>
    <cellStyle name="SAPBEXHLevel0X 3 4 4 5" xfId="13513" xr:uid="{7F669F57-7136-4802-86AE-CBC30EFC745E}"/>
    <cellStyle name="SAPBEXHLevel0X 3 4 4 6" xfId="14375" xr:uid="{B3C3AFDE-C19E-45A6-A640-97E5F791A7AA}"/>
    <cellStyle name="SAPBEXHLevel0X 3 4 5" xfId="8113" xr:uid="{1EEFFED9-E00D-41E2-A7CD-D88D8FB94AB8}"/>
    <cellStyle name="SAPBEXHLevel0X 3 4 5 2" xfId="12682" xr:uid="{260B31C9-E3C6-4515-BA04-94B0534199B2}"/>
    <cellStyle name="SAPBEXHLevel0X 3 4 5 2 2" xfId="15896" xr:uid="{86D08993-A371-4AEA-BEDA-CE60C9ED3B4C}"/>
    <cellStyle name="SAPBEXHLevel0X 3 4 5 2 3" xfId="17457" xr:uid="{0081CFA6-1D56-4D24-873B-15A9FEE680D1}"/>
    <cellStyle name="SAPBEXHLevel0X 3 4 5 3" xfId="11273" xr:uid="{DED35C4C-88B5-46FC-813E-14A54DA4084B}"/>
    <cellStyle name="SAPBEXHLevel0X 3 4 5 3 2" xfId="14419" xr:uid="{126FD9C9-3E95-469C-BAE5-A85FCA0394C0}"/>
    <cellStyle name="SAPBEXHLevel0X 3 4 5 3 3" xfId="9123" xr:uid="{1FE6B3F1-65BC-4059-A715-CDBF18734A14}"/>
    <cellStyle name="SAPBEXHLevel0X 3 4 5 4" xfId="10006" xr:uid="{A26E826A-DC80-438E-B784-12CE2618D42B}"/>
    <cellStyle name="SAPBEXHLevel0X 3 4 5 5" xfId="13400" xr:uid="{F35E3052-AC68-4419-A610-EDBA8A0A48D4}"/>
    <cellStyle name="SAPBEXHLevel0X 3 4 5 6" xfId="14670" xr:uid="{9A8D642D-99F5-4872-8BDA-7BEABEE8449C}"/>
    <cellStyle name="SAPBEXHLevel0X 3 4 6" xfId="11025" xr:uid="{28367AC5-8FB7-4A7D-AAF1-2EC53756DB6F}"/>
    <cellStyle name="SAPBEXHLevel0X 3 4 6 2" xfId="12427" xr:uid="{BFA5232A-1C31-4DA7-BB34-0EC000F8EBA8}"/>
    <cellStyle name="SAPBEXHLevel0X 3 4 6 2 2" xfId="15738" xr:uid="{A702348F-8660-4CDE-99AA-AB55491C284E}"/>
    <cellStyle name="SAPBEXHLevel0X 3 4 6 2 3" xfId="17211" xr:uid="{862CDA01-F5BA-42D8-8566-8A24FF53BFB0}"/>
    <cellStyle name="SAPBEXHLevel0X 3 4 6 3" xfId="14212" xr:uid="{B5CE58EE-62FA-4DAB-B660-CDED0D6F7667}"/>
    <cellStyle name="SAPBEXHLevel0X 3 4 6 4" xfId="15210" xr:uid="{E7388BE5-4DC0-41D8-9F7B-155A5AA03B8B}"/>
    <cellStyle name="SAPBEXHLevel0X 3 4 7" xfId="11646" xr:uid="{34B8DFA6-F647-407C-8655-E2B0FD313D87}"/>
    <cellStyle name="SAPBEXHLevel0X 3 4 7 2" xfId="15359" xr:uid="{9613B972-CB8F-42BF-AC54-87674D8A1C93}"/>
    <cellStyle name="SAPBEXHLevel0X 3 4 7 3" xfId="16540" xr:uid="{D37D0943-5FAE-42A3-B3DE-41ADD7D63298}"/>
    <cellStyle name="SAPBEXHLevel0X 3 4 8" xfId="10494" xr:uid="{0463A2B1-AE00-4A5E-89A3-8A391C718B7E}"/>
    <cellStyle name="SAPBEXHLevel0X 3 4 8 2" xfId="13754" xr:uid="{0821B1B7-69D3-4096-B2BD-DDBAD7B0D2F6}"/>
    <cellStyle name="SAPBEXHLevel0X 3 4 8 3" xfId="14739" xr:uid="{9E38119B-1257-415D-A4D4-F015CBD87CE0}"/>
    <cellStyle name="SAPBEXHLevel0X 3 4 9" xfId="9214" xr:uid="{2D77CB04-2D54-4F70-B979-2205974836C2}"/>
    <cellStyle name="SAPBEXHLevel0X 3 5" xfId="2189" xr:uid="{35E3A12A-D41E-4CF6-BF61-8540E1409924}"/>
    <cellStyle name="SAPBEXHLevel0X 3 5 10" xfId="8978" xr:uid="{A56BF88F-3B4E-47C3-A533-C2E77E46E66B}"/>
    <cellStyle name="SAPBEXHLevel0X 3 5 11" xfId="7326" xr:uid="{89C97743-BC28-4D34-9786-EEF519B0EE81}"/>
    <cellStyle name="SAPBEXHLevel0X 3 5 2" xfId="5690" xr:uid="{FF5D2BCF-0CE3-4D10-8269-06063E16B41F}"/>
    <cellStyle name="SAPBEXHLevel0X 3 5 2 2" xfId="12131" xr:uid="{BF96C6AD-A3A2-4D4A-B547-B8B5BAB562A6}"/>
    <cellStyle name="SAPBEXHLevel0X 3 5 2 2 2" xfId="15534" xr:uid="{D4C5348D-7921-425F-A10F-8A0177BCCC9A}"/>
    <cellStyle name="SAPBEXHLevel0X 3 5 2 2 3" xfId="16930" xr:uid="{C9223C4B-72C0-4C24-8595-FE1187254436}"/>
    <cellStyle name="SAPBEXHLevel0X 3 5 2 3" xfId="10727" xr:uid="{862BC9E7-5394-4DB9-82E5-31B091C8822E}"/>
    <cellStyle name="SAPBEXHLevel0X 3 5 2 3 2" xfId="13960" xr:uid="{90C8CC2E-D8CE-48E0-8AED-46419CA7CA85}"/>
    <cellStyle name="SAPBEXHLevel0X 3 5 2 3 3" xfId="14582" xr:uid="{274C8591-B545-4A1B-B087-20A6F5E833CF}"/>
    <cellStyle name="SAPBEXHLevel0X 3 5 2 4" xfId="9818" xr:uid="{BA647C5B-74E9-4463-B3AA-01B751FD567E}"/>
    <cellStyle name="SAPBEXHLevel0X 3 5 2 5" xfId="13251" xr:uid="{7190EE85-5B35-4B5F-99A9-86EB8F280E2C}"/>
    <cellStyle name="SAPBEXHLevel0X 3 5 2 6" xfId="14708" xr:uid="{625C1265-2B54-4501-A39A-0087129B5EC2}"/>
    <cellStyle name="SAPBEXHLevel0X 3 5 2 7" xfId="7925" xr:uid="{AEE013C7-2D54-498B-87FE-FA87B9DEC387}"/>
    <cellStyle name="SAPBEXHLevel0X 3 5 3" xfId="5973" xr:uid="{D577B78E-7116-458E-8967-EF92A5AAA063}"/>
    <cellStyle name="SAPBEXHLevel0X 3 5 3 2" xfId="12242" xr:uid="{32BB62F0-6E44-4BDF-A862-9CD93B981EE2}"/>
    <cellStyle name="SAPBEXHLevel0X 3 5 3 2 2" xfId="15642" xr:uid="{C4B3CCB4-7517-4646-8054-AECCFC492FC3}"/>
    <cellStyle name="SAPBEXHLevel0X 3 5 3 2 3" xfId="17026" xr:uid="{AAA9F048-AFF5-4E38-9BDD-E89CE3A49D60}"/>
    <cellStyle name="SAPBEXHLevel0X 3 5 3 3" xfId="10839" xr:uid="{37F3E234-0D0C-4697-B908-52A7166AA6E2}"/>
    <cellStyle name="SAPBEXHLevel0X 3 5 3 3 2" xfId="14070" xr:uid="{7E87E5DD-0544-451F-877E-AFF3612C05AF}"/>
    <cellStyle name="SAPBEXHLevel0X 3 5 3 3 3" xfId="9092" xr:uid="{F0AD606D-C981-4228-B8A2-4D3A4B376F1F}"/>
    <cellStyle name="SAPBEXHLevel0X 3 5 3 4" xfId="10045" xr:uid="{96622EAF-71F0-4B4A-8FEE-630AD2FBC02D}"/>
    <cellStyle name="SAPBEXHLevel0X 3 5 3 5" xfId="13439" xr:uid="{AFC3070F-6D85-4402-A56A-C34DFBE1109E}"/>
    <cellStyle name="SAPBEXHLevel0X 3 5 3 6" xfId="13542" xr:uid="{C76A28D4-111C-44CA-ABF4-FBB3CBC441B9}"/>
    <cellStyle name="SAPBEXHLevel0X 3 5 3 7" xfId="8152" xr:uid="{15F7677D-380D-49CD-98E6-974A8D75B89E}"/>
    <cellStyle name="SAPBEXHLevel0X 3 5 4" xfId="7978" xr:uid="{1DA8BFB6-A3B8-440A-AB75-1686BFAFE724}"/>
    <cellStyle name="SAPBEXHLevel0X 3 5 4 2" xfId="12499" xr:uid="{CE0B3616-702C-4BC0-BE3D-523E6787416D}"/>
    <cellStyle name="SAPBEXHLevel0X 3 5 4 2 2" xfId="15810" xr:uid="{9826764E-780E-43F0-8267-1216C29EA5E0}"/>
    <cellStyle name="SAPBEXHLevel0X 3 5 4 2 3" xfId="17283" xr:uid="{1BA07A3D-56E4-4BCF-B9D2-25F7C3A6DBD9}"/>
    <cellStyle name="SAPBEXHLevel0X 3 5 4 3" xfId="11097" xr:uid="{DE70B439-5D95-42AC-81CA-7F1DC23EE34D}"/>
    <cellStyle name="SAPBEXHLevel0X 3 5 4 3 2" xfId="14284" xr:uid="{DEDDF756-39FD-46D6-8073-97C89F6E7238}"/>
    <cellStyle name="SAPBEXHLevel0X 3 5 4 3 3" xfId="15206" xr:uid="{31D99A93-0BF2-4409-B37C-2ACBE85559C3}"/>
    <cellStyle name="SAPBEXHLevel0X 3 5 4 4" xfId="9871" xr:uid="{14BA6E48-5636-4274-9D57-67528B2E79F1}"/>
    <cellStyle name="SAPBEXHLevel0X 3 5 4 5" xfId="13304" xr:uid="{5B0619BB-B8C4-4679-8371-E0E762F24F85}"/>
    <cellStyle name="SAPBEXHLevel0X 3 5 4 6" xfId="14974" xr:uid="{1F1D0BA4-C72B-4EA4-A476-AAED71006367}"/>
    <cellStyle name="SAPBEXHLevel0X 3 5 5" xfId="8391" xr:uid="{6F088A48-260C-4308-BC95-C1BA952B29F9}"/>
    <cellStyle name="SAPBEXHLevel0X 3 5 5 2" xfId="12683" xr:uid="{D73B7891-8AA0-4CFF-B646-AE12CEFDBF6E}"/>
    <cellStyle name="SAPBEXHLevel0X 3 5 5 2 2" xfId="15897" xr:uid="{8B75757E-7B56-4523-AFE0-89B7B50E1972}"/>
    <cellStyle name="SAPBEXHLevel0X 3 5 5 2 3" xfId="17458" xr:uid="{1E035308-C219-493A-A6A6-1CCFF60D2C12}"/>
    <cellStyle name="SAPBEXHLevel0X 3 5 5 3" xfId="11274" xr:uid="{B3254803-EAA4-49D6-8A1D-8A7FDDB01916}"/>
    <cellStyle name="SAPBEXHLevel0X 3 5 5 3 2" xfId="14420" xr:uid="{DA9EC88F-2577-4690-960F-C549715B5D31}"/>
    <cellStyle name="SAPBEXHLevel0X 3 5 5 3 3" xfId="9124" xr:uid="{5AC621F3-7B90-4E7E-BD3E-870FE2436C81}"/>
    <cellStyle name="SAPBEXHLevel0X 3 5 5 4" xfId="10281" xr:uid="{9D5B319C-83DF-4B5E-AC68-413B95A90F3A}"/>
    <cellStyle name="SAPBEXHLevel0X 3 5 5 5" xfId="13637" xr:uid="{D1A86698-CF5D-4F31-9C2A-8A9B6CEDAAB0}"/>
    <cellStyle name="SAPBEXHLevel0X 3 5 5 6" xfId="14962" xr:uid="{CFA4119C-5BB8-463A-BD34-0E95682464BF}"/>
    <cellStyle name="SAPBEXHLevel0X 3 5 6" xfId="11026" xr:uid="{51B66C30-C95A-45F1-A11E-2AF4DEFDDC55}"/>
    <cellStyle name="SAPBEXHLevel0X 3 5 6 2" xfId="12428" xr:uid="{FB7204E3-53C1-4503-9FC3-9CFF7B2FF42F}"/>
    <cellStyle name="SAPBEXHLevel0X 3 5 6 2 2" xfId="15739" xr:uid="{E4C0A130-50DD-4937-B291-8FD3FAB456B4}"/>
    <cellStyle name="SAPBEXHLevel0X 3 5 6 2 3" xfId="17212" xr:uid="{AFF140DD-EE34-46D6-BF1E-4507B48E85CF}"/>
    <cellStyle name="SAPBEXHLevel0X 3 5 6 3" xfId="14213" xr:uid="{23662603-1B0A-4ADF-8737-1FFE0A411D35}"/>
    <cellStyle name="SAPBEXHLevel0X 3 5 6 4" xfId="12994" xr:uid="{CD191570-01FC-438B-B460-22952A31A44A}"/>
    <cellStyle name="SAPBEXHLevel0X 3 5 7" xfId="11647" xr:uid="{9E30D95C-DDFB-4750-9F5D-508243C45D6F}"/>
    <cellStyle name="SAPBEXHLevel0X 3 5 7 2" xfId="15360" xr:uid="{36A67FDF-1A52-4E0D-9060-24F01C47DAB4}"/>
    <cellStyle name="SAPBEXHLevel0X 3 5 7 3" xfId="16541" xr:uid="{B5040044-50DB-4957-BB61-AFD20CDFA623}"/>
    <cellStyle name="SAPBEXHLevel0X 3 5 8" xfId="10495" xr:uid="{2F3BB929-E630-4845-8F25-F07F2A701A7C}"/>
    <cellStyle name="SAPBEXHLevel0X 3 5 8 2" xfId="13755" xr:uid="{722C0DC5-99AD-4E18-BE00-9FE114B209BD}"/>
    <cellStyle name="SAPBEXHLevel0X 3 5 8 3" xfId="13062" xr:uid="{EB004650-54CB-4B7B-A21A-AB29C805E7FE}"/>
    <cellStyle name="SAPBEXHLevel0X 3 5 9" xfId="9215" xr:uid="{79EBA294-66EF-4935-AB15-D078AB5D9D67}"/>
    <cellStyle name="SAPBEXHLevel0X 3 6" xfId="3572" xr:uid="{0B5C8F9A-1FD8-4B94-A269-8DDAB5E78C56}"/>
    <cellStyle name="SAPBEXHLevel0X 3 6 10" xfId="8979" xr:uid="{E265BEDB-3DB3-49BC-9D67-BD45566B2F17}"/>
    <cellStyle name="SAPBEXHLevel0X 3 6 11" xfId="7327" xr:uid="{3D799C1B-3B9A-44BF-889F-EC343A6A25B8}"/>
    <cellStyle name="SAPBEXHLevel0X 3 6 2" xfId="5691" xr:uid="{42F0299D-9744-4A33-9E7B-86A0C87F0935}"/>
    <cellStyle name="SAPBEXHLevel0X 3 6 2 2" xfId="12132" xr:uid="{9095DE97-1A3F-4477-B7B5-7F9B65C0ABD4}"/>
    <cellStyle name="SAPBEXHLevel0X 3 6 2 2 2" xfId="15535" xr:uid="{1DC57201-9AE4-431A-ABC7-3CD0244B7DF6}"/>
    <cellStyle name="SAPBEXHLevel0X 3 6 2 2 3" xfId="16931" xr:uid="{4CBF74AE-04C6-4159-9B6F-F886DE126CCA}"/>
    <cellStyle name="SAPBEXHLevel0X 3 6 2 3" xfId="10728" xr:uid="{73A6C16C-B3E9-472C-8B16-14C9B36AA3B8}"/>
    <cellStyle name="SAPBEXHLevel0X 3 6 2 3 2" xfId="13961" xr:uid="{C0927862-6E36-4BEA-97EA-F5F6FC4BA942}"/>
    <cellStyle name="SAPBEXHLevel0X 3 6 2 3 3" xfId="15221" xr:uid="{47D6FD2E-2C66-48CF-8A95-1B9ECE243C22}"/>
    <cellStyle name="SAPBEXHLevel0X 3 6 2 4" xfId="9817" xr:uid="{2782F377-7D79-48C5-98F5-349276023670}"/>
    <cellStyle name="SAPBEXHLevel0X 3 6 2 5" xfId="13250" xr:uid="{E804F561-5DD7-4CC8-8FF3-DC5C3B6FAEED}"/>
    <cellStyle name="SAPBEXHLevel0X 3 6 2 6" xfId="9039" xr:uid="{07D9F188-5879-4015-9008-531D2504173F}"/>
    <cellStyle name="SAPBEXHLevel0X 3 6 2 7" xfId="7924" xr:uid="{3CF8AF15-F685-402F-A7C5-F818F6F9EBDF}"/>
    <cellStyle name="SAPBEXHLevel0X 3 6 3" xfId="5974" xr:uid="{A5D30ECC-6A62-4A1D-ADF7-1C031DE65A0B}"/>
    <cellStyle name="SAPBEXHLevel0X 3 6 3 2" xfId="12243" xr:uid="{0517A985-CFD1-4CB8-B901-A67F902206AE}"/>
    <cellStyle name="SAPBEXHLevel0X 3 6 3 2 2" xfId="15643" xr:uid="{46BDCE59-FEFF-485C-96D2-93873D51F85A}"/>
    <cellStyle name="SAPBEXHLevel0X 3 6 3 2 3" xfId="17027" xr:uid="{4C69F633-885A-4499-8290-36F9736A7639}"/>
    <cellStyle name="SAPBEXHLevel0X 3 6 3 3" xfId="10840" xr:uid="{4D195C83-5676-4993-8973-FABD59619AA7}"/>
    <cellStyle name="SAPBEXHLevel0X 3 6 3 3 2" xfId="14071" xr:uid="{3F7BEC9F-BE1E-415B-AAC7-2379AD2D0162}"/>
    <cellStyle name="SAPBEXHLevel0X 3 6 3 3 3" xfId="13682" xr:uid="{110C90F2-ED86-4ABE-B83A-84D8BA601CFC}"/>
    <cellStyle name="SAPBEXHLevel0X 3 6 3 4" xfId="10046" xr:uid="{81C721B8-5FC1-44B0-B31C-2B81368A84B7}"/>
    <cellStyle name="SAPBEXHLevel0X 3 6 3 5" xfId="13440" xr:uid="{EF16A69B-D4DF-4668-AE46-5FC1EFECFA8E}"/>
    <cellStyle name="SAPBEXHLevel0X 3 6 3 6" xfId="14713" xr:uid="{3B27F574-49B3-49DC-B1A1-0EBEEF6D22C3}"/>
    <cellStyle name="SAPBEXHLevel0X 3 6 3 7" xfId="8153" xr:uid="{2400578C-4986-4C63-B0A2-524E8A8A36EA}"/>
    <cellStyle name="SAPBEXHLevel0X 3 6 4" xfId="8226" xr:uid="{9686573D-D1F8-4BF3-9CF5-7F90F33E49B1}"/>
    <cellStyle name="SAPBEXHLevel0X 3 6 4 2" xfId="12500" xr:uid="{39395628-7BDF-4586-98BF-64001FBE8299}"/>
    <cellStyle name="SAPBEXHLevel0X 3 6 4 2 2" xfId="15811" xr:uid="{AD1F848B-82E6-43A7-AB55-17484A91BF92}"/>
    <cellStyle name="SAPBEXHLevel0X 3 6 4 2 3" xfId="17284" xr:uid="{57F35991-89D4-4242-B7D8-D6457530DBD1}"/>
    <cellStyle name="SAPBEXHLevel0X 3 6 4 3" xfId="11098" xr:uid="{DF5044B8-903F-4B15-A382-30EA934E983E}"/>
    <cellStyle name="SAPBEXHLevel0X 3 6 4 3 2" xfId="14285" xr:uid="{A23A3760-0065-413B-A6AB-D51D9F67BCC9}"/>
    <cellStyle name="SAPBEXHLevel0X 3 6 4 3 3" xfId="12990" xr:uid="{18EE6D93-9D24-4A99-9382-EB52253B67F4}"/>
    <cellStyle name="SAPBEXHLevel0X 3 6 4 4" xfId="10118" xr:uid="{59B85E58-8D28-4BC8-9B14-5497156DFC30}"/>
    <cellStyle name="SAPBEXHLevel0X 3 6 4 5" xfId="13512" xr:uid="{5A7C8D3F-8310-440F-9DBF-C05BAE032A3C}"/>
    <cellStyle name="SAPBEXHLevel0X 3 6 4 6" xfId="13070" xr:uid="{434776CE-D07B-4ACE-88F4-A0C0287F5FCC}"/>
    <cellStyle name="SAPBEXHLevel0X 3 6 5" xfId="8114" xr:uid="{C05AF4C9-F325-41E3-81AF-90A14246D9F4}"/>
    <cellStyle name="SAPBEXHLevel0X 3 6 5 2" xfId="12684" xr:uid="{1031BBB2-DCC3-406C-86A6-7A1A18390FFE}"/>
    <cellStyle name="SAPBEXHLevel0X 3 6 5 2 2" xfId="15898" xr:uid="{688642C9-017A-4890-BC90-8997A7F8CB70}"/>
    <cellStyle name="SAPBEXHLevel0X 3 6 5 2 3" xfId="17459" xr:uid="{202F628D-959D-48AB-A4D0-6344F870884E}"/>
    <cellStyle name="SAPBEXHLevel0X 3 6 5 3" xfId="11275" xr:uid="{59D9F0CA-7C63-4DC0-8ED0-D840B3B9CB37}"/>
    <cellStyle name="SAPBEXHLevel0X 3 6 5 3 2" xfId="14421" xr:uid="{4834845F-41B3-4E9A-80E4-E45F69FAECEA}"/>
    <cellStyle name="SAPBEXHLevel0X 3 6 5 3 3" xfId="9125" xr:uid="{50A3F41D-DA3C-4408-9A24-E58C51C2004C}"/>
    <cellStyle name="SAPBEXHLevel0X 3 6 5 4" xfId="10007" xr:uid="{ECFA2171-DEAB-4EF9-9FE1-D4CB172D19A8}"/>
    <cellStyle name="SAPBEXHLevel0X 3 6 5 5" xfId="13401" xr:uid="{BBD5AD7B-5ADB-4166-8846-6A9256801E73}"/>
    <cellStyle name="SAPBEXHLevel0X 3 6 5 6" xfId="13362" xr:uid="{22DBB381-9132-4D83-A339-BD77B8E3C713}"/>
    <cellStyle name="SAPBEXHLevel0X 3 6 6" xfId="11027" xr:uid="{35F2F9FB-90A0-4954-A5A8-F3191D5CBB77}"/>
    <cellStyle name="SAPBEXHLevel0X 3 6 6 2" xfId="12429" xr:uid="{2B5B9486-DCC9-4C5A-95E4-F4F211E35DA2}"/>
    <cellStyle name="SAPBEXHLevel0X 3 6 6 2 2" xfId="15740" xr:uid="{077D65D8-DCA6-4DEC-929B-377BBDDAFECB}"/>
    <cellStyle name="SAPBEXHLevel0X 3 6 6 2 3" xfId="17213" xr:uid="{49EFF095-2218-4AE8-A6D4-5C33B1BBE31B}"/>
    <cellStyle name="SAPBEXHLevel0X 3 6 6 3" xfId="14214" xr:uid="{80B83DAA-396D-494A-A089-B3FA22B9F625}"/>
    <cellStyle name="SAPBEXHLevel0X 3 6 6 4" xfId="14146" xr:uid="{10865F9E-61D4-450F-BEF0-8798164E3793}"/>
    <cellStyle name="SAPBEXHLevel0X 3 6 7" xfId="11648" xr:uid="{5C0E2BF8-BF48-436D-BC60-B31C39B1C1FB}"/>
    <cellStyle name="SAPBEXHLevel0X 3 6 7 2" xfId="15361" xr:uid="{2FE13EFC-09DF-4F1B-AADE-D154AC77719E}"/>
    <cellStyle name="SAPBEXHLevel0X 3 6 7 3" xfId="16542" xr:uid="{75378563-E7EF-4FE9-AC90-0C878F29EBCC}"/>
    <cellStyle name="SAPBEXHLevel0X 3 6 8" xfId="10496" xr:uid="{7C24E534-61AA-4247-BFFC-F1A9E02177F0}"/>
    <cellStyle name="SAPBEXHLevel0X 3 6 8 2" xfId="13756" xr:uid="{137DC8D0-8193-4F0C-85E3-1C973848130C}"/>
    <cellStyle name="SAPBEXHLevel0X 3 6 8 3" xfId="14366" xr:uid="{82DD30FD-625C-4459-9C0E-DC856742914C}"/>
    <cellStyle name="SAPBEXHLevel0X 3 6 9" xfId="9216" xr:uid="{FBD160EC-38BF-47FF-A836-D96642B286EF}"/>
    <cellStyle name="SAPBEXHLevel0X 3 7" xfId="3988" xr:uid="{E363B607-A4B2-46FF-AEBC-6A4208E1AC64}"/>
    <cellStyle name="SAPBEXHLevel0X 3 7 10" xfId="8980" xr:uid="{9D9F03ED-AF0D-4AFB-B224-FD8B0E2A6814}"/>
    <cellStyle name="SAPBEXHLevel0X 3 7 11" xfId="7328" xr:uid="{65B5510B-23F6-4299-A07F-1D5BFD743EE4}"/>
    <cellStyle name="SAPBEXHLevel0X 3 7 2" xfId="5692" xr:uid="{D3D68DE9-92B9-4637-8C16-1ACDBAA1D0CD}"/>
    <cellStyle name="SAPBEXHLevel0X 3 7 2 2" xfId="12133" xr:uid="{5E8CD325-4477-41CF-A3AE-6A6D3D2874BE}"/>
    <cellStyle name="SAPBEXHLevel0X 3 7 2 2 2" xfId="15536" xr:uid="{E4DB9A5C-DD05-4277-AA8E-4688F279C106}"/>
    <cellStyle name="SAPBEXHLevel0X 3 7 2 2 3" xfId="16932" xr:uid="{641C58B3-9E27-4DEF-92AC-4BB1C32614E6}"/>
    <cellStyle name="SAPBEXHLevel0X 3 7 2 3" xfId="10729" xr:uid="{7FD2E4F2-1F2A-490C-A582-12A0AB0D08A3}"/>
    <cellStyle name="SAPBEXHLevel0X 3 7 2 3 2" xfId="13962" xr:uid="{0AAB493D-DDE3-4ABD-B7A6-B1074BA9B352}"/>
    <cellStyle name="SAPBEXHLevel0X 3 7 2 3 3" xfId="13005" xr:uid="{49D35009-25D3-4E96-B402-3AFD79A97518}"/>
    <cellStyle name="SAPBEXHLevel0X 3 7 2 4" xfId="9816" xr:uid="{43DBCC32-1198-4DC3-BA56-D746415392A9}"/>
    <cellStyle name="SAPBEXHLevel0X 3 7 2 5" xfId="13249" xr:uid="{4932F311-19BE-49F5-9938-AF9475C836BE}"/>
    <cellStyle name="SAPBEXHLevel0X 3 7 2 6" xfId="9038" xr:uid="{87459248-5568-4CDD-A611-46D20D6EA75C}"/>
    <cellStyle name="SAPBEXHLevel0X 3 7 2 7" xfId="7923" xr:uid="{C5E07D51-FC87-4CBA-9A92-52A678DD9E90}"/>
    <cellStyle name="SAPBEXHLevel0X 3 7 3" xfId="5975" xr:uid="{8500087E-7873-4524-B014-94FF6AB72539}"/>
    <cellStyle name="SAPBEXHLevel0X 3 7 3 2" xfId="12244" xr:uid="{BFFB1F48-2D44-43F2-836F-70B1DA904781}"/>
    <cellStyle name="SAPBEXHLevel0X 3 7 3 2 2" xfId="15644" xr:uid="{0CF8799D-C438-453B-A0A4-13D30D9C1871}"/>
    <cellStyle name="SAPBEXHLevel0X 3 7 3 2 3" xfId="17028" xr:uid="{547DBC68-A0CF-420A-BA69-45B950E45338}"/>
    <cellStyle name="SAPBEXHLevel0X 3 7 3 3" xfId="10841" xr:uid="{BBA7F1CB-FFCB-4CDE-9AC4-E470D670DD9E}"/>
    <cellStyle name="SAPBEXHLevel0X 3 7 3 3 2" xfId="14072" xr:uid="{A6260321-0472-4E93-9FE1-3BD23C32125E}"/>
    <cellStyle name="SAPBEXHLevel0X 3 7 3 3 3" xfId="14645" xr:uid="{EE40D56D-81D0-4BF5-ACC3-7F820480A356}"/>
    <cellStyle name="SAPBEXHLevel0X 3 7 3 4" xfId="10047" xr:uid="{D05111C4-0F33-4ADC-8463-F18B88360D14}"/>
    <cellStyle name="SAPBEXHLevel0X 3 7 3 5" xfId="13441" xr:uid="{6CF6EB6C-153C-4858-9EF8-D48603E8B3CD}"/>
    <cellStyle name="SAPBEXHLevel0X 3 7 3 6" xfId="13035" xr:uid="{A0AD667E-3E81-4842-A235-7C41B98288C5}"/>
    <cellStyle name="SAPBEXHLevel0X 3 7 3 7" xfId="8154" xr:uid="{6234E1BE-9282-4C7F-A854-941C68918310}"/>
    <cellStyle name="SAPBEXHLevel0X 3 7 4" xfId="7977" xr:uid="{3AC39504-ACCB-4070-84A9-4008193CC7DC}"/>
    <cellStyle name="SAPBEXHLevel0X 3 7 4 2" xfId="12501" xr:uid="{D46EC6FB-34F0-4895-A327-4ADEECD503DB}"/>
    <cellStyle name="SAPBEXHLevel0X 3 7 4 2 2" xfId="15812" xr:uid="{77698B05-1595-4AC1-AAD4-64503D761B42}"/>
    <cellStyle name="SAPBEXHLevel0X 3 7 4 2 3" xfId="17285" xr:uid="{2D5CF55B-6816-4CAA-8575-489275024AA7}"/>
    <cellStyle name="SAPBEXHLevel0X 3 7 4 3" xfId="11099" xr:uid="{35ECB530-FF6F-4498-889B-CA4809F02097}"/>
    <cellStyle name="SAPBEXHLevel0X 3 7 4 3 2" xfId="14286" xr:uid="{9863B73C-D112-4774-84C6-99555C142C66}"/>
    <cellStyle name="SAPBEXHLevel0X 3 7 4 3 3" xfId="14142" xr:uid="{1A8D566D-4415-4E9C-A5FB-F41BFBFC3F0C}"/>
    <cellStyle name="SAPBEXHLevel0X 3 7 4 4" xfId="9870" xr:uid="{A67681E8-1FF9-47C3-A5CE-812BDB6E0A6E}"/>
    <cellStyle name="SAPBEXHLevel0X 3 7 4 5" xfId="13303" xr:uid="{57D2CCE9-375E-4A36-B145-C614EEB63ABC}"/>
    <cellStyle name="SAPBEXHLevel0X 3 7 4 6" xfId="14178" xr:uid="{04F08396-47F6-4736-BB70-91AB3AF09541}"/>
    <cellStyle name="SAPBEXHLevel0X 3 7 5" xfId="7892" xr:uid="{01DA83E5-6944-4F44-A8E4-84884B700055}"/>
    <cellStyle name="SAPBEXHLevel0X 3 7 5 2" xfId="12685" xr:uid="{A55F80F2-8417-48AE-95FD-8C0FA77AEA18}"/>
    <cellStyle name="SAPBEXHLevel0X 3 7 5 2 2" xfId="15899" xr:uid="{B71F4FAF-D39C-4FA6-BFBC-900C98AA4CBA}"/>
    <cellStyle name="SAPBEXHLevel0X 3 7 5 2 3" xfId="17460" xr:uid="{92ADE2D9-F92D-4F41-B1A8-20279680309E}"/>
    <cellStyle name="SAPBEXHLevel0X 3 7 5 3" xfId="11276" xr:uid="{87934308-90C0-44DE-BB96-18EE5E37DCA1}"/>
    <cellStyle name="SAPBEXHLevel0X 3 7 5 3 2" xfId="14422" xr:uid="{793A43B3-2D6A-4840-835E-CCA049340B12}"/>
    <cellStyle name="SAPBEXHLevel0X 3 7 5 3 3" xfId="9126" xr:uid="{324C0CCD-93FB-4186-AB51-C8A7FA943A0F}"/>
    <cellStyle name="SAPBEXHLevel0X 3 7 5 4" xfId="9785" xr:uid="{9AF502A8-731D-431A-85B7-0B9C0DDA0558}"/>
    <cellStyle name="SAPBEXHLevel0X 3 7 5 5" xfId="13218" xr:uid="{A4935D73-2CAD-4AD5-9FE9-0DE940E263EF}"/>
    <cellStyle name="SAPBEXHLevel0X 3 7 5 6" xfId="15244" xr:uid="{32F7F626-8E55-4D58-8728-844A22711A04}"/>
    <cellStyle name="SAPBEXHLevel0X 3 7 6" xfId="11028" xr:uid="{62CFEC8A-0688-48F1-9DAB-7860398A341C}"/>
    <cellStyle name="SAPBEXHLevel0X 3 7 6 2" xfId="12430" xr:uid="{FFAD7ED2-F089-44F3-885C-13CC5E5DCB2C}"/>
    <cellStyle name="SAPBEXHLevel0X 3 7 6 2 2" xfId="15741" xr:uid="{271F931D-5E30-4905-832E-62FF9E5D6783}"/>
    <cellStyle name="SAPBEXHLevel0X 3 7 6 2 3" xfId="17214" xr:uid="{C04AA304-1CA1-47F8-B034-8D2809166C5C}"/>
    <cellStyle name="SAPBEXHLevel0X 3 7 6 3" xfId="14215" xr:uid="{8ABAD23F-6813-4E09-9961-21E753B4B9DF}"/>
    <cellStyle name="SAPBEXHLevel0X 3 7 6 4" xfId="14940" xr:uid="{9BB3EF02-7C38-47FB-9808-797340A7A1EF}"/>
    <cellStyle name="SAPBEXHLevel0X 3 7 7" xfId="11649" xr:uid="{D347B6B2-12CE-4413-8ADE-95BF72C07CE9}"/>
    <cellStyle name="SAPBEXHLevel0X 3 7 7 2" xfId="15362" xr:uid="{3BC1A857-2458-4E43-9F1D-9307F65AA76F}"/>
    <cellStyle name="SAPBEXHLevel0X 3 7 7 3" xfId="16543" xr:uid="{92C3CC48-D846-4CE1-BBB6-665795278835}"/>
    <cellStyle name="SAPBEXHLevel0X 3 7 8" xfId="10497" xr:uid="{18A7EAA7-CAE7-4635-A8AC-4FE04CC3E37D}"/>
    <cellStyle name="SAPBEXHLevel0X 3 7 8 2" xfId="13757" xr:uid="{6068A77C-1EE6-4590-8345-0CC7E3742C20}"/>
    <cellStyle name="SAPBEXHLevel0X 3 7 8 3" xfId="15068" xr:uid="{4EBCDDA5-4DB0-410A-BF40-8491F9E6CCB7}"/>
    <cellStyle name="SAPBEXHLevel0X 3 7 9" xfId="9217" xr:uid="{0B1FD92B-D22A-476C-84B4-E0203C799C68}"/>
    <cellStyle name="SAPBEXHLevel0X 3 8" xfId="3855" xr:uid="{AF31EC9C-C46C-44DE-A2D5-176DA1893ECD}"/>
    <cellStyle name="SAPBEXHLevel0X 3 8 10" xfId="8981" xr:uid="{C3FCBA12-42E2-43E2-9C93-66CF56930BCD}"/>
    <cellStyle name="SAPBEXHLevel0X 3 8 11" xfId="7329" xr:uid="{6152599A-C243-4E29-AEED-049DB085C5CC}"/>
    <cellStyle name="SAPBEXHLevel0X 3 8 2" xfId="5693" xr:uid="{A96E2567-4724-4AA4-B0EA-A0857FD6C971}"/>
    <cellStyle name="SAPBEXHLevel0X 3 8 2 2" xfId="12134" xr:uid="{499B8C60-57DB-4CC7-8B4B-18F0AFE347C8}"/>
    <cellStyle name="SAPBEXHLevel0X 3 8 2 2 2" xfId="15537" xr:uid="{4A35B3FD-71BB-47E2-B1F9-8B854E84841C}"/>
    <cellStyle name="SAPBEXHLevel0X 3 8 2 2 3" xfId="16933" xr:uid="{DDCA7453-C9CC-4E50-82CC-EAFF79C0BE16}"/>
    <cellStyle name="SAPBEXHLevel0X 3 8 2 3" xfId="10730" xr:uid="{D51C9857-7AA7-4DA1-AC5B-EE08DAED9F37}"/>
    <cellStyle name="SAPBEXHLevel0X 3 8 2 3 2" xfId="13963" xr:uid="{14B41988-3AC5-458C-9EEE-75E2F85684D4}"/>
    <cellStyle name="SAPBEXHLevel0X 3 8 2 3 3" xfId="9077" xr:uid="{421F323E-A041-483D-9468-7C19C96ED6F5}"/>
    <cellStyle name="SAPBEXHLevel0X 3 8 2 4" xfId="9815" xr:uid="{6476ED76-9302-4FAD-8437-F17CEB8F78F9}"/>
    <cellStyle name="SAPBEXHLevel0X 3 8 2 5" xfId="13248" xr:uid="{33298BED-8C57-4354-992B-1C9B148E5429}"/>
    <cellStyle name="SAPBEXHLevel0X 3 8 2 6" xfId="12981" xr:uid="{0FCA5D78-2C36-4587-AC3A-96BBEB804027}"/>
    <cellStyle name="SAPBEXHLevel0X 3 8 2 7" xfId="7922" xr:uid="{0E594C7E-FB1C-4311-8161-F9316339F146}"/>
    <cellStyle name="SAPBEXHLevel0X 3 8 3" xfId="5976" xr:uid="{EF4B3371-8C17-47E9-ABDB-1F99B24BEE2E}"/>
    <cellStyle name="SAPBEXHLevel0X 3 8 3 2" xfId="12245" xr:uid="{60EAF010-1D83-4EA2-A5B6-C7352A8A92C9}"/>
    <cellStyle name="SAPBEXHLevel0X 3 8 3 2 2" xfId="15645" xr:uid="{6289105F-AB9A-4F2D-824F-92DB30D5D362}"/>
    <cellStyle name="SAPBEXHLevel0X 3 8 3 2 3" xfId="17029" xr:uid="{93D436AE-F3EC-4683-9188-5E5306158A17}"/>
    <cellStyle name="SAPBEXHLevel0X 3 8 3 3" xfId="10842" xr:uid="{519F7901-40BC-4B3D-971B-6AB626B328B2}"/>
    <cellStyle name="SAPBEXHLevel0X 3 8 3 3 2" xfId="14073" xr:uid="{6F979DEB-39A5-4866-87F8-A51101060365}"/>
    <cellStyle name="SAPBEXHLevel0X 3 8 3 3 3" xfId="13327" xr:uid="{334A97D1-02C4-4D5D-BBF2-E0B58DBD0F12}"/>
    <cellStyle name="SAPBEXHLevel0X 3 8 3 4" xfId="10048" xr:uid="{A8F2052B-397C-455C-8012-BB91DB599A24}"/>
    <cellStyle name="SAPBEXHLevel0X 3 8 3 5" xfId="13442" xr:uid="{A97A9D87-D4CA-446B-8CBB-10BABF37EC1C}"/>
    <cellStyle name="SAPBEXHLevel0X 3 8 3 6" xfId="14341" xr:uid="{5A46E901-9547-4BB1-AB59-9F5B175D515B}"/>
    <cellStyle name="SAPBEXHLevel0X 3 8 3 7" xfId="8155" xr:uid="{FD4966B2-14AB-4DD3-8C09-E88453F714D9}"/>
    <cellStyle name="SAPBEXHLevel0X 3 8 4" xfId="7976" xr:uid="{BCDBDE3F-E3A3-473C-9638-AEC76AF26069}"/>
    <cellStyle name="SAPBEXHLevel0X 3 8 4 2" xfId="12502" xr:uid="{753762D0-853E-4D38-9C13-0EE47308B96D}"/>
    <cellStyle name="SAPBEXHLevel0X 3 8 4 2 2" xfId="15813" xr:uid="{78283B5B-323F-414E-9824-43FC4C9C09B1}"/>
    <cellStyle name="SAPBEXHLevel0X 3 8 4 2 3" xfId="17286" xr:uid="{44A7C0CE-7E96-4AD8-83A3-ACA01D23C82C}"/>
    <cellStyle name="SAPBEXHLevel0X 3 8 4 3" xfId="11100" xr:uid="{F126BC02-34F8-4173-9BBF-B56B4CEB1663}"/>
    <cellStyle name="SAPBEXHLevel0X 3 8 4 3 2" xfId="14287" xr:uid="{3D392635-CAD9-4453-97CB-15E3C145D78D}"/>
    <cellStyle name="SAPBEXHLevel0X 3 8 4 3 3" xfId="14936" xr:uid="{18F94145-4BC0-491A-9CEB-04BA09B8481C}"/>
    <cellStyle name="SAPBEXHLevel0X 3 8 4 4" xfId="9869" xr:uid="{E8DEE4F8-37AB-4287-8156-274518DD504F}"/>
    <cellStyle name="SAPBEXHLevel0X 3 8 4 5" xfId="13302" xr:uid="{42F40659-FC95-4191-AB7B-69B5552EC6B6}"/>
    <cellStyle name="SAPBEXHLevel0X 3 8 4 6" xfId="13028" xr:uid="{53717CFB-390B-4911-BFF8-F5ABC3FAE556}"/>
    <cellStyle name="SAPBEXHLevel0X 3 8 5" xfId="8390" xr:uid="{4A722339-E2FF-4989-8613-3878EA032D63}"/>
    <cellStyle name="SAPBEXHLevel0X 3 8 5 2" xfId="12686" xr:uid="{581D1483-289D-40D7-9570-F7AAB7743BB9}"/>
    <cellStyle name="SAPBEXHLevel0X 3 8 5 2 2" xfId="15900" xr:uid="{6083E955-67FF-42C9-B5ED-1B12E5CD8B65}"/>
    <cellStyle name="SAPBEXHLevel0X 3 8 5 2 3" xfId="17461" xr:uid="{A39B4C1C-E46F-443B-BC45-B55E88F37149}"/>
    <cellStyle name="SAPBEXHLevel0X 3 8 5 3" xfId="11277" xr:uid="{D4AD528F-FD90-42D7-B967-C6E1E3E57782}"/>
    <cellStyle name="SAPBEXHLevel0X 3 8 5 3 2" xfId="14423" xr:uid="{7275F8CC-FE2B-48EB-93B8-9790A9FA276E}"/>
    <cellStyle name="SAPBEXHLevel0X 3 8 5 3 3" xfId="9127" xr:uid="{B753C787-3748-47CC-973F-70CD35723A6C}"/>
    <cellStyle name="SAPBEXHLevel0X 3 8 5 4" xfId="10280" xr:uid="{01385CD2-859E-4F68-BE71-17AFF909C58C}"/>
    <cellStyle name="SAPBEXHLevel0X 3 8 5 5" xfId="13636" xr:uid="{CD22651D-2455-4653-B55D-34C961E87E52}"/>
    <cellStyle name="SAPBEXHLevel0X 3 8 5 6" xfId="14168" xr:uid="{9F73F88F-EDE5-40AE-B0AF-7698DF0DBCD1}"/>
    <cellStyle name="SAPBEXHLevel0X 3 8 6" xfId="11029" xr:uid="{8CF7E8C8-A68B-4794-877D-04E63B97FD03}"/>
    <cellStyle name="SAPBEXHLevel0X 3 8 6 2" xfId="12431" xr:uid="{954C9141-496F-4365-8681-50D4C9FF0B52}"/>
    <cellStyle name="SAPBEXHLevel0X 3 8 6 2 2" xfId="15742" xr:uid="{65FD95E0-CA0C-42F4-8416-4F1D54085E20}"/>
    <cellStyle name="SAPBEXHLevel0X 3 8 6 2 3" xfId="17215" xr:uid="{A3CDFA3E-2D29-44DC-9C12-25C7317EA0B9}"/>
    <cellStyle name="SAPBEXHLevel0X 3 8 6 3" xfId="14216" xr:uid="{2696A4DC-4F86-458A-BB37-0B10068FFC94}"/>
    <cellStyle name="SAPBEXHLevel0X 3 8 6 4" xfId="13092" xr:uid="{A67AAD87-DB50-4B2C-958E-F4F497E57244}"/>
    <cellStyle name="SAPBEXHLevel0X 3 8 7" xfId="11650" xr:uid="{DF5934DC-9BA4-42FE-8F0D-8E45E3C4DB1E}"/>
    <cellStyle name="SAPBEXHLevel0X 3 8 7 2" xfId="15363" xr:uid="{3925E2C7-6CF3-4EC9-A3DD-45F844210373}"/>
    <cellStyle name="SAPBEXHLevel0X 3 8 7 3" xfId="16544" xr:uid="{2E5D1A27-4366-40E2-A410-8702CFBFE76A}"/>
    <cellStyle name="SAPBEXHLevel0X 3 8 8" xfId="10498" xr:uid="{2BECDAB7-D751-4C97-8C56-639A928E14A3}"/>
    <cellStyle name="SAPBEXHLevel0X 3 8 8 2" xfId="13758" xr:uid="{0E8758A9-5781-4D25-A979-043D1823DA36}"/>
    <cellStyle name="SAPBEXHLevel0X 3 8 8 3" xfId="13158" xr:uid="{E0D5CDA1-7CB2-4531-9427-89E851F22690}"/>
    <cellStyle name="SAPBEXHLevel0X 3 8 9" xfId="9218" xr:uid="{4FE77FB9-20F2-43B6-AB26-7398C46321CD}"/>
    <cellStyle name="SAPBEXHLevel0X 3 9" xfId="3924" xr:uid="{65CCACBC-B24D-444C-8605-78A01A2CC022}"/>
    <cellStyle name="SAPBEXHLevel0X 3 9 2" xfId="12127" xr:uid="{0A632028-26B6-4CEE-909E-1282B42966AA}"/>
    <cellStyle name="SAPBEXHLevel0X 3 9 2 2" xfId="15530" xr:uid="{B66191CD-E42A-4E54-86A8-54A11C381083}"/>
    <cellStyle name="SAPBEXHLevel0X 3 9 2 3" xfId="16926" xr:uid="{5CD38D8C-7B15-4448-A3B6-1E60D8A4E84A}"/>
    <cellStyle name="SAPBEXHLevel0X 3 9 3" xfId="10723" xr:uid="{254B586E-9AC8-4F08-9951-4FE08077E643}"/>
    <cellStyle name="SAPBEXHLevel0X 3 9 3 2" xfId="13956" xr:uid="{7CBA46EC-4DBA-45BA-BAA0-3188F33356AB}"/>
    <cellStyle name="SAPBEXHLevel0X 3 9 3 3" xfId="9076" xr:uid="{3ABA989B-40B8-45A9-916D-AAE0B259D80F}"/>
    <cellStyle name="SAPBEXHLevel0X 3 9 4" xfId="9822" xr:uid="{70843A2D-5334-40D1-A8B3-81BA976288A2}"/>
    <cellStyle name="SAPBEXHLevel0X 3 9 5" xfId="13255" xr:uid="{B273CD9E-50BE-4530-AFCC-CB9FCBA1D6D2}"/>
    <cellStyle name="SAPBEXHLevel0X 3 9 6" xfId="13710" xr:uid="{6123CB4B-5A55-426C-9AEE-E11A6DB76EF0}"/>
    <cellStyle name="SAPBEXHLevel0X 3 9 7" xfId="7929" xr:uid="{2BF47B5E-7BA5-4DC8-92D8-806B3838269E}"/>
    <cellStyle name="SAPBEXHLevel0X 4" xfId="978" xr:uid="{FBE64E8A-A84F-4A0B-9474-88A461712907}"/>
    <cellStyle name="SAPBEXHLevel0X 4 2" xfId="12125" xr:uid="{E367448B-27C2-431C-B05F-6F7E53E21E39}"/>
    <cellStyle name="SAPBEXHLevel0X 4 2 2" xfId="15528" xr:uid="{306634CE-9376-4304-89F8-576684C3C229}"/>
    <cellStyle name="SAPBEXHLevel0X 4 2 3" xfId="16924" xr:uid="{E8BA82B4-16A6-476B-ADA1-B9028C465342}"/>
    <cellStyle name="SAPBEXHLevel0X 4 3" xfId="10721" xr:uid="{5E656565-6FEC-4A06-BB3A-5013946BA83B}"/>
    <cellStyle name="SAPBEXHLevel0X 4 3 2" xfId="13954" xr:uid="{B355916B-6F6F-481E-AFE0-E556F2568B92}"/>
    <cellStyle name="SAPBEXHLevel0X 4 3 3" xfId="9074" xr:uid="{7F6487C1-C749-4C26-B567-D5CD7ADC8334}"/>
    <cellStyle name="SAPBEXHLevel0X 4 4" xfId="9824" xr:uid="{232B4095-E22D-4A9E-BA3A-13360658BC97}"/>
    <cellStyle name="SAPBEXHLevel0X 4 5" xfId="13257" xr:uid="{CFAE19B4-2BCD-47AE-B260-5B860CBB51F1}"/>
    <cellStyle name="SAPBEXHLevel0X 4 6" xfId="14707" xr:uid="{F145C15B-9D2F-4499-9351-056CB82A1419}"/>
    <cellStyle name="SAPBEXHLevel0X 4 7" xfId="7931" xr:uid="{68F71D22-E5D1-45A8-8726-8EC235408ECC}"/>
    <cellStyle name="SAPBEXHLevel0X 5" xfId="1035" xr:uid="{5A2C3E03-12D8-4035-9AF9-E42A2268D8F8}"/>
    <cellStyle name="SAPBEXHLevel0X 5 2" xfId="12236" xr:uid="{1C0AF2E9-ED20-42CE-8293-81D07688D686}"/>
    <cellStyle name="SAPBEXHLevel0X 5 2 2" xfId="15636" xr:uid="{E947CE33-C67D-4597-AC04-DB9CB92B602E}"/>
    <cellStyle name="SAPBEXHLevel0X 5 2 3" xfId="17020" xr:uid="{C68233F8-B9FE-4AE2-BA6F-EC9730494494}"/>
    <cellStyle name="SAPBEXHLevel0X 5 3" xfId="10833" xr:uid="{8C0362A8-0B22-4DD2-B971-21267D1DC554}"/>
    <cellStyle name="SAPBEXHLevel0X 5 3 2" xfId="14064" xr:uid="{0F552B0C-FF47-4A72-BE79-B4E13B1BDC7D}"/>
    <cellStyle name="SAPBEXHLevel0X 5 3 3" xfId="14725" xr:uid="{A476AFD5-7127-4EAD-BE9C-52BE119ED623}"/>
    <cellStyle name="SAPBEXHLevel0X 5 4" xfId="10252" xr:uid="{116985C3-CD27-4D1D-A7DA-7161BD1162AF}"/>
    <cellStyle name="SAPBEXHLevel0X 5 5" xfId="13608" xr:uid="{5CB53B6D-CA5F-4F7C-A2A1-ED9E98C83D2D}"/>
    <cellStyle name="SAPBEXHLevel0X 5 6" xfId="15235" xr:uid="{F8BA0F75-B213-4C13-B98F-9D33B04BA4D5}"/>
    <cellStyle name="SAPBEXHLevel0X 5 7" xfId="8362" xr:uid="{B5D6AB95-4655-486A-8611-CCA2A8D90694}"/>
    <cellStyle name="SAPBEXHLevel0X 6" xfId="202" xr:uid="{C0002469-8DE9-4E71-BF0D-2F74BFC3D4AE}"/>
    <cellStyle name="SAPBEXHLevel0X 6 2" xfId="1155" xr:uid="{2D0A159C-16B6-40FC-972F-90FE3F189CE3}"/>
    <cellStyle name="SAPBEXHLevel0X 6 2 2" xfId="2403" xr:uid="{0103923C-EC8B-490C-A5F9-86D10FE3A94C}"/>
    <cellStyle name="SAPBEXHLevel0X 6 2 2 2" xfId="15804" xr:uid="{6BAF4E2D-4549-4432-8919-39D0FDFAD274}"/>
    <cellStyle name="SAPBEXHLevel0X 6 2 3" xfId="2909" xr:uid="{7A2A9C2E-3175-411C-B314-0D9B95509F70}"/>
    <cellStyle name="SAPBEXHLevel0X 6 2 3 2" xfId="17277" xr:uid="{7F0C3267-5EC5-4C4B-BD02-7A24BDD3BC97}"/>
    <cellStyle name="SAPBEXHLevel0X 6 2 4" xfId="2172" xr:uid="{85AA9527-5EB5-4A0B-B675-3D3FD8B9E57C}"/>
    <cellStyle name="SAPBEXHLevel0X 6 2 5" xfId="2858" xr:uid="{7648808E-EF99-4A51-8B99-23D51ED0B5BF}"/>
    <cellStyle name="SAPBEXHLevel0X 6 2 6" xfId="3821" xr:uid="{2B1D27E2-392C-4BF3-AEFD-D01D3C62E184}"/>
    <cellStyle name="SAPBEXHLevel0X 6 2 7" xfId="4470" xr:uid="{75CDB898-CF12-4301-9D4A-9B1620E4B80E}"/>
    <cellStyle name="SAPBEXHLevel0X 6 2 8" xfId="12493" xr:uid="{46463EB0-B05E-4997-84E5-CA9985E0DC43}"/>
    <cellStyle name="SAPBEXHLevel0X 6 3" xfId="1549" xr:uid="{BCC43807-3D97-4520-9842-7A1C7D114463}"/>
    <cellStyle name="SAPBEXHLevel0X 6 3 2" xfId="14278" xr:uid="{EA5A8325-3850-41D1-96EF-754BD422EB60}"/>
    <cellStyle name="SAPBEXHLevel0X 6 3 3" xfId="12941" xr:uid="{6BD3E384-62BD-4AE0-A7FB-5D641B7C3377}"/>
    <cellStyle name="SAPBEXHLevel0X 6 3 4" xfId="11091" xr:uid="{3DC713FC-2D60-45DA-9B69-6014B2BD8406}"/>
    <cellStyle name="SAPBEXHLevel0X 6 4" xfId="1643" xr:uid="{6C4729E2-000B-4B85-BB9A-DD170C399595}"/>
    <cellStyle name="SAPBEXHLevel0X 6 4 2" xfId="9878" xr:uid="{1D033866-5947-4055-95FE-DCE1DC4A7861}"/>
    <cellStyle name="SAPBEXHLevel0X 6 5" xfId="3256" xr:uid="{DA53B946-84E9-469A-8B80-2EABEF2C7722}"/>
    <cellStyle name="SAPBEXHLevel0X 6 5 2" xfId="13311" xr:uid="{15767D15-0F64-4B93-A7EE-E7A605A2B2F3}"/>
    <cellStyle name="SAPBEXHLevel0X 6 6" xfId="1851" xr:uid="{4CB75832-C1C3-4E2D-AB3D-8C6045F3D267}"/>
    <cellStyle name="SAPBEXHLevel0X 6 6 2" xfId="15084" xr:uid="{61D84376-6472-4558-BFEC-79D4E7537CC1}"/>
    <cellStyle name="SAPBEXHLevel0X 6 7" xfId="4104" xr:uid="{64A02EFE-BBCF-466D-9AF2-228F51E77304}"/>
    <cellStyle name="SAPBEXHLevel0X 6 8" xfId="3974" xr:uid="{9046167A-68A2-4EC1-8B96-EF352B47DABA}"/>
    <cellStyle name="SAPBEXHLevel0X 6 9" xfId="7985" xr:uid="{F00780A7-9375-49EE-89DA-B53887FDC54A}"/>
    <cellStyle name="SAPBEXHLevel0X 7" xfId="1131" xr:uid="{D1DFC156-403F-447A-A95A-5231305D593B}"/>
    <cellStyle name="SAPBEXHLevel0X 7 2" xfId="2379" xr:uid="{28F08840-7907-44A7-B2E5-293B8DCACDF0}"/>
    <cellStyle name="SAPBEXHLevel0X 7 2 2" xfId="15891" xr:uid="{BB81787A-3A08-4A98-B2E4-6D2C48CA1A81}"/>
    <cellStyle name="SAPBEXHLevel0X 7 2 3" xfId="17452" xr:uid="{0D1401C5-FD36-440F-B1A0-EDC6C3EE9AF1}"/>
    <cellStyle name="SAPBEXHLevel0X 7 2 4" xfId="12677" xr:uid="{6822333C-ECCE-4186-A6B1-685407105BA7}"/>
    <cellStyle name="SAPBEXHLevel0X 7 3" xfId="2885" xr:uid="{F63E2309-419A-4683-AC85-B8CBF54BC641}"/>
    <cellStyle name="SAPBEXHLevel0X 7 3 2" xfId="14414" xr:uid="{C697ECF6-57B9-4312-A133-5F0B35D71C15}"/>
    <cellStyle name="SAPBEXHLevel0X 7 3 3" xfId="9118" xr:uid="{EE9C44F9-C2B2-428D-A027-7A424A49656F}"/>
    <cellStyle name="SAPBEXHLevel0X 7 3 4" xfId="11268" xr:uid="{69C290F2-0597-41FA-93EF-8FE2BB79EEAB}"/>
    <cellStyle name="SAPBEXHLevel0X 7 4" xfId="2148" xr:uid="{1411AFA1-3841-49B9-B90A-561C2498853A}"/>
    <cellStyle name="SAPBEXHLevel0X 7 4 2" xfId="10286" xr:uid="{0EBDB978-81D7-4822-96FC-0C2840250D0D}"/>
    <cellStyle name="SAPBEXHLevel0X 7 5" xfId="1511" xr:uid="{FA6B2275-F25E-4390-A9FF-DC8EE36C10B3}"/>
    <cellStyle name="SAPBEXHLevel0X 7 5 2" xfId="13642" xr:uid="{65DC491E-4132-4183-B507-58299A57C99C}"/>
    <cellStyle name="SAPBEXHLevel0X 7 6" xfId="3521" xr:uid="{0837DC51-365C-4DFF-9774-ACE13BA0ABC6}"/>
    <cellStyle name="SAPBEXHLevel0X 7 6 2" xfId="13066" xr:uid="{C23643C0-D0E4-4A3A-85CF-BB3DF907F59F}"/>
    <cellStyle name="SAPBEXHLevel0X 7 7" xfId="4454" xr:uid="{B033CFAF-4C2C-4E59-AFF3-48BD6CA5371F}"/>
    <cellStyle name="SAPBEXHLevel0X 7 8" xfId="8396" xr:uid="{8403007D-FF6D-4D02-8464-6B3E10BC86BE}"/>
    <cellStyle name="SAPBEXHLevel0X 8" xfId="1434" xr:uid="{51481766-3ED2-4279-84AE-342D83EC6F71}"/>
    <cellStyle name="SAPBEXHLevel0X 8 2" xfId="12560" xr:uid="{F43D36E2-19DE-4A61-80CB-6BAF4BF79E7C}"/>
    <cellStyle name="SAPBEXHLevel0X 8 2 2" xfId="15862" xr:uid="{7A3C98EF-64B7-41C9-AC73-02E93C0F98BF}"/>
    <cellStyle name="SAPBEXHLevel0X 8 2 3" xfId="17335" xr:uid="{2358DE44-0042-46AD-A549-D2C3AF463569}"/>
    <cellStyle name="SAPBEXHLevel0X 8 3" xfId="14336" xr:uid="{A95C5F1C-C7B2-4BFE-882C-C131E283D29B}"/>
    <cellStyle name="SAPBEXHLevel0X 8 4" xfId="13034" xr:uid="{87160FD8-926D-4905-A935-F68E969A8C62}"/>
    <cellStyle name="SAPBEXHLevel0X 8 5" xfId="11151" xr:uid="{AFFF2078-903B-48A0-AB35-28638B1A6E6B}"/>
    <cellStyle name="SAPBEXHLevel0X 9" xfId="2291" xr:uid="{397F3366-99BE-43C4-9A26-C0638F2DE2A1}"/>
    <cellStyle name="SAPBEXHLevel0X 9 2" xfId="15320" xr:uid="{7CF4530D-DE45-4FCE-8AD1-AF9487E84604}"/>
    <cellStyle name="SAPBEXHLevel0X 9 3" xfId="16436" xr:uid="{2C23975C-F33D-49F3-B79C-514BF24E67F6}"/>
    <cellStyle name="SAPBEXHLevel0X 9 4" xfId="11532" xr:uid="{C6ADB810-CF1A-41A6-BDF2-5E6B96DC0B91}"/>
    <cellStyle name="SAPBEXHLevel0X_0910 GSO Capex RRP - Final (Detail) v2 220710" xfId="5694" xr:uid="{DAD4CEFA-D6CA-4971-BF5C-686FD3BFE13E}"/>
    <cellStyle name="SAPBEXHLevel1" xfId="71" xr:uid="{5C4F7907-E6FC-476B-8A50-F848A0478AD0}"/>
    <cellStyle name="SAPBEXHLevel1 10" xfId="1435" xr:uid="{2BEA1271-F504-4FCD-BFDF-F5D476D072F7}"/>
    <cellStyle name="SAPBEXHLevel1 10 2" xfId="9219" xr:uid="{4DC4A91E-E382-4569-8581-C30F38774CDB}"/>
    <cellStyle name="SAPBEXHLevel1 11" xfId="2249" xr:uid="{051C4079-38A1-4C23-9F04-7FB3C05B0D2E}"/>
    <cellStyle name="SAPBEXHLevel1 11 2" xfId="8982" xr:uid="{3E74BE13-EF74-4F94-9E69-E021AB8DB28B}"/>
    <cellStyle name="SAPBEXHLevel1 12" xfId="3159" xr:uid="{2C956767-D13D-4D40-AE7E-3EA492D204DE}"/>
    <cellStyle name="SAPBEXHLevel1 13" xfId="3643" xr:uid="{4DAE0749-393B-4ABA-853A-AE6AAE5B8C4E}"/>
    <cellStyle name="SAPBEXHLevel1 14" xfId="4000" xr:uid="{1E71D8FE-F5FA-4FE8-B695-A2ECDE7424DE}"/>
    <cellStyle name="SAPBEXHLevel1 15" xfId="3246" xr:uid="{2E447948-75CE-4584-B084-C14BE86100DA}"/>
    <cellStyle name="SAPBEXHLevel1 16" xfId="5695" xr:uid="{0A1D4510-E186-4278-A169-75A300EEB1A5}"/>
    <cellStyle name="SAPBEXHLevel1 17" xfId="5977" xr:uid="{55387450-7E32-4321-AA8F-CAD87562EE3F}"/>
    <cellStyle name="SAPBEXHLevel1 18" xfId="7330" xr:uid="{56E9E545-397C-4705-B75E-C5D2A5CFEF12}"/>
    <cellStyle name="SAPBEXHLevel1 2" xfId="797" xr:uid="{180EB6E4-C2E3-4F0E-973F-71CF49F6534C}"/>
    <cellStyle name="SAPBEXHLevel1 2 10" xfId="5978" xr:uid="{13A7879F-6A1B-4932-9778-925B4B55C6EC}"/>
    <cellStyle name="SAPBEXHLevel1 2 10 2" xfId="8983" xr:uid="{D791F8C8-FB84-4F81-8E82-4D31C6DA1AA4}"/>
    <cellStyle name="SAPBEXHLevel1 2 11" xfId="7331" xr:uid="{B3119D32-77D2-4065-8B02-32755EA2157C}"/>
    <cellStyle name="SAPBEXHLevel1 2 2" xfId="1281" xr:uid="{90DB1FD3-D163-4F2B-98A4-3F6D32138069}"/>
    <cellStyle name="SAPBEXHLevel1 2 2 2" xfId="2529" xr:uid="{7B560E5D-96ED-4675-8088-038B918414F1}"/>
    <cellStyle name="SAPBEXHLevel1 2 2 2 2" xfId="15539" xr:uid="{1728550A-41C9-4ADA-B5C3-B32D64B586E0}"/>
    <cellStyle name="SAPBEXHLevel1 2 2 2 3" xfId="16935" xr:uid="{5BC680A3-6B29-44C1-8FAF-9930D0D5B463}"/>
    <cellStyle name="SAPBEXHLevel1 2 2 2 4" xfId="12136" xr:uid="{524C0DCD-5E38-4C7E-AFC2-2E7F84EE35D6}"/>
    <cellStyle name="SAPBEXHLevel1 2 2 3" xfId="3035" xr:uid="{528F23E8-DDFF-49DF-8DE2-9B62F43BF497}"/>
    <cellStyle name="SAPBEXHLevel1 2 2 3 2" xfId="13965" xr:uid="{E019BD03-42BC-4273-98A8-6B78AFFC73F0}"/>
    <cellStyle name="SAPBEXHLevel1 2 2 3 3" xfId="13835" xr:uid="{6D12D035-01E0-4C29-854D-C80A2954DCE2}"/>
    <cellStyle name="SAPBEXHLevel1 2 2 3 4" xfId="10732" xr:uid="{99AE50ED-FACA-40C0-B2A5-EE5FD0628EE6}"/>
    <cellStyle name="SAPBEXHLevel1 2 2 4" xfId="2798" xr:uid="{16565927-6EBA-4ECA-AF52-7712AD2245A6}"/>
    <cellStyle name="SAPBEXHLevel1 2 2 4 2" xfId="9813" xr:uid="{B51A5EF1-E84F-4060-9E43-A57207F91B84}"/>
    <cellStyle name="SAPBEXHLevel1 2 2 5" xfId="3729" xr:uid="{91AAE0CF-07A5-4AA3-BC9A-14C7D66581DA}"/>
    <cellStyle name="SAPBEXHLevel1 2 2 5 2" xfId="13246" xr:uid="{EC2FD5C1-0536-4976-A092-B439EE4BA8F3}"/>
    <cellStyle name="SAPBEXHLevel1 2 2 6" xfId="3889" xr:uid="{45B760EC-8F80-46DE-811E-A73D835076DC}"/>
    <cellStyle name="SAPBEXHLevel1 2 2 6 2" xfId="15087" xr:uid="{4FF84221-1E69-4E0C-A7D8-C0A3715782B6}"/>
    <cellStyle name="SAPBEXHLevel1 2 2 7" xfId="4499" xr:uid="{03B69988-3D9F-44D3-AE75-1A9F0D76333F}"/>
    <cellStyle name="SAPBEXHLevel1 2 2 8" xfId="7920" xr:uid="{9E3D5C2E-7177-43F5-BFDB-D78A1A30BCEB}"/>
    <cellStyle name="SAPBEXHLevel1 2 3" xfId="2076" xr:uid="{9575063A-221C-494F-B3FC-9274B8470D8E}"/>
    <cellStyle name="SAPBEXHLevel1 2 3 2" xfId="12247" xr:uid="{D02E9010-C3D6-408E-B652-465BCDD5B502}"/>
    <cellStyle name="SAPBEXHLevel1 2 3 2 2" xfId="15647" xr:uid="{0500833A-30F9-416C-92C8-CB196A96A5A8}"/>
    <cellStyle name="SAPBEXHLevel1 2 3 2 3" xfId="17031" xr:uid="{C642A3C4-7A76-493C-B633-601AC7473328}"/>
    <cellStyle name="SAPBEXHLevel1 2 3 3" xfId="10844" xr:uid="{B7481D05-6779-4EF9-AFF0-5BED314F1F9F}"/>
    <cellStyle name="SAPBEXHLevel1 2 3 3 2" xfId="14075" xr:uid="{1362F173-3C4C-463C-B77B-6DE01172EE0F}"/>
    <cellStyle name="SAPBEXHLevel1 2 3 3 3" xfId="15215" xr:uid="{0B3D804D-35FF-4FD2-B31A-2CAD8C8332EF}"/>
    <cellStyle name="SAPBEXHLevel1 2 3 4" xfId="10049" xr:uid="{0DC4A291-2CBC-4FB0-BBA9-3442BA3CBA1B}"/>
    <cellStyle name="SAPBEXHLevel1 2 3 5" xfId="13443" xr:uid="{00ABA0CB-36E1-44DB-B595-22D9F3EA1D1C}"/>
    <cellStyle name="SAPBEXHLevel1 2 3 6" xfId="15043" xr:uid="{1558CABB-F04F-4B7C-A328-550E97AC60FF}"/>
    <cellStyle name="SAPBEXHLevel1 2 3 7" xfId="8156" xr:uid="{ED0A4C11-8784-4092-98C7-022DC88C611B}"/>
    <cellStyle name="SAPBEXHLevel1 2 4" xfId="1694" xr:uid="{FA00BB46-8CD0-4F2B-98DF-4B0FC570A119}"/>
    <cellStyle name="SAPBEXHLevel1 2 4 2" xfId="12504" xr:uid="{797A1162-E8DD-45DB-A39E-FF86E9D9EFB9}"/>
    <cellStyle name="SAPBEXHLevel1 2 4 2 2" xfId="15815" xr:uid="{90EDE2B6-F126-4FC2-94A1-47DE9273290E}"/>
    <cellStyle name="SAPBEXHLevel1 2 4 2 3" xfId="17288" xr:uid="{DEA6F2CC-09FD-4416-9E99-DDB9E17D2F74}"/>
    <cellStyle name="SAPBEXHLevel1 2 4 3" xfId="11102" xr:uid="{DFF0E3BA-D5D0-44C5-BA0E-C376CFE25B45}"/>
    <cellStyle name="SAPBEXHLevel1 2 4 3 2" xfId="14289" xr:uid="{FEAC9D9F-94A0-45B2-82E7-4D7074BBBE25}"/>
    <cellStyle name="SAPBEXHLevel1 2 4 3 3" xfId="13819" xr:uid="{5E4CDF9B-0097-41BE-BF92-8918FE7E72C0}"/>
    <cellStyle name="SAPBEXHLevel1 2 4 4" xfId="9867" xr:uid="{128D0DA8-6C2E-4EA2-9283-8C9A4B87E8D3}"/>
    <cellStyle name="SAPBEXHLevel1 2 4 5" xfId="13300" xr:uid="{46621B10-5DA1-4A9B-B4B2-A599F83CB2DB}"/>
    <cellStyle name="SAPBEXHLevel1 2 4 6" xfId="14601" xr:uid="{213E9C91-CD28-4181-9F7A-9D4E1BC56A01}"/>
    <cellStyle name="SAPBEXHLevel1 2 4 7" xfId="7974" xr:uid="{3C91779F-BDE1-4B3B-A5E7-EBBAB5D99EF2}"/>
    <cellStyle name="SAPBEXHLevel1 2 5" xfId="2855" xr:uid="{B1FBFBD1-69FA-49F4-A7A2-D02686687FB3}"/>
    <cellStyle name="SAPBEXHLevel1 2 5 2" xfId="12688" xr:uid="{C79C5F16-81DF-4BBB-B57C-C9E746E42604}"/>
    <cellStyle name="SAPBEXHLevel1 2 5 2 2" xfId="15902" xr:uid="{09498A96-1FF1-41DA-994E-4E4AFEB631D9}"/>
    <cellStyle name="SAPBEXHLevel1 2 5 2 3" xfId="17463" xr:uid="{2CEE003C-F944-46E0-AE90-6EFBF949B370}"/>
    <cellStyle name="SAPBEXHLevel1 2 5 3" xfId="11279" xr:uid="{2E7BD5A8-45FE-40E7-A8C5-A595281E7ED9}"/>
    <cellStyle name="SAPBEXHLevel1 2 5 3 2" xfId="14425" xr:uid="{443EA2FF-EF97-499D-AF9E-C4A996494544}"/>
    <cellStyle name="SAPBEXHLevel1 2 5 3 3" xfId="9129" xr:uid="{E1F1199B-81A0-48E7-B7AF-848A28BE69F0}"/>
    <cellStyle name="SAPBEXHLevel1 2 5 4" xfId="10008" xr:uid="{52FE1B11-E13F-407A-A943-43198388DE33}"/>
    <cellStyle name="SAPBEXHLevel1 2 5 5" xfId="13402" xr:uid="{0B084379-540D-4D82-B5B9-4AD0A09CCDDB}"/>
    <cellStyle name="SAPBEXHLevel1 2 5 6" xfId="14491" xr:uid="{4D3E9587-1176-46FB-BB71-31627620CA47}"/>
    <cellStyle name="SAPBEXHLevel1 2 5 7" xfId="8115" xr:uid="{35DF182E-751E-4D31-B701-98C56AF272B8}"/>
    <cellStyle name="SAPBEXHLevel1 2 6" xfId="2778" xr:uid="{1C605094-8011-40D6-B427-81EF306FA3E9}"/>
    <cellStyle name="SAPBEXHLevel1 2 6 2" xfId="12432" xr:uid="{85F71BAF-20A4-43AD-860E-65C2D2627E8C}"/>
    <cellStyle name="SAPBEXHLevel1 2 6 2 2" xfId="15743" xr:uid="{E1A70D29-333F-460F-8EFD-FACE2C277AD9}"/>
    <cellStyle name="SAPBEXHLevel1 2 6 2 3" xfId="17216" xr:uid="{678113CC-3E14-4EC7-95F0-D52838E36B2D}"/>
    <cellStyle name="SAPBEXHLevel1 2 6 3" xfId="14217" xr:uid="{933E575B-3B0B-41C4-8B78-E2B3A4D16821}"/>
    <cellStyle name="SAPBEXHLevel1 2 6 4" xfId="13823" xr:uid="{C3639145-951B-4EA8-9619-D6DC25FA6483}"/>
    <cellStyle name="SAPBEXHLevel1 2 6 5" xfId="11030" xr:uid="{19391E29-DEE8-4AF5-A50E-AE5873D27B4F}"/>
    <cellStyle name="SAPBEXHLevel1 2 7" xfId="3220" xr:uid="{EB683E18-545F-41B6-BEF4-B36C38997C57}"/>
    <cellStyle name="SAPBEXHLevel1 2 7 2" xfId="15364" xr:uid="{FFDC68F3-26D7-4131-8D1A-2B3A6497E503}"/>
    <cellStyle name="SAPBEXHLevel1 2 7 3" xfId="16545" xr:uid="{F6A47795-6B63-457B-9A8E-72E972CAE4AB}"/>
    <cellStyle name="SAPBEXHLevel1 2 7 4" xfId="11651" xr:uid="{9FFED423-D6F1-46A5-B4EF-2CD32AF00D79}"/>
    <cellStyle name="SAPBEXHLevel1 2 8" xfId="4437" xr:uid="{ADE92176-921A-4943-9898-F5B423A58583}"/>
    <cellStyle name="SAPBEXHLevel1 2 8 2" xfId="13760" xr:uid="{2D4FDFEC-13A2-4323-998C-5127F5E5E593}"/>
    <cellStyle name="SAPBEXHLevel1 2 8 3" xfId="9058" xr:uid="{25B3F340-264E-4BAA-9A1D-6379047BC08D}"/>
    <cellStyle name="SAPBEXHLevel1 2 8 4" xfId="10500" xr:uid="{3B0FBBB7-ADC5-479C-BCA3-BCF1E7D606C5}"/>
    <cellStyle name="SAPBEXHLevel1 2 9" xfId="5696" xr:uid="{B73EE11D-7A1C-441D-95E3-0D22504EBBB1}"/>
    <cellStyle name="SAPBEXHLevel1 2 9 2" xfId="9220" xr:uid="{B83A0A1C-855C-4E44-890F-C6F0CEB8B2C9}"/>
    <cellStyle name="SAPBEXHLevel1 3" xfId="798" xr:uid="{0B32D011-B469-4B08-9325-B37E6986E6ED}"/>
    <cellStyle name="SAPBEXHLevel1 3 2" xfId="1282" xr:uid="{6DC6AE74-AEFF-4A26-980A-81315BD620AC}"/>
    <cellStyle name="SAPBEXHLevel1 3 2 2" xfId="2530" xr:uid="{76394FCE-DB2C-496F-A816-67869EBC2A4C}"/>
    <cellStyle name="SAPBEXHLevel1 3 2 2 2" xfId="14847" xr:uid="{0934F7D8-8FF8-49D9-A727-EAA3E7B5EF88}"/>
    <cellStyle name="SAPBEXHLevel1 3 2 3" xfId="3036" xr:uid="{72028FF9-6596-425C-8DCB-7764F1F97E15}"/>
    <cellStyle name="SAPBEXHLevel1 3 2 3 2" xfId="15538" xr:uid="{F85DD26E-0796-4F8B-9386-1ACC0D53C7CC}"/>
    <cellStyle name="SAPBEXHLevel1 3 2 4" xfId="1912" xr:uid="{1F7C0A32-E491-41B7-B3FA-133F38D67A3F}"/>
    <cellStyle name="SAPBEXHLevel1 3 2 4 2" xfId="16934" xr:uid="{CA01293C-0BC9-417B-A3CB-F3C59169E731}"/>
    <cellStyle name="SAPBEXHLevel1 3 2 5" xfId="2199" xr:uid="{8A2659C8-27F1-407C-B08B-AB0774082E75}"/>
    <cellStyle name="SAPBEXHLevel1 3 2 6" xfId="3863" xr:uid="{7DA15897-4C67-493A-BA91-C59999E18214}"/>
    <cellStyle name="SAPBEXHLevel1 3 2 7" xfId="4101" xr:uid="{9F74A0EA-5B69-446F-B4B4-CFA13501259C}"/>
    <cellStyle name="SAPBEXHLevel1 3 2 8" xfId="12135" xr:uid="{FB6C2CE5-691B-4C92-A29A-E5DB191E32E2}"/>
    <cellStyle name="SAPBEXHLevel1 3 3" xfId="2077" xr:uid="{873C4152-C5EA-49F3-AB42-10E825ED77F9}"/>
    <cellStyle name="SAPBEXHLevel1 3 3 2" xfId="13964" xr:uid="{F1302905-0F01-4C00-8488-1A1230C0A402}"/>
    <cellStyle name="SAPBEXHLevel1 3 3 3" xfId="9078" xr:uid="{75726096-AE49-49AC-B1B4-B0CE8C500D25}"/>
    <cellStyle name="SAPBEXHLevel1 3 3 4" xfId="10731" xr:uid="{6500C2CD-324F-4B51-8CD6-CE4F6D3DE8BE}"/>
    <cellStyle name="SAPBEXHLevel1 3 4" xfId="1653" xr:uid="{EC44091C-E9A6-4E0B-A9C3-059464DD6228}"/>
    <cellStyle name="SAPBEXHLevel1 3 4 2" xfId="9814" xr:uid="{CB7C7D27-43BE-40EF-9DD7-45B85BE3D93B}"/>
    <cellStyle name="SAPBEXHLevel1 3 5" xfId="2854" xr:uid="{F71C9804-0999-4B1A-9CA2-6DC4251E9C9A}"/>
    <cellStyle name="SAPBEXHLevel1 3 5 2" xfId="13247" xr:uid="{3A054917-24B0-48ED-98E2-3F1986D9ED03}"/>
    <cellStyle name="SAPBEXHLevel1 3 6" xfId="3710" xr:uid="{07A0BF70-9734-42F1-9449-2158CD6C1011}"/>
    <cellStyle name="SAPBEXHLevel1 3 6 2" xfId="13176" xr:uid="{A33B4D73-3265-400B-8B53-2A337DACD452}"/>
    <cellStyle name="SAPBEXHLevel1 3 7" xfId="3862" xr:uid="{9AF1F2B3-5EF5-4471-A1B0-1CD18DE9304B}"/>
    <cellStyle name="SAPBEXHLevel1 3 8" xfId="4331" xr:uid="{6B958264-0D8F-458F-B884-0786CC5C5584}"/>
    <cellStyle name="SAPBEXHLevel1 3 9" xfId="7921" xr:uid="{C40C9053-F7D6-4464-B6C2-5EE7119FBA1B}"/>
    <cellStyle name="SAPBEXHLevel1 4" xfId="799" xr:uid="{CE5DCB21-7055-4FC8-B982-9FC1160C096A}"/>
    <cellStyle name="SAPBEXHLevel1 4 10" xfId="8200" xr:uid="{A09B16DA-5D89-415B-84A3-DE0584F13750}"/>
    <cellStyle name="SAPBEXHLevel1 4 2" xfId="800" xr:uid="{ABAF89E9-3CE1-4225-BBBA-5C91749C7760}"/>
    <cellStyle name="SAPBEXHLevel1 4 2 2" xfId="1284" xr:uid="{2EDB3C1D-5DEA-43A7-BF85-B88C348722E4}"/>
    <cellStyle name="SAPBEXHLevel1 4 2 2 2" xfId="2532" xr:uid="{E514797A-8E78-4709-9E3C-84AB54899CF6}"/>
    <cellStyle name="SAPBEXHLevel1 4 2 2 3" xfId="3038" xr:uid="{602392B6-64F2-4977-9974-8C0184AA9B18}"/>
    <cellStyle name="SAPBEXHLevel1 4 2 2 4" xfId="3274" xr:uid="{84E27334-DD4A-488D-A538-DC34DC86380C}"/>
    <cellStyle name="SAPBEXHLevel1 4 2 2 5" xfId="3257" xr:uid="{CCD3071D-CAD2-43A9-B0DB-F855B5218EEE}"/>
    <cellStyle name="SAPBEXHLevel1 4 2 2 6" xfId="3961" xr:uid="{4246B67D-879E-4739-979F-0BDBBF3AA352}"/>
    <cellStyle name="SAPBEXHLevel1 4 2 2 7" xfId="4190" xr:uid="{B567F908-F228-4C37-B77C-8F1174384353}"/>
    <cellStyle name="SAPBEXHLevel1 4 2 2 8" xfId="14909" xr:uid="{D17FCFFC-0910-4F39-8D3F-AB956B3A5DBF}"/>
    <cellStyle name="SAPBEXHLevel1 4 2 3" xfId="2079" xr:uid="{7DF38EF4-CA2C-448D-AF47-73B2E97CF6D1}"/>
    <cellStyle name="SAPBEXHLevel1 4 2 3 2" xfId="15646" xr:uid="{6C49A816-BD69-4007-B5C4-2D4417481E77}"/>
    <cellStyle name="SAPBEXHLevel1 4 2 4" xfId="1461" xr:uid="{9653D9F8-6C51-405E-B6F6-9DD3C96925F5}"/>
    <cellStyle name="SAPBEXHLevel1 4 2 4 2" xfId="17030" xr:uid="{16D786A1-C878-430C-91E8-3232CD4C5CED}"/>
    <cellStyle name="SAPBEXHLevel1 4 2 5" xfId="2802" xr:uid="{22A9BFBB-F1A4-4685-BA2B-F6404ABDB773}"/>
    <cellStyle name="SAPBEXHLevel1 4 2 6" xfId="3852" xr:uid="{F44506BB-3A52-4C0F-887F-D625E9D70506}"/>
    <cellStyle name="SAPBEXHLevel1 4 2 7" xfId="4012" xr:uid="{F63B515C-492F-4D6F-8878-F99545C03FAD}"/>
    <cellStyle name="SAPBEXHLevel1 4 2 8" xfId="4492" xr:uid="{AC1A4525-2154-457A-A22E-9F6711D9DA65}"/>
    <cellStyle name="SAPBEXHLevel1 4 2 9" xfId="12246" xr:uid="{EBCC29E1-89F4-4FB0-A772-13E73F5CF63D}"/>
    <cellStyle name="SAPBEXHLevel1 4 3" xfId="1283" xr:uid="{6DBCC493-CF92-41F3-AF7E-7796CF6B64E9}"/>
    <cellStyle name="SAPBEXHLevel1 4 3 2" xfId="2531" xr:uid="{30D47903-6217-4580-8561-914B2A9E98A1}"/>
    <cellStyle name="SAPBEXHLevel1 4 3 2 2" xfId="14074" xr:uid="{DACDF4F8-A26F-4C9F-9D59-9C019137561C}"/>
    <cellStyle name="SAPBEXHLevel1 4 3 3" xfId="3037" xr:uid="{C5B5B977-92A3-4DC3-AD16-8A0860BFB7AF}"/>
    <cellStyle name="SAPBEXHLevel1 4 3 3 2" xfId="14576" xr:uid="{8944F5CF-22B9-47BD-9A29-1D8C7B61CC94}"/>
    <cellStyle name="SAPBEXHLevel1 4 3 4" xfId="2825" xr:uid="{2F2DE618-5E04-410B-A840-FC297A0D1F21}"/>
    <cellStyle name="SAPBEXHLevel1 4 3 5" xfId="3311" xr:uid="{61479BE4-46CF-49EF-BC01-DE48329EB65C}"/>
    <cellStyle name="SAPBEXHLevel1 4 3 6" xfId="3722" xr:uid="{C52560AD-543A-4E9A-8C8A-6EA89EEEE10D}"/>
    <cellStyle name="SAPBEXHLevel1 4 3 7" xfId="4337" xr:uid="{3208B60F-D881-4223-9B92-B526E27493D3}"/>
    <cellStyle name="SAPBEXHLevel1 4 3 8" xfId="10843" xr:uid="{58F58AC4-DEBD-47CE-8279-0A242175DD0F}"/>
    <cellStyle name="SAPBEXHLevel1 4 4" xfId="2078" xr:uid="{F7BAA9A2-81D2-4570-B307-562F9BCD92F2}"/>
    <cellStyle name="SAPBEXHLevel1 4 4 2" xfId="10093" xr:uid="{2408107B-57E6-4E54-9DB8-4A3D9E54F9F0}"/>
    <cellStyle name="SAPBEXHLevel1 4 5" xfId="1695" xr:uid="{505C26FC-08A5-440A-AA52-D5B8E6156EC6}"/>
    <cellStyle name="SAPBEXHLevel1 4 5 2" xfId="13487" xr:uid="{D1F78E24-30CF-4581-858C-17807E14B39C}"/>
    <cellStyle name="SAPBEXHLevel1 4 6" xfId="3575" xr:uid="{1BE950AC-AF24-45AA-8F1B-C1A018FB2172}"/>
    <cellStyle name="SAPBEXHLevel1 4 6 2" xfId="15239" xr:uid="{0A48FE34-64BB-46FA-AE0F-9D7FB08132B3}"/>
    <cellStyle name="SAPBEXHLevel1 4 7" xfId="1629" xr:uid="{C36707D5-AD0C-4E00-9BCD-6D8F0834428A}"/>
    <cellStyle name="SAPBEXHLevel1 4 8" xfId="3397" xr:uid="{83F425EF-EE6B-453B-9E7C-544699978FFD}"/>
    <cellStyle name="SAPBEXHLevel1 4 9" xfId="4194" xr:uid="{1F402388-851D-456D-875B-48AA1279534B}"/>
    <cellStyle name="SAPBEXHLevel1 5" xfId="952" xr:uid="{82F66AE9-1823-4132-B421-5492B588DCE9}"/>
    <cellStyle name="SAPBEXHLevel1 5 2" xfId="1360" xr:uid="{A84F4080-2976-44EF-B768-829678DE0E92}"/>
    <cellStyle name="SAPBEXHLevel1 5 2 2" xfId="2608" xr:uid="{CEF2EA95-6971-4111-BBCC-688F13B2A120}"/>
    <cellStyle name="SAPBEXHLevel1 5 2 2 2" xfId="15029" xr:uid="{60285D0C-B437-405A-AAFA-2DFB309C822E}"/>
    <cellStyle name="SAPBEXHLevel1 5 2 3" xfId="3114" xr:uid="{423CAE26-D419-4274-8C7B-A693C5E4157D}"/>
    <cellStyle name="SAPBEXHLevel1 5 2 3 2" xfId="15814" xr:uid="{A89F3C25-3020-4D5A-B342-74366A58B665}"/>
    <cellStyle name="SAPBEXHLevel1 5 2 4" xfId="1951" xr:uid="{A01E5002-24BE-4F3C-A79A-01B2FB348E2C}"/>
    <cellStyle name="SAPBEXHLevel1 5 2 4 2" xfId="17287" xr:uid="{CF26E818-AA41-4048-867F-C9E7B478DEA1}"/>
    <cellStyle name="SAPBEXHLevel1 5 2 5" xfId="3304" xr:uid="{18AF633F-5843-48C8-8F88-EDE1831E8273}"/>
    <cellStyle name="SAPBEXHLevel1 5 2 6" xfId="1828" xr:uid="{161A6227-638D-4DB3-B2F8-7DC7922F6F83}"/>
    <cellStyle name="SAPBEXHLevel1 5 2 7" xfId="1860" xr:uid="{AD8C0F52-0732-4104-9BE0-6B787AAF354C}"/>
    <cellStyle name="SAPBEXHLevel1 5 2 8" xfId="12503" xr:uid="{4F3404A5-1DBE-4A8F-989D-D98B129B3217}"/>
    <cellStyle name="SAPBEXHLevel1 5 3" xfId="2220" xr:uid="{78D4B988-09ED-4003-AE28-6EF8C7D219F7}"/>
    <cellStyle name="SAPBEXHLevel1 5 3 2" xfId="14288" xr:uid="{4359D156-95F9-4C62-9F0D-0B723E957735}"/>
    <cellStyle name="SAPBEXHLevel1 5 3 3" xfId="13088" xr:uid="{B93ACD1E-099A-4B46-8CE7-61944A0AEE27}"/>
    <cellStyle name="SAPBEXHLevel1 5 3 4" xfId="11101" xr:uid="{1C4A8FA5-A496-43CB-8129-6E6E066D75D2}"/>
    <cellStyle name="SAPBEXHLevel1 5 4" xfId="2727" xr:uid="{D3075655-C35F-42EA-9B69-1955B2320D77}"/>
    <cellStyle name="SAPBEXHLevel1 5 4 2" xfId="9868" xr:uid="{8C89F1B6-FED5-4491-8A87-9DDC42ACB842}"/>
    <cellStyle name="SAPBEXHLevel1 5 5" xfId="2280" xr:uid="{98C4BA60-B41C-41EE-A0F3-8670C6CA6B2E}"/>
    <cellStyle name="SAPBEXHLevel1 5 5 2" xfId="13301" xr:uid="{8ACD889A-EB96-46AD-B562-802CD4096EA3}"/>
    <cellStyle name="SAPBEXHLevel1 5 6" xfId="1516" xr:uid="{6FE6194C-77F5-437D-82DB-6B72BBF4B003}"/>
    <cellStyle name="SAPBEXHLevel1 5 6 2" xfId="15242" xr:uid="{7BBCECEA-0771-4A99-8C6E-88E16308FFEA}"/>
    <cellStyle name="SAPBEXHLevel1 5 7" xfId="3690" xr:uid="{664A5AE8-3548-4E7A-A52B-F0CDB2193F26}"/>
    <cellStyle name="SAPBEXHLevel1 5 8" xfId="3622" xr:uid="{42C271AB-B1C4-452C-BD04-83B1E4CD3A1B}"/>
    <cellStyle name="SAPBEXHLevel1 5 9" xfId="7975" xr:uid="{FBEA16A2-62C5-4978-AFA1-BC43AE6F1A5B}"/>
    <cellStyle name="SAPBEXHLevel1 6" xfId="979" xr:uid="{DFE032A7-D598-4DF9-AABB-17FB912DD5CE}"/>
    <cellStyle name="SAPBEXHLevel1 6 2" xfId="12687" xr:uid="{FFA238AB-09A1-4243-9128-57E077C1ED7F}"/>
    <cellStyle name="SAPBEXHLevel1 6 2 2" xfId="15113" xr:uid="{996A352F-249D-43F9-BC72-47DD6538F914}"/>
    <cellStyle name="SAPBEXHLevel1 6 2 3" xfId="15901" xr:uid="{24F25028-1FD6-4EF4-B1FF-EE2C253EF7EF}"/>
    <cellStyle name="SAPBEXHLevel1 6 2 4" xfId="17462" xr:uid="{25505D8C-F500-4A00-92F8-9DD6270544AD}"/>
    <cellStyle name="SAPBEXHLevel1 6 3" xfId="11278" xr:uid="{74BBFBCB-211B-4240-BD8F-E603B82054F1}"/>
    <cellStyle name="SAPBEXHLevel1 6 3 2" xfId="14424" xr:uid="{CD40C307-47EA-4F77-B2B8-137CA640BDC4}"/>
    <cellStyle name="SAPBEXHLevel1 6 3 3" xfId="9128" xr:uid="{72112669-58CC-4BED-86AD-1B51A4855F6C}"/>
    <cellStyle name="SAPBEXHLevel1 6 4" xfId="10279" xr:uid="{C1E33D06-0667-429F-88BF-FE6F03499181}"/>
    <cellStyle name="SAPBEXHLevel1 6 5" xfId="13635" xr:uid="{E1B8FF49-4567-4A45-B799-008B7AB510DF}"/>
    <cellStyle name="SAPBEXHLevel1 6 6" xfId="13017" xr:uid="{CBF761E9-62C9-49DA-9307-772F552605EE}"/>
    <cellStyle name="SAPBEXHLevel1 6 7" xfId="8389" xr:uid="{98C95A38-1DA8-46B8-A762-7477A829441B}"/>
    <cellStyle name="SAPBEXHLevel1 7" xfId="1034" xr:uid="{15635FF4-9998-47F0-AEFB-FDEBEE507655}"/>
    <cellStyle name="SAPBEXHLevel1 7 2" xfId="15321" xr:uid="{322C879F-208A-42E9-921F-4AD7A35C730D}"/>
    <cellStyle name="SAPBEXHLevel1 7 3" xfId="16437" xr:uid="{8CE6B76B-FDF4-44D5-AB7C-C6D397BEB93A}"/>
    <cellStyle name="SAPBEXHLevel1 7 4" xfId="11533" xr:uid="{6C9DA9EB-AF8F-47C3-9F2F-10F14C319BA4}"/>
    <cellStyle name="SAPBEXHLevel1 8" xfId="267" xr:uid="{20C628A1-F5B2-4202-B2B9-AB1790966F4C}"/>
    <cellStyle name="SAPBEXHLevel1 8 2" xfId="1183" xr:uid="{8092DFFA-155A-4557-9AB2-C2329B29D036}"/>
    <cellStyle name="SAPBEXHLevel1 8 2 2" xfId="2431" xr:uid="{62E40368-AAC4-4335-8CC6-2E95A94E2702}"/>
    <cellStyle name="SAPBEXHLevel1 8 2 3" xfId="2937" xr:uid="{68D0E425-7B27-485C-9096-1429BAA8B791}"/>
    <cellStyle name="SAPBEXHLevel1 8 2 4" xfId="2681" xr:uid="{823712ED-6F7B-471D-B48C-C0478F032DB5}"/>
    <cellStyle name="SAPBEXHLevel1 8 2 5" xfId="2250" xr:uid="{8C065967-9821-495C-A772-1D1CD8669C5B}"/>
    <cellStyle name="SAPBEXHLevel1 8 2 6" xfId="2793" xr:uid="{F24EE1EA-605B-44EC-B4A4-BD6274D9E947}"/>
    <cellStyle name="SAPBEXHLevel1 8 2 7" xfId="4485" xr:uid="{C74E0D3A-F8DE-4F56-96BC-2687068D90F3}"/>
    <cellStyle name="SAPBEXHLevel1 8 2 8" xfId="14697" xr:uid="{9ECE3525-A7F0-447F-AF8A-EF0DB1DEE5D0}"/>
    <cellStyle name="SAPBEXHLevel1 8 3" xfId="1609" xr:uid="{FE62F568-32EF-4098-B6B1-8C440B957938}"/>
    <cellStyle name="SAPBEXHLevel1 8 3 2" xfId="15420" xr:uid="{4D626241-3113-4238-A04D-8477E8BF13A3}"/>
    <cellStyle name="SAPBEXHLevel1 8 4" xfId="1929" xr:uid="{AF357B3E-3ECC-45FF-B07D-6B2D5AC6065A}"/>
    <cellStyle name="SAPBEXHLevel1 8 4 2" xfId="16762" xr:uid="{2E734FB7-E88D-4852-A769-09FC05429758}"/>
    <cellStyle name="SAPBEXHLevel1 8 5" xfId="3507" xr:uid="{AA95A2CD-471E-4892-872A-63EF13B63CE1}"/>
    <cellStyle name="SAPBEXHLevel1 8 6" xfId="1532" xr:uid="{BE53DB41-C784-44D6-91E9-C74AE0D0E466}"/>
    <cellStyle name="SAPBEXHLevel1 8 7" xfId="4054" xr:uid="{3386760E-83DB-4CDF-96B8-8481508B93EB}"/>
    <cellStyle name="SAPBEXHLevel1 8 8" xfId="4007" xr:uid="{BDB7134B-8AA0-46CC-B03D-E573D28C21D0}"/>
    <cellStyle name="SAPBEXHLevel1 8 9" xfId="11902" xr:uid="{9789E8AC-BC6A-4F28-BBAA-DD9D7788C394}"/>
    <cellStyle name="SAPBEXHLevel1 9" xfId="1132" xr:uid="{8C52A617-BA55-4064-BED4-746A15BE1ECE}"/>
    <cellStyle name="SAPBEXHLevel1 9 2" xfId="2380" xr:uid="{B68FDCBD-8098-476E-B6A5-8ED6EBA7CDB0}"/>
    <cellStyle name="SAPBEXHLevel1 9 2 2" xfId="13759" xr:uid="{9E5F98C2-C30D-4A48-A925-D5925BC04CCF}"/>
    <cellStyle name="SAPBEXHLevel1 9 3" xfId="2886" xr:uid="{727E215A-3D9B-4B41-96B4-D324C6E082FA}"/>
    <cellStyle name="SAPBEXHLevel1 9 3 2" xfId="12964" xr:uid="{6E01D655-2CB7-445B-900A-6646FC410160}"/>
    <cellStyle name="SAPBEXHLevel1 9 4" xfId="2147" xr:uid="{B410D0A6-6D6E-45E3-BEB8-496CE11D6514}"/>
    <cellStyle name="SAPBEXHLevel1 9 5" xfId="3702" xr:uid="{A1F72F10-4F8D-4B6B-948C-28C3AC3AA318}"/>
    <cellStyle name="SAPBEXHLevel1 9 6" xfId="4080" xr:uid="{6E9D8FDA-F09B-4E6D-B964-BCD79EF31512}"/>
    <cellStyle name="SAPBEXHLevel1 9 7" xfId="4324" xr:uid="{EC57EB34-E283-415F-9D12-BF35258EA5DA}"/>
    <cellStyle name="SAPBEXHLevel1 9 8" xfId="10499" xr:uid="{B7582653-9FE6-40FC-A2CD-935636B0026F}"/>
    <cellStyle name="SAPBEXHLevel1_0910 GSO Capex RRP - Final (Detail) v2 220710" xfId="5697" xr:uid="{25C7449C-A0BD-4177-9CD7-AAF44532C4FC}"/>
    <cellStyle name="SAPBEXHLevel1X" xfId="72" xr:uid="{C5C4E119-7ED7-4635-AE26-A538FDAEDEC7}"/>
    <cellStyle name="SAPBEXHLevel1X 10" xfId="3158" xr:uid="{48606B53-4EA0-4F24-ADB4-1A16BA17D89F}"/>
    <cellStyle name="SAPBEXHLevel1X 10 2" xfId="13761" xr:uid="{2D3E9D45-2AB6-4CEC-A55F-C9B8915B22CE}"/>
    <cellStyle name="SAPBEXHLevel1X 10 3" xfId="13693" xr:uid="{EDFCE81F-10C1-42CA-AAC2-EEF7A3C426E1}"/>
    <cellStyle name="SAPBEXHLevel1X 10 4" xfId="10501" xr:uid="{D8D8A2C4-9A7D-4628-B2C1-43BF101E3D8B}"/>
    <cellStyle name="SAPBEXHLevel1X 11" xfId="3153" xr:uid="{5B7E6A8B-3AE2-4C18-B566-2E7A9990DE6C}"/>
    <cellStyle name="SAPBEXHLevel1X 11 2" xfId="9221" xr:uid="{6C788807-077B-48A4-97A5-6C46FF10AA1F}"/>
    <cellStyle name="SAPBEXHLevel1X 12" xfId="3771" xr:uid="{9DF4BC47-17D2-4C23-A812-ED36BF23D2E8}"/>
    <cellStyle name="SAPBEXHLevel1X 12 2" xfId="8984" xr:uid="{39B4813A-93C6-401F-ADD7-9CBBD55A6D32}"/>
    <cellStyle name="SAPBEXHLevel1X 13" xfId="4016" xr:uid="{DB2F5A37-ECB8-4872-8FA6-395FE9008FB9}"/>
    <cellStyle name="SAPBEXHLevel1X 14" xfId="5698" xr:uid="{9A58C802-84B6-4AC2-932B-5309E83715CD}"/>
    <cellStyle name="SAPBEXHLevel1X 15" xfId="5979" xr:uid="{24E9DE03-9F04-4742-8C32-36797C77DE57}"/>
    <cellStyle name="SAPBEXHLevel1X 16" xfId="7332" xr:uid="{A9DF2CE2-54AA-4A82-9769-1B5D5D49DF26}"/>
    <cellStyle name="SAPBEXHLevel1X 2" xfId="801" xr:uid="{8F78F673-DC6F-4796-A79C-E815160E15E2}"/>
    <cellStyle name="SAPBEXHLevel1X 2 10" xfId="5699" xr:uid="{6E314052-3369-486F-80B9-9C5F6A2ADC09}"/>
    <cellStyle name="SAPBEXHLevel1X 2 10 2" xfId="8985" xr:uid="{FDA47063-DF7F-4E4A-9654-D74191F9D63F}"/>
    <cellStyle name="SAPBEXHLevel1X 2 11" xfId="5980" xr:uid="{C3B79628-B7F1-464F-BC82-22EBB9EE18BD}"/>
    <cellStyle name="SAPBEXHLevel1X 2 12" xfId="7333" xr:uid="{19442E0D-2C3B-4C0B-AA96-8C475ADA6312}"/>
    <cellStyle name="SAPBEXHLevel1X 2 2" xfId="802" xr:uid="{6A9A4F1F-2460-4566-B41E-145D331F4770}"/>
    <cellStyle name="SAPBEXHLevel1X 2 2 2" xfId="1286" xr:uid="{56502722-F727-4D42-9CDB-E73B21BF340F}"/>
    <cellStyle name="SAPBEXHLevel1X 2 2 2 2" xfId="2534" xr:uid="{86C0C743-8DBA-48F4-B2B7-21B3A0A2EF26}"/>
    <cellStyle name="SAPBEXHLevel1X 2 2 2 2 2" xfId="15541" xr:uid="{756CE312-2070-452D-8EC3-05222C1FDE91}"/>
    <cellStyle name="SAPBEXHLevel1X 2 2 2 3" xfId="3040" xr:uid="{C3634992-72A6-4434-8E67-37994CEF1067}"/>
    <cellStyle name="SAPBEXHLevel1X 2 2 2 3 2" xfId="16937" xr:uid="{A0FDA76A-FB1F-49C5-A01F-6292493F05A5}"/>
    <cellStyle name="SAPBEXHLevel1X 2 2 2 4" xfId="1749" xr:uid="{6A35FE5F-469F-43D9-8EE3-E35558EB75B6}"/>
    <cellStyle name="SAPBEXHLevel1X 2 2 2 5" xfId="3696" xr:uid="{A9BB3DDF-5429-40EB-8C55-BAC58F7BA673}"/>
    <cellStyle name="SAPBEXHLevel1X 2 2 2 6" xfId="4042" xr:uid="{02297D17-A091-498F-B6D5-FBDE60B8DE82}"/>
    <cellStyle name="SAPBEXHLevel1X 2 2 2 7" xfId="4109" xr:uid="{2777693F-AE05-477B-862A-EA115003E5A4}"/>
    <cellStyle name="SAPBEXHLevel1X 2 2 2 8" xfId="12138" xr:uid="{281463FD-905D-4CB2-BAE3-86883135B830}"/>
    <cellStyle name="SAPBEXHLevel1X 2 2 3" xfId="2081" xr:uid="{2D999214-712E-41E2-9ABA-5B23B48C8C05}"/>
    <cellStyle name="SAPBEXHLevel1X 2 2 3 2" xfId="13967" xr:uid="{E87678BD-10E8-492D-A6E8-616EC085ADC3}"/>
    <cellStyle name="SAPBEXHLevel1X 2 2 3 3" xfId="14730" xr:uid="{7BD6890C-1013-4E58-89EA-2F6947BB80E4}"/>
    <cellStyle name="SAPBEXHLevel1X 2 2 3 4" xfId="10734" xr:uid="{36130C8A-C78E-4C90-BB3D-B36781D2A4DD}"/>
    <cellStyle name="SAPBEXHLevel1X 2 2 4" xfId="2265" xr:uid="{21B104EC-1A99-48D7-AE20-839E42789E0A}"/>
    <cellStyle name="SAPBEXHLevel1X 2 2 4 2" xfId="10144" xr:uid="{BE92BA5B-F500-4773-9E8A-E836979AA4C8}"/>
    <cellStyle name="SAPBEXHLevel1X 2 2 5" xfId="2048" xr:uid="{FAFC0C58-CAE7-463F-9DD9-48162F489CA5}"/>
    <cellStyle name="SAPBEXHLevel1X 2 2 5 2" xfId="13538" xr:uid="{0FC59135-E30D-48E7-8302-CC2600112DBC}"/>
    <cellStyle name="SAPBEXHLevel1X 2 2 6" xfId="3708" xr:uid="{6530FA8C-FEDC-40F3-A5C7-BC022A5FE209}"/>
    <cellStyle name="SAPBEXHLevel1X 2 2 6 2" xfId="13850" xr:uid="{B3811AC6-A01E-4E76-985F-90108D2309AA}"/>
    <cellStyle name="SAPBEXHLevel1X 2 2 7" xfId="3909" xr:uid="{79C82BC5-27DD-4ED6-856E-B7DCAB7D030F}"/>
    <cellStyle name="SAPBEXHLevel1X 2 2 8" xfId="3876" xr:uid="{B8049AC6-C41C-4219-A968-26E237009CF1}"/>
    <cellStyle name="SAPBEXHLevel1X 2 2 9" xfId="8252" xr:uid="{062AE994-7283-4D8D-A4EC-F58D1C046547}"/>
    <cellStyle name="SAPBEXHLevel1X 2 3" xfId="1285" xr:uid="{6665BCD3-FE09-4A0D-9F67-75E5D2BFA4E5}"/>
    <cellStyle name="SAPBEXHLevel1X 2 3 2" xfId="2533" xr:uid="{49EA477B-F168-4872-9314-81546D4EBD36}"/>
    <cellStyle name="SAPBEXHLevel1X 2 3 2 2" xfId="15649" xr:uid="{5FDB1B46-88EC-45BC-9CB7-2C0CCF12583D}"/>
    <cellStyle name="SAPBEXHLevel1X 2 3 2 3" xfId="17033" xr:uid="{B6E8F38A-3100-4440-9670-9F4519C2AFC7}"/>
    <cellStyle name="SAPBEXHLevel1X 2 3 2 4" xfId="12249" xr:uid="{F0008979-E70C-413A-85E1-E5784B0B408E}"/>
    <cellStyle name="SAPBEXHLevel1X 2 3 3" xfId="3039" xr:uid="{839FB516-C543-4E5D-AEFD-7FCF48963612}"/>
    <cellStyle name="SAPBEXHLevel1X 2 3 3 2" xfId="14077" xr:uid="{6736C9B7-0277-4CA5-9CB2-ED3350BD9A3F}"/>
    <cellStyle name="SAPBEXHLevel1X 2 3 3 3" xfId="14152" xr:uid="{0C23ED2A-4289-4122-9433-9A665E7F5E6B}"/>
    <cellStyle name="SAPBEXHLevel1X 2 3 3 4" xfId="10846" xr:uid="{81DC4CD9-82FA-40D4-8FF4-3913F07F62D6}"/>
    <cellStyle name="SAPBEXHLevel1X 2 3 4" xfId="3205" xr:uid="{120B5C9E-2439-411D-B329-2D478BC7D08E}"/>
    <cellStyle name="SAPBEXHLevel1X 2 3 4 2" xfId="10050" xr:uid="{346B43A8-E480-4557-B5C8-B460E18B4D11}"/>
    <cellStyle name="SAPBEXHLevel1X 2 3 5" xfId="3464" xr:uid="{365ED64F-ABE7-4524-94DF-BF65BCD61517}"/>
    <cellStyle name="SAPBEXHLevel1X 2 3 5 2" xfId="13444" xr:uid="{10CD8FC1-4720-406E-BD88-C81DC974756C}"/>
    <cellStyle name="SAPBEXHLevel1X 2 3 6" xfId="4092" xr:uid="{F070E7BB-412E-493F-9405-3171EB224C33}"/>
    <cellStyle name="SAPBEXHLevel1X 2 3 6 2" xfId="13132" xr:uid="{B44A7F15-D5A3-4689-B7F5-FA1E42C79F4A}"/>
    <cellStyle name="SAPBEXHLevel1X 2 3 7" xfId="4312" xr:uid="{D94BD5E5-8DA9-4CA8-BE50-6FC3E527DD0C}"/>
    <cellStyle name="SAPBEXHLevel1X 2 3 8" xfId="8157" xr:uid="{659EAEF8-C0BF-406F-90B6-5B76EF664FC7}"/>
    <cellStyle name="SAPBEXHLevel1X 2 4" xfId="2080" xr:uid="{B4D03429-60AB-416E-81C6-2719C439611F}"/>
    <cellStyle name="SAPBEXHLevel1X 2 4 2" xfId="12506" xr:uid="{25D7F64B-1678-41D6-A54F-9F73C8B7B850}"/>
    <cellStyle name="SAPBEXHLevel1X 2 4 2 2" xfId="15817" xr:uid="{48A7B7C6-BA23-4428-BAC0-DCCD3E706AE7}"/>
    <cellStyle name="SAPBEXHLevel1X 2 4 2 3" xfId="17290" xr:uid="{4F126579-223A-4565-9458-45F5DF209678}"/>
    <cellStyle name="SAPBEXHLevel1X 2 4 3" xfId="11104" xr:uid="{E5FB8073-C960-464A-9C93-A19680BB1A8E}"/>
    <cellStyle name="SAPBEXHLevel1X 2 4 3 2" xfId="14291" xr:uid="{2571F350-AA3D-42EE-8CF0-FB32A13C45C1}"/>
    <cellStyle name="SAPBEXHLevel1X 2 4 3 3" xfId="14714" xr:uid="{69C23F82-2C84-48B0-838B-982B1FCAD247}"/>
    <cellStyle name="SAPBEXHLevel1X 2 4 4" xfId="10117" xr:uid="{273C0855-9CD4-4EC7-9D64-B20385B326EF}"/>
    <cellStyle name="SAPBEXHLevel1X 2 4 5" xfId="13511" xr:uid="{24359F47-EBCF-4508-8E57-6829BC56662C}"/>
    <cellStyle name="SAPBEXHLevel1X 2 4 6" xfId="14746" xr:uid="{2F57292A-BBAA-483C-B2B6-ABEA5216CB3D}"/>
    <cellStyle name="SAPBEXHLevel1X 2 4 7" xfId="8225" xr:uid="{5320CBE4-4B1F-425A-91A8-38870AC1D6DF}"/>
    <cellStyle name="SAPBEXHLevel1X 2 5" xfId="1701" xr:uid="{240C98F4-C056-4462-95CC-FDC3CCED3B7A}"/>
    <cellStyle name="SAPBEXHLevel1X 2 5 2" xfId="12690" xr:uid="{92962D15-790B-46DF-B7A8-9E2F9C9E773C}"/>
    <cellStyle name="SAPBEXHLevel1X 2 5 2 2" xfId="15904" xr:uid="{6A43C9A9-7EE0-4A85-B10E-5539040FA573}"/>
    <cellStyle name="SAPBEXHLevel1X 2 5 2 3" xfId="17465" xr:uid="{D9F222E7-D72F-4D85-B293-5979E908192A}"/>
    <cellStyle name="SAPBEXHLevel1X 2 5 3" xfId="11281" xr:uid="{C24465F8-82F9-45D4-BCEE-86B973F1EA5A}"/>
    <cellStyle name="SAPBEXHLevel1X 2 5 3 2" xfId="14427" xr:uid="{1BD9875B-6015-4593-A5F6-B512E3978002}"/>
    <cellStyle name="SAPBEXHLevel1X 2 5 3 3" xfId="9130" xr:uid="{C2FC858B-C967-49D8-9254-4D1456E518B6}"/>
    <cellStyle name="SAPBEXHLevel1X 2 5 4" xfId="10278" xr:uid="{F9CA4398-D68C-47B1-8DA7-606B2CA8270D}"/>
    <cellStyle name="SAPBEXHLevel1X 2 5 5" xfId="13634" xr:uid="{AF61BF14-7F1D-459B-A99A-D85C007504AE}"/>
    <cellStyle name="SAPBEXHLevel1X 2 5 6" xfId="15234" xr:uid="{29050829-2B73-4AFE-BC0B-C947E6D88C46}"/>
    <cellStyle name="SAPBEXHLevel1X 2 5 7" xfId="8388" xr:uid="{164BD078-BD89-48A8-8818-4DCA62F06C43}"/>
    <cellStyle name="SAPBEXHLevel1X 2 6" xfId="3186" xr:uid="{F926339C-038A-4C75-A3EA-E45501A44539}"/>
    <cellStyle name="SAPBEXHLevel1X 2 6 2" xfId="12434" xr:uid="{95D14DFF-12CC-494F-9224-8D0C90F642A5}"/>
    <cellStyle name="SAPBEXHLevel1X 2 6 2 2" xfId="15745" xr:uid="{E389299B-E466-413B-B4B0-AF707847A9FE}"/>
    <cellStyle name="SAPBEXHLevel1X 2 6 2 3" xfId="17218" xr:uid="{5BA4EDD5-36A5-4BBF-9A04-DE3AF2746962}"/>
    <cellStyle name="SAPBEXHLevel1X 2 6 3" xfId="14219" xr:uid="{97CE8CC4-1F47-4E83-8E54-96272121D816}"/>
    <cellStyle name="SAPBEXHLevel1X 2 6 4" xfId="14718" xr:uid="{073CED72-1146-4A20-91DE-506A13A12627}"/>
    <cellStyle name="SAPBEXHLevel1X 2 6 5" xfId="11032" xr:uid="{477785BE-BAD6-4161-9E41-FD77E32F90DE}"/>
    <cellStyle name="SAPBEXHLevel1X 2 7" xfId="1746" xr:uid="{DFFCB800-C30F-4323-AF17-1C74076C2815}"/>
    <cellStyle name="SAPBEXHLevel1X 2 7 2" xfId="15365" xr:uid="{9A357168-1B47-4772-9845-3A65347E63BA}"/>
    <cellStyle name="SAPBEXHLevel1X 2 7 3" xfId="16546" xr:uid="{07E01C57-801E-4EF6-A9AE-96D4D73F3AF4}"/>
    <cellStyle name="SAPBEXHLevel1X 2 7 4" xfId="11652" xr:uid="{C384F72C-5117-426C-8EC3-0231E3115620}"/>
    <cellStyle name="SAPBEXHLevel1X 2 8" xfId="3934" xr:uid="{18D85259-80FB-4E2D-808E-AF7C6333E2BE}"/>
    <cellStyle name="SAPBEXHLevel1X 2 8 2" xfId="13762" xr:uid="{D267E6A6-B370-4AC1-9F59-D8C3AEAB1283}"/>
    <cellStyle name="SAPBEXHLevel1X 2 8 3" xfId="14657" xr:uid="{51D2C38A-193E-4887-BBD3-3BC8F2334CE3}"/>
    <cellStyle name="SAPBEXHLevel1X 2 8 4" xfId="10502" xr:uid="{862C4EF9-004D-47AD-A884-966769D7929C}"/>
    <cellStyle name="SAPBEXHLevel1X 2 9" xfId="3174" xr:uid="{3AE9CCAB-6DA6-4764-A4A0-7E66FCFD03E8}"/>
    <cellStyle name="SAPBEXHLevel1X 2 9 2" xfId="9222" xr:uid="{38C60782-574F-4514-A1FA-43C3E2DB1BA2}"/>
    <cellStyle name="SAPBEXHLevel1X 3" xfId="803" xr:uid="{D67D72BD-823D-470F-BCF2-C9EE518A43B0}"/>
    <cellStyle name="SAPBEXHLevel1X 3 10" xfId="5700" xr:uid="{F8229A4F-9F2D-4904-95F5-FAD112CD6FA5}"/>
    <cellStyle name="SAPBEXHLevel1X 3 10 2" xfId="12250" xr:uid="{ED1A19CD-0619-4730-8D94-5C55AD409D82}"/>
    <cellStyle name="SAPBEXHLevel1X 3 10 2 2" xfId="15650" xr:uid="{BF44F875-1C62-41FA-9B0D-4D32D710FA86}"/>
    <cellStyle name="SAPBEXHLevel1X 3 10 2 3" xfId="17034" xr:uid="{AB8DEE9D-F8EE-4266-BF7D-83409BB91668}"/>
    <cellStyle name="SAPBEXHLevel1X 3 10 3" xfId="10847" xr:uid="{4F0BD8D8-E880-4027-98A7-86D37A63451E}"/>
    <cellStyle name="SAPBEXHLevel1X 3 10 3 2" xfId="14078" xr:uid="{7F19F4F3-6892-4B3D-B537-75B1C4EA1E8C}"/>
    <cellStyle name="SAPBEXHLevel1X 3 10 3 3" xfId="14946" xr:uid="{537308F3-7C9F-4F1F-8EB2-029DC4DA64DA}"/>
    <cellStyle name="SAPBEXHLevel1X 3 10 4" xfId="10051" xr:uid="{055C1F9A-2E96-4EED-99E5-8D3982B6EDA0}"/>
    <cellStyle name="SAPBEXHLevel1X 3 10 5" xfId="13445" xr:uid="{D859B083-5895-4838-B0AF-FA38DE40948D}"/>
    <cellStyle name="SAPBEXHLevel1X 3 10 6" xfId="12939" xr:uid="{52177231-1362-4F20-AFD3-DEE1CDD0922D}"/>
    <cellStyle name="SAPBEXHLevel1X 3 10 7" xfId="8158" xr:uid="{237FF1B3-3765-458D-970B-1CF1A18D8A9D}"/>
    <cellStyle name="SAPBEXHLevel1X 3 11" xfId="5981" xr:uid="{2D92BAD3-697D-4332-B02E-E5DAA5964802}"/>
    <cellStyle name="SAPBEXHLevel1X 3 11 2" xfId="12507" xr:uid="{517123F7-C302-4546-AC50-18ED2438D25A}"/>
    <cellStyle name="SAPBEXHLevel1X 3 11 2 2" xfId="15818" xr:uid="{C15CA128-290D-4B13-99E8-CA2E06DA5539}"/>
    <cellStyle name="SAPBEXHLevel1X 3 11 2 3" xfId="17291" xr:uid="{CEFDE12C-9896-426A-97D1-B2F2FD91FD47}"/>
    <cellStyle name="SAPBEXHLevel1X 3 11 3" xfId="11105" xr:uid="{F1EB318E-A8F5-42C2-AECC-3AD39FA1F54B}"/>
    <cellStyle name="SAPBEXHLevel1X 3 11 3 2" xfId="14292" xr:uid="{56CDC75F-2EB0-49A7-9A56-39EE28EEF9D5}"/>
    <cellStyle name="SAPBEXHLevel1X 3 11 3 3" xfId="13036" xr:uid="{C6EE74F5-717C-46E6-A808-7500D2DA5E6D}"/>
    <cellStyle name="SAPBEXHLevel1X 3 11 4" xfId="9866" xr:uid="{5DC8EB09-02C6-4FAF-BB05-C8C9F33FA46F}"/>
    <cellStyle name="SAPBEXHLevel1X 3 11 5" xfId="13299" xr:uid="{8F1BC7B9-D293-4AD4-91BD-43FBD4F8D168}"/>
    <cellStyle name="SAPBEXHLevel1X 3 11 6" xfId="13363" xr:uid="{43D24DE7-253C-4899-94C2-873AB382EB13}"/>
    <cellStyle name="SAPBEXHLevel1X 3 11 7" xfId="7973" xr:uid="{CC7FBFE5-3129-45DD-B2CA-821036A63A60}"/>
    <cellStyle name="SAPBEXHLevel1X 3 12" xfId="8116" xr:uid="{3343A997-93BC-4974-83B0-87098E5F30C5}"/>
    <cellStyle name="SAPBEXHLevel1X 3 12 2" xfId="12691" xr:uid="{D523DB67-373E-424C-B64C-373ABB50818A}"/>
    <cellStyle name="SAPBEXHLevel1X 3 12 2 2" xfId="15905" xr:uid="{71D7B328-63B0-4B52-AFFB-4FA2AFABFC7B}"/>
    <cellStyle name="SAPBEXHLevel1X 3 12 2 3" xfId="17466" xr:uid="{63FF06C0-D67B-4B46-8C0A-102A0AD4AA27}"/>
    <cellStyle name="SAPBEXHLevel1X 3 12 3" xfId="11282" xr:uid="{299610D4-ED3E-4230-8307-63B22E945084}"/>
    <cellStyle name="SAPBEXHLevel1X 3 12 3 2" xfId="14428" xr:uid="{EEF61509-E48F-4C09-9A70-A96A15642906}"/>
    <cellStyle name="SAPBEXHLevel1X 3 12 3 3" xfId="9131" xr:uid="{E0CCDCCD-D7FA-4594-B0F3-5C97339D575E}"/>
    <cellStyle name="SAPBEXHLevel1X 3 12 4" xfId="10009" xr:uid="{F82551D8-71B1-4270-B3DD-603CB75D547E}"/>
    <cellStyle name="SAPBEXHLevel1X 3 12 5" xfId="13403" xr:uid="{650CC64F-C02A-4235-8258-4F8DD2805D1C}"/>
    <cellStyle name="SAPBEXHLevel1X 3 12 6" xfId="15133" xr:uid="{6FBF1CFD-1AD9-4C4E-9694-25AD068B72D4}"/>
    <cellStyle name="SAPBEXHLevel1X 3 13" xfId="11033" xr:uid="{6D15084F-31CC-4EEE-AEBD-5A1A7C2318FA}"/>
    <cellStyle name="SAPBEXHLevel1X 3 13 2" xfId="12435" xr:uid="{C9183852-7573-4DB2-8C3B-184584F0A9F4}"/>
    <cellStyle name="SAPBEXHLevel1X 3 13 2 2" xfId="15746" xr:uid="{544AA334-C031-4F16-8DAB-3D8C5E31EE6A}"/>
    <cellStyle name="SAPBEXHLevel1X 3 13 2 3" xfId="17219" xr:uid="{EE656A87-2B0D-4697-9EE9-FF11DA5EB70A}"/>
    <cellStyle name="SAPBEXHLevel1X 3 13 3" xfId="14220" xr:uid="{859D4006-0691-4918-A38E-CEC311A8024D}"/>
    <cellStyle name="SAPBEXHLevel1X 3 13 4" xfId="13040" xr:uid="{2BBC9857-5FE3-4192-80EF-C471FC8A655E}"/>
    <cellStyle name="SAPBEXHLevel1X 3 14" xfId="11653" xr:uid="{1321FAF7-0172-4526-96C0-FE26131022AB}"/>
    <cellStyle name="SAPBEXHLevel1X 3 14 2" xfId="15366" xr:uid="{B670EE3A-A52B-4133-93EA-2A67D94A9957}"/>
    <cellStyle name="SAPBEXHLevel1X 3 14 3" xfId="16547" xr:uid="{7A215FB4-14DE-4278-9CCB-A5DDFE09E106}"/>
    <cellStyle name="SAPBEXHLevel1X 3 15" xfId="10503" xr:uid="{3B7AACC9-E28E-4F18-B145-3C0B5386B024}"/>
    <cellStyle name="SAPBEXHLevel1X 3 15 2" xfId="13763" xr:uid="{662B3193-6D82-47D2-9C40-6F966E967C42}"/>
    <cellStyle name="SAPBEXHLevel1X 3 15 3" xfId="13348" xr:uid="{584C0C1C-B63D-4C25-8594-A96B932E2D8B}"/>
    <cellStyle name="SAPBEXHLevel1X 3 16" xfId="9223" xr:uid="{85F7DEBB-C367-41E6-80E9-5000FA898C7B}"/>
    <cellStyle name="SAPBEXHLevel1X 3 17" xfId="8986" xr:uid="{17224F78-2075-4EA0-9BDF-D189BC7D117D}"/>
    <cellStyle name="SAPBEXHLevel1X 3 18" xfId="7334" xr:uid="{56EDA910-E76C-4F0B-8BDB-22F8BE728BB1}"/>
    <cellStyle name="SAPBEXHLevel1X 3 2" xfId="804" xr:uid="{9CC9D7A2-0EC7-46DB-8DC2-B6CB30FFE55C}"/>
    <cellStyle name="SAPBEXHLevel1X 3 2 10" xfId="5982" xr:uid="{1040E6EB-7339-48C5-9AB6-B126B1869280}"/>
    <cellStyle name="SAPBEXHLevel1X 3 2 10 2" xfId="8987" xr:uid="{55FE1AF4-A037-43D3-BD67-76D3AFFB35AC}"/>
    <cellStyle name="SAPBEXHLevel1X 3 2 11" xfId="7335" xr:uid="{242B4E3D-E797-4126-9CFC-A9F1E41C5DF3}"/>
    <cellStyle name="SAPBEXHLevel1X 3 2 2" xfId="1288" xr:uid="{141FBB43-441A-4DE5-BD0F-A2832BEBEC73}"/>
    <cellStyle name="SAPBEXHLevel1X 3 2 2 2" xfId="2536" xr:uid="{DFF40D06-56D1-4FDF-A4F1-12F250EE4806}"/>
    <cellStyle name="SAPBEXHLevel1X 3 2 2 2 2" xfId="15543" xr:uid="{DE6E673D-783E-48BC-B1F3-A7733AF13C12}"/>
    <cellStyle name="SAPBEXHLevel1X 3 2 2 2 3" xfId="16939" xr:uid="{AF682E4D-1AB9-4B3F-A0BB-4540DC566B9F}"/>
    <cellStyle name="SAPBEXHLevel1X 3 2 2 2 4" xfId="12140" xr:uid="{8FB5B3DA-06C4-44A2-8488-8AF05694C0FE}"/>
    <cellStyle name="SAPBEXHLevel1X 3 2 2 3" xfId="3042" xr:uid="{30DF6995-65AF-439C-BCAC-E74FC5DD1250}"/>
    <cellStyle name="SAPBEXHLevel1X 3 2 2 3 2" xfId="13969" xr:uid="{DE8ECE12-AE2E-40CA-B702-E45FB224D26A}"/>
    <cellStyle name="SAPBEXHLevel1X 3 2 2 3 3" xfId="14359" xr:uid="{01D3DBB7-0E9A-407D-B1CE-C94B048A85F0}"/>
    <cellStyle name="SAPBEXHLevel1X 3 2 2 3 4" xfId="10736" xr:uid="{7E53CC3D-9147-4185-B92A-8B647EF1B569}"/>
    <cellStyle name="SAPBEXHLevel1X 3 2 2 4" xfId="2748" xr:uid="{EFD0F06C-657F-41CF-BF69-D1321FC5FD88}"/>
    <cellStyle name="SAPBEXHLevel1X 3 2 2 4 2" xfId="9810" xr:uid="{D1702019-F45B-42FC-A2DB-17573AE41FE4}"/>
    <cellStyle name="SAPBEXHLevel1X 3 2 2 5" xfId="3869" xr:uid="{6938A67F-A9D4-4A02-AB54-EF6156FA02B3}"/>
    <cellStyle name="SAPBEXHLevel1X 3 2 2 5 2" xfId="13243" xr:uid="{4AC8B742-38AB-4EB8-967D-CA1AFB057FB4}"/>
    <cellStyle name="SAPBEXHLevel1X 3 2 2 6" xfId="3799" xr:uid="{B99F505F-136F-4AA6-96CF-9CA2600C5862}"/>
    <cellStyle name="SAPBEXHLevel1X 3 2 2 6 2" xfId="14757" xr:uid="{836917E9-268F-4DC8-83C3-3906D8A1C160}"/>
    <cellStyle name="SAPBEXHLevel1X 3 2 2 7" xfId="4498" xr:uid="{8AA13244-F3E1-4404-8828-5D756048BA94}"/>
    <cellStyle name="SAPBEXHLevel1X 3 2 2 8" xfId="7917" xr:uid="{58B0C3B5-ACB3-45EC-A95F-9F33FD063F1C}"/>
    <cellStyle name="SAPBEXHLevel1X 3 2 3" xfId="2083" xr:uid="{80C05223-97A9-444A-9B21-5090B6C17F36}"/>
    <cellStyle name="SAPBEXHLevel1X 3 2 3 2" xfId="12251" xr:uid="{BDF4B681-5AB0-4662-B325-0B8D6547203D}"/>
    <cellStyle name="SAPBEXHLevel1X 3 2 3 2 2" xfId="15651" xr:uid="{05B870AE-FF3C-4344-85EB-C614E62A6C1A}"/>
    <cellStyle name="SAPBEXHLevel1X 3 2 3 2 3" xfId="17035" xr:uid="{3D3733EE-4831-4D3D-B87F-AEC13572C5AE}"/>
    <cellStyle name="SAPBEXHLevel1X 3 2 3 3" xfId="10848" xr:uid="{F4E627E4-FEFE-4C5A-BDF2-92CFAE6419BE}"/>
    <cellStyle name="SAPBEXHLevel1X 3 2 3 3 2" xfId="14079" xr:uid="{05156FCE-8D0B-4BC9-83CF-63FB7369A5FF}"/>
    <cellStyle name="SAPBEXHLevel1X 3 2 3 3 3" xfId="13098" xr:uid="{C40CB1C4-9B08-4474-B87D-5285077C9EB6}"/>
    <cellStyle name="SAPBEXHLevel1X 3 2 3 4" xfId="10052" xr:uid="{B04890F2-1CC7-4323-B19C-8EA72D3CC551}"/>
    <cellStyle name="SAPBEXHLevel1X 3 2 3 5" xfId="13446" xr:uid="{4A33755A-921F-48E1-AD11-E3B51840BAA8}"/>
    <cellStyle name="SAPBEXHLevel1X 3 2 3 6" xfId="13705" xr:uid="{CE957914-8051-41F5-92D1-F0F8FEEB7D3F}"/>
    <cellStyle name="SAPBEXHLevel1X 3 2 3 7" xfId="8159" xr:uid="{D82DBE89-B37A-42DB-AC96-5B51E2C71909}"/>
    <cellStyle name="SAPBEXHLevel1X 3 2 4" xfId="1697" xr:uid="{44683F19-12F9-4B80-8F3F-8F78456AC605}"/>
    <cellStyle name="SAPBEXHLevel1X 3 2 4 2" xfId="12508" xr:uid="{715AB652-3A5B-4C02-9EB7-403BDBFB2E85}"/>
    <cellStyle name="SAPBEXHLevel1X 3 2 4 2 2" xfId="15819" xr:uid="{32FD92BA-4AB8-42B3-9A5B-850445958931}"/>
    <cellStyle name="SAPBEXHLevel1X 3 2 4 2 3" xfId="17292" xr:uid="{7BE70BC6-8E03-46AD-B403-632653281562}"/>
    <cellStyle name="SAPBEXHLevel1X 3 2 4 3" xfId="11106" xr:uid="{9B353A92-A5D5-4C0B-9A2C-56181B1EBA56}"/>
    <cellStyle name="SAPBEXHLevel1X 3 2 4 3 2" xfId="14293" xr:uid="{007DB203-16B2-4222-88AF-3523F90945B8}"/>
    <cellStyle name="SAPBEXHLevel1X 3 2 4 3 3" xfId="14342" xr:uid="{E324E0BE-A7E5-469C-9F10-B0682FB15D0C}"/>
    <cellStyle name="SAPBEXHLevel1X 3 2 4 4" xfId="10116" xr:uid="{48AC9A4E-8751-4462-8021-2E3F2B9D2EEE}"/>
    <cellStyle name="SAPBEXHLevel1X 3 2 4 5" xfId="13510" xr:uid="{F062A361-D15A-442C-BA94-EF0EDC1E90C5}"/>
    <cellStyle name="SAPBEXHLevel1X 3 2 4 6" xfId="13576" xr:uid="{F903F199-F6AF-4D89-9B29-9FACDC4791A1}"/>
    <cellStyle name="SAPBEXHLevel1X 3 2 4 7" xfId="8224" xr:uid="{1AE26D2A-508F-4CC9-A6CC-E42664DCB361}"/>
    <cellStyle name="SAPBEXHLevel1X 3 2 5" xfId="1625" xr:uid="{0EFF9EBA-037A-4C0A-AE9D-4A1A1167F506}"/>
    <cellStyle name="SAPBEXHLevel1X 3 2 5 2" xfId="12692" xr:uid="{138844C1-9648-41E9-8ADD-D873289A2CD7}"/>
    <cellStyle name="SAPBEXHLevel1X 3 2 5 2 2" xfId="15906" xr:uid="{35877263-BA7B-422E-A09D-3E57A725F3F4}"/>
    <cellStyle name="SAPBEXHLevel1X 3 2 5 2 3" xfId="17467" xr:uid="{FBDBD9E6-2012-4B9C-80EC-014923E5D9CD}"/>
    <cellStyle name="SAPBEXHLevel1X 3 2 5 3" xfId="11283" xr:uid="{F25387EF-6125-4C74-8141-BAB1D0AF7C10}"/>
    <cellStyle name="SAPBEXHLevel1X 3 2 5 3 2" xfId="14429" xr:uid="{3F6EA96D-407E-47F7-A144-60BAADB0DF7C}"/>
    <cellStyle name="SAPBEXHLevel1X 3 2 5 3 3" xfId="9132" xr:uid="{FD1941B9-76C0-492B-B1FC-FCFBBC06E15E}"/>
    <cellStyle name="SAPBEXHLevel1X 3 2 5 4" xfId="10304" xr:uid="{A2E1294E-7EFC-46B5-9A8E-57D075D4EBF4}"/>
    <cellStyle name="SAPBEXHLevel1X 3 2 5 5" xfId="13660" xr:uid="{49FC6304-5245-43EF-B0FC-29C73EC983E6}"/>
    <cellStyle name="SAPBEXHLevel1X 3 2 5 6" xfId="13065" xr:uid="{A5A63C14-81B8-4E44-9576-7C36A77EFE06}"/>
    <cellStyle name="SAPBEXHLevel1X 3 2 5 7" xfId="8414" xr:uid="{1A2E749B-2F22-4432-A56A-2A2D0EA25F8E}"/>
    <cellStyle name="SAPBEXHLevel1X 3 2 6" xfId="3262" xr:uid="{4A360CDE-2BD7-4DFF-98DC-F74D83840FCB}"/>
    <cellStyle name="SAPBEXHLevel1X 3 2 6 2" xfId="12563" xr:uid="{758AE9F9-45FA-4042-98D7-3DEBD130C7A0}"/>
    <cellStyle name="SAPBEXHLevel1X 3 2 6 2 2" xfId="15865" xr:uid="{05830638-A626-452D-9156-930847996559}"/>
    <cellStyle name="SAPBEXHLevel1X 3 2 6 2 3" xfId="17338" xr:uid="{1631E508-755B-47C7-8EE2-610625294BDD}"/>
    <cellStyle name="SAPBEXHLevel1X 3 2 6 3" xfId="14339" xr:uid="{5975270A-AC8E-438E-931D-7E9F7E0238D1}"/>
    <cellStyle name="SAPBEXHLevel1X 3 2 6 4" xfId="13131" xr:uid="{F3093C64-8F1F-4309-BD4C-C311AD64C9C7}"/>
    <cellStyle name="SAPBEXHLevel1X 3 2 6 5" xfId="11154" xr:uid="{D7E7769C-D164-4150-A357-34A6502CBAD6}"/>
    <cellStyle name="SAPBEXHLevel1X 3 2 7" xfId="3590" xr:uid="{997314BC-9AF9-4B0A-A16A-1F6037B5926B}"/>
    <cellStyle name="SAPBEXHLevel1X 3 2 7 2" xfId="15367" xr:uid="{6070B241-594C-4CD2-B9D1-A160157962DB}"/>
    <cellStyle name="SAPBEXHLevel1X 3 2 7 3" xfId="16548" xr:uid="{BB82F281-12D1-4384-9136-B9ED9AB32534}"/>
    <cellStyle name="SAPBEXHLevel1X 3 2 7 4" xfId="11654" xr:uid="{23A15807-4DE6-4BBA-8917-81474565D973}"/>
    <cellStyle name="SAPBEXHLevel1X 3 2 8" xfId="4286" xr:uid="{65C741E7-ADAF-476F-B96C-2881A5CC567C}"/>
    <cellStyle name="SAPBEXHLevel1X 3 2 8 2" xfId="13764" xr:uid="{B1CFEA17-A345-472D-A593-F2584CF05D9A}"/>
    <cellStyle name="SAPBEXHLevel1X 3 2 8 3" xfId="14589" xr:uid="{09A551FA-0494-4516-A74D-63114B646243}"/>
    <cellStyle name="SAPBEXHLevel1X 3 2 8 4" xfId="10504" xr:uid="{93247886-DA0F-4616-BC57-1A86CFDFAF75}"/>
    <cellStyle name="SAPBEXHLevel1X 3 2 9" xfId="5701" xr:uid="{D5120227-2D47-4EE2-8943-F6D76BA1F72E}"/>
    <cellStyle name="SAPBEXHLevel1X 3 2 9 2" xfId="9224" xr:uid="{573E49A9-93D9-41A4-BBA3-5936CE312CC4}"/>
    <cellStyle name="SAPBEXHLevel1X 3 3" xfId="1287" xr:uid="{D4902A08-234F-4DB2-BEC2-DF6AE3CE286A}"/>
    <cellStyle name="SAPBEXHLevel1X 3 3 10" xfId="8988" xr:uid="{1E4AAF0B-10B2-4342-A8E6-652781C9BED3}"/>
    <cellStyle name="SAPBEXHLevel1X 3 3 11" xfId="7336" xr:uid="{5332D7A1-BA13-4914-8B33-F0F4C5FD8308}"/>
    <cellStyle name="SAPBEXHLevel1X 3 3 2" xfId="2535" xr:uid="{D4B45E19-C3AD-428E-B169-69B5E1D423DF}"/>
    <cellStyle name="SAPBEXHLevel1X 3 3 2 2" xfId="12141" xr:uid="{CEAF6419-88CB-4348-A808-BBB6E5700FBE}"/>
    <cellStyle name="SAPBEXHLevel1X 3 3 2 2 2" xfId="15544" xr:uid="{061C00C3-D3CB-409A-9EC7-663EA19971E2}"/>
    <cellStyle name="SAPBEXHLevel1X 3 3 2 2 3" xfId="16940" xr:uid="{D81F22BD-68D8-421A-AF32-8536F1E39AF1}"/>
    <cellStyle name="SAPBEXHLevel1X 3 3 2 3" xfId="10737" xr:uid="{EAB4ECC6-8EE2-46C1-91C5-E0E89885A3C6}"/>
    <cellStyle name="SAPBEXHLevel1X 3 3 2 3 2" xfId="13970" xr:uid="{4A579D8B-448A-432C-9F0E-2BE2C29CF213}"/>
    <cellStyle name="SAPBEXHLevel1X 3 3 2 3 3" xfId="15061" xr:uid="{C3A9FB50-7DF8-4DDB-9329-E4C87F070B8C}"/>
    <cellStyle name="SAPBEXHLevel1X 3 3 2 4" xfId="9809" xr:uid="{ED3BBC66-0C78-4562-81EB-53E1CFC07A4B}"/>
    <cellStyle name="SAPBEXHLevel1X 3 3 2 5" xfId="13242" xr:uid="{65A66159-32BA-4EA2-9822-C2CB8CD26024}"/>
    <cellStyle name="SAPBEXHLevel1X 3 3 2 6" xfId="13587" xr:uid="{479C1BE4-2612-44C9-8105-E43E7CF0EDD0}"/>
    <cellStyle name="SAPBEXHLevel1X 3 3 2 7" xfId="7916" xr:uid="{B8E6154C-6E1E-47E7-9053-DCBE472A86BF}"/>
    <cellStyle name="SAPBEXHLevel1X 3 3 3" xfId="3041" xr:uid="{77FE3F99-F952-44FB-8035-1C67460435EB}"/>
    <cellStyle name="SAPBEXHLevel1X 3 3 3 2" xfId="12252" xr:uid="{DA4B646B-EAEF-4064-8C0C-A241EBAEC3BB}"/>
    <cellStyle name="SAPBEXHLevel1X 3 3 3 2 2" xfId="15652" xr:uid="{1C3BB4FE-1D79-4C70-9F5C-62027AD5F357}"/>
    <cellStyle name="SAPBEXHLevel1X 3 3 3 2 3" xfId="17036" xr:uid="{82D54F20-F094-40F4-9927-A9469648BB9F}"/>
    <cellStyle name="SAPBEXHLevel1X 3 3 3 3" xfId="10849" xr:uid="{11B594D0-14CD-491D-B75E-78E5F7F41E29}"/>
    <cellStyle name="SAPBEXHLevel1X 3 3 3 3 2" xfId="14080" xr:uid="{DE39C270-5BDD-4F78-873F-312E0D921A78}"/>
    <cellStyle name="SAPBEXHLevel1X 3 3 3 3 3" xfId="13829" xr:uid="{CC47175A-1D9A-44DE-A096-E1D2733316CF}"/>
    <cellStyle name="SAPBEXHLevel1X 3 3 3 4" xfId="10053" xr:uid="{6001805A-D4E3-46A4-BC1F-FD3BECDD2201}"/>
    <cellStyle name="SAPBEXHLevel1X 3 3 3 5" xfId="13447" xr:uid="{88AC2D79-4A85-40EA-A5B7-217166D0824D}"/>
    <cellStyle name="SAPBEXHLevel1X 3 3 3 6" xfId="14668" xr:uid="{AAC102D0-463F-433B-9DF6-4EA8090F8D4C}"/>
    <cellStyle name="SAPBEXHLevel1X 3 3 3 7" xfId="8160" xr:uid="{4F9DF52A-3510-40EC-8D0A-490AA436F177}"/>
    <cellStyle name="SAPBEXHLevel1X 3 3 4" xfId="1534" xr:uid="{5B0F9F3B-BA80-48E4-805F-0CF272F3EC49}"/>
    <cellStyle name="SAPBEXHLevel1X 3 3 4 2" xfId="12509" xr:uid="{B7126EE2-792A-4042-97FD-77A57A1AEF56}"/>
    <cellStyle name="SAPBEXHLevel1X 3 3 4 2 2" xfId="15820" xr:uid="{67C954F5-7F3B-49E0-97A3-9F2BBA88470E}"/>
    <cellStyle name="SAPBEXHLevel1X 3 3 4 2 3" xfId="17293" xr:uid="{F3CDDFD0-305C-4E2E-B18A-7A3AE81C9B72}"/>
    <cellStyle name="SAPBEXHLevel1X 3 3 4 3" xfId="11107" xr:uid="{AE2BB5CC-765E-491D-AA00-F5B4DC81502C}"/>
    <cellStyle name="SAPBEXHLevel1X 3 3 4 3 2" xfId="14294" xr:uid="{03612461-F5F1-4C32-9F18-2405C4F5C821}"/>
    <cellStyle name="SAPBEXHLevel1X 3 3 4 3 3" xfId="15044" xr:uid="{FBCF247F-456E-42B7-A5C2-F5CF0EE94E9E}"/>
    <cellStyle name="SAPBEXHLevel1X 3 3 4 4" xfId="9865" xr:uid="{41EF1BA6-AA26-41AF-ABA7-FBF440D0C2C7}"/>
    <cellStyle name="SAPBEXHLevel1X 3 3 4 5" xfId="13298" xr:uid="{A9633C39-CDDE-47E5-A93D-32A5EE3C535C}"/>
    <cellStyle name="SAPBEXHLevel1X 3 3 4 6" xfId="14671" xr:uid="{AD8BDC5A-08A9-46DE-A918-6010CE98CDB6}"/>
    <cellStyle name="SAPBEXHLevel1X 3 3 4 7" xfId="7972" xr:uid="{77A7D6C8-537E-4453-881E-B286EA79D327}"/>
    <cellStyle name="SAPBEXHLevel1X 3 3 5" xfId="3728" xr:uid="{05929B89-60EC-49AE-B20C-D4F1500A32CF}"/>
    <cellStyle name="SAPBEXHLevel1X 3 3 5 2" xfId="12693" xr:uid="{04FAF4A8-5CB7-4003-A0AC-24C40D183E5B}"/>
    <cellStyle name="SAPBEXHLevel1X 3 3 5 2 2" xfId="15907" xr:uid="{DD95C4C5-CAF3-4D40-95D6-D70F94B0995D}"/>
    <cellStyle name="SAPBEXHLevel1X 3 3 5 2 3" xfId="17468" xr:uid="{DD56411D-EC7C-463F-AD7F-ABB27D7351BC}"/>
    <cellStyle name="SAPBEXHLevel1X 3 3 5 3" xfId="11284" xr:uid="{EC11DD88-EE7A-4487-89CA-EDD0217601E9}"/>
    <cellStyle name="SAPBEXHLevel1X 3 3 5 3 2" xfId="14430" xr:uid="{8E3B0F94-DDA2-4AB7-A019-1D280871D2AA}"/>
    <cellStyle name="SAPBEXHLevel1X 3 3 5 3 3" xfId="9133" xr:uid="{FBDABB8E-88C4-4B7A-B8E8-FD596FB23728}"/>
    <cellStyle name="SAPBEXHLevel1X 3 3 5 4" xfId="10308" xr:uid="{3C3F4801-02F8-40CD-A0EC-8F34BC4FBB67}"/>
    <cellStyle name="SAPBEXHLevel1X 3 3 5 5" xfId="13664" xr:uid="{FFD8A89B-D685-40BB-8B5C-D1A6725B4CBD}"/>
    <cellStyle name="SAPBEXHLevel1X 3 3 5 6" xfId="12967" xr:uid="{3469BED1-479F-4539-B62E-BB55901A1AFE}"/>
    <cellStyle name="SAPBEXHLevel1X 3 3 5 7" xfId="8418" xr:uid="{3405B3F7-7639-48E2-8028-AB387A59730B}"/>
    <cellStyle name="SAPBEXHLevel1X 3 3 6" xfId="2170" xr:uid="{E0CABAF8-C7BE-409C-AB24-FCB5B4DFB9ED}"/>
    <cellStyle name="SAPBEXHLevel1X 3 3 6 2" xfId="12436" xr:uid="{A2578433-CD7D-4B26-9B64-59CF26AB0ED5}"/>
    <cellStyle name="SAPBEXHLevel1X 3 3 6 2 2" xfId="15747" xr:uid="{BF39DC4F-97EE-4968-AF9B-C894D1EF16B6}"/>
    <cellStyle name="SAPBEXHLevel1X 3 3 6 2 3" xfId="17220" xr:uid="{3BC13B5B-4739-4056-BA2B-97E1CE95D2E1}"/>
    <cellStyle name="SAPBEXHLevel1X 3 3 6 3" xfId="14221" xr:uid="{17DA2914-728B-4935-A6DB-E5CFACBD5E2D}"/>
    <cellStyle name="SAPBEXHLevel1X 3 3 6 4" xfId="14346" xr:uid="{8C4DA6CF-2B0B-45F8-915C-F878CC95B109}"/>
    <cellStyle name="SAPBEXHLevel1X 3 3 6 5" xfId="11034" xr:uid="{5FDB064C-8372-45BC-8917-A60A2169306C}"/>
    <cellStyle name="SAPBEXHLevel1X 3 3 7" xfId="4117" xr:uid="{D04424F6-D8D0-4372-966F-5A035139EC16}"/>
    <cellStyle name="SAPBEXHLevel1X 3 3 7 2" xfId="15368" xr:uid="{9BC58513-1435-4BD5-ADEE-4BAA7C512EEA}"/>
    <cellStyle name="SAPBEXHLevel1X 3 3 7 3" xfId="16549" xr:uid="{3EA69E2B-3110-476A-8AAC-EB5DB9F4F6B1}"/>
    <cellStyle name="SAPBEXHLevel1X 3 3 7 4" xfId="11655" xr:uid="{446C2418-DFFA-4237-B7E1-AC2E28CB5E07}"/>
    <cellStyle name="SAPBEXHLevel1X 3 3 8" xfId="5702" xr:uid="{61AD1221-D437-4E72-9179-C8FD53F210E9}"/>
    <cellStyle name="SAPBEXHLevel1X 3 3 8 2" xfId="13765" xr:uid="{23345A0B-A5D9-4EFE-8242-727454A7613B}"/>
    <cellStyle name="SAPBEXHLevel1X 3 3 8 3" xfId="15228" xr:uid="{0639AFBD-E1B6-4C88-94B1-B96A9926D773}"/>
    <cellStyle name="SAPBEXHLevel1X 3 3 8 4" xfId="10505" xr:uid="{A20B48E5-BA3F-4647-B46F-DF7E61718B6C}"/>
    <cellStyle name="SAPBEXHLevel1X 3 3 9" xfId="5983" xr:uid="{E0FEAAB0-00FF-42AE-9B1B-14FD848B8B6F}"/>
    <cellStyle name="SAPBEXHLevel1X 3 3 9 2" xfId="9225" xr:uid="{408979D9-F40E-4832-BAED-0D8E9B6952E6}"/>
    <cellStyle name="SAPBEXHLevel1X 3 4" xfId="2082" xr:uid="{D4660475-BB07-453D-B2D1-23A204C2F974}"/>
    <cellStyle name="SAPBEXHLevel1X 3 4 10" xfId="8989" xr:uid="{F8F3707B-2EEA-486E-A42A-1D1704B4EFFD}"/>
    <cellStyle name="SAPBEXHLevel1X 3 4 11" xfId="7337" xr:uid="{DAA14989-ECCF-4BEB-9F5D-CC338F13929C}"/>
    <cellStyle name="SAPBEXHLevel1X 3 4 2" xfId="5703" xr:uid="{4688D0A5-77FC-424C-A390-AF46D3BB172E}"/>
    <cellStyle name="SAPBEXHLevel1X 3 4 2 2" xfId="12142" xr:uid="{129DBFD8-6521-4B3B-A2B1-383745757AFD}"/>
    <cellStyle name="SAPBEXHLevel1X 3 4 2 2 2" xfId="15545" xr:uid="{A2F20DBE-9E45-4588-B88D-FB94AECE1BC9}"/>
    <cellStyle name="SAPBEXHLevel1X 3 4 2 2 3" xfId="16941" xr:uid="{790BAB61-0B0F-48A2-AA37-C868DC95A970}"/>
    <cellStyle name="SAPBEXHLevel1X 3 4 2 3" xfId="10738" xr:uid="{BE0523F6-DAAC-4E03-91A8-C0D5AA5F0281}"/>
    <cellStyle name="SAPBEXHLevel1X 3 4 2 3 2" xfId="13971" xr:uid="{59BCE64B-7DAD-4062-AF7F-C9E20CD018B2}"/>
    <cellStyle name="SAPBEXHLevel1X 3 4 2 3 3" xfId="13150" xr:uid="{89F65B39-8CA6-4630-AD53-E87766DCC4B9}"/>
    <cellStyle name="SAPBEXHLevel1X 3 4 2 4" xfId="9808" xr:uid="{56C9F6C2-6E92-4C2C-83CE-547331599D83}"/>
    <cellStyle name="SAPBEXHLevel1X 3 4 2 5" xfId="13241" xr:uid="{72C92978-3469-4C17-9E4D-6D2DFF5DF7F7}"/>
    <cellStyle name="SAPBEXHLevel1X 3 4 2 6" xfId="13862" xr:uid="{87B74302-35AC-4558-A4E3-F1D6FBCFD701}"/>
    <cellStyle name="SAPBEXHLevel1X 3 4 2 7" xfId="7915" xr:uid="{D2F12EFF-83E4-4456-9EAB-6A4276F9366D}"/>
    <cellStyle name="SAPBEXHLevel1X 3 4 3" xfId="5984" xr:uid="{1D98D0F5-16BF-41F0-AA2F-BDDEC4429379}"/>
    <cellStyle name="SAPBEXHLevel1X 3 4 3 2" xfId="12253" xr:uid="{839F45BE-F4BC-454B-ADEB-15DF43569DF9}"/>
    <cellStyle name="SAPBEXHLevel1X 3 4 3 2 2" xfId="15653" xr:uid="{5AE009B6-2557-4B20-85C6-D6B1A290CC8A}"/>
    <cellStyle name="SAPBEXHLevel1X 3 4 3 2 3" xfId="17037" xr:uid="{EFD4713D-B1E5-484B-AF74-DA1098F8096E}"/>
    <cellStyle name="SAPBEXHLevel1X 3 4 3 3" xfId="10850" xr:uid="{AD949D0A-1945-4D3D-8296-AE31625D05A7}"/>
    <cellStyle name="SAPBEXHLevel1X 3 4 3 3 2" xfId="14081" xr:uid="{1CB7B8DE-2F2B-4CB8-A16E-F48B30C41EAE}"/>
    <cellStyle name="SAPBEXHLevel1X 3 4 3 3 3" xfId="13553" xr:uid="{61C6EDB0-587E-414B-95A0-6515E2C293DB}"/>
    <cellStyle name="SAPBEXHLevel1X 3 4 3 4" xfId="10054" xr:uid="{75FF5B47-7CF1-46B0-980E-2CCD2257D5D1}"/>
    <cellStyle name="SAPBEXHLevel1X 3 4 3 5" xfId="13448" xr:uid="{E7DAE56D-2305-4F61-BD0F-FB8292545F73}"/>
    <cellStyle name="SAPBEXHLevel1X 3 4 3 6" xfId="13360" xr:uid="{C1B05F03-EEBB-4888-AC60-3F74FA28699D}"/>
    <cellStyle name="SAPBEXHLevel1X 3 4 3 7" xfId="8161" xr:uid="{5E484D01-6C1A-4207-8E43-16C4677A3530}"/>
    <cellStyle name="SAPBEXHLevel1X 3 4 4" xfId="8411" xr:uid="{DDB5FEE1-7EF0-4916-8978-44E9AB720717}"/>
    <cellStyle name="SAPBEXHLevel1X 3 4 4 2" xfId="12510" xr:uid="{7D0FD4B6-3772-44D6-9AAF-D7FB4A829494}"/>
    <cellStyle name="SAPBEXHLevel1X 3 4 4 2 2" xfId="15821" xr:uid="{A9C517EB-951F-4FDC-8EEA-6711EDE242B9}"/>
    <cellStyle name="SAPBEXHLevel1X 3 4 4 2 3" xfId="17294" xr:uid="{67596403-2CB7-45ED-9ACC-A9867A8CD367}"/>
    <cellStyle name="SAPBEXHLevel1X 3 4 4 3" xfId="11108" xr:uid="{04E1FB7F-7188-4BEA-9AC3-EF1E5CAE3D4C}"/>
    <cellStyle name="SAPBEXHLevel1X 3 4 4 3 2" xfId="14295" xr:uid="{0A592D85-8CCC-42D1-80F7-B635D2312628}"/>
    <cellStyle name="SAPBEXHLevel1X 3 4 4 3 3" xfId="13133" xr:uid="{D45A153C-1EFB-469B-BB90-6FA0271B255D}"/>
    <cellStyle name="SAPBEXHLevel1X 3 4 4 4" xfId="10301" xr:uid="{41B03935-7E80-448D-9657-1D5E38C878F5}"/>
    <cellStyle name="SAPBEXHLevel1X 3 4 4 5" xfId="13657" xr:uid="{8884EA7A-B1BD-4FD0-8E7C-E96421F6516C}"/>
    <cellStyle name="SAPBEXHLevel1X 3 4 4 6" xfId="13846" xr:uid="{DCFDCD16-078A-4200-AFB3-EF9CF8F2D60D}"/>
    <cellStyle name="SAPBEXHLevel1X 3 4 5" xfId="8358" xr:uid="{928E4525-0EFD-41C6-99F7-AA4B96EEB23C}"/>
    <cellStyle name="SAPBEXHLevel1X 3 4 5 2" xfId="12694" xr:uid="{B0239E30-B31F-47E1-A5AD-60E682A6F96A}"/>
    <cellStyle name="SAPBEXHLevel1X 3 4 5 2 2" xfId="15908" xr:uid="{A6A4F5B4-0F1F-4E7C-8B70-6E06178AC549}"/>
    <cellStyle name="SAPBEXHLevel1X 3 4 5 2 3" xfId="17469" xr:uid="{0B6E1F66-D6F0-48AB-B9C1-2143F0CDECEC}"/>
    <cellStyle name="SAPBEXHLevel1X 3 4 5 3" xfId="11285" xr:uid="{56217B0A-CD08-479E-841F-49C3A65257A8}"/>
    <cellStyle name="SAPBEXHLevel1X 3 4 5 3 2" xfId="14431" xr:uid="{982BFF78-8780-4E00-9246-0A9D26F9CACF}"/>
    <cellStyle name="SAPBEXHLevel1X 3 4 5 3 3" xfId="9134" xr:uid="{564EF4CE-9A7F-4C32-8AA9-E4D6F2146BA6}"/>
    <cellStyle name="SAPBEXHLevel1X 3 4 5 4" xfId="10248" xr:uid="{A624EF29-0A3C-4B7C-997D-2290EC8ED0A9}"/>
    <cellStyle name="SAPBEXHLevel1X 3 4 5 5" xfId="13604" xr:uid="{1041EC11-AC6E-428A-9F84-264B8151FE2B}"/>
    <cellStyle name="SAPBEXHLevel1X 3 4 5 6" xfId="13699" xr:uid="{B097F07A-7A92-45AC-9ABD-53584DF8CC81}"/>
    <cellStyle name="SAPBEXHLevel1X 3 4 6" xfId="11035" xr:uid="{2CF139C4-22B9-4A90-B422-9100FD3DD802}"/>
    <cellStyle name="SAPBEXHLevel1X 3 4 6 2" xfId="12437" xr:uid="{1E35B59F-A446-4520-894D-C3B0CD897D60}"/>
    <cellStyle name="SAPBEXHLevel1X 3 4 6 2 2" xfId="15748" xr:uid="{DB1FB929-7A27-4822-A9E0-A74E746C3F43}"/>
    <cellStyle name="SAPBEXHLevel1X 3 4 6 2 3" xfId="17221" xr:uid="{C6CE2167-9FF4-472F-84A1-43B3F781D471}"/>
    <cellStyle name="SAPBEXHLevel1X 3 4 6 3" xfId="14222" xr:uid="{E8846426-6599-49A9-A8F4-59BFEFF0CA0C}"/>
    <cellStyle name="SAPBEXHLevel1X 3 4 6 4" xfId="15048" xr:uid="{ED1BF067-9527-41A0-92F6-AF9D49D83EC0}"/>
    <cellStyle name="SAPBEXHLevel1X 3 4 7" xfId="11656" xr:uid="{C63BE732-5AB9-4447-9E5C-F9DBC00041D9}"/>
    <cellStyle name="SAPBEXHLevel1X 3 4 7 2" xfId="15369" xr:uid="{66AE91CA-D235-462C-9AC3-9B4DCD88A9FB}"/>
    <cellStyle name="SAPBEXHLevel1X 3 4 7 3" xfId="16550" xr:uid="{2FD93530-01DD-4225-806A-FFFEA92DE92E}"/>
    <cellStyle name="SAPBEXHLevel1X 3 4 8" xfId="10506" xr:uid="{72C4AD31-DF19-48D7-9BEC-49474972BF1F}"/>
    <cellStyle name="SAPBEXHLevel1X 3 4 8 2" xfId="13766" xr:uid="{DFDAC691-8279-427F-94D0-2CA627B21168}"/>
    <cellStyle name="SAPBEXHLevel1X 3 4 8 3" xfId="13012" xr:uid="{9893E861-2666-4655-A7F7-C18476B6B661}"/>
    <cellStyle name="SAPBEXHLevel1X 3 4 9" xfId="9226" xr:uid="{D8CEF02A-24CB-4C9C-85E7-715B4F6F602C}"/>
    <cellStyle name="SAPBEXHLevel1X 3 5" xfId="2185" xr:uid="{BB85B614-55A2-4981-B35B-64B577B0809B}"/>
    <cellStyle name="SAPBEXHLevel1X 3 5 10" xfId="8990" xr:uid="{2EBC55F1-43DA-4558-8C1E-7E3AAE234722}"/>
    <cellStyle name="SAPBEXHLevel1X 3 5 11" xfId="7338" xr:uid="{C655B162-C94A-4C9D-AF46-E00F1E108795}"/>
    <cellStyle name="SAPBEXHLevel1X 3 5 2" xfId="5704" xr:uid="{32A32C9B-1334-4A2E-9CBF-96936BB88B6C}"/>
    <cellStyle name="SAPBEXHLevel1X 3 5 2 2" xfId="12143" xr:uid="{62E90FD5-1234-40C8-ABA7-F291BF4CA577}"/>
    <cellStyle name="SAPBEXHLevel1X 3 5 2 2 2" xfId="15546" xr:uid="{A36D19B2-3922-4DE1-AF6B-1A4852292C41}"/>
    <cellStyle name="SAPBEXHLevel1X 3 5 2 2 3" xfId="16942" xr:uid="{5D2A26DA-E459-48F9-A13C-5724CD693F2A}"/>
    <cellStyle name="SAPBEXHLevel1X 3 5 2 3" xfId="10739" xr:uid="{DB736547-3603-46DD-99A2-063D32AE0B2C}"/>
    <cellStyle name="SAPBEXHLevel1X 3 5 2 3 2" xfId="13972" xr:uid="{4486B13C-371A-47BE-BF17-00E4867A1B7F}"/>
    <cellStyle name="SAPBEXHLevel1X 3 5 2 3 3" xfId="12956" xr:uid="{A9073BE9-6039-47D6-A4A6-A6E2BA5B0FF9}"/>
    <cellStyle name="SAPBEXHLevel1X 3 5 2 4" xfId="9807" xr:uid="{4EA3770D-8C79-4126-9D3D-F40986D012ED}"/>
    <cellStyle name="SAPBEXHLevel1X 3 5 2 5" xfId="13240" xr:uid="{67070C30-0D8C-4FC6-B0ED-DF2A7427A5CD}"/>
    <cellStyle name="SAPBEXHLevel1X 3 5 2 6" xfId="13128" xr:uid="{7CBF85CC-20FD-470D-BEED-E4EBB7A6A432}"/>
    <cellStyle name="SAPBEXHLevel1X 3 5 2 7" xfId="7914" xr:uid="{3A685B81-10D7-43EC-A320-0378D59726F8}"/>
    <cellStyle name="SAPBEXHLevel1X 3 5 3" xfId="5985" xr:uid="{E8C3300A-CA9F-4C55-88AC-C330D4DDEBF0}"/>
    <cellStyle name="SAPBEXHLevel1X 3 5 3 2" xfId="12254" xr:uid="{B7D82D5A-D182-43D3-8696-1D534D35894A}"/>
    <cellStyle name="SAPBEXHLevel1X 3 5 3 2 2" xfId="15654" xr:uid="{A7E77EDF-2F06-427E-83AD-9B8AC624B2A7}"/>
    <cellStyle name="SAPBEXHLevel1X 3 5 3 2 3" xfId="17038" xr:uid="{6AD4D12D-714C-4B39-B981-8EC3FC0A9391}"/>
    <cellStyle name="SAPBEXHLevel1X 3 5 3 3" xfId="10851" xr:uid="{74413160-D71A-40D6-AD6E-9B024BFBFB0F}"/>
    <cellStyle name="SAPBEXHLevel1X 3 5 3 3 2" xfId="14082" xr:uid="{55141BD2-F91A-4960-91E7-125ADA0E785C}"/>
    <cellStyle name="SAPBEXHLevel1X 3 5 3 3 3" xfId="14724" xr:uid="{352408EE-4282-466B-AA06-DA5DC8EF7927}"/>
    <cellStyle name="SAPBEXHLevel1X 3 5 3 4" xfId="10055" xr:uid="{81F694EC-ACFE-41C4-BC85-BFEFD15251FF}"/>
    <cellStyle name="SAPBEXHLevel1X 3 5 3 5" xfId="13449" xr:uid="{77EFE7CF-CEFB-40A8-ADE7-ABDA4988541A}"/>
    <cellStyle name="SAPBEXHLevel1X 3 5 3 6" xfId="14600" xr:uid="{074DB80C-D7AC-4FD3-9A63-D92D25D9076E}"/>
    <cellStyle name="SAPBEXHLevel1X 3 5 3 7" xfId="8162" xr:uid="{D8A7DB63-BE29-42E5-BC50-3EBE6836BFCD}"/>
    <cellStyle name="SAPBEXHLevel1X 3 5 4" xfId="8413" xr:uid="{A770C4D0-E7E9-4D3C-9BD4-BFB73FD43D82}"/>
    <cellStyle name="SAPBEXHLevel1X 3 5 4 2" xfId="12511" xr:uid="{260E6C65-6908-42DE-A70D-E4F9D2EEF736}"/>
    <cellStyle name="SAPBEXHLevel1X 3 5 4 2 2" xfId="15822" xr:uid="{3FFDB44B-A0DC-4032-9C74-F4DB24B062BD}"/>
    <cellStyle name="SAPBEXHLevel1X 3 5 4 2 3" xfId="17295" xr:uid="{813606A2-5E8A-449F-BF14-5A5F0BF755BA}"/>
    <cellStyle name="SAPBEXHLevel1X 3 5 4 3" xfId="11109" xr:uid="{28B97250-8F34-4ED9-BC21-80C42EDD4698}"/>
    <cellStyle name="SAPBEXHLevel1X 3 5 4 3 2" xfId="14296" xr:uid="{8B19EE73-0032-4D43-A641-2125596F80CA}"/>
    <cellStyle name="SAPBEXHLevel1X 3 5 4 3 3" xfId="12940" xr:uid="{A5718784-A653-41D7-BF0E-E7ED333DE792}"/>
    <cellStyle name="SAPBEXHLevel1X 3 5 4 4" xfId="10303" xr:uid="{9985564C-6AE2-4FCC-8A0C-4B71DCF0E26D}"/>
    <cellStyle name="SAPBEXHLevel1X 3 5 4 5" xfId="13659" xr:uid="{594B8123-946F-4A24-99E4-280795AC74F9}"/>
    <cellStyle name="SAPBEXHLevel1X 3 5 4 6" xfId="14741" xr:uid="{3E3DE45E-7006-47D3-ABD7-5AE31054C24B}"/>
    <cellStyle name="SAPBEXHLevel1X 3 5 5" xfId="8387" xr:uid="{BFE31B92-8940-46D7-8E79-9829B0CEBCC0}"/>
    <cellStyle name="SAPBEXHLevel1X 3 5 5 2" xfId="12695" xr:uid="{237B9A5F-421A-4394-9C49-FDE7E67F427C}"/>
    <cellStyle name="SAPBEXHLevel1X 3 5 5 2 2" xfId="15909" xr:uid="{C959655A-A285-4F99-B624-1752B98D1DB3}"/>
    <cellStyle name="SAPBEXHLevel1X 3 5 5 2 3" xfId="17470" xr:uid="{0DE2E2E5-C4EC-434A-AC70-AA2A98DCEC65}"/>
    <cellStyle name="SAPBEXHLevel1X 3 5 5 3" xfId="11286" xr:uid="{032C61F4-7127-4A63-9A27-30B538C4C8FC}"/>
    <cellStyle name="SAPBEXHLevel1X 3 5 5 3 2" xfId="14432" xr:uid="{B1092DFE-0261-4858-A579-281768081F2C}"/>
    <cellStyle name="SAPBEXHLevel1X 3 5 5 3 3" xfId="9135" xr:uid="{E275A332-933C-4EAE-A47B-00C4BFAD4F8B}"/>
    <cellStyle name="SAPBEXHLevel1X 3 5 5 4" xfId="10277" xr:uid="{D1E32C9A-0F00-49E9-84BA-7723524F99B4}"/>
    <cellStyle name="SAPBEXHLevel1X 3 5 5 5" xfId="13633" xr:uid="{AF4CD54F-DE24-492F-8E8E-F771D078C111}"/>
    <cellStyle name="SAPBEXHLevel1X 3 5 5 6" xfId="14594" xr:uid="{BB3F2222-D23B-4CC2-95A3-FD742307F85A}"/>
    <cellStyle name="SAPBEXHLevel1X 3 5 6" xfId="11036" xr:uid="{4BCFB05F-1C65-4ADC-9563-0487EEF86A62}"/>
    <cellStyle name="SAPBEXHLevel1X 3 5 6 2" xfId="12438" xr:uid="{BCE78EF0-5349-49B6-9DC9-9EC8B9E12572}"/>
    <cellStyle name="SAPBEXHLevel1X 3 5 6 2 2" xfId="15749" xr:uid="{960237F9-B7FB-4D8D-B704-08EBAE91A95E}"/>
    <cellStyle name="SAPBEXHLevel1X 3 5 6 2 3" xfId="17222" xr:uid="{6F1F087B-F170-4F9F-B429-37CDFD05AF63}"/>
    <cellStyle name="SAPBEXHLevel1X 3 5 6 3" xfId="14223" xr:uid="{14090984-3231-40A7-907F-AEDD1CDBDA97}"/>
    <cellStyle name="SAPBEXHLevel1X 3 5 6 4" xfId="13137" xr:uid="{D62447CF-59D9-49AC-BAE1-E51D7428D13B}"/>
    <cellStyle name="SAPBEXHLevel1X 3 5 7" xfId="11657" xr:uid="{A59BCDE9-1826-4650-B035-90AADE9D7AEA}"/>
    <cellStyle name="SAPBEXHLevel1X 3 5 7 2" xfId="15370" xr:uid="{0B4A41A8-21F9-43E3-953B-740F57F82A5F}"/>
    <cellStyle name="SAPBEXHLevel1X 3 5 7 3" xfId="16551" xr:uid="{938D0A5A-8DC0-4CC7-9C19-246CC822AB5C}"/>
    <cellStyle name="SAPBEXHLevel1X 3 5 8" xfId="10507" xr:uid="{38D4CC8D-760C-4B4B-8763-764FE063164B}"/>
    <cellStyle name="SAPBEXHLevel1X 3 5 8 2" xfId="13767" xr:uid="{E5F0EAA3-E0A4-4258-839E-773F4B735B5F}"/>
    <cellStyle name="SAPBEXHLevel1X 3 5 8 3" xfId="9059" xr:uid="{70E13BAC-4AE4-4AB9-8C2D-3B653EF4A832}"/>
    <cellStyle name="SAPBEXHLevel1X 3 5 9" xfId="9227" xr:uid="{A952BB3C-EB9A-49BF-84C2-D6A8FBF6C7B6}"/>
    <cellStyle name="SAPBEXHLevel1X 3 6" xfId="2834" xr:uid="{25C2FF49-056F-4F66-BF12-82ADBB323BCD}"/>
    <cellStyle name="SAPBEXHLevel1X 3 6 10" xfId="8991" xr:uid="{26721871-9038-4831-B302-A7A332ECB7E9}"/>
    <cellStyle name="SAPBEXHLevel1X 3 6 11" xfId="7339" xr:uid="{D7DCEED8-DA07-4EDD-9DD4-F1F4614E2EDF}"/>
    <cellStyle name="SAPBEXHLevel1X 3 6 2" xfId="5705" xr:uid="{49DAA629-BDD6-4D70-8C70-F4BBFFA73FA4}"/>
    <cellStyle name="SAPBEXHLevel1X 3 6 2 2" xfId="12144" xr:uid="{FB60AD39-D844-45F4-879D-77A883242CA5}"/>
    <cellStyle name="SAPBEXHLevel1X 3 6 2 2 2" xfId="15547" xr:uid="{D0F5B01F-A958-41D1-8EA9-EC31AAAE8394}"/>
    <cellStyle name="SAPBEXHLevel1X 3 6 2 2 3" xfId="16943" xr:uid="{4E55547A-4D1D-4931-BB66-8E3A281CEC64}"/>
    <cellStyle name="SAPBEXHLevel1X 3 6 2 3" xfId="10740" xr:uid="{2A39AA09-3C34-4F4D-8FC1-B4EE1FBDE0F8}"/>
    <cellStyle name="SAPBEXHLevel1X 3 6 2 3 2" xfId="13973" xr:uid="{151CE988-DD2E-48AD-AE7D-B6535DE781C5}"/>
    <cellStyle name="SAPBEXHLevel1X 3 6 2 3 3" xfId="9079" xr:uid="{11C29B01-C5D4-4B79-9A32-050AA34F7BD4}"/>
    <cellStyle name="SAPBEXHLevel1X 3 6 2 4" xfId="10141" xr:uid="{89208BD5-6498-469B-9923-1323EB933996}"/>
    <cellStyle name="SAPBEXHLevel1X 3 6 2 5" xfId="13535" xr:uid="{F2F18B06-6E6C-47E4-8058-D5C7CF1503DA}"/>
    <cellStyle name="SAPBEXHLevel1X 3 6 2 6" xfId="14171" xr:uid="{1C3CE35E-6BD6-4C87-9EFA-4095F0855583}"/>
    <cellStyle name="SAPBEXHLevel1X 3 6 2 7" xfId="8249" xr:uid="{92AC7355-D1AA-45C3-91D3-452ECC8DAEC1}"/>
    <cellStyle name="SAPBEXHLevel1X 3 6 3" xfId="5986" xr:uid="{0B561300-F45F-4DF4-A913-3911A1C543F5}"/>
    <cellStyle name="SAPBEXHLevel1X 3 6 3 2" xfId="12255" xr:uid="{6C863394-10EF-49FF-84F6-0FD9F7299BA3}"/>
    <cellStyle name="SAPBEXHLevel1X 3 6 3 2 2" xfId="15655" xr:uid="{FA45528E-5BDC-4C5A-AFBC-C06BAC7B7C6C}"/>
    <cellStyle name="SAPBEXHLevel1X 3 6 3 2 3" xfId="17039" xr:uid="{BE3DF9B0-FF7C-4143-BE9D-2A7641A1CFC3}"/>
    <cellStyle name="SAPBEXHLevel1X 3 6 3 3" xfId="10852" xr:uid="{641B99DA-D7F4-41E7-81D7-1EEAC13D21C0}"/>
    <cellStyle name="SAPBEXHLevel1X 3 6 3 3 2" xfId="14083" xr:uid="{5897CE14-D29C-42B6-821F-2CA139366A36}"/>
    <cellStyle name="SAPBEXHLevel1X 3 6 3 3 3" xfId="13047" xr:uid="{94A4F67A-E3E5-486E-8604-F925A847699A}"/>
    <cellStyle name="SAPBEXHLevel1X 3 6 3 4" xfId="10056" xr:uid="{3FDBA780-6678-4652-8C75-3A00FF6D4710}"/>
    <cellStyle name="SAPBEXHLevel1X 3 6 3 5" xfId="13450" xr:uid="{D64ED182-602E-4F7F-903F-F61C0055BC09}"/>
    <cellStyle name="SAPBEXHLevel1X 3 6 3 6" xfId="15241" xr:uid="{F0546232-7ECF-4712-ABE0-C078D9EFDE7E}"/>
    <cellStyle name="SAPBEXHLevel1X 3 6 3 7" xfId="8163" xr:uid="{08E54D9B-DE80-4DC2-BFF1-CE62E3A84B9D}"/>
    <cellStyle name="SAPBEXHLevel1X 3 6 4" xfId="8223" xr:uid="{FF05AFFE-BE03-403B-A6CB-2ED878D47E10}"/>
    <cellStyle name="SAPBEXHLevel1X 3 6 4 2" xfId="12512" xr:uid="{49AFF647-ACCF-45DB-AAF0-A0A081B46C75}"/>
    <cellStyle name="SAPBEXHLevel1X 3 6 4 2 2" xfId="15823" xr:uid="{300039A2-3ED6-4504-87D2-3B00299B2CF5}"/>
    <cellStyle name="SAPBEXHLevel1X 3 6 4 2 3" xfId="17296" xr:uid="{ED835BB8-D7E2-44B9-97AD-E098103A25E7}"/>
    <cellStyle name="SAPBEXHLevel1X 3 6 4 3" xfId="11110" xr:uid="{3453E856-22F0-4D0A-9876-8047BC3B9E18}"/>
    <cellStyle name="SAPBEXHLevel1X 3 6 4 3 2" xfId="14297" xr:uid="{DCF0172B-A89D-4FAD-963D-8269844ABBAD}"/>
    <cellStyle name="SAPBEXHLevel1X 3 6 4 3 3" xfId="8849" xr:uid="{FEE46C8B-8BF2-4E2A-8A90-0BCFE39D39D7}"/>
    <cellStyle name="SAPBEXHLevel1X 3 6 4 4" xfId="10115" xr:uid="{87EAA4C5-B59A-4795-B124-F4C67902E564}"/>
    <cellStyle name="SAPBEXHLevel1X 3 6 4 5" xfId="13509" xr:uid="{8AFEBF3F-5794-48CA-B10E-A75F23FC7C04}"/>
    <cellStyle name="SAPBEXHLevel1X 3 6 4 6" xfId="13851" xr:uid="{0FBD664C-8C28-4283-BB8C-60D74C9C463E}"/>
    <cellStyle name="SAPBEXHLevel1X 3 6 5" xfId="8117" xr:uid="{73E03FF8-1DB6-4C19-BB08-BD9CC3C64ADC}"/>
    <cellStyle name="SAPBEXHLevel1X 3 6 5 2" xfId="12696" xr:uid="{0CD7EAB3-D7CC-4C8A-AADA-74D8F584D3DE}"/>
    <cellStyle name="SAPBEXHLevel1X 3 6 5 2 2" xfId="15910" xr:uid="{C834C64A-E207-4622-96F1-D674872B8D8A}"/>
    <cellStyle name="SAPBEXHLevel1X 3 6 5 2 3" xfId="17471" xr:uid="{7F8E8377-5DB5-4552-8FBB-81A63F5C9900}"/>
    <cellStyle name="SAPBEXHLevel1X 3 6 5 3" xfId="11287" xr:uid="{683AF9D6-C4D4-47DE-8626-D7AAF3E76B91}"/>
    <cellStyle name="SAPBEXHLevel1X 3 6 5 3 2" xfId="14433" xr:uid="{989E6229-7CD2-407C-B745-F9CAAE89ADB0}"/>
    <cellStyle name="SAPBEXHLevel1X 3 6 5 3 3" xfId="9136" xr:uid="{3909836E-6DB8-4908-8389-1571CC5390DF}"/>
    <cellStyle name="SAPBEXHLevel1X 3 6 5 4" xfId="10010" xr:uid="{F738A55B-BA15-4DFF-8AC4-FA0A34E82D3E}"/>
    <cellStyle name="SAPBEXHLevel1X 3 6 5 5" xfId="13404" xr:uid="{6D204552-7304-4BE3-9680-FAABB8D17C9B}"/>
    <cellStyle name="SAPBEXHLevel1X 3 6 5 6" xfId="13026" xr:uid="{6539AA78-97CD-42E5-B057-FFB9FA0FDBCD}"/>
    <cellStyle name="SAPBEXHLevel1X 3 6 6" xfId="11037" xr:uid="{FBF3D1EF-4307-47FB-BC6C-58779F050B89}"/>
    <cellStyle name="SAPBEXHLevel1X 3 6 6 2" xfId="12439" xr:uid="{3EA5E458-E3EF-4FA1-AC10-91E8D89CD075}"/>
    <cellStyle name="SAPBEXHLevel1X 3 6 6 2 2" xfId="15750" xr:uid="{1E07F80E-C78B-4B24-B2FB-212C46FF733D}"/>
    <cellStyle name="SAPBEXHLevel1X 3 6 6 2 3" xfId="17223" xr:uid="{C33122BC-A2FE-4CFE-A630-44C34285C6E5}"/>
    <cellStyle name="SAPBEXHLevel1X 3 6 6 3" xfId="14224" xr:uid="{421C8FB4-B2F4-4D6D-995D-D9092B9F0A0F}"/>
    <cellStyle name="SAPBEXHLevel1X 3 6 6 4" xfId="12944" xr:uid="{FF5804B0-F750-4772-A4D7-C622E75DE680}"/>
    <cellStyle name="SAPBEXHLevel1X 3 6 7" xfId="11658" xr:uid="{FEA1CEA4-DD70-4AB2-83F6-7E907DAA03E9}"/>
    <cellStyle name="SAPBEXHLevel1X 3 6 7 2" xfId="15371" xr:uid="{EC8657F7-2F1A-4037-A1F5-C2C6166A65EB}"/>
    <cellStyle name="SAPBEXHLevel1X 3 6 7 3" xfId="16552" xr:uid="{6FFC0963-446A-484B-BA10-2F6FAA8C60FA}"/>
    <cellStyle name="SAPBEXHLevel1X 3 6 8" xfId="10508" xr:uid="{BC209A05-61F9-4560-B0E6-33400420FED2}"/>
    <cellStyle name="SAPBEXHLevel1X 3 6 8 2" xfId="13768" xr:uid="{BE632189-E334-4DB7-9E46-EECFC56A8B32}"/>
    <cellStyle name="SAPBEXHLevel1X 3 6 8 3" xfId="13692" xr:uid="{71408568-4585-427D-9710-A5477E90CC44}"/>
    <cellStyle name="SAPBEXHLevel1X 3 6 9" xfId="9228" xr:uid="{6A2EECFE-6F05-41FD-BB41-C88A2CF8FBEC}"/>
    <cellStyle name="SAPBEXHLevel1X 3 7" xfId="1847" xr:uid="{19F8B55B-0AB3-4A45-8502-D1ED78F6F5FE}"/>
    <cellStyle name="SAPBEXHLevel1X 3 7 10" xfId="8992" xr:uid="{733D2BFD-8437-4730-B119-148F50EF422A}"/>
    <cellStyle name="SAPBEXHLevel1X 3 7 11" xfId="7340" xr:uid="{B984ED48-066D-4D4D-8CD8-8A1EF255F4D1}"/>
    <cellStyle name="SAPBEXHLevel1X 3 7 2" xfId="5706" xr:uid="{6ADF9F82-9C9B-4F1A-B9B3-7C62E4B75517}"/>
    <cellStyle name="SAPBEXHLevel1X 3 7 2 2" xfId="12145" xr:uid="{EB2BE28D-18A0-4AE8-B4C1-525B96D38827}"/>
    <cellStyle name="SAPBEXHLevel1X 3 7 2 2 2" xfId="15548" xr:uid="{03841648-3613-49C8-9101-68C9926E9CAF}"/>
    <cellStyle name="SAPBEXHLevel1X 3 7 2 2 3" xfId="16944" xr:uid="{E1016AD9-CF5C-446E-A9B1-2AFEE41CD2E0}"/>
    <cellStyle name="SAPBEXHLevel1X 3 7 2 3" xfId="10741" xr:uid="{7B51D2D9-685A-46A3-AB61-E0A5C802D777}"/>
    <cellStyle name="SAPBEXHLevel1X 3 7 2 3 2" xfId="13974" xr:uid="{79092F27-DC17-4634-A8AC-AC021EB3607C}"/>
    <cellStyle name="SAPBEXHLevel1X 3 7 2 3 3" xfId="9080" xr:uid="{5C561C7C-7926-4872-B571-5959ADE37DA4}"/>
    <cellStyle name="SAPBEXHLevel1X 3 7 2 4" xfId="9750" xr:uid="{FB82EF0E-A9D9-4E9C-8E46-15E74009192A}"/>
    <cellStyle name="SAPBEXHLevel1X 3 7 2 5" xfId="13184" xr:uid="{6B16122A-8F18-4D76-A893-2754E93BF257}"/>
    <cellStyle name="SAPBEXHLevel1X 3 7 2 6" xfId="13130" xr:uid="{DCE6E104-2C86-41A9-9944-7A4CDA436A26}"/>
    <cellStyle name="SAPBEXHLevel1X 3 7 2 7" xfId="7857" xr:uid="{308CA8C3-F6E3-4AE2-A7FA-6AFA325EB1B7}"/>
    <cellStyle name="SAPBEXHLevel1X 3 7 3" xfId="5987" xr:uid="{7E914E84-CB14-4FBA-A7F0-C9474589820F}"/>
    <cellStyle name="SAPBEXHLevel1X 3 7 3 2" xfId="12256" xr:uid="{D4315D01-22D5-4994-A20F-5F482602545D}"/>
    <cellStyle name="SAPBEXHLevel1X 3 7 3 2 2" xfId="15656" xr:uid="{50997592-BAFD-49C3-B403-48970DF8D444}"/>
    <cellStyle name="SAPBEXHLevel1X 3 7 3 2 3" xfId="17040" xr:uid="{4B2BD91F-DEFE-4BB1-BA32-75762D8AF88E}"/>
    <cellStyle name="SAPBEXHLevel1X 3 7 3 3" xfId="10853" xr:uid="{622072CF-EE7A-4486-89C3-C6A31B2CE41F}"/>
    <cellStyle name="SAPBEXHLevel1X 3 7 3 3 2" xfId="14084" xr:uid="{C31D061F-B5CB-478F-B749-BEEFA99FC934}"/>
    <cellStyle name="SAPBEXHLevel1X 3 7 3 3 3" xfId="14353" xr:uid="{B1EDCB2A-F500-4914-8D17-8B2155027AAE}"/>
    <cellStyle name="SAPBEXHLevel1X 3 7 3 4" xfId="10057" xr:uid="{086BF9E0-5AAE-496E-8F01-D3D6048E4A9B}"/>
    <cellStyle name="SAPBEXHLevel1X 3 7 3 5" xfId="13451" xr:uid="{15159915-4D6E-460C-A186-BBE58A5EB961}"/>
    <cellStyle name="SAPBEXHLevel1X 3 7 3 6" xfId="13024" xr:uid="{2CE082BA-8F55-4575-B497-936B16DED478}"/>
    <cellStyle name="SAPBEXHLevel1X 3 7 3 7" xfId="8164" xr:uid="{705BBCCC-3A93-4FCB-9A67-F230176FC020}"/>
    <cellStyle name="SAPBEXHLevel1X 3 7 4" xfId="7971" xr:uid="{8D54D2D7-06FD-4E8F-AA20-185C7DBEA189}"/>
    <cellStyle name="SAPBEXHLevel1X 3 7 4 2" xfId="12513" xr:uid="{CAFB33DB-5111-4DF5-AA2F-E77592DA98B4}"/>
    <cellStyle name="SAPBEXHLevel1X 3 7 4 2 2" xfId="15824" xr:uid="{CE02A09A-4E78-4CD1-9FB1-665B06B92C48}"/>
    <cellStyle name="SAPBEXHLevel1X 3 7 4 2 3" xfId="17297" xr:uid="{1B8DE0F5-2A35-4F81-825F-4D371C58957F}"/>
    <cellStyle name="SAPBEXHLevel1X 3 7 4 3" xfId="11111" xr:uid="{41FDBCAA-3652-472D-9434-00CB347328E4}"/>
    <cellStyle name="SAPBEXHLevel1X 3 7 4 3 2" xfId="14298" xr:uid="{4568C89A-92A3-4DD5-B207-F21C372A0644}"/>
    <cellStyle name="SAPBEXHLevel1X 3 7 4 3 3" xfId="9100" xr:uid="{3E7E3A7E-71B2-4763-AA40-6F7BCE609B3C}"/>
    <cellStyle name="SAPBEXHLevel1X 3 7 4 4" xfId="9864" xr:uid="{00FB082D-818E-4513-AD4E-57D3ADE1A576}"/>
    <cellStyle name="SAPBEXHLevel1X 3 7 4 5" xfId="13297" xr:uid="{CF9C1DF0-EC64-41FF-BC4D-17D34EA0C977}"/>
    <cellStyle name="SAPBEXHLevel1X 3 7 4 6" xfId="13708" xr:uid="{E2A2463A-B297-4201-811F-0398A7EC9FEF}"/>
    <cellStyle name="SAPBEXHLevel1X 3 7 5" xfId="8118" xr:uid="{5FCD23A5-30A1-43D5-A7C4-880CF0F0A2DC}"/>
    <cellStyle name="SAPBEXHLevel1X 3 7 5 2" xfId="12697" xr:uid="{2177673D-2719-45DF-9D5E-1CFD2C31C0A4}"/>
    <cellStyle name="SAPBEXHLevel1X 3 7 5 2 2" xfId="15911" xr:uid="{9AA009F7-8D22-4C94-ADE0-DC1B2FC23750}"/>
    <cellStyle name="SAPBEXHLevel1X 3 7 5 2 3" xfId="17472" xr:uid="{E52A8DF2-2CD3-4E8B-963B-6FF06A6D80C4}"/>
    <cellStyle name="SAPBEXHLevel1X 3 7 5 3" xfId="11288" xr:uid="{A10606C8-5698-4FF1-A4DC-8CF343068EB9}"/>
    <cellStyle name="SAPBEXHLevel1X 3 7 5 3 2" xfId="14434" xr:uid="{9D791251-4D8F-438B-9C3C-2B943D967992}"/>
    <cellStyle name="SAPBEXHLevel1X 3 7 5 3 3" xfId="9137" xr:uid="{96CEAAF5-9556-42C3-A412-2A30296562F2}"/>
    <cellStyle name="SAPBEXHLevel1X 3 7 5 4" xfId="10011" xr:uid="{5B64DE13-956D-4111-B53D-B2E5F6EA7109}"/>
    <cellStyle name="SAPBEXHLevel1X 3 7 5 5" xfId="13405" xr:uid="{2C832977-F61A-41A6-ADE5-FB2CED269A94}"/>
    <cellStyle name="SAPBEXHLevel1X 3 7 5 6" xfId="14176" xr:uid="{AF0F5193-94A4-4890-A3DE-C61B7C137A8D}"/>
    <cellStyle name="SAPBEXHLevel1X 3 7 6" xfId="11038" xr:uid="{9B6E8070-2BA3-4A43-ABB0-C988062A183C}"/>
    <cellStyle name="SAPBEXHLevel1X 3 7 6 2" xfId="12440" xr:uid="{0CFE9CFC-86F4-4B15-89FE-24926465F075}"/>
    <cellStyle name="SAPBEXHLevel1X 3 7 6 2 2" xfId="15751" xr:uid="{C44F798B-1D68-431E-B8EA-F133B460E0DC}"/>
    <cellStyle name="SAPBEXHLevel1X 3 7 6 2 3" xfId="17224" xr:uid="{D10CE182-81F3-481D-972A-3CD6F11A6BD8}"/>
    <cellStyle name="SAPBEXHLevel1X 3 7 6 3" xfId="14225" xr:uid="{263771A6-4B4F-4F47-B7D6-D007AFD5B8FA}"/>
    <cellStyle name="SAPBEXHLevel1X 3 7 6 4" xfId="9097" xr:uid="{28E196AC-AF6E-4F8A-B323-D8FA18E99089}"/>
    <cellStyle name="SAPBEXHLevel1X 3 7 7" xfId="11659" xr:uid="{A293DBC1-8457-4538-B0FA-1FD3A435A795}"/>
    <cellStyle name="SAPBEXHLevel1X 3 7 7 2" xfId="15372" xr:uid="{0E8D94A0-4BEF-46BC-AB18-A8AA486E8A79}"/>
    <cellStyle name="SAPBEXHLevel1X 3 7 7 3" xfId="16553" xr:uid="{B6DDBC72-0430-4A39-9891-02787A059BD8}"/>
    <cellStyle name="SAPBEXHLevel1X 3 7 8" xfId="10509" xr:uid="{7EC42FF9-2659-4070-8E14-6543850343E0}"/>
    <cellStyle name="SAPBEXHLevel1X 3 7 8 2" xfId="13769" xr:uid="{BE0322E1-1E2D-46F5-B1BE-5FE503B3A37F}"/>
    <cellStyle name="SAPBEXHLevel1X 3 7 8 3" xfId="14656" xr:uid="{0F2EFE37-1018-405B-9AC4-1A0966F6A49D}"/>
    <cellStyle name="SAPBEXHLevel1X 3 7 9" xfId="9229" xr:uid="{890E48C7-028B-40E1-B944-72A6C2F127D5}"/>
    <cellStyle name="SAPBEXHLevel1X 3 8" xfId="3445" xr:uid="{9699D750-91CD-4BA3-B7C9-6BDD7A2EDA4C}"/>
    <cellStyle name="SAPBEXHLevel1X 3 8 10" xfId="8993" xr:uid="{7D788E54-92AA-4F8F-9740-72B0390074CF}"/>
    <cellStyle name="SAPBEXHLevel1X 3 8 11" xfId="7341" xr:uid="{952A8F44-A00D-4565-9567-DBB6C40EBC76}"/>
    <cellStyle name="SAPBEXHLevel1X 3 8 2" xfId="5707" xr:uid="{DBC11BA7-741E-4EDC-91A9-57FF8AF8BB64}"/>
    <cellStyle name="SAPBEXHLevel1X 3 8 2 2" xfId="12146" xr:uid="{DD888887-44C5-4C8D-9810-D246EA9C8A1A}"/>
    <cellStyle name="SAPBEXHLevel1X 3 8 2 2 2" xfId="15549" xr:uid="{DD33DCE9-27C5-455E-B0A9-9A26CCA1F2DF}"/>
    <cellStyle name="SAPBEXHLevel1X 3 8 2 2 3" xfId="16945" xr:uid="{D11B96D2-8D1D-4356-8F8E-5B8B4E91A4D2}"/>
    <cellStyle name="SAPBEXHLevel1X 3 8 2 3" xfId="10742" xr:uid="{6AC300FA-BA0E-42E7-85A4-9DB3E5464575}"/>
    <cellStyle name="SAPBEXHLevel1X 3 8 2 3 2" xfId="13975" xr:uid="{2457AA71-B129-427B-9B9E-DF36BECEBD67}"/>
    <cellStyle name="SAPBEXHLevel1X 3 8 2 3 3" xfId="9081" xr:uid="{505BCEB5-4F25-4FD3-93C3-8AD8EA08F517}"/>
    <cellStyle name="SAPBEXHLevel1X 3 8 2 4" xfId="9806" xr:uid="{316E0C32-0D21-43DD-A2D8-AA68D43FC250}"/>
    <cellStyle name="SAPBEXHLevel1X 3 8 2 5" xfId="13239" xr:uid="{E929B8D7-4722-456E-A881-1DBC6C0B2D9C}"/>
    <cellStyle name="SAPBEXHLevel1X 3 8 2 6" xfId="14977" xr:uid="{EFE0493B-8F93-48CC-A4C8-DCB3A05F8733}"/>
    <cellStyle name="SAPBEXHLevel1X 3 8 2 7" xfId="7913" xr:uid="{42F25A8C-384D-44F9-9B11-F05D083E0A0C}"/>
    <cellStyle name="SAPBEXHLevel1X 3 8 3" xfId="5988" xr:uid="{E346B03C-5FB0-4426-BF25-FC05561DA568}"/>
    <cellStyle name="SAPBEXHLevel1X 3 8 3 2" xfId="12257" xr:uid="{8963F4D8-35E2-4E92-91CE-FCED90AF38CC}"/>
    <cellStyle name="SAPBEXHLevel1X 3 8 3 2 2" xfId="15657" xr:uid="{12B06666-CFD3-445C-8B60-F0157A81AC20}"/>
    <cellStyle name="SAPBEXHLevel1X 3 8 3 2 3" xfId="17041" xr:uid="{2EF1A51B-7238-43BE-A172-0451D8CCED47}"/>
    <cellStyle name="SAPBEXHLevel1X 3 8 3 3" xfId="10854" xr:uid="{1F47A71F-4095-4BA0-A8E1-837CF320EAB6}"/>
    <cellStyle name="SAPBEXHLevel1X 3 8 3 3 2" xfId="14085" xr:uid="{CB13F663-DFEB-4AA3-8AF0-CDF4138F407A}"/>
    <cellStyle name="SAPBEXHLevel1X 3 8 3 3 3" xfId="15055" xr:uid="{BB2BA0A8-F57E-4258-A5F5-5FA65B31A699}"/>
    <cellStyle name="SAPBEXHLevel1X 3 8 3 4" xfId="10058" xr:uid="{C7B1D8F9-274D-4918-B1E4-E28C2BFBC14B}"/>
    <cellStyle name="SAPBEXHLevel1X 3 8 3 5" xfId="13452" xr:uid="{CF639C23-68C6-45A6-9EAA-AB7B4E8D6B0B}"/>
    <cellStyle name="SAPBEXHLevel1X 3 8 3 6" xfId="14174" xr:uid="{CF84DBCC-E278-469A-AF03-0BC95D97C559}"/>
    <cellStyle name="SAPBEXHLevel1X 3 8 3 7" xfId="8165" xr:uid="{B2CE665F-0A94-4F76-AEC5-7310AE5580BE}"/>
    <cellStyle name="SAPBEXHLevel1X 3 8 4" xfId="8222" xr:uid="{F85A6499-5C43-4CA6-A626-48C5FB95FDC4}"/>
    <cellStyle name="SAPBEXHLevel1X 3 8 4 2" xfId="12514" xr:uid="{132B5A6B-97D7-4DA4-8575-80335B72ACBC}"/>
    <cellStyle name="SAPBEXHLevel1X 3 8 4 2 2" xfId="15825" xr:uid="{3AB28478-DD3D-400E-98CD-7375E4F0E125}"/>
    <cellStyle name="SAPBEXHLevel1X 3 8 4 2 3" xfId="17298" xr:uid="{1140B469-6974-4BDF-BC41-45A5D50EB0B0}"/>
    <cellStyle name="SAPBEXHLevel1X 3 8 4 3" xfId="11112" xr:uid="{E7120964-3D79-4096-B52B-5B9FD1097AF0}"/>
    <cellStyle name="SAPBEXHLevel1X 3 8 4 3 2" xfId="14299" xr:uid="{FAF04BBA-AC4A-463A-9CCE-E125DBBE2D15}"/>
    <cellStyle name="SAPBEXHLevel1X 3 8 4 3 3" xfId="15249" xr:uid="{1C429CEF-0392-45CC-9D9E-FD01F719CB35}"/>
    <cellStyle name="SAPBEXHLevel1X 3 8 4 4" xfId="10114" xr:uid="{96DFB381-5CF7-4FE3-A4EC-88D5C209B165}"/>
    <cellStyle name="SAPBEXHLevel1X 3 8 4 5" xfId="13508" xr:uid="{29A49DDA-7D34-4EFA-B6BF-65F6A2C10F3C}"/>
    <cellStyle name="SAPBEXHLevel1X 3 8 4 6" xfId="13117" xr:uid="{A03311EB-E907-4C41-BA4D-69C4C21C874C}"/>
    <cellStyle name="SAPBEXHLevel1X 3 8 5" xfId="8119" xr:uid="{452CE8D7-A36A-411E-907F-EF1E8DD5495C}"/>
    <cellStyle name="SAPBEXHLevel1X 3 8 5 2" xfId="12698" xr:uid="{9111CC22-800F-4E44-AAB8-F04D0A560AD3}"/>
    <cellStyle name="SAPBEXHLevel1X 3 8 5 2 2" xfId="15912" xr:uid="{EAA07CD9-8A0F-4248-BD42-17DF5174B61A}"/>
    <cellStyle name="SAPBEXHLevel1X 3 8 5 2 3" xfId="17473" xr:uid="{F6776D16-5281-4D4B-A7A0-046A1AD00392}"/>
    <cellStyle name="SAPBEXHLevel1X 3 8 5 3" xfId="11289" xr:uid="{9898D44E-E9F1-4B87-9B82-97235AAE8964}"/>
    <cellStyle name="SAPBEXHLevel1X 3 8 5 3 2" xfId="14435" xr:uid="{D425C95C-7FEB-45C6-994E-41ACC1BA18CB}"/>
    <cellStyle name="SAPBEXHLevel1X 3 8 5 3 3" xfId="9138" xr:uid="{35D2BBD9-D1AD-4B1A-BEA8-E38C81968DED}"/>
    <cellStyle name="SAPBEXHLevel1X 3 8 5 4" xfId="10012" xr:uid="{A54F069C-DE77-4117-8E65-579CD348129E}"/>
    <cellStyle name="SAPBEXHLevel1X 3 8 5 5" xfId="13406" xr:uid="{58AC4AF5-7650-401B-9325-35A992F4A239}"/>
    <cellStyle name="SAPBEXHLevel1X 3 8 5 6" xfId="14971" xr:uid="{6D37B5F9-3A77-4A00-8A06-9C4B3117CE62}"/>
    <cellStyle name="SAPBEXHLevel1X 3 8 6" xfId="11039" xr:uid="{6546C89B-7C90-46A4-BCB5-51FF95E24DB7}"/>
    <cellStyle name="SAPBEXHLevel1X 3 8 6 2" xfId="12441" xr:uid="{BAAB2248-C511-4C6A-BB7E-6569C4EE29B8}"/>
    <cellStyle name="SAPBEXHLevel1X 3 8 6 2 2" xfId="15752" xr:uid="{7BC41056-763A-477F-BBE2-127807F666DF}"/>
    <cellStyle name="SAPBEXHLevel1X 3 8 6 2 3" xfId="17225" xr:uid="{AEBF579A-A16A-4262-8E67-294A245372FC}"/>
    <cellStyle name="SAPBEXHLevel1X 3 8 6 3" xfId="14226" xr:uid="{E15EA2CB-F40B-456D-8E64-B2C49A0CFE33}"/>
    <cellStyle name="SAPBEXHLevel1X 3 8 6 4" xfId="13675" xr:uid="{DFFD84F1-E463-4505-8F1C-FD63A87036F2}"/>
    <cellStyle name="SAPBEXHLevel1X 3 8 7" xfId="11660" xr:uid="{5F9DB3ED-71C6-42AF-AF2F-D025EB203DFA}"/>
    <cellStyle name="SAPBEXHLevel1X 3 8 7 2" xfId="15373" xr:uid="{38553568-5BF4-4984-97C4-B49D7386ADAC}"/>
    <cellStyle name="SAPBEXHLevel1X 3 8 7 3" xfId="16554" xr:uid="{81CEE8BE-7FC2-4691-B658-E618718447FD}"/>
    <cellStyle name="SAPBEXHLevel1X 3 8 8" xfId="10510" xr:uid="{868120A3-2EBA-4E72-939F-396BFF067CBE}"/>
    <cellStyle name="SAPBEXHLevel1X 3 8 8 2" xfId="13770" xr:uid="{24EF8F9E-AE88-440B-A1EB-5934E3B38EFA}"/>
    <cellStyle name="SAPBEXHLevel1X 3 8 8 3" xfId="13347" xr:uid="{936D84E2-016F-4ACC-BAA7-FE8194CB8723}"/>
    <cellStyle name="SAPBEXHLevel1X 3 8 9" xfId="9230" xr:uid="{F18C4EDD-C89D-40EA-938B-D3E25C0A6A44}"/>
    <cellStyle name="SAPBEXHLevel1X 3 9" xfId="4374" xr:uid="{26D97683-F085-44E2-8886-00D492E15D12}"/>
    <cellStyle name="SAPBEXHLevel1X 3 9 2" xfId="12139" xr:uid="{A97E93B7-7ACB-4D91-BE3B-8703B8D4113A}"/>
    <cellStyle name="SAPBEXHLevel1X 3 9 2 2" xfId="15542" xr:uid="{05FCCDF5-96D8-495E-A8F5-9B1EB5ED07B8}"/>
    <cellStyle name="SAPBEXHLevel1X 3 9 2 3" xfId="16938" xr:uid="{511F68D3-AC8D-448A-8969-C7EC094EB2C2}"/>
    <cellStyle name="SAPBEXHLevel1X 3 9 3" xfId="10735" xr:uid="{8781F396-3509-43F6-8ECE-5FDE194DEB35}"/>
    <cellStyle name="SAPBEXHLevel1X 3 9 3 2" xfId="13968" xr:uid="{4BF0E4F1-774C-4BEA-9B9B-F646806DE9E1}"/>
    <cellStyle name="SAPBEXHLevel1X 3 9 3 3" xfId="13053" xr:uid="{2D15A7AC-CAE0-4E28-A65F-5649FAFF5C39}"/>
    <cellStyle name="SAPBEXHLevel1X 3 9 4" xfId="9811" xr:uid="{D5733442-21B3-4565-BBA4-FF235307B23E}"/>
    <cellStyle name="SAPBEXHLevel1X 3 9 5" xfId="13244" xr:uid="{2C51943B-16B4-4AE7-BAA9-345823958D3B}"/>
    <cellStyle name="SAPBEXHLevel1X 3 9 6" xfId="13081" xr:uid="{57D700C0-61A2-4DCF-A27C-2DFC9F81092A}"/>
    <cellStyle name="SAPBEXHLevel1X 3 9 7" xfId="7918" xr:uid="{09E1AD30-5795-44C6-A27A-E31CE47DE33F}"/>
    <cellStyle name="SAPBEXHLevel1X 4" xfId="980" xr:uid="{55FC7022-7D06-4A46-BE61-D17638D6A3F5}"/>
    <cellStyle name="SAPBEXHLevel1X 4 2" xfId="12137" xr:uid="{269914B9-8D0A-4267-A94D-AF65242D2F22}"/>
    <cellStyle name="SAPBEXHLevel1X 4 2 2" xfId="15540" xr:uid="{DC3D3EE2-E795-4EB0-AB37-EBF6587BB09B}"/>
    <cellStyle name="SAPBEXHLevel1X 4 2 3" xfId="16936" xr:uid="{1C405821-3288-4838-885D-71C736C67AC8}"/>
    <cellStyle name="SAPBEXHLevel1X 4 3" xfId="10733" xr:uid="{B4C30578-3102-44D8-B64B-8B3297D8F99B}"/>
    <cellStyle name="SAPBEXHLevel1X 4 3 2" xfId="13966" xr:uid="{B6BA374D-DBF2-4459-9DFB-0DF0BF2717D8}"/>
    <cellStyle name="SAPBEXHLevel1X 4 3 3" xfId="13559" xr:uid="{139173D5-8641-4B34-899A-3ABF6C1386C1}"/>
    <cellStyle name="SAPBEXHLevel1X 4 4" xfId="9812" xr:uid="{7242D885-5EE3-413C-97FE-E443A4C1D6D9}"/>
    <cellStyle name="SAPBEXHLevel1X 4 5" xfId="13245" xr:uid="{DEA85C73-4B84-4602-AAE9-053358F9BDFD}"/>
    <cellStyle name="SAPBEXHLevel1X 4 6" xfId="14386" xr:uid="{1D1EEFAF-0373-46F9-BE3F-91A92E721E1D}"/>
    <cellStyle name="SAPBEXHLevel1X 4 7" xfId="7919" xr:uid="{6D07FCE3-1EA2-4538-994C-1FC557DF066A}"/>
    <cellStyle name="SAPBEXHLevel1X 5" xfId="1033" xr:uid="{A9FFA2B7-063E-4383-A81E-163DE3FAE881}"/>
    <cellStyle name="SAPBEXHLevel1X 5 2" xfId="12248" xr:uid="{5DA98FB1-FA81-4EE1-A07D-E6C35F93F234}"/>
    <cellStyle name="SAPBEXHLevel1X 5 2 2" xfId="15648" xr:uid="{1642EE75-DFCA-4736-9643-0E9EE41A884B}"/>
    <cellStyle name="SAPBEXHLevel1X 5 2 3" xfId="17032" xr:uid="{3984B1BB-3B6D-4D68-97A2-54754FD9A4E2}"/>
    <cellStyle name="SAPBEXHLevel1X 5 3" xfId="10845" xr:uid="{EE9BFBA8-67F8-4289-9583-F36E1097F579}"/>
    <cellStyle name="SAPBEXHLevel1X 5 3 2" xfId="14076" xr:uid="{B7C8B748-4937-47B3-8913-4F1B5FAF5F40}"/>
    <cellStyle name="SAPBEXHLevel1X 5 3 3" xfId="12999" xr:uid="{D22FF18F-D9E6-4FAB-ABED-84D059B10DE4}"/>
    <cellStyle name="SAPBEXHLevel1X 5 4" xfId="10235" xr:uid="{5349CFC4-1F6A-4D34-8FA6-C2C95280A64A}"/>
    <cellStyle name="SAPBEXHLevel1X 5 5" xfId="13590" xr:uid="{BE388DEC-CA21-4039-81E2-21BF1DB5A5F3}"/>
    <cellStyle name="SAPBEXHLevel1X 5 6" xfId="14745" xr:uid="{F36E366D-97F4-4B86-87B2-7BE95ACFF414}"/>
    <cellStyle name="SAPBEXHLevel1X 5 7" xfId="8344" xr:uid="{49DFB21A-3C11-4613-B55A-D7A4BD4E10E2}"/>
    <cellStyle name="SAPBEXHLevel1X 6" xfId="203" xr:uid="{DE55D5A7-1D7C-46F4-BDF9-A653D24C841F}"/>
    <cellStyle name="SAPBEXHLevel1X 6 2" xfId="1156" xr:uid="{12136D67-97E5-4703-A41C-4B2D58554652}"/>
    <cellStyle name="SAPBEXHLevel1X 6 2 2" xfId="2404" xr:uid="{4A1C6E9C-040B-46B4-88B9-39AAE02C1B46}"/>
    <cellStyle name="SAPBEXHLevel1X 6 2 2 2" xfId="15816" xr:uid="{CE6AE5AD-B56B-4384-B563-EE547E6B2D93}"/>
    <cellStyle name="SAPBEXHLevel1X 6 2 3" xfId="2910" xr:uid="{7AADC001-C59A-4ABB-95CF-35A897E4468C}"/>
    <cellStyle name="SAPBEXHLevel1X 6 2 3 2" xfId="17289" xr:uid="{2524E364-C3A2-4FB2-9EED-2F3DF91EF0DE}"/>
    <cellStyle name="SAPBEXHLevel1X 6 2 4" xfId="3269" xr:uid="{6475D85C-756F-4E35-AFA9-75B78CB7F0F2}"/>
    <cellStyle name="SAPBEXHLevel1X 6 2 5" xfId="3172" xr:uid="{B113E92E-E866-49A5-940C-A259CCAD5905}"/>
    <cellStyle name="SAPBEXHLevel1X 6 2 6" xfId="3793" xr:uid="{096E5284-B4E1-422E-96BD-FB76BE7451C1}"/>
    <cellStyle name="SAPBEXHLevel1X 6 2 7" xfId="4380" xr:uid="{0E824D26-6B88-4C9B-A9F4-2B21F74A76C7}"/>
    <cellStyle name="SAPBEXHLevel1X 6 2 8" xfId="12505" xr:uid="{9C96117D-D864-485D-8DF8-52F8A46000A3}"/>
    <cellStyle name="SAPBEXHLevel1X 6 3" xfId="1550" xr:uid="{D3B858BD-3B32-4687-A87E-C6F6A1A91805}"/>
    <cellStyle name="SAPBEXHLevel1X 6 3 2" xfId="14290" xr:uid="{E9D23C75-3112-4218-8393-A44DB1EF96E3}"/>
    <cellStyle name="SAPBEXHLevel1X 6 3 3" xfId="13543" xr:uid="{59BAAF1F-A69B-4669-9CF5-D33D7C285A26}"/>
    <cellStyle name="SAPBEXHLevel1X 6 3 4" xfId="11103" xr:uid="{F66AB7C6-829D-4EAD-B02B-75376DEE11C1}"/>
    <cellStyle name="SAPBEXHLevel1X 6 4" xfId="2625" xr:uid="{2F351804-6F35-4C6C-B048-F42E733A2330}"/>
    <cellStyle name="SAPBEXHLevel1X 6 4 2" xfId="9774" xr:uid="{F84285BE-27FB-4E6D-BF93-9EFDFDA9E971}"/>
    <cellStyle name="SAPBEXHLevel1X 6 5" xfId="1866" xr:uid="{1961AEAF-DE97-4C75-AF8B-C9652DF99E63}"/>
    <cellStyle name="SAPBEXHLevel1X 6 5 2" xfId="13207" xr:uid="{7F4BD9F3-7498-4160-AA18-B9DF2BBAC34A}"/>
    <cellStyle name="SAPBEXHLevel1X 6 6" xfId="1569" xr:uid="{665CBE53-961D-488A-B200-C3A91F21756B}"/>
    <cellStyle name="SAPBEXHLevel1X 6 6 2" xfId="13586" xr:uid="{CA5A8B61-93FE-4C00-A698-12065657D1D1}"/>
    <cellStyle name="SAPBEXHLevel1X 6 7" xfId="4070" xr:uid="{E9B9DDC5-2DCB-45D5-B678-D927AB539CEB}"/>
    <cellStyle name="SAPBEXHLevel1X 6 8" xfId="4236" xr:uid="{55B29A69-8B46-4B0A-801C-2360E5963B41}"/>
    <cellStyle name="SAPBEXHLevel1X 6 9" xfId="7881" xr:uid="{1FBCA5CA-C8AA-4B86-9106-47588EC6B756}"/>
    <cellStyle name="SAPBEXHLevel1X 7" xfId="1133" xr:uid="{CE463E67-9949-468E-BAFB-D09ED80FDFE3}"/>
    <cellStyle name="SAPBEXHLevel1X 7 2" xfId="2381" xr:uid="{791D5DA6-1CFE-468F-A078-E3EF6397636F}"/>
    <cellStyle name="SAPBEXHLevel1X 7 2 2" xfId="15903" xr:uid="{B1ABDFDF-51C2-4DAB-AECE-426620D67787}"/>
    <cellStyle name="SAPBEXHLevel1X 7 2 3" xfId="17464" xr:uid="{3F9059C2-13FF-46F4-A518-53E6D81C59BE}"/>
    <cellStyle name="SAPBEXHLevel1X 7 2 4" xfId="12689" xr:uid="{E06F56C1-7293-42C0-9E64-67035E098A54}"/>
    <cellStyle name="SAPBEXHLevel1X 7 3" xfId="2887" xr:uid="{281E64A2-BC8B-407C-AC2A-596BC1156D6D}"/>
    <cellStyle name="SAPBEXHLevel1X 7 3 2" xfId="14426" xr:uid="{783A9F3C-D4A5-47FA-9E4C-AA7994A1FF4D}"/>
    <cellStyle name="SAPBEXHLevel1X 7 3 3" xfId="9369" xr:uid="{FD0AA2DD-178E-4D01-9ADC-CC7484D3A7E5}"/>
    <cellStyle name="SAPBEXHLevel1X 7 3 4" xfId="11280" xr:uid="{23DC5963-934B-4445-AACD-E891420FA455}"/>
    <cellStyle name="SAPBEXHLevel1X 7 4" xfId="1804" xr:uid="{4FA77953-5919-4D32-B433-4270224A638D}"/>
    <cellStyle name="SAPBEXHLevel1X 7 4 2" xfId="10306" xr:uid="{158157CB-C6C6-44E3-BF8C-C81D7252F6F5}"/>
    <cellStyle name="SAPBEXHLevel1X 7 5" xfId="2275" xr:uid="{ECEDE255-AB77-4BA3-8235-F2545696BEFF}"/>
    <cellStyle name="SAPBEXHLevel1X 7 5 2" xfId="13662" xr:uid="{6B5FCD03-9DF8-4FA3-A107-3008FA58FEF1}"/>
    <cellStyle name="SAPBEXHLevel1X 7 6" xfId="1955" xr:uid="{F6FD855C-57E5-40EA-8217-10CCD0B8458E}"/>
    <cellStyle name="SAPBEXHLevel1X 7 6 2" xfId="15071" xr:uid="{47F224A4-BB67-4E22-9EB9-7661E32B86F6}"/>
    <cellStyle name="SAPBEXHLevel1X 7 7" xfId="4506" xr:uid="{C68657F1-6D2B-46C2-A4F1-C164FDC0D199}"/>
    <cellStyle name="SAPBEXHLevel1X 7 8" xfId="8416" xr:uid="{6843231C-623B-416C-B9E4-1590ED016895}"/>
    <cellStyle name="SAPBEXHLevel1X 8" xfId="1436" xr:uid="{E030AEAA-40D9-475B-BC52-5F0B1E32DC97}"/>
    <cellStyle name="SAPBEXHLevel1X 8 2" xfId="12433" xr:uid="{269CE932-9206-4F1C-9395-184522C85C7F}"/>
    <cellStyle name="SAPBEXHLevel1X 8 2 2" xfId="15744" xr:uid="{6107DEC5-76D8-43F9-A1CD-B3475A01FD63}"/>
    <cellStyle name="SAPBEXHLevel1X 8 2 3" xfId="17217" xr:uid="{35D232B9-C6B2-4543-B4B3-4A7ACB85A856}"/>
    <cellStyle name="SAPBEXHLevel1X 8 3" xfId="14218" xr:uid="{66F842F3-8B03-45B6-93BF-966E925C08B3}"/>
    <cellStyle name="SAPBEXHLevel1X 8 4" xfId="13547" xr:uid="{0C5CDF99-C8FE-4566-969C-CDD84E23929E}"/>
    <cellStyle name="SAPBEXHLevel1X 8 5" xfId="11031" xr:uid="{17B19DAB-7822-4F2A-B8B9-BF7596BFEB7F}"/>
    <cellStyle name="SAPBEXHLevel1X 9" xfId="2292" xr:uid="{56206DCD-5298-49E3-8F0E-594FB512AE03}"/>
    <cellStyle name="SAPBEXHLevel1X 9 2" xfId="15322" xr:uid="{493669F9-6A02-40DC-BB60-20315183E31B}"/>
    <cellStyle name="SAPBEXHLevel1X 9 3" xfId="16438" xr:uid="{8485DCFD-0F77-4BEB-8E15-DC31E368BD8F}"/>
    <cellStyle name="SAPBEXHLevel1X 9 4" xfId="11534" xr:uid="{DDF88C14-1F00-4B39-AA27-29C7BFA01B0A}"/>
    <cellStyle name="SAPBEXHLevel1X_0910 GSO Capex RRP - Final (Detail) v2 220710" xfId="5708" xr:uid="{45193252-C8FD-42B0-B2B7-7B6AF261191F}"/>
    <cellStyle name="SAPBEXHLevel2" xfId="73" xr:uid="{946402EC-6C2F-456F-9B39-C2E250720BE8}"/>
    <cellStyle name="SAPBEXHLevel2 10" xfId="1437" xr:uid="{9D3948E4-0827-4756-83B4-FF5A10808A74}"/>
    <cellStyle name="SAPBEXHLevel2 10 2" xfId="9231" xr:uid="{5B231B34-82C0-43FD-8185-AA5AB31757C9}"/>
    <cellStyle name="SAPBEXHLevel2 11" xfId="2248" xr:uid="{EDA85556-7983-43DE-99B9-AA29C59B26D3}"/>
    <cellStyle name="SAPBEXHLevel2 11 2" xfId="8994" xr:uid="{23255616-3D24-447F-8AD0-5C240838398E}"/>
    <cellStyle name="SAPBEXHLevel2 12" xfId="2750" xr:uid="{469AE3F0-7016-48C3-9B14-1D3360B6B590}"/>
    <cellStyle name="SAPBEXHLevel2 13" xfId="3913" xr:uid="{48410AFD-ECE1-44FF-9825-BDC8B1FE29BD}"/>
    <cellStyle name="SAPBEXHLevel2 14" xfId="3999" xr:uid="{B18A3FF6-381A-43C2-98C9-7C17B0003462}"/>
    <cellStyle name="SAPBEXHLevel2 15" xfId="4301" xr:uid="{24628115-2F9E-480C-B96E-FF909C0ACABE}"/>
    <cellStyle name="SAPBEXHLevel2 16" xfId="5709" xr:uid="{D9AADCA3-CFBC-4119-8FD4-CE7264408E7F}"/>
    <cellStyle name="SAPBEXHLevel2 17" xfId="5989" xr:uid="{19CF07A3-E0D5-4DB3-8BE1-2DA6C6BE4852}"/>
    <cellStyle name="SAPBEXHLevel2 18" xfId="7342" xr:uid="{188F5289-DBDB-4DF4-8582-FD8071824711}"/>
    <cellStyle name="SAPBEXHLevel2 2" xfId="805" xr:uid="{81CC1D84-E376-4A1A-9167-D58A3ABB68F8}"/>
    <cellStyle name="SAPBEXHLevel2 2 10" xfId="5990" xr:uid="{E0BA8176-CBBA-49ED-A2AA-CE7413FDE25C}"/>
    <cellStyle name="SAPBEXHLevel2 2 10 2" xfId="8995" xr:uid="{66F18A1A-CF3C-42E6-ACF9-BA0CB25F4F7B}"/>
    <cellStyle name="SAPBEXHLevel2 2 11" xfId="7343" xr:uid="{5FABC4A7-AEA4-466C-8785-79C4BABF3BDC}"/>
    <cellStyle name="SAPBEXHLevel2 2 2" xfId="1289" xr:uid="{4102AB36-D7AD-4C7B-B932-0A3E2C72D757}"/>
    <cellStyle name="SAPBEXHLevel2 2 2 2" xfId="2537" xr:uid="{74D1CEC8-87AA-418F-8288-D6F72C212A3D}"/>
    <cellStyle name="SAPBEXHLevel2 2 2 2 2" xfId="15551" xr:uid="{95F3F766-683E-4E1F-B526-80084D972EEE}"/>
    <cellStyle name="SAPBEXHLevel2 2 2 2 3" xfId="16947" xr:uid="{9D81A843-B1BD-4FF2-8D4F-38792A44E37D}"/>
    <cellStyle name="SAPBEXHLevel2 2 2 2 4" xfId="12148" xr:uid="{2AFB0E27-4C9F-4CFA-8274-CAD1779F6224}"/>
    <cellStyle name="SAPBEXHLevel2 2 2 3" xfId="3043" xr:uid="{7A766B0F-D5AB-4006-9D3E-534C7CCDD050}"/>
    <cellStyle name="SAPBEXHLevel2 2 2 3 2" xfId="13977" xr:uid="{BA8664FF-432E-4D9C-910C-212275849100}"/>
    <cellStyle name="SAPBEXHLevel2 2 2 3 3" xfId="9083" xr:uid="{25A4E3BB-9EC8-4644-8F6D-4D88EEBFA05D}"/>
    <cellStyle name="SAPBEXHLevel2 2 2 3 4" xfId="10744" xr:uid="{D572704D-7856-4C45-969D-7F0B499A31BD}"/>
    <cellStyle name="SAPBEXHLevel2 2 2 4" xfId="1451" xr:uid="{6AF041C6-3FF5-4305-BE63-3BAAFAE40A67}"/>
    <cellStyle name="SAPBEXHLevel2 2 2 4 2" xfId="9804" xr:uid="{B2B80107-15A7-4C4A-9488-C62142FBD99E}"/>
    <cellStyle name="SAPBEXHLevel2 2 2 5" xfId="3563" xr:uid="{50C4FEDC-EBD2-487E-A5DF-0C679F38C330}"/>
    <cellStyle name="SAPBEXHLevel2 2 2 5 2" xfId="13237" xr:uid="{75320F95-7961-4679-812B-5B659F8908ED}"/>
    <cellStyle name="SAPBEXHLevel2 2 2 6" xfId="2324" xr:uid="{AD7D6BB1-2757-4C3D-999F-66FAB2333C92}"/>
    <cellStyle name="SAPBEXHLevel2 2 2 6 2" xfId="13031" xr:uid="{3023D439-C84A-4786-846A-00A2ABCD3C5D}"/>
    <cellStyle name="SAPBEXHLevel2 2 2 7" xfId="3843" xr:uid="{BF70CE1A-4597-4A06-9111-8E25C3DF50F2}"/>
    <cellStyle name="SAPBEXHLevel2 2 2 8" xfId="7911" xr:uid="{95C8E90B-1C2A-4986-AE2C-52D296F3D697}"/>
    <cellStyle name="SAPBEXHLevel2 2 3" xfId="2084" xr:uid="{5047337A-A366-4221-BE2B-E2CE37C9D412}"/>
    <cellStyle name="SAPBEXHLevel2 2 3 2" xfId="12259" xr:uid="{1E5F1A7D-6B39-4307-AEA3-9AB43BB1B1C8}"/>
    <cellStyle name="SAPBEXHLevel2 2 3 2 2" xfId="15659" xr:uid="{8CC1291A-1083-45FC-A08A-E6EC0CFA32CD}"/>
    <cellStyle name="SAPBEXHLevel2 2 3 2 3" xfId="17043" xr:uid="{A2AC637E-F703-4627-AC60-DA9435F4F756}"/>
    <cellStyle name="SAPBEXHLevel2 2 3 3" xfId="10856" xr:uid="{FD8A0BA4-5AC2-4E1A-89BE-5471CFCEC2CE}"/>
    <cellStyle name="SAPBEXHLevel2 2 3 3 2" xfId="14087" xr:uid="{3116085C-EFCA-4F20-9E63-93567D7160F8}"/>
    <cellStyle name="SAPBEXHLevel2 2 3 3 3" xfId="12951" xr:uid="{FF7B34D6-6C71-4B0E-95B7-D93896C64D05}"/>
    <cellStyle name="SAPBEXHLevel2 2 3 4" xfId="10060" xr:uid="{CD2CF53D-54EE-4032-A5F1-53A34D31743F}"/>
    <cellStyle name="SAPBEXHLevel2 2 3 5" xfId="13454" xr:uid="{D6AC8038-B461-4879-B480-41B9B8EBF40D}"/>
    <cellStyle name="SAPBEXHLevel2 2 3 6" xfId="13120" xr:uid="{EFF0F02D-41B6-421B-8408-BE8F3A8FF186}"/>
    <cellStyle name="SAPBEXHLevel2 2 3 7" xfId="8167" xr:uid="{2AC3F582-82C3-4B43-A77A-CD36D1E424DF}"/>
    <cellStyle name="SAPBEXHLevel2 2 4" xfId="1698" xr:uid="{0B80512E-7CCE-4CBB-934A-52886AED3908}"/>
    <cellStyle name="SAPBEXHLevel2 2 4 2" xfId="12516" xr:uid="{07D1F77D-2F55-401F-B03E-A4A1BE541057}"/>
    <cellStyle name="SAPBEXHLevel2 2 4 2 2" xfId="15827" xr:uid="{0BFBBB89-5181-45C6-B569-8367DC76516A}"/>
    <cellStyle name="SAPBEXHLevel2 2 4 2 3" xfId="17300" xr:uid="{279F985A-2D6D-4B33-82DE-EE0686BE7788}"/>
    <cellStyle name="SAPBEXHLevel2 2 4 3" xfId="11114" xr:uid="{D96568E3-15B3-4508-8014-951B5CE3D98D}"/>
    <cellStyle name="SAPBEXHLevel2 2 4 3 2" xfId="14301" xr:uid="{E0316853-66EC-4B43-BB0A-B7E69A3575ED}"/>
    <cellStyle name="SAPBEXHLevel2 2 4 3 3" xfId="14630" xr:uid="{FC41F1AD-4513-4E65-95F3-7791F99E755B}"/>
    <cellStyle name="SAPBEXHLevel2 2 4 4" xfId="9863" xr:uid="{DBD67C3C-BE66-459A-8A55-837F100042B8}"/>
    <cellStyle name="SAPBEXHLevel2 2 4 5" xfId="13296" xr:uid="{A3D03956-E657-4533-B6A2-94B8DBA35E02}"/>
    <cellStyle name="SAPBEXHLevel2 2 4 6" xfId="9041" xr:uid="{409A7FC5-58DC-41A7-8FEF-D567B14732CB}"/>
    <cellStyle name="SAPBEXHLevel2 2 4 7" xfId="7970" xr:uid="{DCFDDF53-3F19-4975-86B9-6E3CDE9EF57D}"/>
    <cellStyle name="SAPBEXHLevel2 2 5" xfId="2744" xr:uid="{85894683-8D48-4DC3-8E8D-B30A4E7DC086}"/>
    <cellStyle name="SAPBEXHLevel2 2 5 2" xfId="12700" xr:uid="{ACAB8C46-08F7-4B5D-8A5B-2A86F2E5D1B7}"/>
    <cellStyle name="SAPBEXHLevel2 2 5 2 2" xfId="15914" xr:uid="{57073070-0AB8-463C-BF27-EBC0F48C80A8}"/>
    <cellStyle name="SAPBEXHLevel2 2 5 2 3" xfId="17475" xr:uid="{7973EC49-5669-4CD5-BBA4-94DE215843EF}"/>
    <cellStyle name="SAPBEXHLevel2 2 5 3" xfId="11291" xr:uid="{AAFA6FA0-E570-478F-B138-C7F1315DE6A8}"/>
    <cellStyle name="SAPBEXHLevel2 2 5 3 2" xfId="14437" xr:uid="{7E4D9B5E-440A-4E1B-9133-1047F426AF33}"/>
    <cellStyle name="SAPBEXHLevel2 2 5 3 3" xfId="9140" xr:uid="{661629F6-6366-4D6A-8A09-7317E2635C64}"/>
    <cellStyle name="SAPBEXHLevel2 2 5 4" xfId="10276" xr:uid="{5121A550-FFFF-4C20-99B3-A595E746243D}"/>
    <cellStyle name="SAPBEXHLevel2 2 5 5" xfId="13632" xr:uid="{B8758EA5-1CB1-4621-A445-C9ACC199B7D0}"/>
    <cellStyle name="SAPBEXHLevel2 2 5 6" xfId="13353" xr:uid="{CC83E481-18C2-4BB0-A27E-B178E1B35FD4}"/>
    <cellStyle name="SAPBEXHLevel2 2 5 7" xfId="8386" xr:uid="{5825606E-6295-48EB-9230-70D26B72B81D}"/>
    <cellStyle name="SAPBEXHLevel2 2 6" xfId="3124" xr:uid="{896324A3-D0D1-48DB-9E45-EC118D5630CA}"/>
    <cellStyle name="SAPBEXHLevel2 2 6 2" xfId="12442" xr:uid="{9D627F08-62DF-4979-A0DD-0DCB291B1D23}"/>
    <cellStyle name="SAPBEXHLevel2 2 6 2 2" xfId="15753" xr:uid="{90A5B063-DAAE-4CD4-812D-F826106059B6}"/>
    <cellStyle name="SAPBEXHLevel2 2 6 2 3" xfId="17226" xr:uid="{165ADF57-C582-41E7-AB37-40866F1C675D}"/>
    <cellStyle name="SAPBEXHLevel2 2 6 3" xfId="14227" xr:uid="{EC45C5DE-5183-4CC6-849D-715587FB76EF}"/>
    <cellStyle name="SAPBEXHLevel2 2 6 4" xfId="14639" xr:uid="{EEAB60B6-98AD-4A00-BE7E-2E668D885172}"/>
    <cellStyle name="SAPBEXHLevel2 2 6 5" xfId="11040" xr:uid="{B9036B8A-FB7A-486A-B6D1-07C56F0F8126}"/>
    <cellStyle name="SAPBEXHLevel2 2 7" xfId="3258" xr:uid="{D00D7EB9-D944-4C26-8AD0-B7D0119C85D6}"/>
    <cellStyle name="SAPBEXHLevel2 2 7 2" xfId="15374" xr:uid="{73301860-7499-46BD-957A-ED34BB0C2446}"/>
    <cellStyle name="SAPBEXHLevel2 2 7 3" xfId="16555" xr:uid="{9E61DCB9-63F5-4B53-A594-C5918302D066}"/>
    <cellStyle name="SAPBEXHLevel2 2 7 4" xfId="11661" xr:uid="{9719CB7C-4E81-445C-80D8-27758162C117}"/>
    <cellStyle name="SAPBEXHLevel2 2 8" xfId="4491" xr:uid="{44044169-7276-43F0-AED5-D66C5302A8A2}"/>
    <cellStyle name="SAPBEXHLevel2 2 8 2" xfId="13772" xr:uid="{B84DF6B1-75C5-4AEF-90C5-868EFE43D9FC}"/>
    <cellStyle name="SAPBEXHLevel2 2 8 3" xfId="15227" xr:uid="{26B9CC68-5782-48DA-98E9-C1F9D0633157}"/>
    <cellStyle name="SAPBEXHLevel2 2 8 4" xfId="10512" xr:uid="{4510AED9-F31D-4340-9B24-00B69DC3502C}"/>
    <cellStyle name="SAPBEXHLevel2 2 9" xfId="5710" xr:uid="{BDE89753-EFF7-4E5F-B31A-C0B0D7C05BAF}"/>
    <cellStyle name="SAPBEXHLevel2 2 9 2" xfId="9232" xr:uid="{6E8FC997-7BE0-43F7-8DF1-53175B61FA2F}"/>
    <cellStyle name="SAPBEXHLevel2 3" xfId="806" xr:uid="{C37D8979-634D-4473-895D-A21B416D445E}"/>
    <cellStyle name="SAPBEXHLevel2 3 2" xfId="1290" xr:uid="{99688F44-67B9-4E61-8CD3-EDC9588EDA2A}"/>
    <cellStyle name="SAPBEXHLevel2 3 2 2" xfId="2538" xr:uid="{F4F6951A-C683-4EBC-AAFC-4290D7402C6B}"/>
    <cellStyle name="SAPBEXHLevel2 3 2 2 2" xfId="14848" xr:uid="{CA5F5E08-5C0F-4F95-8A60-4FA95809F834}"/>
    <cellStyle name="SAPBEXHLevel2 3 2 3" xfId="3044" xr:uid="{9E2F9C1B-8585-4E8F-B429-0159D4AA1163}"/>
    <cellStyle name="SAPBEXHLevel2 3 2 3 2" xfId="15550" xr:uid="{F166BE43-25AD-4B3B-A509-CE3D0C4AC7C1}"/>
    <cellStyle name="SAPBEXHLevel2 3 2 4" xfId="1565" xr:uid="{532425F9-EA8E-4412-96E7-9A8ADDCDC14F}"/>
    <cellStyle name="SAPBEXHLevel2 3 2 4 2" xfId="16946" xr:uid="{A6FBFE22-606F-40CF-B1EC-C5113DD10510}"/>
    <cellStyle name="SAPBEXHLevel2 3 2 5" xfId="1957" xr:uid="{868D5FAE-B8B2-4F5B-8F53-4CDFA8959382}"/>
    <cellStyle name="SAPBEXHLevel2 3 2 6" xfId="3910" xr:uid="{AC8149C6-1D76-4BD9-92F3-DE8169828FAB}"/>
    <cellStyle name="SAPBEXHLevel2 3 2 7" xfId="4074" xr:uid="{DDD0BBE0-2FA3-464A-8DCF-593634CEA782}"/>
    <cellStyle name="SAPBEXHLevel2 3 2 8" xfId="12147" xr:uid="{39093B68-EDF6-4543-8287-204770BEF00E}"/>
    <cellStyle name="SAPBEXHLevel2 3 3" xfId="2085" xr:uid="{AB9224D3-C7AD-4188-8B63-5F6A6612E202}"/>
    <cellStyle name="SAPBEXHLevel2 3 3 2" xfId="13976" xr:uid="{2EBBBB34-B458-45FD-996F-5FFC6FD8F37A}"/>
    <cellStyle name="SAPBEXHLevel2 3 3 3" xfId="9082" xr:uid="{2B49ABD6-4C1C-4DA6-A532-EEB37D0B9D2D}"/>
    <cellStyle name="SAPBEXHLevel2 3 3 4" xfId="10743" xr:uid="{AE856BAA-B900-4E78-9A03-BC35C2DE76D2}"/>
    <cellStyle name="SAPBEXHLevel2 3 4" xfId="1699" xr:uid="{1A8D5911-1DBC-4AF2-8D4F-38DA33ACE22B}"/>
    <cellStyle name="SAPBEXHLevel2 3 4 2" xfId="9805" xr:uid="{085CEB97-A26E-4D73-AC2C-A3D0CB55A7CB}"/>
    <cellStyle name="SAPBEXHLevel2 3 5" xfId="1733" xr:uid="{339AC927-D8F3-40D1-A63B-C731F9C87E89}"/>
    <cellStyle name="SAPBEXHLevel2 3 5 2" xfId="13238" xr:uid="{29BC6EF3-6B78-45E0-836E-9CF387CB92AC}"/>
    <cellStyle name="SAPBEXHLevel2 3 6" xfId="3176" xr:uid="{3A9697B6-8C61-4012-A070-27217E909F0A}"/>
    <cellStyle name="SAPBEXHLevel2 3 6 2" xfId="14181" xr:uid="{6E0B2879-83A1-4655-B958-7C1F8737161F}"/>
    <cellStyle name="SAPBEXHLevel2 3 7" xfId="4014" xr:uid="{32B8568B-4BA5-49B3-9951-D457429D25D4}"/>
    <cellStyle name="SAPBEXHLevel2 3 8" xfId="4488" xr:uid="{1426E90C-391C-44C3-AB92-4498CD77474C}"/>
    <cellStyle name="SAPBEXHLevel2 3 9" xfId="7912" xr:uid="{AEA31B06-80C4-44C3-BABD-2CAF68B8E3FA}"/>
    <cellStyle name="SAPBEXHLevel2 4" xfId="807" xr:uid="{C30B53B2-B7FE-4A5D-9DBD-14E46FBD0461}"/>
    <cellStyle name="SAPBEXHLevel2 4 10" xfId="8166" xr:uid="{DC4BE311-4124-41ED-A66A-66A332173AC6}"/>
    <cellStyle name="SAPBEXHLevel2 4 2" xfId="808" xr:uid="{42476C9E-B55D-4775-86CF-D712E66AD57A}"/>
    <cellStyle name="SAPBEXHLevel2 4 2 2" xfId="1292" xr:uid="{70391527-C2CD-4ABE-B9C9-E532BAC2C76F}"/>
    <cellStyle name="SAPBEXHLevel2 4 2 2 2" xfId="2540" xr:uid="{62B8A620-A8B4-406B-A5C2-082C80DC5526}"/>
    <cellStyle name="SAPBEXHLevel2 4 2 2 3" xfId="3046" xr:uid="{60237D39-4DC0-4A19-B022-77217C245D03}"/>
    <cellStyle name="SAPBEXHLevel2 4 2 2 4" xfId="3201" xr:uid="{15BEDD0A-9B75-4C91-9F2D-ECEA50CE6B46}"/>
    <cellStyle name="SAPBEXHLevel2 4 2 2 5" xfId="1412" xr:uid="{B300E997-EC19-4A9E-A947-AD3531260418}"/>
    <cellStyle name="SAPBEXHLevel2 4 2 2 6" xfId="3421" xr:uid="{326DDDC0-C75A-471D-B5FF-66D641BA68BF}"/>
    <cellStyle name="SAPBEXHLevel2 4 2 2 7" xfId="4212" xr:uid="{7838822B-979F-4070-AEBA-0212322C1C6B}"/>
    <cellStyle name="SAPBEXHLevel2 4 2 2 8" xfId="14910" xr:uid="{6607FF5F-9C1A-49E6-9021-09F5FDBF85AF}"/>
    <cellStyle name="SAPBEXHLevel2 4 2 3" xfId="2087" xr:uid="{1F227AC8-40D0-4495-86CB-1D183AD63DBD}"/>
    <cellStyle name="SAPBEXHLevel2 4 2 3 2" xfId="15658" xr:uid="{0486E821-59BC-4650-A61A-200DBE40757F}"/>
    <cellStyle name="SAPBEXHLevel2 4 2 4" xfId="1460" xr:uid="{96CD2711-35C7-4A36-BB5D-76CEA40090F6}"/>
    <cellStyle name="SAPBEXHLevel2 4 2 4 2" xfId="17042" xr:uid="{9B60E6F5-3FF2-4091-A4C8-AAD5417F8CC3}"/>
    <cellStyle name="SAPBEXHLevel2 4 2 5" xfId="2309" xr:uid="{7EE3581D-D5F8-4286-8D47-79EA5F708FD4}"/>
    <cellStyle name="SAPBEXHLevel2 4 2 6" xfId="2053" xr:uid="{407559B1-F64C-4727-9421-B23C401D29BC}"/>
    <cellStyle name="SAPBEXHLevel2 4 2 7" xfId="1830" xr:uid="{0367A4FB-6547-4044-925B-AD6B62C73C58}"/>
    <cellStyle name="SAPBEXHLevel2 4 2 8" xfId="4414" xr:uid="{BCB70AA5-98E7-471A-B6FB-CC4E115A890C}"/>
    <cellStyle name="SAPBEXHLevel2 4 2 9" xfId="12258" xr:uid="{94A950A6-79C5-4802-8895-BF297FA40FAD}"/>
    <cellStyle name="SAPBEXHLevel2 4 3" xfId="1291" xr:uid="{1EA2C913-A85C-4D01-A9C5-24DE09C28FB2}"/>
    <cellStyle name="SAPBEXHLevel2 4 3 2" xfId="2539" xr:uid="{59FE5207-94B2-4412-8D56-A98CEF7FFF52}"/>
    <cellStyle name="SAPBEXHLevel2 4 3 2 2" xfId="14086" xr:uid="{453B66CF-4ABB-4E4D-951C-FBCB5BEA5EBF}"/>
    <cellStyle name="SAPBEXHLevel2 4 3 3" xfId="3045" xr:uid="{2F317843-47C1-4F0A-808D-1D3B2ECD27AF}"/>
    <cellStyle name="SAPBEXHLevel2 4 3 3 2" xfId="13144" xr:uid="{1603D87D-B34A-498C-BA98-29498587A92A}"/>
    <cellStyle name="SAPBEXHLevel2 4 3 4" xfId="3271" xr:uid="{4B123C50-3B71-489D-A90A-7A639E1A5997}"/>
    <cellStyle name="SAPBEXHLevel2 4 3 5" xfId="3224" xr:uid="{D3FB3647-A855-4880-979D-21E19F542198}"/>
    <cellStyle name="SAPBEXHLevel2 4 3 6" xfId="3398" xr:uid="{2B1D4DBD-99D0-4EE2-B7BE-498A2EB06162}"/>
    <cellStyle name="SAPBEXHLevel2 4 3 7" xfId="3761" xr:uid="{4D6EC568-5FB8-45C0-A8BA-EE0BD7FD47F3}"/>
    <cellStyle name="SAPBEXHLevel2 4 3 8" xfId="10855" xr:uid="{82BEBBB8-EE26-4475-A465-4E0EC7537241}"/>
    <cellStyle name="SAPBEXHLevel2 4 4" xfId="2086" xr:uid="{C165F80C-3194-4183-B147-A2F249B0F62A}"/>
    <cellStyle name="SAPBEXHLevel2 4 4 2" xfId="10059" xr:uid="{EFD6EE7F-CFD7-4BA4-8785-8E3FA8F48CD8}"/>
    <cellStyle name="SAPBEXHLevel2 4 5" xfId="1700" xr:uid="{C2C666FA-43FB-4644-A104-BF4994120852}"/>
    <cellStyle name="SAPBEXHLevel2 4 5 2" xfId="13453" xr:uid="{07318620-24BE-4180-AB06-8234C32EB5D0}"/>
    <cellStyle name="SAPBEXHLevel2 4 6" xfId="3185" xr:uid="{072027B8-E9F6-43FE-A38B-26ED327A3857}"/>
    <cellStyle name="SAPBEXHLevel2 4 6 2" xfId="14969" xr:uid="{646B6D4D-29DF-4424-B89A-8A4BC5CFECDC}"/>
    <cellStyle name="SAPBEXHLevel2 4 7" xfId="2619" xr:uid="{D87A19EF-3E3F-4C67-8D8D-DB43860216C0}"/>
    <cellStyle name="SAPBEXHLevel2 4 8" xfId="3795" xr:uid="{A69643C9-4AEF-4A86-8797-A7660613D894}"/>
    <cellStyle name="SAPBEXHLevel2 4 9" xfId="4196" xr:uid="{5596B490-7B68-4525-86C6-9E3956513F6D}"/>
    <cellStyle name="SAPBEXHLevel2 5" xfId="953" xr:uid="{4F3565F1-DFF5-4A1F-A56C-352BD5DE6953}"/>
    <cellStyle name="SAPBEXHLevel2 5 2" xfId="1361" xr:uid="{6631F11F-A358-4F33-B4EA-03775361FA32}"/>
    <cellStyle name="SAPBEXHLevel2 5 2 2" xfId="2609" xr:uid="{705C0FE3-D3CB-4BB5-953F-4189B24BB86E}"/>
    <cellStyle name="SAPBEXHLevel2 5 2 2 2" xfId="15031" xr:uid="{CE1B8C97-532F-49D8-A752-C7C3AF7FC13B}"/>
    <cellStyle name="SAPBEXHLevel2 5 2 3" xfId="3115" xr:uid="{98A683DE-E621-4A04-9F6E-F24E42829E40}"/>
    <cellStyle name="SAPBEXHLevel2 5 2 3 2" xfId="15826" xr:uid="{4B82B6AD-AEC1-4EF5-B132-FB3603108D24}"/>
    <cellStyle name="SAPBEXHLevel2 5 2 4" xfId="1636" xr:uid="{8B255818-38AA-42F3-88F9-E54A661ED0A1}"/>
    <cellStyle name="SAPBEXHLevel2 5 2 4 2" xfId="17299" xr:uid="{779301CC-40A0-4841-BFFC-08F3638E49C8}"/>
    <cellStyle name="SAPBEXHLevel2 5 2 5" xfId="1809" xr:uid="{3AA806D3-E954-49BF-85EF-BD1DF811B990}"/>
    <cellStyle name="SAPBEXHLevel2 5 2 6" xfId="3738" xr:uid="{98D1EF6A-8D34-41A2-83B1-3B1883408F2F}"/>
    <cellStyle name="SAPBEXHLevel2 5 2 7" xfId="3441" xr:uid="{96FE56FE-D105-4A27-964D-EC38327B3E63}"/>
    <cellStyle name="SAPBEXHLevel2 5 2 8" xfId="12515" xr:uid="{EBEF36F9-741C-4CDF-80F2-959DAE19884A}"/>
    <cellStyle name="SAPBEXHLevel2 5 3" xfId="2221" xr:uid="{0ED3DA26-5131-41F8-86CE-E7EE98E62B23}"/>
    <cellStyle name="SAPBEXHLevel2 5 3 2" xfId="14300" xr:uid="{BB7ABA41-1209-42B2-AA72-68E1453C6FDB}"/>
    <cellStyle name="SAPBEXHLevel2 5 3 3" xfId="15256" xr:uid="{9E16747D-7427-4726-859D-938A3ADD0934}"/>
    <cellStyle name="SAPBEXHLevel2 5 3 4" xfId="11113" xr:uid="{6B38CDBA-E504-40D9-9208-3788C820CE9D}"/>
    <cellStyle name="SAPBEXHLevel2 5 4" xfId="2728" xr:uid="{42EE7EF4-D7F1-4E3C-B1FB-D34DD6C1F76D}"/>
    <cellStyle name="SAPBEXHLevel2 5 4 2" xfId="10113" xr:uid="{483FA187-3C0C-4EFD-AEA1-EF3C96B64026}"/>
    <cellStyle name="SAPBEXHLevel2 5 5" xfId="1513" xr:uid="{485C9ECA-4999-4DFF-A94A-BBC1AE4F4754}"/>
    <cellStyle name="SAPBEXHLevel2 5 5 2" xfId="13507" xr:uid="{4C101D56-2069-4C67-A0E6-38FB38BCE284}"/>
    <cellStyle name="SAPBEXHLevel2 5 6" xfId="3770" xr:uid="{DE290201-D0F8-4D17-86AD-22396B41039A}"/>
    <cellStyle name="SAPBEXHLevel2 5 6 2" xfId="14966" xr:uid="{86AA4D77-914B-408D-81AF-31EF76A72D1D}"/>
    <cellStyle name="SAPBEXHLevel2 5 7" xfId="1432" xr:uid="{605E0C09-DCF9-4B1A-A645-62EEF908E4CF}"/>
    <cellStyle name="SAPBEXHLevel2 5 8" xfId="4256" xr:uid="{F3CB1E7E-657F-4055-A038-18E09A4D112F}"/>
    <cellStyle name="SAPBEXHLevel2 5 9" xfId="8221" xr:uid="{02CA2BFD-1319-4B03-9A1C-4A6A02F5057F}"/>
    <cellStyle name="SAPBEXHLevel2 6" xfId="981" xr:uid="{62F93644-555B-4E78-B806-3F691F0AD159}"/>
    <cellStyle name="SAPBEXHLevel2 6 2" xfId="12699" xr:uid="{EDE93394-C95D-41C0-92A9-5BB475E4B37E}"/>
    <cellStyle name="SAPBEXHLevel2 6 2 2" xfId="15115" xr:uid="{27A890C7-86D8-4C31-99CD-5D7FDB5C4755}"/>
    <cellStyle name="SAPBEXHLevel2 6 2 3" xfId="15913" xr:uid="{B0C014D6-3302-4B1C-8B05-3536C75EB577}"/>
    <cellStyle name="SAPBEXHLevel2 6 2 4" xfId="17474" xr:uid="{CCECBE46-E34E-4634-9ABF-BE768F2478CD}"/>
    <cellStyle name="SAPBEXHLevel2 6 3" xfId="11290" xr:uid="{F8DB783B-64C5-48FC-AE7F-45F10CD29C46}"/>
    <cellStyle name="SAPBEXHLevel2 6 3 2" xfId="14436" xr:uid="{28E41D58-F635-4CA8-B832-7917A2F00652}"/>
    <cellStyle name="SAPBEXHLevel2 6 3 3" xfId="9139" xr:uid="{E14CC1E6-40F8-4A2E-838B-B67F8C6284E2}"/>
    <cellStyle name="SAPBEXHLevel2 6 4" xfId="10244" xr:uid="{2BF2ACB1-D19D-472C-9CC9-4F2702AE7B24}"/>
    <cellStyle name="SAPBEXHLevel2 6 5" xfId="13599" xr:uid="{800DB277-9DA6-452B-A02E-58BD54BE44A0}"/>
    <cellStyle name="SAPBEXHLevel2 6 6" xfId="13355" xr:uid="{0111D780-2F37-445B-8B28-9D0ADB72DD71}"/>
    <cellStyle name="SAPBEXHLevel2 6 7" xfId="8353" xr:uid="{D1EF8AA5-B794-443D-9CE2-9E13A50B8E56}"/>
    <cellStyle name="SAPBEXHLevel2 7" xfId="1032" xr:uid="{AAD638EF-7253-41B3-A51A-765C198EFBBC}"/>
    <cellStyle name="SAPBEXHLevel2 7 2" xfId="15323" xr:uid="{E22CAA3B-6BA2-41EF-BE82-4C73E71F37B4}"/>
    <cellStyle name="SAPBEXHLevel2 7 3" xfId="16439" xr:uid="{E7B2A940-39F3-4748-BB61-C39D0161CAB6}"/>
    <cellStyle name="SAPBEXHLevel2 7 4" xfId="11535" xr:uid="{8ABF9986-6C8A-4F64-8BA7-CACC4F83E837}"/>
    <cellStyle name="SAPBEXHLevel2 8" xfId="268" xr:uid="{46AE0E09-4E5E-4FF3-A151-11FEE505E331}"/>
    <cellStyle name="SAPBEXHLevel2 8 2" xfId="1184" xr:uid="{D60052AF-81A2-4FB6-9095-5CC98F61C830}"/>
    <cellStyle name="SAPBEXHLevel2 8 2 2" xfId="2432" xr:uid="{C8BBD89C-2B00-4F21-849B-541B5C99372C}"/>
    <cellStyle name="SAPBEXHLevel2 8 2 3" xfId="2938" xr:uid="{C950C021-B2F9-4FAA-807B-290DE4178511}"/>
    <cellStyle name="SAPBEXHLevel2 8 2 4" xfId="2864" xr:uid="{4C824049-3E70-453E-8681-9E414AD197AC}"/>
    <cellStyle name="SAPBEXHLevel2 8 2 5" xfId="1893" xr:uid="{046DC8B7-96F5-41AF-8FC1-D107880C8258}"/>
    <cellStyle name="SAPBEXHLevel2 8 2 6" xfId="3957" xr:uid="{919CB827-BA90-4285-8C36-86E02BD465B8}"/>
    <cellStyle name="SAPBEXHLevel2 8 2 7" xfId="4368" xr:uid="{3EAC27FF-6A2C-452C-8AFD-B8D387AFC2C8}"/>
    <cellStyle name="SAPBEXHLevel2 8 2 8" xfId="14698" xr:uid="{0E1F772B-8CDD-48F2-BAA0-2EB229C52B07}"/>
    <cellStyle name="SAPBEXHLevel2 8 3" xfId="1610" xr:uid="{715741F0-8F1F-4FE4-ABB0-AAA8DE064699}"/>
    <cellStyle name="SAPBEXHLevel2 8 3 2" xfId="15421" xr:uid="{C56D5359-0FB6-4B27-8F17-2BBEF2D3DC6F}"/>
    <cellStyle name="SAPBEXHLevel2 8 4" xfId="1928" xr:uid="{049A820B-5650-4598-A5B3-F504C3DA3891}"/>
    <cellStyle name="SAPBEXHLevel2 8 4 2" xfId="16763" xr:uid="{9B327330-4258-4E2A-B55E-1492D4A563BB}"/>
    <cellStyle name="SAPBEXHLevel2 8 5" xfId="1875" xr:uid="{FD31277F-0F01-470E-9BB3-A264B05C1B51}"/>
    <cellStyle name="SAPBEXHLevel2 8 6" xfId="2195" xr:uid="{C8D59384-5E6A-45BB-B64C-36FAAF347E76}"/>
    <cellStyle name="SAPBEXHLevel2 8 7" xfId="4224" xr:uid="{A39EB04C-600C-4A59-B1C1-F7CE7E6AB362}"/>
    <cellStyle name="SAPBEXHLevel2 8 8" xfId="2699" xr:uid="{5FBCC1A3-120B-4F49-B6EA-CBC505F83CB1}"/>
    <cellStyle name="SAPBEXHLevel2 8 9" xfId="11903" xr:uid="{25091099-9761-4E0A-ADCC-26E800219776}"/>
    <cellStyle name="SAPBEXHLevel2 9" xfId="1134" xr:uid="{37E7CD0C-DD50-4F71-AB56-DBEBCE45005B}"/>
    <cellStyle name="SAPBEXHLevel2 9 2" xfId="2382" xr:uid="{6DE72D85-EBB2-48E4-98F8-2B8CC3890F09}"/>
    <cellStyle name="SAPBEXHLevel2 9 2 2" xfId="13771" xr:uid="{3BF9229F-50D3-4D08-87A9-3D906938A8E2}"/>
    <cellStyle name="SAPBEXHLevel2 9 3" xfId="2888" xr:uid="{EF2D6C07-5BD8-4CF0-A30B-8BEFE9003639}"/>
    <cellStyle name="SAPBEXHLevel2 9 3 2" xfId="14588" xr:uid="{30A2CFF5-1DCD-4C6B-BF7A-9F01144696B4}"/>
    <cellStyle name="SAPBEXHLevel2 9 4" xfId="1953" xr:uid="{B5626909-97B3-4F1D-B4BE-3CE65F030863}"/>
    <cellStyle name="SAPBEXHLevel2 9 5" xfId="3975" xr:uid="{9B6F47F8-F2CD-446F-B8EE-C919CB3D42CA}"/>
    <cellStyle name="SAPBEXHLevel2 9 6" xfId="4025" xr:uid="{54E55413-0B07-4E15-99B2-05168DACE4CF}"/>
    <cellStyle name="SAPBEXHLevel2 9 7" xfId="4335" xr:uid="{80252145-712F-49DD-99DF-BBE5EE456C89}"/>
    <cellStyle name="SAPBEXHLevel2 9 8" xfId="10511" xr:uid="{3E16F94C-B5A4-48FC-A07D-048468FA4588}"/>
    <cellStyle name="SAPBEXHLevel2_0910 GSO Capex RRP - Final (Detail) v2 220710" xfId="5711" xr:uid="{6B15B24E-A246-469C-A7EF-AA4CBE3507DB}"/>
    <cellStyle name="SAPBEXHLevel2X" xfId="74" xr:uid="{3A5DD65C-F36F-4DA0-B5C9-411BBC7469A6}"/>
    <cellStyle name="SAPBEXHLevel2X 10" xfId="3157" xr:uid="{7BC37535-327F-4FD9-B73E-759BC192E278}"/>
    <cellStyle name="SAPBEXHLevel2X 10 2" xfId="13773" xr:uid="{CC280B60-0945-4FFE-80E7-46C3D85A9B0B}"/>
    <cellStyle name="SAPBEXHLevel2X 10 3" xfId="13011" xr:uid="{1517892B-298C-4657-B874-446401171625}"/>
    <cellStyle name="SAPBEXHLevel2X 10 4" xfId="10513" xr:uid="{37254E80-64A7-4C7A-BE62-BBBFB1962529}"/>
    <cellStyle name="SAPBEXHLevel2X 11" xfId="2816" xr:uid="{D36AFE56-33FE-44C0-AB8F-C10C0065437E}"/>
    <cellStyle name="SAPBEXHLevel2X 11 2" xfId="9233" xr:uid="{E8652E13-B5E3-4099-BA53-ABD6A6B63168}"/>
    <cellStyle name="SAPBEXHLevel2X 12" xfId="4165" xr:uid="{DAE4481C-4EB2-474A-98C4-F4497E2B9046}"/>
    <cellStyle name="SAPBEXHLevel2X 12 2" xfId="8996" xr:uid="{A48982DD-9558-4804-ABD0-6562464A09A6}"/>
    <cellStyle name="SAPBEXHLevel2X 13" xfId="3970" xr:uid="{DE06141E-8735-478B-8280-FAFC1A3508E9}"/>
    <cellStyle name="SAPBEXHLevel2X 14" xfId="5712" xr:uid="{4201E167-28A9-4733-964D-EECE13E8E0AA}"/>
    <cellStyle name="SAPBEXHLevel2X 15" xfId="5991" xr:uid="{997F8B01-3072-43FB-AA43-B46D00B6E6F2}"/>
    <cellStyle name="SAPBEXHLevel2X 16" xfId="7344" xr:uid="{34D7C0A7-AF70-4FF4-A4B6-49DE57CC6065}"/>
    <cellStyle name="SAPBEXHLevel2X 2" xfId="809" xr:uid="{73B3828B-9CA5-42D4-879F-AC356D360909}"/>
    <cellStyle name="SAPBEXHLevel2X 2 10" xfId="5713" xr:uid="{D1A99A70-1B38-433B-87CA-625BB36DF6AA}"/>
    <cellStyle name="SAPBEXHLevel2X 2 10 2" xfId="8997" xr:uid="{F4C91434-89F1-446D-9427-E5CE043B0188}"/>
    <cellStyle name="SAPBEXHLevel2X 2 11" xfId="5992" xr:uid="{7CF887D6-A691-4812-B1BC-B4B6DC4C8E03}"/>
    <cellStyle name="SAPBEXHLevel2X 2 12" xfId="7345" xr:uid="{81865283-9592-4681-9935-23030F91EB8E}"/>
    <cellStyle name="SAPBEXHLevel2X 2 2" xfId="810" xr:uid="{E4B5C48E-9FBB-42B9-BC8D-C90BD2F8FD98}"/>
    <cellStyle name="SAPBEXHLevel2X 2 2 2" xfId="1294" xr:uid="{136718B0-6293-48FC-B423-B8855A80540C}"/>
    <cellStyle name="SAPBEXHLevel2X 2 2 2 2" xfId="2542" xr:uid="{543D15E5-678B-4190-B170-B875DC99BDB5}"/>
    <cellStyle name="SAPBEXHLevel2X 2 2 2 2 2" xfId="15553" xr:uid="{73BDADDE-72F1-4F9D-8E9B-4A2C27795754}"/>
    <cellStyle name="SAPBEXHLevel2X 2 2 2 3" xfId="3048" xr:uid="{230D4738-7441-479C-8453-14DE254C9076}"/>
    <cellStyle name="SAPBEXHLevel2X 2 2 2 3 2" xfId="16949" xr:uid="{D2485684-50DB-4372-A9D2-60E8F45FD233}"/>
    <cellStyle name="SAPBEXHLevel2X 2 2 2 4" xfId="2325" xr:uid="{9EE721BF-3BF5-4CA5-AE83-7EB83F426E5B}"/>
    <cellStyle name="SAPBEXHLevel2X 2 2 2 5" xfId="3250" xr:uid="{C0B9DB2D-7A44-4531-8CF7-A898D5C95BD9}"/>
    <cellStyle name="SAPBEXHLevel2X 2 2 2 6" xfId="4089" xr:uid="{F1688C4F-DB6E-48C6-BE61-E07C37AE722C}"/>
    <cellStyle name="SAPBEXHLevel2X 2 2 2 7" xfId="4041" xr:uid="{8AADCBDE-5DD2-4790-AE94-C0EBE97BD920}"/>
    <cellStyle name="SAPBEXHLevel2X 2 2 2 8" xfId="12150" xr:uid="{E96692CB-EC73-4946-91E2-BBFC1215F8B7}"/>
    <cellStyle name="SAPBEXHLevel2X 2 2 3" xfId="2089" xr:uid="{7DDBCFA1-905A-495D-9A26-C118ED211453}"/>
    <cellStyle name="SAPBEXHLevel2X 2 2 3 2" xfId="13979" xr:uid="{7ECEDA18-6150-4BCB-AA6E-885072CFB41E}"/>
    <cellStyle name="SAPBEXHLevel2X 2 2 3 3" xfId="9085" xr:uid="{1B941792-9BF3-40A9-BE79-B65A14C5E6EA}"/>
    <cellStyle name="SAPBEXHLevel2X 2 2 3 4" xfId="10746" xr:uid="{ACA78882-B3F4-4EE1-90F5-4BBBD3935488}"/>
    <cellStyle name="SAPBEXHLevel2X 2 2 4" xfId="2262" xr:uid="{F4040866-C7A2-4FC6-B767-6689F8BFE634}"/>
    <cellStyle name="SAPBEXHLevel2X 2 2 4 2" xfId="10299" xr:uid="{60AA8429-00C9-473F-8851-0C2DEF219CB8}"/>
    <cellStyle name="SAPBEXHLevel2X 2 2 5" xfId="2859" xr:uid="{FF265A81-3EBC-4E61-91F9-88F8AEBA10A2}"/>
    <cellStyle name="SAPBEXHLevel2X 2 2 5 2" xfId="13655" xr:uid="{B88369E5-D0EF-4884-B784-8865AB0734E4}"/>
    <cellStyle name="SAPBEXHLevel2X 2 2 6" xfId="3919" xr:uid="{F03CD825-F515-43B6-B349-86387F93DB60}"/>
    <cellStyle name="SAPBEXHLevel2X 2 2 6 2" xfId="14961" xr:uid="{04275482-B452-407D-A9DC-3A23CA138C2B}"/>
    <cellStyle name="SAPBEXHLevel2X 2 2 7" xfId="3586" xr:uid="{AE92C91E-9D48-412F-A5FE-C7CDBF7B53AA}"/>
    <cellStyle name="SAPBEXHLevel2X 2 2 8" xfId="2160" xr:uid="{75F4A913-5783-443B-A1AB-49A965F84DEC}"/>
    <cellStyle name="SAPBEXHLevel2X 2 2 9" xfId="8409" xr:uid="{5132CDA9-A6D4-4B0A-B574-0E77AC67B618}"/>
    <cellStyle name="SAPBEXHLevel2X 2 3" xfId="1293" xr:uid="{47BFED2D-DE37-4805-B008-B6592C584D57}"/>
    <cellStyle name="SAPBEXHLevel2X 2 3 2" xfId="2541" xr:uid="{E0954138-43C9-48D6-B9B6-9CA06545CC20}"/>
    <cellStyle name="SAPBEXHLevel2X 2 3 2 2" xfId="15661" xr:uid="{50593224-091C-4D39-A5CC-B6ED5C37A1CD}"/>
    <cellStyle name="SAPBEXHLevel2X 2 3 2 3" xfId="17045" xr:uid="{D6F1D99A-F6D7-43A0-A38D-E90BE35A3841}"/>
    <cellStyle name="SAPBEXHLevel2X 2 3 2 4" xfId="12261" xr:uid="{61442827-F969-4A21-A3CF-F3A4DFC70775}"/>
    <cellStyle name="SAPBEXHLevel2X 2 3 3" xfId="3047" xr:uid="{1A81AD5F-5DA6-434C-A586-345311725820}"/>
    <cellStyle name="SAPBEXHLevel2X 2 3 3 2" xfId="14089" xr:uid="{30792097-8D29-467C-969D-438D5A06B7E8}"/>
    <cellStyle name="SAPBEXHLevel2X 2 3 3 3" xfId="13681" xr:uid="{73BB6648-8556-4785-9D04-654599A0FA3D}"/>
    <cellStyle name="SAPBEXHLevel2X 2 3 3 4" xfId="10858" xr:uid="{BC531988-997C-4CB3-8A84-8A4EA1389F6D}"/>
    <cellStyle name="SAPBEXHLevel2X 2 3 4" xfId="1789" xr:uid="{02B70EAC-188F-4CA7-B413-0077D0181B76}"/>
    <cellStyle name="SAPBEXHLevel2X 2 3 4 2" xfId="10062" xr:uid="{363BE394-C5BC-4331-8BFA-20FB0D9E10EA}"/>
    <cellStyle name="SAPBEXHLevel2X 2 3 5" xfId="1660" xr:uid="{A6EB3296-55D5-4986-81CA-915B8DD8B83E}"/>
    <cellStyle name="SAPBEXHLevel2X 2 3 5 2" xfId="13456" xr:uid="{A8D79AC7-3FB2-4C5A-85DB-87AEB9BF15F9}"/>
    <cellStyle name="SAPBEXHLevel2X 2 3 6" xfId="3735" xr:uid="{D3AEB347-CEA0-489B-A84E-E520F03E34FF}"/>
    <cellStyle name="SAPBEXHLevel2X 2 3 6 2" xfId="13579" xr:uid="{4981EB4A-6374-4315-8E4C-337C9273DB87}"/>
    <cellStyle name="SAPBEXHLevel2X 2 3 7" xfId="4336" xr:uid="{E5F5682E-8C3F-4875-B22B-9A95C3887CA4}"/>
    <cellStyle name="SAPBEXHLevel2X 2 3 8" xfId="8169" xr:uid="{2E80BD06-58FB-4846-B8B6-AE5E81BB2894}"/>
    <cellStyle name="SAPBEXHLevel2X 2 4" xfId="2088" xr:uid="{FE4A8EFF-BB9E-4D98-A802-F8A14541C9D8}"/>
    <cellStyle name="SAPBEXHLevel2X 2 4 2" xfId="12518" xr:uid="{C4053E94-3E6C-4BB2-B261-C6436E9B6868}"/>
    <cellStyle name="SAPBEXHLevel2X 2 4 2 2" xfId="15829" xr:uid="{1AC13698-D165-4069-9613-7064E92FD724}"/>
    <cellStyle name="SAPBEXHLevel2X 2 4 2 3" xfId="17302" xr:uid="{0FC5F786-8EAA-4A66-9F27-BB0A0EB7D8A5}"/>
    <cellStyle name="SAPBEXHLevel2X 2 4 3" xfId="11116" xr:uid="{A4BA233E-F374-49F1-B066-58940E8A5A6D}"/>
    <cellStyle name="SAPBEXHLevel2X 2 4 3 2" xfId="14303" xr:uid="{6A62E2F3-D9A5-4388-AF60-E30AAD7C56E6}"/>
    <cellStyle name="SAPBEXHLevel2X 2 4 3 3" xfId="15130" xr:uid="{3109DE59-E7D9-4187-89D8-14A12793C119}"/>
    <cellStyle name="SAPBEXHLevel2X 2 4 4" xfId="9862" xr:uid="{5771931D-959A-46BF-BBD3-629E2D493119}"/>
    <cellStyle name="SAPBEXHLevel2X 2 4 5" xfId="13295" xr:uid="{9C234B36-7389-4DBC-9D45-70E2CC8862EF}"/>
    <cellStyle name="SAPBEXHLevel2X 2 4 6" xfId="12979" xr:uid="{E41E58FC-ADDF-4E31-82AE-C3EB231B2F52}"/>
    <cellStyle name="SAPBEXHLevel2X 2 4 7" xfId="7969" xr:uid="{0AFE754A-7F1E-4D2D-961C-57F5AD19A130}"/>
    <cellStyle name="SAPBEXHLevel2X 2 5" xfId="1706" xr:uid="{3602C50A-8D3A-41A0-AC10-2545AA2833E8}"/>
    <cellStyle name="SAPBEXHLevel2X 2 5 2" xfId="12702" xr:uid="{1F4CE311-E353-4B62-8F35-B0C05AD8E8E0}"/>
    <cellStyle name="SAPBEXHLevel2X 2 5 2 2" xfId="15916" xr:uid="{51A0D127-DA04-4995-9F48-E8B797AE6CCE}"/>
    <cellStyle name="SAPBEXHLevel2X 2 5 2 3" xfId="17477" xr:uid="{7694F544-D0B4-4D8F-A572-F527E04268B1}"/>
    <cellStyle name="SAPBEXHLevel2X 2 5 3" xfId="11293" xr:uid="{3ED2B6E3-752A-437B-A03B-2C58255CE4BF}"/>
    <cellStyle name="SAPBEXHLevel2X 2 5 3 2" xfId="14439" xr:uid="{40A66A13-E5AA-4852-BE00-4A1593E9D514}"/>
    <cellStyle name="SAPBEXHLevel2X 2 5 3 3" xfId="9142" xr:uid="{9AD4E595-DDE7-41A6-A56F-6D0E56D891EA}"/>
    <cellStyle name="SAPBEXHLevel2X 2 5 4" xfId="10013" xr:uid="{9483E991-BEB4-46AA-93CD-C73BA5BF6BF4}"/>
    <cellStyle name="SAPBEXHLevel2X 2 5 5" xfId="13407" xr:uid="{F282A692-6B30-4999-A31C-80EBBBAC1287}"/>
    <cellStyle name="SAPBEXHLevel2X 2 5 6" xfId="13122" xr:uid="{B1B59A65-8223-4056-A72C-B1CDE161C9B3}"/>
    <cellStyle name="SAPBEXHLevel2X 2 5 7" xfId="8120" xr:uid="{D3055F61-B3AC-485D-8A03-DB93AE7B1F0A}"/>
    <cellStyle name="SAPBEXHLevel2X 2 6" xfId="2867" xr:uid="{74399DBA-0053-43A7-AEF4-013B8BCA13CB}"/>
    <cellStyle name="SAPBEXHLevel2X 2 6 2" xfId="12299" xr:uid="{5586DE8E-BD0A-4020-8CAD-28F530216725}"/>
    <cellStyle name="SAPBEXHLevel2X 2 6 2 2" xfId="15697" xr:uid="{C6A5514A-C981-46B1-9671-B518A8861F13}"/>
    <cellStyle name="SAPBEXHLevel2X 2 6 2 3" xfId="17083" xr:uid="{F0E58E97-FB78-41D6-8F83-6CB0A1439798}"/>
    <cellStyle name="SAPBEXHLevel2X 2 6 3" xfId="14126" xr:uid="{06EFD459-4337-4D9D-BCA5-483417A09472}"/>
    <cellStyle name="SAPBEXHLevel2X 2 6 4" xfId="13324" xr:uid="{76191D37-4531-4E0B-B7E0-4EF72AB85DD0}"/>
    <cellStyle name="SAPBEXHLevel2X 2 6 5" xfId="10896" xr:uid="{A72FB557-3028-4929-94A0-B29A73970F7D}"/>
    <cellStyle name="SAPBEXHLevel2X 2 7" xfId="2752" xr:uid="{A44F643E-15A1-4698-B199-41B40A5444DA}"/>
    <cellStyle name="SAPBEXHLevel2X 2 7 2" xfId="15375" xr:uid="{0724A9E9-5C00-4200-9E26-21787FCF8C06}"/>
    <cellStyle name="SAPBEXHLevel2X 2 7 3" xfId="16556" xr:uid="{26E6FE8D-3D70-42EA-BE1C-BBD1C9E8E422}"/>
    <cellStyle name="SAPBEXHLevel2X 2 7 4" xfId="11662" xr:uid="{BB47ED0D-ECBE-4A44-83DA-DDF6805627FD}"/>
    <cellStyle name="SAPBEXHLevel2X 2 8" xfId="3949" xr:uid="{19F431DB-E2DC-4456-9B8E-BEE79B2CD4A9}"/>
    <cellStyle name="SAPBEXHLevel2X 2 8 2" xfId="13774" xr:uid="{09FEC990-4CFA-4497-A813-E3FF72F5B108}"/>
    <cellStyle name="SAPBEXHLevel2X 2 8 3" xfId="14164" xr:uid="{204C7C56-A5EA-40CC-8E25-DD0E9883E2C5}"/>
    <cellStyle name="SAPBEXHLevel2X 2 8 4" xfId="10514" xr:uid="{19693570-6CA7-46C2-A8D4-D635957EE102}"/>
    <cellStyle name="SAPBEXHLevel2X 2 9" xfId="4393" xr:uid="{1EF729B5-9F6D-402F-9698-4CABAC50A226}"/>
    <cellStyle name="SAPBEXHLevel2X 2 9 2" xfId="9234" xr:uid="{09CF8D54-6ED7-4A29-95A3-1FD9F9427497}"/>
    <cellStyle name="SAPBEXHLevel2X 3" xfId="811" xr:uid="{CD5ED645-5DA9-40C9-BD87-2CD582175749}"/>
    <cellStyle name="SAPBEXHLevel2X 3 10" xfId="5714" xr:uid="{1E35DF7E-ABE1-47EC-8835-2B2F6E57E6C1}"/>
    <cellStyle name="SAPBEXHLevel2X 3 10 2" xfId="12262" xr:uid="{7E14949B-86C4-41FF-98F4-0D8D7A812302}"/>
    <cellStyle name="SAPBEXHLevel2X 3 10 2 2" xfId="15662" xr:uid="{ADDBF1F3-3C16-4F0A-B2F6-DAC69972C680}"/>
    <cellStyle name="SAPBEXHLevel2X 3 10 2 3" xfId="17046" xr:uid="{E290F180-6DAA-4F69-A3AD-FF4D06E911D6}"/>
    <cellStyle name="SAPBEXHLevel2X 3 10 3" xfId="10859" xr:uid="{C5410C40-7847-4CFB-A502-0B95CEF62865}"/>
    <cellStyle name="SAPBEXHLevel2X 3 10 3 2" xfId="14090" xr:uid="{A7C9B2DC-DE94-4ADD-84DA-47FDECF4DFDE}"/>
    <cellStyle name="SAPBEXHLevel2X 3 10 3 3" xfId="14644" xr:uid="{D59E56D5-4733-4238-80B9-B77598DA3F78}"/>
    <cellStyle name="SAPBEXHLevel2X 3 10 4" xfId="10063" xr:uid="{E94574C2-8135-4C33-AB61-B087D0F512F3}"/>
    <cellStyle name="SAPBEXHLevel2X 3 10 5" xfId="13457" xr:uid="{620999F7-3840-43E7-9266-B63D42231913}"/>
    <cellStyle name="SAPBEXHLevel2X 3 10 6" xfId="14749" xr:uid="{36B28361-D6C2-4B52-BBD5-376B062671DF}"/>
    <cellStyle name="SAPBEXHLevel2X 3 10 7" xfId="8170" xr:uid="{9216321F-81C0-4109-B786-77844A4F3ED9}"/>
    <cellStyle name="SAPBEXHLevel2X 3 11" xfId="5993" xr:uid="{FCEB7747-CBBB-41B1-A877-45B98F2DEF87}"/>
    <cellStyle name="SAPBEXHLevel2X 3 11 2" xfId="12519" xr:uid="{96C3B19F-911B-480C-A838-AD0B28F9D6D5}"/>
    <cellStyle name="SAPBEXHLevel2X 3 11 2 2" xfId="15830" xr:uid="{CC33FE6A-90B3-444F-86FB-C1792D9E104F}"/>
    <cellStyle name="SAPBEXHLevel2X 3 11 2 3" xfId="17303" xr:uid="{D8668218-80CB-43D2-BA88-32B6D500919D}"/>
    <cellStyle name="SAPBEXHLevel2X 3 11 3" xfId="11117" xr:uid="{A87BA4C5-50BA-4EDF-B07A-0227ECE63432}"/>
    <cellStyle name="SAPBEXHLevel2X 3 11 3 2" xfId="14304" xr:uid="{5599B398-C191-4F16-871B-826B9B96B24E}"/>
    <cellStyle name="SAPBEXHLevel2X 3 11 3 3" xfId="14488" xr:uid="{A0ADBB39-8D4E-4E6C-A24A-0E6C7B22EF0C}"/>
    <cellStyle name="SAPBEXHLevel2X 3 11 4" xfId="9861" xr:uid="{E596FE73-2791-4D35-9B23-A3AF2E91E502}"/>
    <cellStyle name="SAPBEXHLevel2X 3 11 5" xfId="13294" xr:uid="{90BC2A39-5008-452D-84A3-C8D0BF2DF850}"/>
    <cellStyle name="SAPBEXHLevel2X 3 11 6" xfId="13174" xr:uid="{4F003510-16BE-4C88-8E27-5BB7A256D0F1}"/>
    <cellStyle name="SAPBEXHLevel2X 3 11 7" xfId="7968" xr:uid="{F29FF7AE-A4FF-4B07-95A4-70FD51129CC0}"/>
    <cellStyle name="SAPBEXHLevel2X 3 12" xfId="7875" xr:uid="{AAC5F5C3-9FDA-4DB9-8C03-D63B1C42EEDF}"/>
    <cellStyle name="SAPBEXHLevel2X 3 12 2" xfId="12703" xr:uid="{D1015630-808C-4A7E-B818-DF1EFBA1C473}"/>
    <cellStyle name="SAPBEXHLevel2X 3 12 2 2" xfId="15917" xr:uid="{45E2C36F-F382-4541-9641-60D87AFF465C}"/>
    <cellStyle name="SAPBEXHLevel2X 3 12 2 3" xfId="17478" xr:uid="{0BA4935B-C689-444C-8166-820CF6407AB5}"/>
    <cellStyle name="SAPBEXHLevel2X 3 12 3" xfId="11294" xr:uid="{7C2CEA2D-FFCE-4234-8685-430EC5055C59}"/>
    <cellStyle name="SAPBEXHLevel2X 3 12 3 2" xfId="14440" xr:uid="{DB632119-2A76-49D6-8CAD-7313686CFD96}"/>
    <cellStyle name="SAPBEXHLevel2X 3 12 3 3" xfId="14477" xr:uid="{7390599A-8B89-4342-99F8-B74F38206869}"/>
    <cellStyle name="SAPBEXHLevel2X 3 12 4" xfId="9768" xr:uid="{7FCFB282-F129-45ED-8458-F1BBE18F17F9}"/>
    <cellStyle name="SAPBEXHLevel2X 3 12 5" xfId="13201" xr:uid="{BB55959D-0977-478F-AD3F-67A8CC7EDF63}"/>
    <cellStyle name="SAPBEXHLevel2X 3 12 6" xfId="15138" xr:uid="{2417A120-2C6E-4D46-9946-AFDB182A0387}"/>
    <cellStyle name="SAPBEXHLevel2X 3 13" xfId="11042" xr:uid="{7A8ECFB5-CA53-40E5-B406-10CD7E75C4F5}"/>
    <cellStyle name="SAPBEXHLevel2X 3 13 2" xfId="12444" xr:uid="{AC012FA3-BE81-4124-8837-E05453EE4E69}"/>
    <cellStyle name="SAPBEXHLevel2X 3 13 2 2" xfId="15755" xr:uid="{E77B689D-7283-4178-95EF-9840E694144C}"/>
    <cellStyle name="SAPBEXHLevel2X 3 13 2 3" xfId="17228" xr:uid="{3E56AB8D-B0A2-461C-91B4-4C5B409577B8}"/>
    <cellStyle name="SAPBEXHLevel2X 3 13 3" xfId="14229" xr:uid="{79221CEC-7D9E-41B5-8431-FDE20D5380C5}"/>
    <cellStyle name="SAPBEXHLevel2X 3 13 4" xfId="14571" xr:uid="{E2B02E68-F3A4-4A8B-8B94-B65829BEA136}"/>
    <cellStyle name="SAPBEXHLevel2X 3 14" xfId="11663" xr:uid="{E312A1AB-FB41-46D7-91E5-50CCE80FA867}"/>
    <cellStyle name="SAPBEXHLevel2X 3 14 2" xfId="15376" xr:uid="{46FBDBEF-E969-45D8-8D57-B5870ADB1306}"/>
    <cellStyle name="SAPBEXHLevel2X 3 14 3" xfId="16557" xr:uid="{F664E758-3A56-4B78-9C08-3D4F5C5C5E30}"/>
    <cellStyle name="SAPBEXHLevel2X 3 15" xfId="10515" xr:uid="{43E064BA-F8F9-4693-AB0C-A64C31DE4ED4}"/>
    <cellStyle name="SAPBEXHLevel2X 3 15 2" xfId="13775" xr:uid="{FAFEC29D-E767-4E08-A46B-A28CCA317512}"/>
    <cellStyle name="SAPBEXHLevel2X 3 15 3" xfId="14958" xr:uid="{8F8DD6D0-245C-4CCD-95A2-0D6EBF8FD64F}"/>
    <cellStyle name="SAPBEXHLevel2X 3 16" xfId="9235" xr:uid="{6BE5048D-C4D8-4C97-948D-3D3FBF4EE147}"/>
    <cellStyle name="SAPBEXHLevel2X 3 17" xfId="8998" xr:uid="{2809EC87-F364-437E-95D1-AEC584485D39}"/>
    <cellStyle name="SAPBEXHLevel2X 3 18" xfId="7346" xr:uid="{689326C2-C968-4C8B-B08E-25297383C9A3}"/>
    <cellStyle name="SAPBEXHLevel2X 3 2" xfId="812" xr:uid="{96725AE5-446F-44E7-B730-5209C8CE097C}"/>
    <cellStyle name="SAPBEXHLevel2X 3 2 10" xfId="5994" xr:uid="{AA9BA47B-5567-4541-9516-2970A554C44A}"/>
    <cellStyle name="SAPBEXHLevel2X 3 2 10 2" xfId="8999" xr:uid="{2872EC0C-5675-4A93-8D3C-E94B0A4129BB}"/>
    <cellStyle name="SAPBEXHLevel2X 3 2 11" xfId="7347" xr:uid="{807B5E04-9C7E-4E94-9BB2-B0FDE4997577}"/>
    <cellStyle name="SAPBEXHLevel2X 3 2 2" xfId="1296" xr:uid="{1FF7AAB9-8B5A-4B4C-A1D9-B658BCD27376}"/>
    <cellStyle name="SAPBEXHLevel2X 3 2 2 2" xfId="2544" xr:uid="{9AB8EC17-4F13-4197-8540-B2BFC4FCF8C7}"/>
    <cellStyle name="SAPBEXHLevel2X 3 2 2 2 2" xfId="15555" xr:uid="{BBF7EE9F-0A5E-49A4-B75C-8B540DBD885A}"/>
    <cellStyle name="SAPBEXHLevel2X 3 2 2 2 3" xfId="16951" xr:uid="{60B35FFA-E1BE-4F90-A164-552C1E63D232}"/>
    <cellStyle name="SAPBEXHLevel2X 3 2 2 2 4" xfId="12152" xr:uid="{2DB3F931-8D34-4930-B345-2E9574A1E5C4}"/>
    <cellStyle name="SAPBEXHLevel2X 3 2 2 3" xfId="3050" xr:uid="{9EB11D6A-3B3A-43EA-8E63-7861B65C18AC}"/>
    <cellStyle name="SAPBEXHLevel2X 3 2 2 3 2" xfId="13981" xr:uid="{A8743DC1-E4A3-4218-816A-D71192039C3E}"/>
    <cellStyle name="SAPBEXHLevel2X 3 2 2 3 3" xfId="9087" xr:uid="{572801F2-F97D-4E7E-AB8E-EE0315528BB0}"/>
    <cellStyle name="SAPBEXHLevel2X 3 2 2 3 4" xfId="10748" xr:uid="{7EE96D04-420F-4525-B644-CF31C0E06AD4}"/>
    <cellStyle name="SAPBEXHLevel2X 3 2 2 4" xfId="2346" xr:uid="{5DFD2060-72E4-4F53-B61F-880F81FF6F10}"/>
    <cellStyle name="SAPBEXHLevel2X 3 2 2 4 2" xfId="9802" xr:uid="{F6E390E6-DC4F-4826-842B-04AA5BB3DF94}"/>
    <cellStyle name="SAPBEXHLevel2X 3 2 2 5" xfId="2771" xr:uid="{AB3B4C84-3542-48DB-956E-15F331F6E651}"/>
    <cellStyle name="SAPBEXHLevel2X 3 2 2 5 2" xfId="13235" xr:uid="{566EFF16-9369-462E-B8BE-C1055BB844A5}"/>
    <cellStyle name="SAPBEXHLevel2X 3 2 2 6" xfId="3628" xr:uid="{6356D166-4C41-4E24-97BB-1A839D707A60}"/>
    <cellStyle name="SAPBEXHLevel2X 3 2 2 6 2" xfId="14497" xr:uid="{D347C722-DB99-4834-B139-A01FD25ED7FC}"/>
    <cellStyle name="SAPBEXHLevel2X 3 2 2 7" xfId="4217" xr:uid="{7F87E91A-4049-46B7-8CED-422DADE30FED}"/>
    <cellStyle name="SAPBEXHLevel2X 3 2 2 8" xfId="7909" xr:uid="{CB869610-DBFE-4806-B5B7-926A16906D47}"/>
    <cellStyle name="SAPBEXHLevel2X 3 2 3" xfId="2091" xr:uid="{CF10561E-2306-4569-A8C1-D6D4986F79EB}"/>
    <cellStyle name="SAPBEXHLevel2X 3 2 3 2" xfId="12263" xr:uid="{195C298F-A703-4932-A62F-728DAD04721A}"/>
    <cellStyle name="SAPBEXHLevel2X 3 2 3 2 2" xfId="15663" xr:uid="{A4EFD9BC-2121-4107-BBEE-CDCF12133A54}"/>
    <cellStyle name="SAPBEXHLevel2X 3 2 3 2 3" xfId="17047" xr:uid="{D186C02C-545B-4211-A891-575ECEEA9E86}"/>
    <cellStyle name="SAPBEXHLevel2X 3 2 3 3" xfId="10860" xr:uid="{8E99349E-FB71-4C4D-8960-751E9C7BF989}"/>
    <cellStyle name="SAPBEXHLevel2X 3 2 3 3 2" xfId="14091" xr:uid="{191B9546-5FAB-4491-9F10-C3B4D04F7546}"/>
    <cellStyle name="SAPBEXHLevel2X 3 2 3 3 3" xfId="13326" xr:uid="{36960DFF-0A97-4C39-B422-2BD3C8CBEC9E}"/>
    <cellStyle name="SAPBEXHLevel2X 3 2 3 4" xfId="10064" xr:uid="{FE81CF75-BA32-43D7-9B83-4EE662303366}"/>
    <cellStyle name="SAPBEXHLevel2X 3 2 3 5" xfId="13458" xr:uid="{CE3EAA04-7E60-4BA2-9CF5-18E7C007419C}"/>
    <cellStyle name="SAPBEXHLevel2X 3 2 3 6" xfId="13073" xr:uid="{0F604311-8581-45ED-991A-C0DE11EE204A}"/>
    <cellStyle name="SAPBEXHLevel2X 3 2 3 7" xfId="8171" xr:uid="{48FD14B3-8A30-4323-96A7-3B52D710654C}"/>
    <cellStyle name="SAPBEXHLevel2X 3 2 4" xfId="1702" xr:uid="{3E039698-8FF9-4FA9-B81C-BF9E433E4962}"/>
    <cellStyle name="SAPBEXHLevel2X 3 2 4 2" xfId="12520" xr:uid="{DC4524ED-94E2-498C-9987-DB174CF0C48C}"/>
    <cellStyle name="SAPBEXHLevel2X 3 2 4 2 2" xfId="15831" xr:uid="{0C68F80A-74F7-4CD6-9415-BC61BFE243DE}"/>
    <cellStyle name="SAPBEXHLevel2X 3 2 4 2 3" xfId="17304" xr:uid="{4219AD97-2846-4ADF-8B79-19D145D15D4F}"/>
    <cellStyle name="SAPBEXHLevel2X 3 2 4 3" xfId="11118" xr:uid="{8EADBDFA-9E32-4753-9AD4-82BAD78E0D8C}"/>
    <cellStyle name="SAPBEXHLevel2X 3 2 4 3 2" xfId="14305" xr:uid="{73AAD19F-83E1-4FF6-A18B-7212500711F2}"/>
    <cellStyle name="SAPBEXHLevel2X 3 2 4 3 3" xfId="15129" xr:uid="{16C059C6-D92F-41CB-A88B-96AFC3DA9935}"/>
    <cellStyle name="SAPBEXHLevel2X 3 2 4 4" xfId="9860" xr:uid="{4C8C168D-FBB1-4D53-B896-93BE81F2C387}"/>
    <cellStyle name="SAPBEXHLevel2X 3 2 4 5" xfId="13293" xr:uid="{061390F1-9708-4E01-A9AD-0212B8601E5B}"/>
    <cellStyle name="SAPBEXHLevel2X 3 2 4 6" xfId="15085" xr:uid="{4709C658-2B74-469A-AC37-156027B92A66}"/>
    <cellStyle name="SAPBEXHLevel2X 3 2 4 7" xfId="7967" xr:uid="{421BF7D9-F9F7-4E04-AEF0-71D7BB70DCBC}"/>
    <cellStyle name="SAPBEXHLevel2X 3 2 5" xfId="2801" xr:uid="{E9713E04-4567-4441-BA6D-39DD4C13FF57}"/>
    <cellStyle name="SAPBEXHLevel2X 3 2 5 2" xfId="12704" xr:uid="{FE799820-02D6-4711-89A5-F1DAF46F0701}"/>
    <cellStyle name="SAPBEXHLevel2X 3 2 5 2 2" xfId="15918" xr:uid="{2683E61D-D8B7-4D9A-8976-EECA0AE761F6}"/>
    <cellStyle name="SAPBEXHLevel2X 3 2 5 2 3" xfId="17479" xr:uid="{70CEB763-3CE7-466C-A153-74E2AA2AC545}"/>
    <cellStyle name="SAPBEXHLevel2X 3 2 5 3" xfId="11295" xr:uid="{D97CFB17-35FF-4953-924E-2E14BBF04D2D}"/>
    <cellStyle name="SAPBEXHLevel2X 3 2 5 3 2" xfId="14441" xr:uid="{1402FC56-A8A5-4A58-9BA0-1D9B92C7CC14}"/>
    <cellStyle name="SAPBEXHLevel2X 3 2 5 3 3" xfId="9143" xr:uid="{F1AE3258-6175-4104-9ED8-453E45BC21EA}"/>
    <cellStyle name="SAPBEXHLevel2X 3 2 5 4" xfId="10274" xr:uid="{243E69FA-C84C-49E6-87E8-A841158D9F57}"/>
    <cellStyle name="SAPBEXHLevel2X 3 2 5 5" xfId="13630" xr:uid="{267A75FD-4907-4DA0-AF62-9191A47FD515}"/>
    <cellStyle name="SAPBEXHLevel2X 3 2 5 6" xfId="13698" xr:uid="{C6B93156-D483-40BA-8CB5-661A21985A90}"/>
    <cellStyle name="SAPBEXHLevel2X 3 2 5 7" xfId="8384" xr:uid="{9D86A6E4-97C7-4A52-B6C3-066CE39004CF}"/>
    <cellStyle name="SAPBEXHLevel2X 3 2 6" xfId="3917" xr:uid="{82C36F9A-64F6-497A-AC42-4D0CD3C3EE70}"/>
    <cellStyle name="SAPBEXHLevel2X 3 2 6 2" xfId="12445" xr:uid="{4C70F749-C91F-492F-B0C7-E06BC5DD153D}"/>
    <cellStyle name="SAPBEXHLevel2X 3 2 6 2 2" xfId="15756" xr:uid="{2F2B7BA8-2E45-477C-83D9-74C7E987E646}"/>
    <cellStyle name="SAPBEXHLevel2X 3 2 6 2 3" xfId="17229" xr:uid="{AF287838-B76E-4B15-A268-BC0576E58156}"/>
    <cellStyle name="SAPBEXHLevel2X 3 2 6 3" xfId="14230" xr:uid="{F1EB8EB6-0B91-4091-9F66-E12E036E9BD9}"/>
    <cellStyle name="SAPBEXHLevel2X 3 2 6 4" xfId="15209" xr:uid="{8787DA62-014A-407C-BB56-E062A7DDF300}"/>
    <cellStyle name="SAPBEXHLevel2X 3 2 6 5" xfId="11043" xr:uid="{BBB69FF4-B529-44A8-ACD0-3D327F55339E}"/>
    <cellStyle name="SAPBEXHLevel2X 3 2 7" xfId="1892" xr:uid="{E07502B0-CA3F-4E00-A5F2-CC2F6801FB0C}"/>
    <cellStyle name="SAPBEXHLevel2X 3 2 7 2" xfId="15377" xr:uid="{2C5B6749-099A-4A59-A7CA-BA8A2835D8AE}"/>
    <cellStyle name="SAPBEXHLevel2X 3 2 7 3" xfId="16558" xr:uid="{41DE409B-8549-4C31-9DDF-318D5B235C88}"/>
    <cellStyle name="SAPBEXHLevel2X 3 2 7 4" xfId="11664" xr:uid="{BA2BBEE1-EA5F-476E-A48D-3B907E5B9C25}"/>
    <cellStyle name="SAPBEXHLevel2X 3 2 8" xfId="4292" xr:uid="{10778704-FB05-465A-9B86-DCF4D5D80118}"/>
    <cellStyle name="SAPBEXHLevel2X 3 2 8 2" xfId="13776" xr:uid="{3F7579B2-366A-4DDA-A0C4-7A87410B116C}"/>
    <cellStyle name="SAPBEXHLevel2X 3 2 8 3" xfId="13109" xr:uid="{5406DE9A-206E-4AB8-BEAE-CBB6E2C5D4A9}"/>
    <cellStyle name="SAPBEXHLevel2X 3 2 8 4" xfId="10516" xr:uid="{5B2B7DCB-599A-4F63-A919-31BBC17502AA}"/>
    <cellStyle name="SAPBEXHLevel2X 3 2 9" xfId="5715" xr:uid="{75BEC0F7-1DD5-4BF8-9F80-C57911848BC2}"/>
    <cellStyle name="SAPBEXHLevel2X 3 2 9 2" xfId="9236" xr:uid="{D5425626-2760-44DF-B3DF-2454AD67E5A9}"/>
    <cellStyle name="SAPBEXHLevel2X 3 3" xfId="1295" xr:uid="{91792D7C-3F78-46D7-A5AF-FFC088F98F09}"/>
    <cellStyle name="SAPBEXHLevel2X 3 3 10" xfId="9000" xr:uid="{29BE1D49-5F16-4D5D-BB49-2D059A2F8976}"/>
    <cellStyle name="SAPBEXHLevel2X 3 3 11" xfId="7348" xr:uid="{CACD2D44-A599-4540-AD65-2E847234D9CC}"/>
    <cellStyle name="SAPBEXHLevel2X 3 3 2" xfId="2543" xr:uid="{EB94443F-D1C3-4A1E-AD27-74B129546644}"/>
    <cellStyle name="SAPBEXHLevel2X 3 3 2 2" xfId="12153" xr:uid="{93BD8077-F0C2-400D-A959-499C23E5744C}"/>
    <cellStyle name="SAPBEXHLevel2X 3 3 2 2 2" xfId="15556" xr:uid="{856829C8-55B0-4EC6-B4F0-414913A2649F}"/>
    <cellStyle name="SAPBEXHLevel2X 3 3 2 2 3" xfId="16952" xr:uid="{69D799BE-D45B-4A98-943A-21A15DA3C54F}"/>
    <cellStyle name="SAPBEXHLevel2X 3 3 2 3" xfId="10749" xr:uid="{2F15C9D3-F6E2-4B79-BB6D-3AAD99CA176F}"/>
    <cellStyle name="SAPBEXHLevel2X 3 3 2 3 2" xfId="13982" xr:uid="{8F1C6CAF-AC0A-4130-88E4-B0126FB8D62B}"/>
    <cellStyle name="SAPBEXHLevel2X 3 3 2 3 3" xfId="9088" xr:uid="{FD39DD3F-2DBE-4993-9E01-5F15D99D609E}"/>
    <cellStyle name="SAPBEXHLevel2X 3 3 2 4" xfId="9801" xr:uid="{2C3D4D6E-C74B-4D81-A6F5-253EAAA0439E}"/>
    <cellStyle name="SAPBEXHLevel2X 3 3 2 5" xfId="13234" xr:uid="{6A0DEA43-0F4A-43AA-ADB4-B3D567AE0C0E}"/>
    <cellStyle name="SAPBEXHLevel2X 3 3 2 6" xfId="13366" xr:uid="{3D788928-391A-4390-B7EB-237984817240}"/>
    <cellStyle name="SAPBEXHLevel2X 3 3 2 7" xfId="7908" xr:uid="{42A128B3-35F8-4A80-B79E-F6B3B9F1279A}"/>
    <cellStyle name="SAPBEXHLevel2X 3 3 3" xfId="3049" xr:uid="{1AC3573A-AC58-46CE-ADC1-62495973F189}"/>
    <cellStyle name="SAPBEXHLevel2X 3 3 3 2" xfId="12264" xr:uid="{D550F146-79B1-4B2F-9A48-C6FCD7DE488F}"/>
    <cellStyle name="SAPBEXHLevel2X 3 3 3 2 2" xfId="15664" xr:uid="{9835707D-8B3B-4BCC-BB20-D1E786149EEA}"/>
    <cellStyle name="SAPBEXHLevel2X 3 3 3 2 3" xfId="17048" xr:uid="{01AC31E7-2FE3-4FB6-BCF9-79B5BA34B488}"/>
    <cellStyle name="SAPBEXHLevel2X 3 3 3 3" xfId="10861" xr:uid="{D4825A1B-A9E9-4D95-B53D-895E4DA92F64}"/>
    <cellStyle name="SAPBEXHLevel2X 3 3 3 3 2" xfId="14092" xr:uid="{DA9D6E6F-F7BD-4D0E-9B7E-ED27D094BB02}"/>
    <cellStyle name="SAPBEXHLevel2X 3 3 3 3 3" xfId="14575" xr:uid="{1AE37575-1042-46FD-BCA7-80D1F522705F}"/>
    <cellStyle name="SAPBEXHLevel2X 3 3 3 4" xfId="9747" xr:uid="{59035D22-E77D-49D8-B5F3-5B88BF55F78C}"/>
    <cellStyle name="SAPBEXHLevel2X 3 3 3 5" xfId="13183" xr:uid="{1A6D99F5-A33A-4687-A7CC-9B8F4E242622}"/>
    <cellStyle name="SAPBEXHLevel2X 3 3 3 6" xfId="14979" xr:uid="{0F93DC81-5E90-4B2C-BA35-71BF003FC4FA}"/>
    <cellStyle name="SAPBEXHLevel2X 3 3 3 7" xfId="7853" xr:uid="{05B63E98-BF78-4622-9ADE-49B12A82416B}"/>
    <cellStyle name="SAPBEXHLevel2X 3 3 4" xfId="2322" xr:uid="{017AA02F-46F1-4B6C-88AF-BE6E0755447A}"/>
    <cellStyle name="SAPBEXHLevel2X 3 3 4 2" xfId="12521" xr:uid="{B6A482C0-2899-4CF4-9B3A-40A303091967}"/>
    <cellStyle name="SAPBEXHLevel2X 3 3 4 2 2" xfId="15832" xr:uid="{7DBB9F8A-B366-4C7A-B272-1858D004654A}"/>
    <cellStyle name="SAPBEXHLevel2X 3 3 4 2 3" xfId="17305" xr:uid="{94EC7910-32DC-4073-B671-013A0B5ACF42}"/>
    <cellStyle name="SAPBEXHLevel2X 3 3 4 3" xfId="11119" xr:uid="{C2D2FA7A-4631-4FC2-8404-2A98763DB54D}"/>
    <cellStyle name="SAPBEXHLevel2X 3 3 4 3 2" xfId="14306" xr:uid="{4FA511B7-6F1B-4644-AC43-4B9E08C9DA87}"/>
    <cellStyle name="SAPBEXHLevel2X 3 3 4 3 3" xfId="14487" xr:uid="{B1994527-D557-45EB-BD34-E4AA952E235F}"/>
    <cellStyle name="SAPBEXHLevel2X 3 3 4 4" xfId="10095" xr:uid="{8C918662-A75B-428A-80A2-1A4C561E3849}"/>
    <cellStyle name="SAPBEXHLevel2X 3 3 4 5" xfId="13489" xr:uid="{8569CD34-D2AC-49E1-BBA9-5018304EB164}"/>
    <cellStyle name="SAPBEXHLevel2X 3 3 4 6" xfId="14967" xr:uid="{8386A119-C738-4ED7-84C9-C0B8726EB1EC}"/>
    <cellStyle name="SAPBEXHLevel2X 3 3 4 7" xfId="8203" xr:uid="{7E88BD75-914F-417C-A159-69C7FE44E97F}"/>
    <cellStyle name="SAPBEXHLevel2X 3 3 5" xfId="1480" xr:uid="{E18132C9-1DE6-416F-B432-546381E9EE98}"/>
    <cellStyle name="SAPBEXHLevel2X 3 3 5 2" xfId="12705" xr:uid="{6A3BF7C0-C078-4BDF-A11D-BCC434DE5613}"/>
    <cellStyle name="SAPBEXHLevel2X 3 3 5 2 2" xfId="15919" xr:uid="{A022CC67-94D0-4CC7-B250-96EFEE778112}"/>
    <cellStyle name="SAPBEXHLevel2X 3 3 5 2 3" xfId="17480" xr:uid="{591D3358-52ED-4EF7-9956-5039A6D8ECDA}"/>
    <cellStyle name="SAPBEXHLevel2X 3 3 5 3" xfId="11296" xr:uid="{38D00C29-8D05-4DDE-AB7B-BB1EB4F4A5A1}"/>
    <cellStyle name="SAPBEXHLevel2X 3 3 5 3 2" xfId="14442" xr:uid="{B8587971-92D6-4BF5-94FA-0DFC935DA9BA}"/>
    <cellStyle name="SAPBEXHLevel2X 3 3 5 3 3" xfId="14476" xr:uid="{7A4C9720-BD57-4355-B824-82EB760D02DA}"/>
    <cellStyle name="SAPBEXHLevel2X 3 3 5 4" xfId="10014" xr:uid="{EC327AA8-091F-49CC-A57B-41AFE81D3BA9}"/>
    <cellStyle name="SAPBEXHLevel2X 3 3 5 5" xfId="13408" xr:uid="{14120EC9-ED1C-4950-BE2C-2FD1741D455B}"/>
    <cellStyle name="SAPBEXHLevel2X 3 3 5 6" xfId="13856" xr:uid="{F6D7162C-F378-475C-8AF4-56006F23513A}"/>
    <cellStyle name="SAPBEXHLevel2X 3 3 5 7" xfId="8121" xr:uid="{64A8C936-D970-4BC3-ABC7-D3679EED2810}"/>
    <cellStyle name="SAPBEXHLevel2X 3 3 6" xfId="4038" xr:uid="{2ADA992E-9068-4C79-BD22-49DB7CDC0F0C}"/>
    <cellStyle name="SAPBEXHLevel2X 3 3 6 2" xfId="12446" xr:uid="{DC897A43-55E4-4B96-BE3F-7B639349264D}"/>
    <cellStyle name="SAPBEXHLevel2X 3 3 6 2 2" xfId="15757" xr:uid="{E23618DF-A3BE-491D-8F57-FC2406CD155B}"/>
    <cellStyle name="SAPBEXHLevel2X 3 3 6 2 3" xfId="17230" xr:uid="{4D19F97E-B4E7-4165-8475-F78E1A94D4C5}"/>
    <cellStyle name="SAPBEXHLevel2X 3 3 6 3" xfId="14231" xr:uid="{6D3EB59B-E6C0-48B0-8650-8C5A9EC48846}"/>
    <cellStyle name="SAPBEXHLevel2X 3 3 6 4" xfId="12993" xr:uid="{D21C11FA-A0AB-4DA1-802E-D1A28FDB36F2}"/>
    <cellStyle name="SAPBEXHLevel2X 3 3 6 5" xfId="11044" xr:uid="{6CACF083-5698-472E-A2AD-065D0BA9E342}"/>
    <cellStyle name="SAPBEXHLevel2X 3 3 7" xfId="3595" xr:uid="{23B98355-ABC7-4114-8C21-7A0B68A98201}"/>
    <cellStyle name="SAPBEXHLevel2X 3 3 7 2" xfId="15378" xr:uid="{C33951F9-B56D-4202-A277-00AAEFEBD146}"/>
    <cellStyle name="SAPBEXHLevel2X 3 3 7 3" xfId="16559" xr:uid="{CCB42A89-7E8E-4A6C-8CA0-1B9C0C2F6E28}"/>
    <cellStyle name="SAPBEXHLevel2X 3 3 7 4" xfId="11665" xr:uid="{D0F6E6FA-6A7C-463E-9A41-719CA33D41C2}"/>
    <cellStyle name="SAPBEXHLevel2X 3 3 8" xfId="5716" xr:uid="{0D88E4A0-DFB8-4733-A8A3-0F54002AF3CC}"/>
    <cellStyle name="SAPBEXHLevel2X 3 3 8 2" xfId="13777" xr:uid="{FEC087F3-AA6D-49BA-9DD1-891EC43913B8}"/>
    <cellStyle name="SAPBEXHLevel2X 3 3 8 3" xfId="9060" xr:uid="{DCC28C2A-719E-407F-8FD7-27141F51F634}"/>
    <cellStyle name="SAPBEXHLevel2X 3 3 8 4" xfId="10517" xr:uid="{3876BF06-3963-4D4C-84B0-31F5BC6FA6F1}"/>
    <cellStyle name="SAPBEXHLevel2X 3 3 9" xfId="5995" xr:uid="{DAC22720-B28B-4D10-90F4-247B48CD49AB}"/>
    <cellStyle name="SAPBEXHLevel2X 3 3 9 2" xfId="9237" xr:uid="{8D077905-EA7B-4CB9-880E-E28AEDE43EF6}"/>
    <cellStyle name="SAPBEXHLevel2X 3 4" xfId="2090" xr:uid="{C9B4DD6C-C2B3-4148-990C-FBA250971612}"/>
    <cellStyle name="SAPBEXHLevel2X 3 4 10" xfId="9001" xr:uid="{A455BBB1-6008-4737-8C12-BB7359DE71D1}"/>
    <cellStyle name="SAPBEXHLevel2X 3 4 11" xfId="7349" xr:uid="{97981489-7B05-4855-9B88-4B06D0981EDC}"/>
    <cellStyle name="SAPBEXHLevel2X 3 4 2" xfId="5717" xr:uid="{A606F0F4-376D-4375-B281-374CAE406F53}"/>
    <cellStyle name="SAPBEXHLevel2X 3 4 2 2" xfId="12154" xr:uid="{B4157211-9AC0-4195-A8C7-50BD120B73F7}"/>
    <cellStyle name="SAPBEXHLevel2X 3 4 2 2 2" xfId="15557" xr:uid="{7DFCC70B-F110-4BF0-BD46-60F66B4AEA3E}"/>
    <cellStyle name="SAPBEXHLevel2X 3 4 2 2 3" xfId="16953" xr:uid="{14B0F103-417F-4FF5-8D80-968B11B6A1F1}"/>
    <cellStyle name="SAPBEXHLevel2X 3 4 2 3" xfId="10750" xr:uid="{6D43262C-8295-48F0-A4E2-6D75A81DC83C}"/>
    <cellStyle name="SAPBEXHLevel2X 3 4 2 3 2" xfId="13983" xr:uid="{B393142E-C722-496B-A501-989117D98B6F}"/>
    <cellStyle name="SAPBEXHLevel2X 3 4 2 3 3" xfId="13686" xr:uid="{0B0A9CCF-182A-492E-AD6B-F59DB1C4F759}"/>
    <cellStyle name="SAPBEXHLevel2X 3 4 2 4" xfId="9800" xr:uid="{306E4362-8EE6-4A91-9309-6F53EF1E7793}"/>
    <cellStyle name="SAPBEXHLevel2X 3 4 2 5" xfId="13233" xr:uid="{752C75D3-0CE8-4AD5-B5F2-DE615CF7D008}"/>
    <cellStyle name="SAPBEXHLevel2X 3 4 2 6" xfId="14674" xr:uid="{1FFF890B-66F4-4CC4-9D93-95BAE8CC1CCA}"/>
    <cellStyle name="SAPBEXHLevel2X 3 4 2 7" xfId="7907" xr:uid="{4D25CCD7-AEDF-46F1-8D06-935F14471731}"/>
    <cellStyle name="SAPBEXHLevel2X 3 4 3" xfId="5996" xr:uid="{55AEFA59-CDEF-4455-9F5F-B3CE09FA55A3}"/>
    <cellStyle name="SAPBEXHLevel2X 3 4 3 2" xfId="12265" xr:uid="{6FF277B8-747D-4905-8FF2-D696F8AA9ED4}"/>
    <cellStyle name="SAPBEXHLevel2X 3 4 3 2 2" xfId="15665" xr:uid="{14B9B9D6-3AAE-4CDF-832A-01CF01CAE4BC}"/>
    <cellStyle name="SAPBEXHLevel2X 3 4 3 2 3" xfId="17049" xr:uid="{41FA20E2-4BB6-46DD-865B-430D2F3323CD}"/>
    <cellStyle name="SAPBEXHLevel2X 3 4 3 3" xfId="10862" xr:uid="{FC0861D6-1F46-49A6-AB0C-F6CE75FCEC76}"/>
    <cellStyle name="SAPBEXHLevel2X 3 4 3 3 2" xfId="14093" xr:uid="{16C9D659-DF16-41EC-955C-6B472BFD0A15}"/>
    <cellStyle name="SAPBEXHLevel2X 3 4 3 3 3" xfId="15214" xr:uid="{928DBCAF-3603-4C6B-A00C-7E8A37BEADB0}"/>
    <cellStyle name="SAPBEXHLevel2X 3 4 3 4" xfId="10065" xr:uid="{CA9133BC-1A7F-482D-B38B-85C6854BFEB7}"/>
    <cellStyle name="SAPBEXHLevel2X 3 4 3 5" xfId="13459" xr:uid="{C56A915C-8CFA-4727-9FB0-8155374EE590}"/>
    <cellStyle name="SAPBEXHLevel2X 3 4 3 6" xfId="14378" xr:uid="{E263A1C0-86CD-4416-B0B8-145673EFB72B}"/>
    <cellStyle name="SAPBEXHLevel2X 3 4 3 7" xfId="8172" xr:uid="{DFE9534E-8A43-49D7-B669-23263F348C79}"/>
    <cellStyle name="SAPBEXHLevel2X 3 4 4" xfId="7966" xr:uid="{8318F6C1-DE05-4CA5-A18C-9A6D80BB2F61}"/>
    <cellStyle name="SAPBEXHLevel2X 3 4 4 2" xfId="12522" xr:uid="{E17997D4-1EA3-42A3-AA83-95115F983820}"/>
    <cellStyle name="SAPBEXHLevel2X 3 4 4 2 2" xfId="15833" xr:uid="{5F7AD937-B38D-40D8-85A7-9541C8FFE61A}"/>
    <cellStyle name="SAPBEXHLevel2X 3 4 4 2 3" xfId="17306" xr:uid="{750654DD-D814-4445-A36E-BD9E5B9364AD}"/>
    <cellStyle name="SAPBEXHLevel2X 3 4 4 3" xfId="11120" xr:uid="{1BF30A3F-58C1-4036-AC1F-79031078D344}"/>
    <cellStyle name="SAPBEXHLevel2X 3 4 4 3 2" xfId="14307" xr:uid="{3A5C408C-0793-4F1D-9AAC-A227927FEE87}"/>
    <cellStyle name="SAPBEXHLevel2X 3 4 4 3 3" xfId="15250" xr:uid="{18CB1274-5889-4FF4-984F-962AA9D7D828}"/>
    <cellStyle name="SAPBEXHLevel2X 3 4 4 4" xfId="9859" xr:uid="{3F75A7CD-6F1A-4FC1-99A7-1E256990BED4}"/>
    <cellStyle name="SAPBEXHLevel2X 3 4 4 5" xfId="13292" xr:uid="{853D52E5-6171-4554-8700-E9EAC16C5D42}"/>
    <cellStyle name="SAPBEXHLevel2X 3 4 4 6" xfId="14384" xr:uid="{D970354F-238F-48D6-B5FB-52427276A438}"/>
    <cellStyle name="SAPBEXHLevel2X 3 4 5" xfId="8206" xr:uid="{7459C642-047D-4055-866F-2377DB68E068}"/>
    <cellStyle name="SAPBEXHLevel2X 3 4 5 2" xfId="12706" xr:uid="{490AA2CF-58E3-4F2D-87A3-926D4EC1EFED}"/>
    <cellStyle name="SAPBEXHLevel2X 3 4 5 2 2" xfId="15920" xr:uid="{E2842CFD-D9B6-4002-A015-D5DAED1834E9}"/>
    <cellStyle name="SAPBEXHLevel2X 3 4 5 2 3" xfId="17481" xr:uid="{7DA09D30-80A1-4659-9621-DDD4B13C5EE7}"/>
    <cellStyle name="SAPBEXHLevel2X 3 4 5 3" xfId="11297" xr:uid="{EA5A4DAB-0E59-45AE-BD89-C6FE3DEAAE8C}"/>
    <cellStyle name="SAPBEXHLevel2X 3 4 5 3 2" xfId="14443" xr:uid="{15231CD1-414C-446E-9ACF-7A9F31B0B022}"/>
    <cellStyle name="SAPBEXHLevel2X 3 4 5 3 3" xfId="9144" xr:uid="{274CCC7D-D7E0-41CE-BA82-F24FD94864F4}"/>
    <cellStyle name="SAPBEXHLevel2X 3 4 5 4" xfId="10098" xr:uid="{740A9A3A-9F3A-4C80-97B2-67D3CB001A3F}"/>
    <cellStyle name="SAPBEXHLevel2X 3 4 5 5" xfId="13492" xr:uid="{B9799F3F-BD4F-48DC-A559-7D1DF9BC4F1C}"/>
    <cellStyle name="SAPBEXHLevel2X 3 4 5 6" xfId="13577" xr:uid="{A9C20225-E81D-4A56-BDAD-DB7829FBA9EC}"/>
    <cellStyle name="SAPBEXHLevel2X 3 4 6" xfId="11045" xr:uid="{1A06B7A4-951A-4AD2-8C56-8FEE0F495EB4}"/>
    <cellStyle name="SAPBEXHLevel2X 3 4 6 2" xfId="12447" xr:uid="{25A62279-A8EC-474C-895D-431793D4BDCC}"/>
    <cellStyle name="SAPBEXHLevel2X 3 4 6 2 2" xfId="15758" xr:uid="{E255A835-A041-41EF-A95D-A46E56133590}"/>
    <cellStyle name="SAPBEXHLevel2X 3 4 6 2 3" xfId="17231" xr:uid="{F724C392-729B-44C8-9F74-DF503EB6729E}"/>
    <cellStyle name="SAPBEXHLevel2X 3 4 6 3" xfId="14232" xr:uid="{A6DFD26C-E59D-4CC7-979E-9D4FE7811791}"/>
    <cellStyle name="SAPBEXHLevel2X 3 4 6 4" xfId="14145" xr:uid="{35AC9658-92AD-4183-8DD1-86AECD6FCD15}"/>
    <cellStyle name="SAPBEXHLevel2X 3 4 7" xfId="11666" xr:uid="{D62BF62C-E5A9-45B9-BA07-00BCEA5AE777}"/>
    <cellStyle name="SAPBEXHLevel2X 3 4 7 2" xfId="15379" xr:uid="{81A724E9-2546-430D-AC7F-F177677C2C1A}"/>
    <cellStyle name="SAPBEXHLevel2X 3 4 7 3" xfId="16560" xr:uid="{F5E21979-50F4-4A95-9C27-742EFD66D2E5}"/>
    <cellStyle name="SAPBEXHLevel2X 3 4 8" xfId="10518" xr:uid="{289B513F-68BA-4E87-9F49-A617ACDBDEFE}"/>
    <cellStyle name="SAPBEXHLevel2X 3 4 8 2" xfId="13778" xr:uid="{8F36A7B0-D133-4953-8B3F-876D2958FEDB}"/>
    <cellStyle name="SAPBEXHLevel2X 3 4 8 3" xfId="9061" xr:uid="{FC555F61-EF29-4F0F-AAA7-820E3E0FE616}"/>
    <cellStyle name="SAPBEXHLevel2X 3 4 9" xfId="9238" xr:uid="{D88A36BF-867A-4A7A-978F-4A66CA047CAE}"/>
    <cellStyle name="SAPBEXHLevel2X 3 5" xfId="2181" xr:uid="{DE48688E-D965-4575-BD72-91E337BDB475}"/>
    <cellStyle name="SAPBEXHLevel2X 3 5 10" xfId="9002" xr:uid="{AB7BEBB7-2846-418F-BE82-189EDA096C33}"/>
    <cellStyle name="SAPBEXHLevel2X 3 5 11" xfId="7350" xr:uid="{7519C72D-330D-4723-B2DB-1B024623D2DE}"/>
    <cellStyle name="SAPBEXHLevel2X 3 5 2" xfId="5718" xr:uid="{6B66BC2A-1A57-4796-9891-97A9CF2E89E4}"/>
    <cellStyle name="SAPBEXHLevel2X 3 5 2 2" xfId="12155" xr:uid="{0AE0439B-581C-4B6F-8088-8167E0311D36}"/>
    <cellStyle name="SAPBEXHLevel2X 3 5 2 2 2" xfId="15558" xr:uid="{6995290F-6970-496F-9E6C-06668B804D3E}"/>
    <cellStyle name="SAPBEXHLevel2X 3 5 2 2 3" xfId="16954" xr:uid="{CF201233-A9E8-419B-A84D-453058B3EEAB}"/>
    <cellStyle name="SAPBEXHLevel2X 3 5 2 3" xfId="10751" xr:uid="{D834A8B2-811F-4261-A5BD-120B32C4F6C4}"/>
    <cellStyle name="SAPBEXHLevel2X 3 5 2 3 2" xfId="13984" xr:uid="{3066E558-9C3E-4B91-BF36-C61B571A79A5}"/>
    <cellStyle name="SAPBEXHLevel2X 3 5 2 3 3" xfId="14649" xr:uid="{84AB451B-AAB9-48D0-99EB-45391FB95EE4}"/>
    <cellStyle name="SAPBEXHLevel2X 3 5 2 4" xfId="9799" xr:uid="{77E4CEB1-9D1A-47A8-8FF1-1D16E4113430}"/>
    <cellStyle name="SAPBEXHLevel2X 3 5 2 5" xfId="13232" xr:uid="{9F220C8A-9195-4DAC-B1E2-EF4C1F99D792}"/>
    <cellStyle name="SAPBEXHLevel2X 3 5 2 6" xfId="13712" xr:uid="{7A8326A6-0898-4E1A-B777-BE9EAE02D79D}"/>
    <cellStyle name="SAPBEXHLevel2X 3 5 2 7" xfId="7906" xr:uid="{549C7E22-9F59-40D7-AEA6-36483DC7265D}"/>
    <cellStyle name="SAPBEXHLevel2X 3 5 3" xfId="5997" xr:uid="{8514F1AA-3A47-43A7-90CC-1308FA1B6C72}"/>
    <cellStyle name="SAPBEXHLevel2X 3 5 3 2" xfId="12266" xr:uid="{B6FC26C0-BC92-4F13-89C7-141954B6DE36}"/>
    <cellStyle name="SAPBEXHLevel2X 3 5 3 2 2" xfId="15666" xr:uid="{D6E33303-81B4-4A40-844B-25059A4AD2CF}"/>
    <cellStyle name="SAPBEXHLevel2X 3 5 3 2 3" xfId="17050" xr:uid="{159DF888-CD3A-41AA-95EF-095D940EE6C6}"/>
    <cellStyle name="SAPBEXHLevel2X 3 5 3 3" xfId="10863" xr:uid="{2970AA9A-B9DB-4904-989F-86238EA65C49}"/>
    <cellStyle name="SAPBEXHLevel2X 3 5 3 3 2" xfId="14094" xr:uid="{71D7BE4E-C163-497B-A62B-35537124DE25}"/>
    <cellStyle name="SAPBEXHLevel2X 3 5 3 3 3" xfId="12998" xr:uid="{641A6AA4-88FD-4D54-8F7A-E4D2A8A09D5D}"/>
    <cellStyle name="SAPBEXHLevel2X 3 5 3 4" xfId="10066" xr:uid="{A2E2A34B-EDE6-4601-A25E-A4F0F0670C7B}"/>
    <cellStyle name="SAPBEXHLevel2X 3 5 3 5" xfId="13460" xr:uid="{783D8C0A-E936-449B-87A2-58B133EA8AD7}"/>
    <cellStyle name="SAPBEXHLevel2X 3 5 3 6" xfId="15079" xr:uid="{5E79B1A1-3611-4BEB-A320-84FD0D1F3EAB}"/>
    <cellStyle name="SAPBEXHLevel2X 3 5 3 7" xfId="8173" xr:uid="{5FF2077B-0C86-4667-89FC-F1826E38EE00}"/>
    <cellStyle name="SAPBEXHLevel2X 3 5 4" xfId="7965" xr:uid="{7766AE10-47B2-4AAB-A3EF-B53AFDDE0EDB}"/>
    <cellStyle name="SAPBEXHLevel2X 3 5 4 2" xfId="12523" xr:uid="{0499C940-C8C5-436F-B294-0864F1898964}"/>
    <cellStyle name="SAPBEXHLevel2X 3 5 4 2 2" xfId="15834" xr:uid="{281C79F8-1A79-4F98-8F82-0946AC320484}"/>
    <cellStyle name="SAPBEXHLevel2X 3 5 4 2 3" xfId="17307" xr:uid="{39EFB8FE-AB7F-43CF-880A-5C44355812EF}"/>
    <cellStyle name="SAPBEXHLevel2X 3 5 4 3" xfId="11121" xr:uid="{575E6ABE-1717-414E-9CE2-D7E21EA426D4}"/>
    <cellStyle name="SAPBEXHLevel2X 3 5 4 3 2" xfId="14308" xr:uid="{B1003309-ED8B-4175-9696-5E0710BE5A97}"/>
    <cellStyle name="SAPBEXHLevel2X 3 5 4 3 3" xfId="14624" xr:uid="{D058B23B-8C1D-4955-8ED9-E55A88FB0A01}"/>
    <cellStyle name="SAPBEXHLevel2X 3 5 4 4" xfId="9858" xr:uid="{324F85C7-B01A-4C58-B16E-D182589F1A62}"/>
    <cellStyle name="SAPBEXHLevel2X 3 5 4 5" xfId="13291" xr:uid="{5561310F-233B-4E35-9058-BDDAAE9697FB}"/>
    <cellStyle name="SAPBEXHLevel2X 3 5 4 6" xfId="13079" xr:uid="{39ABEA80-9322-4529-9084-68C1403262F2}"/>
    <cellStyle name="SAPBEXHLevel2X 3 5 5" xfId="8412" xr:uid="{696FC04F-54D4-44E9-B7AF-EDE8CEB973DC}"/>
    <cellStyle name="SAPBEXHLevel2X 3 5 5 2" xfId="12707" xr:uid="{DDBA492F-EC23-40B5-BA98-2E098198388D}"/>
    <cellStyle name="SAPBEXHLevel2X 3 5 5 2 2" xfId="15921" xr:uid="{F2B2E7DC-51F4-44F3-828B-00DA79D9571B}"/>
    <cellStyle name="SAPBEXHLevel2X 3 5 5 2 3" xfId="17482" xr:uid="{EC1B0446-8568-46B5-BF5B-883131DBADB4}"/>
    <cellStyle name="SAPBEXHLevel2X 3 5 5 3" xfId="11298" xr:uid="{36A668FA-37BF-4192-8130-1578DB5DD76A}"/>
    <cellStyle name="SAPBEXHLevel2X 3 5 5 3 2" xfId="14444" xr:uid="{5FB5A9FE-BD06-492C-B48C-917322374F11}"/>
    <cellStyle name="SAPBEXHLevel2X 3 5 5 3 3" xfId="9145" xr:uid="{6B5A5661-B84A-4B30-A7EE-A908B0132913}"/>
    <cellStyle name="SAPBEXHLevel2X 3 5 5 4" xfId="10302" xr:uid="{E10929EB-02F7-4A16-A124-4DF7B705BD70}"/>
    <cellStyle name="SAPBEXHLevel2X 3 5 5 5" xfId="13658" xr:uid="{6CF9B806-186E-4F2A-9021-5644562A4B1F}"/>
    <cellStyle name="SAPBEXHLevel2X 3 5 5 6" xfId="13571" xr:uid="{67BF218B-0863-4ADC-80C2-7E79A2590D45}"/>
    <cellStyle name="SAPBEXHLevel2X 3 5 6" xfId="11046" xr:uid="{07BC8B4B-CE86-465F-8769-0E3329B3523D}"/>
    <cellStyle name="SAPBEXHLevel2X 3 5 6 2" xfId="12448" xr:uid="{6576AECF-7FF1-4AD4-BBF0-FED06A251297}"/>
    <cellStyle name="SAPBEXHLevel2X 3 5 6 2 2" xfId="15759" xr:uid="{68300B41-D7BD-4436-9E24-6E19A25D5DB2}"/>
    <cellStyle name="SAPBEXHLevel2X 3 5 6 2 3" xfId="17232" xr:uid="{D4A202CF-8A5A-4956-951E-C2FDB338F98A}"/>
    <cellStyle name="SAPBEXHLevel2X 3 5 6 3" xfId="14233" xr:uid="{F9C2F415-9B0F-4D79-A944-63025051466C}"/>
    <cellStyle name="SAPBEXHLevel2X 3 5 6 4" xfId="14939" xr:uid="{1E456BAB-5951-4CFD-9EFE-5F78E8A704FD}"/>
    <cellStyle name="SAPBEXHLevel2X 3 5 7" xfId="11667" xr:uid="{BDD2DD55-348B-449B-89F6-F3DE06052B37}"/>
    <cellStyle name="SAPBEXHLevel2X 3 5 7 2" xfId="15380" xr:uid="{061D619B-4AB7-4E48-9019-E133BF99BAA1}"/>
    <cellStyle name="SAPBEXHLevel2X 3 5 7 3" xfId="16561" xr:uid="{327837CB-298F-414D-AB63-C0780CAC2E25}"/>
    <cellStyle name="SAPBEXHLevel2X 3 5 8" xfId="10519" xr:uid="{8D285DBF-299E-4DE6-9585-2F1B49FE32F0}"/>
    <cellStyle name="SAPBEXHLevel2X 3 5 8 2" xfId="13779" xr:uid="{372947C9-36CE-41AC-B494-7DDCB66D6CC3}"/>
    <cellStyle name="SAPBEXHLevel2X 3 5 8 3" xfId="13678" xr:uid="{5222CC48-38DF-494D-85E9-2906339BD5DF}"/>
    <cellStyle name="SAPBEXHLevel2X 3 5 9" xfId="9239" xr:uid="{A954FC5D-63C2-4294-A8C5-D53D374DEAE5}"/>
    <cellStyle name="SAPBEXHLevel2X 3 6" xfId="1635" xr:uid="{6C576DB1-D2F7-454A-9A91-2FD517C884B6}"/>
    <cellStyle name="SAPBEXHLevel2X 3 6 10" xfId="9003" xr:uid="{6626B799-DCA2-461A-876A-A99BD8826B37}"/>
    <cellStyle name="SAPBEXHLevel2X 3 6 11" xfId="7351" xr:uid="{2EB82BDB-BAEA-4AAC-8FF7-1013E13BD1D9}"/>
    <cellStyle name="SAPBEXHLevel2X 3 6 2" xfId="5719" xr:uid="{EF72AD43-0633-4B5A-A747-5200FD2B9FB1}"/>
    <cellStyle name="SAPBEXHLevel2X 3 6 2 2" xfId="12156" xr:uid="{BFB86BBF-E373-4598-AB44-705FDBCBCB96}"/>
    <cellStyle name="SAPBEXHLevel2X 3 6 2 2 2" xfId="15559" xr:uid="{99F6D3DE-83F8-4021-B358-3343C2AA01DB}"/>
    <cellStyle name="SAPBEXHLevel2X 3 6 2 2 3" xfId="16955" xr:uid="{C74C662D-67B6-4E3C-BB49-7A84118C1522}"/>
    <cellStyle name="SAPBEXHLevel2X 3 6 2 3" xfId="10752" xr:uid="{AF847BC3-65FE-443D-A4C1-5A7B5C91040B}"/>
    <cellStyle name="SAPBEXHLevel2X 3 6 2 3 2" xfId="13985" xr:uid="{2CFCC6BB-4650-4DBC-95F1-65151361273D}"/>
    <cellStyle name="SAPBEXHLevel2X 3 6 2 3 3" xfId="13332" xr:uid="{4C977CE8-C0B1-4BAD-9EE5-1C9DA377BEAE}"/>
    <cellStyle name="SAPBEXHLevel2X 3 6 2 4" xfId="9798" xr:uid="{766C5709-BD5B-45FF-A2DF-DB5FE85DCAB3}"/>
    <cellStyle name="SAPBEXHLevel2X 3 6 2 5" xfId="13231" xr:uid="{0FF12360-73C5-4546-9444-65512F51E4CB}"/>
    <cellStyle name="SAPBEXHLevel2X 3 6 2 6" xfId="9037" xr:uid="{47052506-1A70-4062-8AAC-1A466226AA05}"/>
    <cellStyle name="SAPBEXHLevel2X 3 6 2 7" xfId="7905" xr:uid="{819EAC62-D771-4706-913D-0F10B916C5DF}"/>
    <cellStyle name="SAPBEXHLevel2X 3 6 3" xfId="5998" xr:uid="{855EA490-ABFA-449B-AF66-69FA96497683}"/>
    <cellStyle name="SAPBEXHLevel2X 3 6 3 2" xfId="12267" xr:uid="{D20B2F12-1947-4FD3-A2D1-80ADC46F5036}"/>
    <cellStyle name="SAPBEXHLevel2X 3 6 3 2 2" xfId="15667" xr:uid="{F6F1D280-B922-4B6A-AB3A-4C26D43287C3}"/>
    <cellStyle name="SAPBEXHLevel2X 3 6 3 2 3" xfId="17051" xr:uid="{AA3EEF0C-C78A-428A-8994-E514B70D82DA}"/>
    <cellStyle name="SAPBEXHLevel2X 3 6 3 3" xfId="10864" xr:uid="{E366B327-846D-4B23-B453-F4F4BE17976C}"/>
    <cellStyle name="SAPBEXHLevel2X 3 6 3 3 2" xfId="14095" xr:uid="{889D077A-5FAF-4209-BF55-D6A12BC3E967}"/>
    <cellStyle name="SAPBEXHLevel2X 3 6 3 3 3" xfId="14151" xr:uid="{CC28B149-2B37-4464-A621-B340777EC19C}"/>
    <cellStyle name="SAPBEXHLevel2X 3 6 3 4" xfId="10067" xr:uid="{489677B2-7928-4D4E-87E7-CB8A84324891}"/>
    <cellStyle name="SAPBEXHLevel2X 3 6 3 5" xfId="13461" xr:uid="{6420839D-8A7F-4F14-91E2-D587D94BC71E}"/>
    <cellStyle name="SAPBEXHLevel2X 3 6 3 6" xfId="13169" xr:uid="{39A63A37-227D-4538-B72C-4A3FA3942E09}"/>
    <cellStyle name="SAPBEXHLevel2X 3 6 3 7" xfId="8174" xr:uid="{CA495EE5-0F5D-45D9-A7FA-236C29734BFC}"/>
    <cellStyle name="SAPBEXHLevel2X 3 6 4" xfId="7964" xr:uid="{278A5C1B-F09B-4742-8BD9-1F8F27EA1BB5}"/>
    <cellStyle name="SAPBEXHLevel2X 3 6 4 2" xfId="12524" xr:uid="{D3F6CFB0-219A-4E61-8F91-2E2242BFEAEF}"/>
    <cellStyle name="SAPBEXHLevel2X 3 6 4 2 2" xfId="15835" xr:uid="{C782C17F-2797-428C-AFE1-9468EC7F75EE}"/>
    <cellStyle name="SAPBEXHLevel2X 3 6 4 2 3" xfId="17308" xr:uid="{FA195A9F-FAE8-4AF7-B5A6-C8DD2AD54AD2}"/>
    <cellStyle name="SAPBEXHLevel2X 3 6 4 3" xfId="11122" xr:uid="{513DE2A5-BDC9-49F8-AB3F-82DE8D540819}"/>
    <cellStyle name="SAPBEXHLevel2X 3 6 4 3 2" xfId="14309" xr:uid="{63B02722-4EC2-4F34-92B1-3EAABE4212AE}"/>
    <cellStyle name="SAPBEXHLevel2X 3 6 4 3 3" xfId="14921" xr:uid="{76F7DC0B-F736-4BC9-9787-1161FC8B8913}"/>
    <cellStyle name="SAPBEXHLevel2X 3 6 4 4" xfId="9857" xr:uid="{95C4EE0D-FE14-4749-9F26-ED99178D6EAB}"/>
    <cellStyle name="SAPBEXHLevel2X 3 6 4 5" xfId="13290" xr:uid="{B348947C-6A46-49B2-846A-42D37DA91CED}"/>
    <cellStyle name="SAPBEXHLevel2X 3 6 4 6" xfId="14755" xr:uid="{C613326A-AEDC-483E-8F3C-FDA3B8B9E49F}"/>
    <cellStyle name="SAPBEXHLevel2X 3 6 5" xfId="8383" xr:uid="{988C15EE-4004-4AE8-B630-9A32071E7675}"/>
    <cellStyle name="SAPBEXHLevel2X 3 6 5 2" xfId="12708" xr:uid="{FD329BA1-BE6E-4E8A-B0B2-4A13F049F0DC}"/>
    <cellStyle name="SAPBEXHLevel2X 3 6 5 2 2" xfId="15922" xr:uid="{69A00490-7C9E-43C8-AB65-67AF14EF027A}"/>
    <cellStyle name="SAPBEXHLevel2X 3 6 5 2 3" xfId="17483" xr:uid="{14F0F792-D9C9-43F6-9C76-3C321A0BA8CF}"/>
    <cellStyle name="SAPBEXHLevel2X 3 6 5 3" xfId="11299" xr:uid="{E96EB179-5595-4101-BDFC-DA01B76FB0C0}"/>
    <cellStyle name="SAPBEXHLevel2X 3 6 5 3 2" xfId="14445" xr:uid="{817C82CF-9713-466F-A9DC-DD027DD630A7}"/>
    <cellStyle name="SAPBEXHLevel2X 3 6 5 3 3" xfId="9146" xr:uid="{4BD79151-24E2-436F-B56E-B6CA7DAF4764}"/>
    <cellStyle name="SAPBEXHLevel2X 3 6 5 4" xfId="10273" xr:uid="{23B3E6A1-0764-4388-82E4-80B501D4D33C}"/>
    <cellStyle name="SAPBEXHLevel2X 3 6 5 5" xfId="13629" xr:uid="{931524EC-D66A-441B-AF7D-998C389938F0}"/>
    <cellStyle name="SAPBEXHLevel2X 3 6 5 6" xfId="12963" xr:uid="{3F5A537A-7591-45BB-A9BA-48F121B3E58D}"/>
    <cellStyle name="SAPBEXHLevel2X 3 6 6" xfId="11047" xr:uid="{11E18A94-B6C9-4D1B-A93B-00B50A484E48}"/>
    <cellStyle name="SAPBEXHLevel2X 3 6 6 2" xfId="12449" xr:uid="{5FA084B5-4A34-4B66-A080-31A8EF5B9CE8}"/>
    <cellStyle name="SAPBEXHLevel2X 3 6 6 2 2" xfId="15760" xr:uid="{7642ED6E-5960-438B-8508-B7309329E07A}"/>
    <cellStyle name="SAPBEXHLevel2X 3 6 6 2 3" xfId="17233" xr:uid="{39A3BFEE-A634-426B-8768-21676BEF9C39}"/>
    <cellStyle name="SAPBEXHLevel2X 3 6 6 3" xfId="14234" xr:uid="{0AB360EE-95E2-4366-BF71-C3F698E515FE}"/>
    <cellStyle name="SAPBEXHLevel2X 3 6 6 4" xfId="13091" xr:uid="{4588E89E-9895-4183-BB63-926F03634EC1}"/>
    <cellStyle name="SAPBEXHLevel2X 3 6 7" xfId="11668" xr:uid="{E2F85CC2-D710-45CB-979A-2F70C59FB58B}"/>
    <cellStyle name="SAPBEXHLevel2X 3 6 7 2" xfId="15381" xr:uid="{289A502E-7F92-469C-8166-C5CE767B6A63}"/>
    <cellStyle name="SAPBEXHLevel2X 3 6 7 3" xfId="16562" xr:uid="{394984E1-67AC-47EA-9C79-BF9AFE439B48}"/>
    <cellStyle name="SAPBEXHLevel2X 3 6 8" xfId="10520" xr:uid="{AAFF92E9-1922-4F23-B24F-052BACB5CAAD}"/>
    <cellStyle name="SAPBEXHLevel2X 3 6 8 2" xfId="13780" xr:uid="{FC91C7F6-84E5-4520-A1C8-3691DCDA3832}"/>
    <cellStyle name="SAPBEXHLevel2X 3 6 8 3" xfId="13323" xr:uid="{48E909FE-74EB-416C-BC9A-187374923562}"/>
    <cellStyle name="SAPBEXHLevel2X 3 6 9" xfId="9240" xr:uid="{735DCC6D-0011-4755-8C3E-6B4F47065B59}"/>
    <cellStyle name="SAPBEXHLevel2X 3 7" xfId="3639" xr:uid="{EBE81BA4-FF41-44F1-BB91-8385D42D253B}"/>
    <cellStyle name="SAPBEXHLevel2X 3 7 10" xfId="9004" xr:uid="{F9439E75-6AFA-4C4F-B965-484C5AF055F3}"/>
    <cellStyle name="SAPBEXHLevel2X 3 7 11" xfId="7352" xr:uid="{EF0F2D7B-F353-47C8-A7CD-918B5E35868C}"/>
    <cellStyle name="SAPBEXHLevel2X 3 7 2" xfId="5720" xr:uid="{666CF88B-315B-431A-B2FF-AD9DF7E84AE9}"/>
    <cellStyle name="SAPBEXHLevel2X 3 7 2 2" xfId="12157" xr:uid="{B712728B-F9C4-4927-AE08-2278F018AA92}"/>
    <cellStyle name="SAPBEXHLevel2X 3 7 2 2 2" xfId="15560" xr:uid="{1DC88594-3EB1-4B7C-B625-5A4CA0430AD9}"/>
    <cellStyle name="SAPBEXHLevel2X 3 7 2 2 3" xfId="16956" xr:uid="{48A02800-08CC-44BE-96AC-91950E19B882}"/>
    <cellStyle name="SAPBEXHLevel2X 3 7 2 3" xfId="10753" xr:uid="{DF4D3A1D-2073-48A3-B424-83BA95E332C1}"/>
    <cellStyle name="SAPBEXHLevel2X 3 7 2 3 2" xfId="13986" xr:uid="{262B72E8-1576-4251-A9A0-2EEED9B09999}"/>
    <cellStyle name="SAPBEXHLevel2X 3 7 2 3 3" xfId="14581" xr:uid="{856CD525-333F-45D9-89DC-1A1E1921730A}"/>
    <cellStyle name="SAPBEXHLevel2X 3 7 2 4" xfId="9797" xr:uid="{DF4171FF-43D7-4AA4-B8CF-ADE27C965014}"/>
    <cellStyle name="SAPBEXHLevel2X 3 7 2 5" xfId="13230" xr:uid="{A159E01C-4530-4678-84A1-F5CF585CE9C7}"/>
    <cellStyle name="SAPBEXHLevel2X 3 7 2 6" xfId="12982" xr:uid="{884DF77D-17FE-4CBF-B491-9E0E85C657D8}"/>
    <cellStyle name="SAPBEXHLevel2X 3 7 2 7" xfId="7904" xr:uid="{CC352327-4CC3-4161-A076-363BDE778A22}"/>
    <cellStyle name="SAPBEXHLevel2X 3 7 3" xfId="5999" xr:uid="{887B3B22-76D9-4206-ADFC-B1E1584739CF}"/>
    <cellStyle name="SAPBEXHLevel2X 3 7 3 2" xfId="12268" xr:uid="{4783A9F5-AE3F-4812-BEC2-52986F1CFEF4}"/>
    <cellStyle name="SAPBEXHLevel2X 3 7 3 2 2" xfId="15668" xr:uid="{52614AF8-EA17-4471-8568-17CD3108A6AD}"/>
    <cellStyle name="SAPBEXHLevel2X 3 7 3 2 3" xfId="17052" xr:uid="{DFE2CB21-9A5E-493D-B666-07352B249A74}"/>
    <cellStyle name="SAPBEXHLevel2X 3 7 3 3" xfId="10865" xr:uid="{A1460172-720B-4717-86D9-9DF4548D22B4}"/>
    <cellStyle name="SAPBEXHLevel2X 3 7 3 3 2" xfId="14096" xr:uid="{B3C279D4-12BD-4AD7-A025-7D3D42606FB4}"/>
    <cellStyle name="SAPBEXHLevel2X 3 7 3 3 3" xfId="14945" xr:uid="{B2281F46-AC03-41E4-B38A-E76C07BD7BD9}"/>
    <cellStyle name="SAPBEXHLevel2X 3 7 3 4" xfId="10068" xr:uid="{156DB134-ACDA-43E6-A3B1-2862B623EB33}"/>
    <cellStyle name="SAPBEXHLevel2X 3 7 3 5" xfId="13462" xr:uid="{C684F771-4774-4A3B-B856-0310FC9DBCDB}"/>
    <cellStyle name="SAPBEXHLevel2X 3 7 3 6" xfId="12974" xr:uid="{270AF75D-5A1A-450F-AA91-52672F74DBE4}"/>
    <cellStyle name="SAPBEXHLevel2X 3 7 3 7" xfId="8175" xr:uid="{132B9409-590D-465E-A02E-B1D805D50DDE}"/>
    <cellStyle name="SAPBEXHLevel2X 3 7 4" xfId="7963" xr:uid="{78F9B21E-AEF8-48B7-9F57-B1089E4180CD}"/>
    <cellStyle name="SAPBEXHLevel2X 3 7 4 2" xfId="12525" xr:uid="{DA92D5B2-EB69-426E-88BC-FFC849391472}"/>
    <cellStyle name="SAPBEXHLevel2X 3 7 4 2 2" xfId="15836" xr:uid="{F5B8DD32-D1A4-4AE1-BE7D-F479734E04E4}"/>
    <cellStyle name="SAPBEXHLevel2X 3 7 4 2 3" xfId="17309" xr:uid="{129D5748-0984-4DC3-A23F-4E9B5ACF09C8}"/>
    <cellStyle name="SAPBEXHLevel2X 3 7 4 3" xfId="11123" xr:uid="{4DBF3892-607E-4E32-B22B-D731E991EA90}"/>
    <cellStyle name="SAPBEXHLevel2X 3 7 4 3 2" xfId="14310" xr:uid="{797AB6FA-00A7-435D-A57E-80050B2D612B}"/>
    <cellStyle name="SAPBEXHLevel2X 3 7 4 3 3" xfId="14124" xr:uid="{6306C2AE-E954-45F6-ACC3-DFF2C801CF36}"/>
    <cellStyle name="SAPBEXHLevel2X 3 7 4 4" xfId="9856" xr:uid="{A435B001-A8C8-4BAF-AE7A-4DEC234D53D6}"/>
    <cellStyle name="SAPBEXHLevel2X 3 7 4 5" xfId="13289" xr:uid="{90EE4169-D9C2-402F-B05C-DE1CF8283424}"/>
    <cellStyle name="SAPBEXHLevel2X 3 7 4 6" xfId="13585" xr:uid="{C18B54A0-62B8-4168-9019-AEDCF77B2E67}"/>
    <cellStyle name="SAPBEXHLevel2X 3 7 5" xfId="8122" xr:uid="{BBC8057D-5973-4ACD-B48B-BC878F77FFE2}"/>
    <cellStyle name="SAPBEXHLevel2X 3 7 5 2" xfId="12709" xr:uid="{E04FC48B-029F-4512-B4F5-67321AFAD7C0}"/>
    <cellStyle name="SAPBEXHLevel2X 3 7 5 2 2" xfId="15923" xr:uid="{86838A6D-8BB9-4AFB-920A-7EEF83FADE7F}"/>
    <cellStyle name="SAPBEXHLevel2X 3 7 5 2 3" xfId="17484" xr:uid="{1CA99D2E-B0CD-4E64-9FD5-BAF1F49A60A5}"/>
    <cellStyle name="SAPBEXHLevel2X 3 7 5 3" xfId="11300" xr:uid="{A3778110-4BBC-4259-B8F3-AB81F99F19FC}"/>
    <cellStyle name="SAPBEXHLevel2X 3 7 5 3 2" xfId="14446" xr:uid="{6086B343-B750-4E34-8A6F-7A541BBA9296}"/>
    <cellStyle name="SAPBEXHLevel2X 3 7 5 3 3" xfId="9147" xr:uid="{51F3C263-85E2-4B92-BB87-AA9567F483FF}"/>
    <cellStyle name="SAPBEXHLevel2X 3 7 5 4" xfId="10015" xr:uid="{ACF500DA-A9B5-407F-984C-8A1CD6A03D5A}"/>
    <cellStyle name="SAPBEXHLevel2X 3 7 5 5" xfId="13409" xr:uid="{404CACF6-8665-4397-B1F1-78B67EB013A4}"/>
    <cellStyle name="SAPBEXHLevel2X 3 7 5 6" xfId="13581" xr:uid="{79479155-F7A3-47AE-8182-0DEAD8FF0F24}"/>
    <cellStyle name="SAPBEXHLevel2X 3 7 6" xfId="11048" xr:uid="{C63FAB0E-AE45-45C2-9C81-0616B218CE2E}"/>
    <cellStyle name="SAPBEXHLevel2X 3 7 6 2" xfId="12450" xr:uid="{08410A92-4419-45C1-9D25-566273D0D0EE}"/>
    <cellStyle name="SAPBEXHLevel2X 3 7 6 2 2" xfId="15761" xr:uid="{425B3253-A617-4911-8B10-7C73CD59376C}"/>
    <cellStyle name="SAPBEXHLevel2X 3 7 6 2 3" xfId="17234" xr:uid="{5BDB0770-0E8E-4879-9EEC-3CBEB650A323}"/>
    <cellStyle name="SAPBEXHLevel2X 3 7 6 3" xfId="14235" xr:uid="{A62E3D08-38D6-44DE-B920-A14F50A34099}"/>
    <cellStyle name="SAPBEXHLevel2X 3 7 6 4" xfId="13822" xr:uid="{AE217011-BA54-4767-B3B9-37EE43EB90D6}"/>
    <cellStyle name="SAPBEXHLevel2X 3 7 7" xfId="11669" xr:uid="{CEEB560A-3B27-4023-9B24-CC72FC959551}"/>
    <cellStyle name="SAPBEXHLevel2X 3 7 7 2" xfId="15382" xr:uid="{AF958E51-5AAF-4852-B58A-47FDD90116A8}"/>
    <cellStyle name="SAPBEXHLevel2X 3 7 7 3" xfId="16563" xr:uid="{F3D2C609-4EA4-4CE5-98FE-F38F32F3A498}"/>
    <cellStyle name="SAPBEXHLevel2X 3 7 8" xfId="10521" xr:uid="{E5425DED-E37E-4B1B-A75F-EFF2C7AEB752}"/>
    <cellStyle name="SAPBEXHLevel2X 3 7 8 2" xfId="13781" xr:uid="{41370AC6-320A-459D-B82F-9C0EEA7566E5}"/>
    <cellStyle name="SAPBEXHLevel2X 3 7 8 3" xfId="14642" xr:uid="{03D4E84D-CAF4-4920-98A7-A05C4306F180}"/>
    <cellStyle name="SAPBEXHLevel2X 3 7 9" xfId="9241" xr:uid="{E8D952BE-074D-46D7-951B-8C6AA0E28A91}"/>
    <cellStyle name="SAPBEXHLevel2X 3 8" xfId="3143" xr:uid="{1D1C779B-F05A-4337-A0D6-C15C46B0A5AA}"/>
    <cellStyle name="SAPBEXHLevel2X 3 8 10" xfId="9005" xr:uid="{3735AA77-A38F-4A39-BC31-CBB7D3699F64}"/>
    <cellStyle name="SAPBEXHLevel2X 3 8 11" xfId="7353" xr:uid="{F775B6D3-3E80-4D63-8797-96CDFE201319}"/>
    <cellStyle name="SAPBEXHLevel2X 3 8 2" xfId="5721" xr:uid="{D88C55E6-7EA4-4E81-9441-B89E85A596E0}"/>
    <cellStyle name="SAPBEXHLevel2X 3 8 2 2" xfId="12158" xr:uid="{F6304A4B-35C7-49D4-B8B1-E8AF7EE325D2}"/>
    <cellStyle name="SAPBEXHLevel2X 3 8 2 2 2" xfId="15561" xr:uid="{FC9449CC-3D21-4401-BC4B-BA45FFDB73D7}"/>
    <cellStyle name="SAPBEXHLevel2X 3 8 2 2 3" xfId="16957" xr:uid="{1DF8640A-1D2F-417A-9E71-210B76B6E477}"/>
    <cellStyle name="SAPBEXHLevel2X 3 8 2 3" xfId="10754" xr:uid="{5BF45953-CD9E-43D5-8828-C8A599633366}"/>
    <cellStyle name="SAPBEXHLevel2X 3 8 2 3 2" xfId="13987" xr:uid="{0885091E-140B-4FD1-9F29-2B026743FE79}"/>
    <cellStyle name="SAPBEXHLevel2X 3 8 2 3 3" xfId="15220" xr:uid="{D75AD4A6-6E87-43DF-8A74-6C83E2D5D138}"/>
    <cellStyle name="SAPBEXHLevel2X 3 8 2 4" xfId="9796" xr:uid="{95DBD29D-7E18-4933-A3C9-FF0393E213F3}"/>
    <cellStyle name="SAPBEXHLevel2X 3 8 2 5" xfId="13229" xr:uid="{AA2E0FCD-6E6F-475D-AD6C-85E1F536016B}"/>
    <cellStyle name="SAPBEXHLevel2X 3 8 2 6" xfId="13177" xr:uid="{7A7944E1-5135-425E-BBDC-5E32A10FEF4C}"/>
    <cellStyle name="SAPBEXHLevel2X 3 8 2 7" xfId="7903" xr:uid="{678E3FC4-99AD-45E2-B839-999277367FB8}"/>
    <cellStyle name="SAPBEXHLevel2X 3 8 3" xfId="6000" xr:uid="{DBDB16FB-1B12-4AA1-837A-07C1BE726B85}"/>
    <cellStyle name="SAPBEXHLevel2X 3 8 3 2" xfId="12269" xr:uid="{022F32D6-E77A-4D70-B334-3B2053F17FD1}"/>
    <cellStyle name="SAPBEXHLevel2X 3 8 3 2 2" xfId="15669" xr:uid="{240FBD67-CC71-48B9-84F1-8F5FE5A9A4DD}"/>
    <cellStyle name="SAPBEXHLevel2X 3 8 3 2 3" xfId="17053" xr:uid="{4A506E6A-8F5D-4D5A-AB49-2F2AB4AFF7F0}"/>
    <cellStyle name="SAPBEXHLevel2X 3 8 3 3" xfId="10866" xr:uid="{585525A1-9F43-4834-8C2F-9B9187DBE281}"/>
    <cellStyle name="SAPBEXHLevel2X 3 8 3 3 2" xfId="14097" xr:uid="{DDAD8C5A-FC0B-432A-B896-5D6EFED7AB50}"/>
    <cellStyle name="SAPBEXHLevel2X 3 8 3 3 3" xfId="13097" xr:uid="{4A562CE8-FA68-45A5-9A46-A86FF86B8C4C}"/>
    <cellStyle name="SAPBEXHLevel2X 3 8 3 4" xfId="10069" xr:uid="{C07E1E87-8BC1-492B-BB31-E1C00C6B4C86}"/>
    <cellStyle name="SAPBEXHLevel2X 3 8 3 5" xfId="13463" xr:uid="{3339D582-6E64-45B9-98FB-5FB4CC79CB82}"/>
    <cellStyle name="SAPBEXHLevel2X 3 8 3 6" xfId="9046" xr:uid="{09E90BD2-23B6-461F-AA29-7FBADD9E3191}"/>
    <cellStyle name="SAPBEXHLevel2X 3 8 3 7" xfId="8176" xr:uid="{10EF1025-A030-4F6E-8FD1-1BE47136F4E7}"/>
    <cellStyle name="SAPBEXHLevel2X 3 8 4" xfId="7962" xr:uid="{F778466D-F7DA-4A8B-A1EA-6CEE83EFA95E}"/>
    <cellStyle name="SAPBEXHLevel2X 3 8 4 2" xfId="12526" xr:uid="{D1F8A567-8671-4E2B-B68A-C1B1EB2CB3EA}"/>
    <cellStyle name="SAPBEXHLevel2X 3 8 4 2 2" xfId="15837" xr:uid="{9297987D-47D2-475C-86A1-1B4E1FDCE49A}"/>
    <cellStyle name="SAPBEXHLevel2X 3 8 4 2 3" xfId="17310" xr:uid="{FBDE7D40-33E2-4458-8456-07DAFA3E7970}"/>
    <cellStyle name="SAPBEXHLevel2X 3 8 4 3" xfId="11124" xr:uid="{C7987C09-1AE9-4983-ADA1-41499C5DFF5E}"/>
    <cellStyle name="SAPBEXHLevel2X 3 8 4 3 2" xfId="14311" xr:uid="{A2AA6D25-FAFD-4B70-BB6F-CD07C1B3DD88}"/>
    <cellStyle name="SAPBEXHLevel2X 3 8 4 3 3" xfId="14862" xr:uid="{6E1D2BD0-9957-4855-B1B3-A7E900F4F0B1}"/>
    <cellStyle name="SAPBEXHLevel2X 3 8 4 4" xfId="9855" xr:uid="{E02B0DE0-3CA4-4067-9717-19D896476E50}"/>
    <cellStyle name="SAPBEXHLevel2X 3 8 4 5" xfId="13288" xr:uid="{436E1A40-70C8-4F50-A6B3-8373235F0B6A}"/>
    <cellStyle name="SAPBEXHLevel2X 3 8 4 6" xfId="13860" xr:uid="{C60C7E65-CA0A-4F7E-A1D7-A9845EC3C60A}"/>
    <cellStyle name="SAPBEXHLevel2X 3 8 5" xfId="8382" xr:uid="{24939522-DF12-42CF-AE07-711C69524693}"/>
    <cellStyle name="SAPBEXHLevel2X 3 8 5 2" xfId="12710" xr:uid="{563CB638-D743-44F9-88B6-74A6A0CCF9A5}"/>
    <cellStyle name="SAPBEXHLevel2X 3 8 5 2 2" xfId="15924" xr:uid="{5C6DE1B5-CA53-48D9-93BE-4B721406A307}"/>
    <cellStyle name="SAPBEXHLevel2X 3 8 5 2 3" xfId="17485" xr:uid="{53CC8D63-560F-4B83-8EE9-347E2CEB46CA}"/>
    <cellStyle name="SAPBEXHLevel2X 3 8 5 3" xfId="11301" xr:uid="{EAD8E103-3FE8-4743-A597-7AD02321461A}"/>
    <cellStyle name="SAPBEXHLevel2X 3 8 5 3 2" xfId="14447" xr:uid="{D85FE1FB-D3ED-4EC8-A4D7-70B852B4E1D7}"/>
    <cellStyle name="SAPBEXHLevel2X 3 8 5 3 3" xfId="9148" xr:uid="{56861C33-B61F-41ED-BF7E-7FDF842FABB9}"/>
    <cellStyle name="SAPBEXHLevel2X 3 8 5 4" xfId="10272" xr:uid="{E86322C7-1661-475B-A985-7572D83C833F}"/>
    <cellStyle name="SAPBEXHLevel2X 3 8 5 5" xfId="13628" xr:uid="{CD595A43-5CC0-4600-9E11-555A515EB0F9}"/>
    <cellStyle name="SAPBEXHLevel2X 3 8 5 6" xfId="13157" xr:uid="{8720AFBA-D117-4E38-892A-1383F6A3BD7B}"/>
    <cellStyle name="SAPBEXHLevel2X 3 8 6" xfId="11049" xr:uid="{7C230308-DAAA-45A0-A131-BBCD70C73D36}"/>
    <cellStyle name="SAPBEXHLevel2X 3 8 6 2" xfId="12451" xr:uid="{75460AD2-9AFF-4970-8EE0-89F9919447C2}"/>
    <cellStyle name="SAPBEXHLevel2X 3 8 6 2 2" xfId="15762" xr:uid="{328A94BF-A82B-423B-9025-4CA9C31E0651}"/>
    <cellStyle name="SAPBEXHLevel2X 3 8 6 2 3" xfId="17235" xr:uid="{D7966B17-0B48-4B69-87BD-D4D8346BDD74}"/>
    <cellStyle name="SAPBEXHLevel2X 3 8 6 3" xfId="14236" xr:uid="{4A43B6EF-F165-4A67-BB54-A7526DAD7050}"/>
    <cellStyle name="SAPBEXHLevel2X 3 8 6 4" xfId="13546" xr:uid="{624FE7ED-CB12-4F86-9569-3A6A0E5FF012}"/>
    <cellStyle name="SAPBEXHLevel2X 3 8 7" xfId="11670" xr:uid="{A956F880-E53A-441C-ADF7-591A17F6D3EA}"/>
    <cellStyle name="SAPBEXHLevel2X 3 8 7 2" xfId="15383" xr:uid="{E0DAD800-4630-4E01-B368-C6564F3CE479}"/>
    <cellStyle name="SAPBEXHLevel2X 3 8 7 3" xfId="16564" xr:uid="{AC2554F1-A848-48CE-A64E-0BA6F01462FD}"/>
    <cellStyle name="SAPBEXHLevel2X 3 8 8" xfId="10522" xr:uid="{1F713E47-3248-4991-AF1B-8516A71A0D4D}"/>
    <cellStyle name="SAPBEXHLevel2X 3 8 8 2" xfId="13782" xr:uid="{482E0CA2-D666-458F-A847-A8477639748A}"/>
    <cellStyle name="SAPBEXHLevel2X 3 8 8 3" xfId="12996" xr:uid="{4A00BDA7-691B-4108-A271-D8F91958FDDC}"/>
    <cellStyle name="SAPBEXHLevel2X 3 8 9" xfId="9242" xr:uid="{A50AB2A8-DEC3-4AA3-8287-6DB2B11F670D}"/>
    <cellStyle name="SAPBEXHLevel2X 3 9" xfId="4411" xr:uid="{8C9E53F5-029D-4EE2-8A56-5DF377FD05F1}"/>
    <cellStyle name="SAPBEXHLevel2X 3 9 2" xfId="12151" xr:uid="{0B32DF13-0DD3-46EF-916E-9698AEA04348}"/>
    <cellStyle name="SAPBEXHLevel2X 3 9 2 2" xfId="15554" xr:uid="{BAD0EC8D-4940-46F8-8D3E-173E7A2DC0F5}"/>
    <cellStyle name="SAPBEXHLevel2X 3 9 2 3" xfId="16950" xr:uid="{81AC085B-DC49-4178-A823-3D12DC95688F}"/>
    <cellStyle name="SAPBEXHLevel2X 3 9 3" xfId="10747" xr:uid="{239E62E0-7E8E-4642-8AEC-57955F94AA20}"/>
    <cellStyle name="SAPBEXHLevel2X 3 9 3 2" xfId="13980" xr:uid="{180E68B3-B129-4712-AF87-6E653111DA34}"/>
    <cellStyle name="SAPBEXHLevel2X 3 9 3 3" xfId="9086" xr:uid="{06BD746A-6E24-494C-8F2A-63553C1E915B}"/>
    <cellStyle name="SAPBEXHLevel2X 3 9 4" xfId="9803" xr:uid="{8E99947E-7D2E-4ADE-A80F-EF2C9F437B8D}"/>
    <cellStyle name="SAPBEXHLevel2X 3 9 5" xfId="13236" xr:uid="{2AA92ABA-EFC6-47D8-A89F-DDDAA0DBB414}"/>
    <cellStyle name="SAPBEXHLevel2X 3 9 6" xfId="15139" xr:uid="{C2DB7204-68D5-4139-98FB-3DDB495E7A02}"/>
    <cellStyle name="SAPBEXHLevel2X 3 9 7" xfId="7910" xr:uid="{0FAA865A-E6A2-48EA-AD93-06F7E08C74A8}"/>
    <cellStyle name="SAPBEXHLevel2X 4" xfId="982" xr:uid="{1663219E-5CD8-4B39-9197-2F679D1C6CC5}"/>
    <cellStyle name="SAPBEXHLevel2X 4 2" xfId="12149" xr:uid="{C2B921F1-4232-4CF7-81BF-5A90790525E0}"/>
    <cellStyle name="SAPBEXHLevel2X 4 2 2" xfId="15552" xr:uid="{7369AC99-39A8-4810-86B2-97CF5D8717B8}"/>
    <cellStyle name="SAPBEXHLevel2X 4 2 3" xfId="16948" xr:uid="{DB31AEC8-9087-440F-BD1E-C5813B29C578}"/>
    <cellStyle name="SAPBEXHLevel2X 4 3" xfId="10745" xr:uid="{FCDFBA0F-EDA1-4CE5-83F8-53E8A760640E}"/>
    <cellStyle name="SAPBEXHLevel2X 4 3 2" xfId="13978" xr:uid="{8819ABB1-13F7-4B8D-8A52-3BDB56EC1028}"/>
    <cellStyle name="SAPBEXHLevel2X 4 3 3" xfId="9084" xr:uid="{7E9B579A-8B8E-463B-8EA3-FF382EF215F5}"/>
    <cellStyle name="SAPBEXHLevel2X 4 4" xfId="10250" xr:uid="{9DEA60E8-AD03-4A23-8869-3880ED458D7B}"/>
    <cellStyle name="SAPBEXHLevel2X 4 5" xfId="13606" xr:uid="{93111F47-4D62-466C-A62C-E86D26A5AA51}"/>
    <cellStyle name="SAPBEXHLevel2X 4 6" xfId="13354" xr:uid="{B792B7B6-5A8B-4BC6-853B-9853AA8B49CE}"/>
    <cellStyle name="SAPBEXHLevel2X 4 7" xfId="8360" xr:uid="{7010EE33-67AA-4F48-A2B9-1A07D7A91ED2}"/>
    <cellStyle name="SAPBEXHLevel2X 5" xfId="1031" xr:uid="{1B170AAB-399B-4C77-BB48-CB899E72D716}"/>
    <cellStyle name="SAPBEXHLevel2X 5 2" xfId="12260" xr:uid="{2ABF48C6-0DF6-4C88-8433-7D9C8A9D7B78}"/>
    <cellStyle name="SAPBEXHLevel2X 5 2 2" xfId="15660" xr:uid="{036D1F81-2985-4EE8-9852-73602373D833}"/>
    <cellStyle name="SAPBEXHLevel2X 5 2 3" xfId="17044" xr:uid="{46FD76C7-8502-454C-9173-2A856452207F}"/>
    <cellStyle name="SAPBEXHLevel2X 5 3" xfId="10857" xr:uid="{E399826F-2FBF-469C-8AC4-3B8369AC5E78}"/>
    <cellStyle name="SAPBEXHLevel2X 5 3 2" xfId="14088" xr:uid="{57AF1FB9-5D62-4D19-B1DE-6BED26B267AF}"/>
    <cellStyle name="SAPBEXHLevel2X 5 3 3" xfId="9093" xr:uid="{DF6BD66C-78F1-46DE-835B-91F4C303CD5D}"/>
    <cellStyle name="SAPBEXHLevel2X 5 4" xfId="10061" xr:uid="{52AB7B4A-0FF2-49EB-BFEC-B2A8B6EBD92F}"/>
    <cellStyle name="SAPBEXHLevel2X 5 5" xfId="13455" xr:uid="{29FA4C66-7F5D-4A7D-9A96-6D5CF04DBBA8}"/>
    <cellStyle name="SAPBEXHLevel2X 5 6" xfId="13854" xr:uid="{D7746887-8742-4929-97FE-C9ABBBD77170}"/>
    <cellStyle name="SAPBEXHLevel2X 5 7" xfId="8168" xr:uid="{BE39DC15-4956-43E0-9C13-A928FA968C2F}"/>
    <cellStyle name="SAPBEXHLevel2X 6" xfId="204" xr:uid="{D797831C-1E3E-4580-AB35-4D9B8F7A4EB2}"/>
    <cellStyle name="SAPBEXHLevel2X 6 2" xfId="1157" xr:uid="{5383033F-5F81-42BF-BE2B-076B468DF715}"/>
    <cellStyle name="SAPBEXHLevel2X 6 2 2" xfId="2405" xr:uid="{0D0504AE-ECAA-431B-A8EE-E2F9B8D11145}"/>
    <cellStyle name="SAPBEXHLevel2X 6 2 2 2" xfId="15828" xr:uid="{314885A1-A960-4560-93DB-EE823507674B}"/>
    <cellStyle name="SAPBEXHLevel2X 6 2 3" xfId="2911" xr:uid="{B1E16A76-B556-45DE-B505-22A910E8B1AB}"/>
    <cellStyle name="SAPBEXHLevel2X 6 2 3 2" xfId="17301" xr:uid="{5FDFA568-02E8-4700-A5DB-D46CABCBE2D8}"/>
    <cellStyle name="SAPBEXHLevel2X 6 2 4" xfId="1430" xr:uid="{1222CA15-3F25-4A92-B58B-044BDD08D795}"/>
    <cellStyle name="SAPBEXHLevel2X 6 2 5" xfId="1477" xr:uid="{97392EE8-6D3E-49EB-8C18-6C5B8D8D3F57}"/>
    <cellStyle name="SAPBEXHLevel2X 6 2 6" xfId="4138" xr:uid="{DD767913-F47C-498B-A7E9-0DE8CED235F4}"/>
    <cellStyle name="SAPBEXHLevel2X 6 2 7" xfId="4472" xr:uid="{D782B187-C776-4651-99B7-94A5D8B6EB40}"/>
    <cellStyle name="SAPBEXHLevel2X 6 2 8" xfId="12517" xr:uid="{FB651E8B-0A26-45C2-906D-83EEC7F95FEF}"/>
    <cellStyle name="SAPBEXHLevel2X 6 3" xfId="1551" xr:uid="{C7EDADEE-955F-4FD2-B3E3-669F8C5F74A2}"/>
    <cellStyle name="SAPBEXHLevel2X 6 3 2" xfId="14302" xr:uid="{33D2E4F3-4B70-4D83-96B3-EFDF6C96FDBA}"/>
    <cellStyle name="SAPBEXHLevel2X 6 3 3" xfId="14623" xr:uid="{9C3A111E-8560-4201-8D8B-4D8A505F4914}"/>
    <cellStyle name="SAPBEXHLevel2X 6 3 4" xfId="11115" xr:uid="{055D0393-EED5-4F27-8F09-26FFF13B6331}"/>
    <cellStyle name="SAPBEXHLevel2X 6 4" xfId="1502" xr:uid="{BB8A934C-0052-4465-ABBE-51C11D19C7D9}"/>
    <cellStyle name="SAPBEXHLevel2X 6 4 2" xfId="10112" xr:uid="{6941D820-15EE-4483-BE8F-77E7DCAE6D2D}"/>
    <cellStyle name="SAPBEXHLevel2X 6 5" xfId="1864" xr:uid="{7037B638-E259-4D17-B27F-8F6594D67CA0}"/>
    <cellStyle name="SAPBEXHLevel2X 6 5 2" xfId="13506" xr:uid="{A18AC6F8-773B-4AAC-A4BB-CBE81D38240B}"/>
    <cellStyle name="SAPBEXHLevel2X 6 6" xfId="1917" xr:uid="{1742D0E4-0419-459D-8728-F0718E574970}"/>
    <cellStyle name="SAPBEXHLevel2X 6 6 2" xfId="14172" xr:uid="{B67A5A8F-FE55-46BA-8233-88CCC36FAC21}"/>
    <cellStyle name="SAPBEXHLevel2X 6 7" xfId="4259" xr:uid="{E563732E-555F-4E8A-8AC8-5858DC59C131}"/>
    <cellStyle name="SAPBEXHLevel2X 6 8" xfId="3902" xr:uid="{418BE51E-8C59-49AC-9694-D6977083F74B}"/>
    <cellStyle name="SAPBEXHLevel2X 6 9" xfId="8220" xr:uid="{5B1DF8B6-1A56-41CB-B430-3C37454ED1A6}"/>
    <cellStyle name="SAPBEXHLevel2X 7" xfId="1135" xr:uid="{75538530-758F-4554-BF3D-FA15E22C27CF}"/>
    <cellStyle name="SAPBEXHLevel2X 7 2" xfId="2383" xr:uid="{7AE81A70-5808-4E67-91F4-668F358618C3}"/>
    <cellStyle name="SAPBEXHLevel2X 7 2 2" xfId="15915" xr:uid="{89CF2D65-E61D-402A-9B83-406F5358D8EB}"/>
    <cellStyle name="SAPBEXHLevel2X 7 2 3" xfId="17476" xr:uid="{347D7991-B96A-4DC2-89D0-766A42433C6C}"/>
    <cellStyle name="SAPBEXHLevel2X 7 2 4" xfId="12701" xr:uid="{1B7B02B1-DD4F-41BF-A847-AA801DCB647F}"/>
    <cellStyle name="SAPBEXHLevel2X 7 3" xfId="2889" xr:uid="{CEE85C2A-9B8C-475D-BD4E-1F7974EFE3D1}"/>
    <cellStyle name="SAPBEXHLevel2X 7 3 2" xfId="14438" xr:uid="{50E299E7-63E4-4BC7-928B-D8FB8112F6B4}"/>
    <cellStyle name="SAPBEXHLevel2X 7 3 3" xfId="9141" xr:uid="{639E8CFA-B373-43C0-8135-B35905982D59}"/>
    <cellStyle name="SAPBEXHLevel2X 7 3 4" xfId="11292" xr:uid="{094CD844-8ACB-4609-A04F-272D2F84F435}"/>
    <cellStyle name="SAPBEXHLevel2X 7 4" xfId="2146" xr:uid="{DB24E954-AAAA-4C99-A3DA-769FF4C33BE5}"/>
    <cellStyle name="SAPBEXHLevel2X 7 4 2" xfId="10275" xr:uid="{4004F8EF-789D-4718-8916-E9F2C46046F4}"/>
    <cellStyle name="SAPBEXHLevel2X 7 5" xfId="3638" xr:uid="{89037D62-ED15-4C02-8C63-9FA3E6EA0A7C}"/>
    <cellStyle name="SAPBEXHLevel2X 7 5 2" xfId="13631" xr:uid="{A81C1E9A-F55B-421D-8358-5F254857F812}"/>
    <cellStyle name="SAPBEXHLevel2X 7 6" xfId="3724" xr:uid="{D7F91870-B06F-45F7-BFE9-F1FEDDE77830}"/>
    <cellStyle name="SAPBEXHLevel2X 7 6 2" xfId="14661" xr:uid="{C2B8A0B3-209F-4211-9714-E714303341B1}"/>
    <cellStyle name="SAPBEXHLevel2X 7 7" xfId="4371" xr:uid="{87D44A79-448F-4D01-86CD-125DFDB41ECB}"/>
    <cellStyle name="SAPBEXHLevel2X 7 8" xfId="8385" xr:uid="{9CCEE9EB-ACF6-45D3-9323-598161EE025D}"/>
    <cellStyle name="SAPBEXHLevel2X 8" xfId="1438" xr:uid="{5DE24DE8-1F46-4B9E-A192-63D7D51E0FCB}"/>
    <cellStyle name="SAPBEXHLevel2X 8 2" xfId="12443" xr:uid="{FEF9D33B-B9A6-4DD9-85A8-521078E38ECB}"/>
    <cellStyle name="SAPBEXHLevel2X 8 2 2" xfId="15754" xr:uid="{23CC8135-7E3B-4E67-B554-9B27EB9138A2}"/>
    <cellStyle name="SAPBEXHLevel2X 8 2 3" xfId="17227" xr:uid="{099CEBBC-0E4B-475C-B051-6C5A3670C47F}"/>
    <cellStyle name="SAPBEXHLevel2X 8 3" xfId="14228" xr:uid="{2A5DE4FD-C04E-41A6-8B10-0181BFCBDEC2}"/>
    <cellStyle name="SAPBEXHLevel2X 8 4" xfId="13320" xr:uid="{4DFDCF68-9555-42D0-BB5A-E18D1207F788}"/>
    <cellStyle name="SAPBEXHLevel2X 8 5" xfId="11041" xr:uid="{F1EEEA59-5936-4057-B323-DE9D4F1A530F}"/>
    <cellStyle name="SAPBEXHLevel2X 9" xfId="2293" xr:uid="{D4C0FC7F-EE30-42AE-9493-30652A912B18}"/>
    <cellStyle name="SAPBEXHLevel2X 9 2" xfId="15324" xr:uid="{4C1017E2-6483-4800-8F94-18420111C9EC}"/>
    <cellStyle name="SAPBEXHLevel2X 9 3" xfId="16440" xr:uid="{1465743D-A455-4DAB-9546-F4AB473FCA19}"/>
    <cellStyle name="SAPBEXHLevel2X 9 4" xfId="11536" xr:uid="{7B567416-16D3-41FE-9D4F-200832D9928F}"/>
    <cellStyle name="SAPBEXHLevel2X_0910 GSO Capex RRP - Final (Detail) v2 220710" xfId="5722" xr:uid="{38C116E3-AAB1-4DD5-B54A-F593F69DDEB5}"/>
    <cellStyle name="SAPBEXHLevel3" xfId="75" xr:uid="{4AEFDA3B-BE9A-45C6-951B-7AE7D2658436}"/>
    <cellStyle name="SAPBEXHLevel3 10" xfId="1439" xr:uid="{EFA5A601-6320-4245-AE18-0EBC1499B6FE}"/>
    <cellStyle name="SAPBEXHLevel3 10 2" xfId="9243" xr:uid="{C9E73D85-7693-44D1-836F-87C600F27F4C}"/>
    <cellStyle name="SAPBEXHLevel3 11" xfId="2247" xr:uid="{782698A4-0AAB-47BB-9B28-B193B938C883}"/>
    <cellStyle name="SAPBEXHLevel3 11 2" xfId="9006" xr:uid="{81F906AB-BBC7-43C7-8138-191D24C9DF58}"/>
    <cellStyle name="SAPBEXHLevel3 12" xfId="3235" xr:uid="{237DE0DB-7EE6-4DA5-A3C9-45C06F7C3D30}"/>
    <cellStyle name="SAPBEXHLevel3 13" xfId="2161" xr:uid="{FD289B55-EB1D-46F0-BAE6-4846CA29C204}"/>
    <cellStyle name="SAPBEXHLevel3 14" xfId="4172" xr:uid="{BB82C23B-8324-49AB-AFE1-ACB5D44A8C1E}"/>
    <cellStyle name="SAPBEXHLevel3 15" xfId="4152" xr:uid="{99B83470-81E6-4275-BD96-1857BB2D5F79}"/>
    <cellStyle name="SAPBEXHLevel3 16" xfId="5723" xr:uid="{9BBC9BDD-2980-45BE-BB5B-ECA9F848F61C}"/>
    <cellStyle name="SAPBEXHLevel3 17" xfId="6001" xr:uid="{B12E7A73-6603-4379-8911-538C02A8D113}"/>
    <cellStyle name="SAPBEXHLevel3 18" xfId="7354" xr:uid="{58F75E8A-B1B6-4D36-B2E6-1C08814AAB5A}"/>
    <cellStyle name="SAPBEXHLevel3 2" xfId="813" xr:uid="{E1D54D88-4CC7-4C31-AE91-ECD4C69BA6CF}"/>
    <cellStyle name="SAPBEXHLevel3 2 10" xfId="6002" xr:uid="{644D9CFD-C25A-4CDB-82D1-1E407A55758C}"/>
    <cellStyle name="SAPBEXHLevel3 2 10 2" xfId="9007" xr:uid="{A031D768-A5EF-4AE8-A289-DC27B46E71F4}"/>
    <cellStyle name="SAPBEXHLevel3 2 11" xfId="7355" xr:uid="{648380E0-6D8F-4909-8C2F-0361C7A193D0}"/>
    <cellStyle name="SAPBEXHLevel3 2 2" xfId="1297" xr:uid="{94ADAFBB-380E-4A46-A064-4C10EAD3A979}"/>
    <cellStyle name="SAPBEXHLevel3 2 2 2" xfId="2545" xr:uid="{0034EEDD-5103-4E57-A019-CB4FEFF75E53}"/>
    <cellStyle name="SAPBEXHLevel3 2 2 2 2" xfId="15563" xr:uid="{744E83A0-5A04-42E9-ABDB-C8C8337832F2}"/>
    <cellStyle name="SAPBEXHLevel3 2 2 2 3" xfId="16959" xr:uid="{89338952-0286-41B8-9EDD-A18832953E9D}"/>
    <cellStyle name="SAPBEXHLevel3 2 2 2 4" xfId="12160" xr:uid="{235C21B4-CAA7-4DBE-A759-9FB814214696}"/>
    <cellStyle name="SAPBEXHLevel3 2 2 3" xfId="3051" xr:uid="{05000E67-0EDE-41D2-A9DF-12908530A32A}"/>
    <cellStyle name="SAPBEXHLevel3 2 2 3 2" xfId="13989" xr:uid="{9138C1D4-C51A-431A-9939-30A116026018}"/>
    <cellStyle name="SAPBEXHLevel3 2 2 3 3" xfId="14157" xr:uid="{D20D7870-C276-4B05-899D-C226FB8990D8}"/>
    <cellStyle name="SAPBEXHLevel3 2 2 3 4" xfId="10756" xr:uid="{13C65D58-3ADF-4941-B56F-750BC441722A}"/>
    <cellStyle name="SAPBEXHLevel3 2 2 4" xfId="2797" xr:uid="{B49EA93F-1607-4C7A-9432-DD4CD910D44B}"/>
    <cellStyle name="SAPBEXHLevel3 2 2 4 2" xfId="9795" xr:uid="{67E06EC3-401C-427B-BACF-1F40FBA53815}"/>
    <cellStyle name="SAPBEXHLevel3 2 2 5" xfId="3414" xr:uid="{221956FA-F1B1-49AC-ADE2-D4DC6E345C6B}"/>
    <cellStyle name="SAPBEXHLevel3 2 2 5 2" xfId="13228" xr:uid="{60159465-1D27-4B10-AD58-B8ECAD5819FE}"/>
    <cellStyle name="SAPBEXHLevel3 2 2 6" xfId="3681" xr:uid="{29A4AF10-56DF-4C1C-BC2E-429EF641ACDB}"/>
    <cellStyle name="SAPBEXHLevel3 2 2 6 2" xfId="15088" xr:uid="{3091FB18-5C2F-4FB9-A350-BCDB977770EE}"/>
    <cellStyle name="SAPBEXHLevel3 2 2 7" xfId="4298" xr:uid="{650EF53D-09E5-40AD-A3E0-0F04DE65D75B}"/>
    <cellStyle name="SAPBEXHLevel3 2 2 8" xfId="7902" xr:uid="{CD90AFF5-7272-43B6-B918-7CE765E1AC54}"/>
    <cellStyle name="SAPBEXHLevel3 2 3" xfId="2092" xr:uid="{1D055EA7-13D9-45CE-B659-B49E639C7C7A}"/>
    <cellStyle name="SAPBEXHLevel3 2 3 2" xfId="12271" xr:uid="{812EC1AE-D9A0-460E-A0A9-D0135DF64174}"/>
    <cellStyle name="SAPBEXHLevel3 2 3 2 2" xfId="15671" xr:uid="{1C599F29-48A1-4EF1-97E7-7F679EE93009}"/>
    <cellStyle name="SAPBEXHLevel3 2 3 2 3" xfId="17055" xr:uid="{08515761-6C52-4F44-B0A1-D41FE4756028}"/>
    <cellStyle name="SAPBEXHLevel3 2 3 3" xfId="10868" xr:uid="{EA96D372-EC91-469F-B422-16B55FDEAAE8}"/>
    <cellStyle name="SAPBEXHLevel3 2 3 3 2" xfId="14099" xr:uid="{04B5257E-E25C-418C-89B8-B11252333A1A}"/>
    <cellStyle name="SAPBEXHLevel3 2 3 3 3" xfId="13552" xr:uid="{09EEBB95-8D23-42E0-9C02-9390AB3FA5EE}"/>
    <cellStyle name="SAPBEXHLevel3 2 3 4" xfId="10071" xr:uid="{C98D55F0-2E7F-49B3-B233-D203AF5B0749}"/>
    <cellStyle name="SAPBEXHLevel3 2 3 5" xfId="13465" xr:uid="{8147D2E3-4F8A-4B5D-BEBB-98570BB1EF91}"/>
    <cellStyle name="SAPBEXHLevel3 2 3 6" xfId="13704" xr:uid="{ACDEA06B-7B25-4E99-859E-906D8261961D}"/>
    <cellStyle name="SAPBEXHLevel3 2 3 7" xfId="8178" xr:uid="{FB57F8F4-9238-469D-AFCE-E32D8ABD87CD}"/>
    <cellStyle name="SAPBEXHLevel3 2 4" xfId="1703" xr:uid="{E677BCB5-656F-4C80-9FC6-BAC7D66EA1DA}"/>
    <cellStyle name="SAPBEXHLevel3 2 4 2" xfId="12528" xr:uid="{2F16202E-6DD3-494B-AF5D-6F3790E73B1F}"/>
    <cellStyle name="SAPBEXHLevel3 2 4 2 2" xfId="15839" xr:uid="{AAEF748A-E105-45EC-9EE1-EF1015773F86}"/>
    <cellStyle name="SAPBEXHLevel3 2 4 2 3" xfId="17312" xr:uid="{BBF89C38-8703-47A0-B0E7-841378D26333}"/>
    <cellStyle name="SAPBEXHLevel3 2 4 3" xfId="11126" xr:uid="{56C25F6C-7FD4-4A60-B8B1-DCADBE81A0EB}"/>
    <cellStyle name="SAPBEXHLevel3 2 4 3 2" xfId="14313" xr:uid="{3B5BEDDA-2148-4C3C-BD1D-1E100F2199E5}"/>
    <cellStyle name="SAPBEXHLevel3 2 4 3 3" xfId="14486" xr:uid="{2416FE87-E558-4257-BD5E-B406D72F3C82}"/>
    <cellStyle name="SAPBEXHLevel3 2 4 4" xfId="9853" xr:uid="{93E50AF0-99A7-4ED9-9ECD-AFE7C5BAF236}"/>
    <cellStyle name="SAPBEXHLevel3 2 4 5" xfId="13286" xr:uid="{88D0E28A-EF5E-4761-B1FD-FA0F65B90F27}"/>
    <cellStyle name="SAPBEXHLevel3 2 4 6" xfId="14975" xr:uid="{841391CC-0AD6-48EB-B658-FE66FB152F7C}"/>
    <cellStyle name="SAPBEXHLevel3 2 4 7" xfId="7960" xr:uid="{ED47FC5B-4E20-45F0-A933-7081BA88C14B}"/>
    <cellStyle name="SAPBEXHLevel3 2 5" xfId="1976" xr:uid="{E48D92F1-440C-4B38-9C73-79E18CEDF4D3}"/>
    <cellStyle name="SAPBEXHLevel3 2 5 2" xfId="12712" xr:uid="{A4B0837D-0003-4016-9CE8-51FDC661BCDF}"/>
    <cellStyle name="SAPBEXHLevel3 2 5 2 2" xfId="15926" xr:uid="{FE8AAEB5-0365-47BB-8F84-87E2B7468687}"/>
    <cellStyle name="SAPBEXHLevel3 2 5 2 3" xfId="17487" xr:uid="{F4A26B4E-CFF7-4E63-B435-B706C44374D7}"/>
    <cellStyle name="SAPBEXHLevel3 2 5 3" xfId="11303" xr:uid="{1D63E65D-7FA5-4443-A907-3C2D3C7ABDCC}"/>
    <cellStyle name="SAPBEXHLevel3 2 5 3 2" xfId="14449" xr:uid="{7C0862BC-80FC-4445-8A2F-1F325B0DABEF}"/>
    <cellStyle name="SAPBEXHLevel3 2 5 3 3" xfId="14475" xr:uid="{85EBA3BC-D154-4BCB-BFCC-4F4E95A25D25}"/>
    <cellStyle name="SAPBEXHLevel3 2 5 4" xfId="10271" xr:uid="{5B2BCB91-E198-4933-A9D7-2367CD927A0B}"/>
    <cellStyle name="SAPBEXHLevel3 2 5 5" xfId="13627" xr:uid="{CF09B74A-846B-4A3E-9455-4CDC2BBCE553}"/>
    <cellStyle name="SAPBEXHLevel3 2 5 6" xfId="15067" xr:uid="{10CF52D8-187E-4EE6-8573-4C643208F5AC}"/>
    <cellStyle name="SAPBEXHLevel3 2 5 7" xfId="8381" xr:uid="{A4E7E9D9-4AD9-4AB8-A53E-B7C89B8226EA}"/>
    <cellStyle name="SAPBEXHLevel3 2 6" xfId="2787" xr:uid="{606E577C-BA9D-45C2-B3C0-519DF33611EF}"/>
    <cellStyle name="SAPBEXHLevel3 2 6 2" xfId="12301" xr:uid="{3F037123-A386-4760-989B-522B940D2A57}"/>
    <cellStyle name="SAPBEXHLevel3 2 6 2 2" xfId="15698" xr:uid="{93E396FF-DEE1-453D-92DF-0B773CD4CE02}"/>
    <cellStyle name="SAPBEXHLevel3 2 6 2 3" xfId="17085" xr:uid="{BE91C955-07D1-4781-B59C-A53D89C3D248}"/>
    <cellStyle name="SAPBEXHLevel3 2 6 3" xfId="14127" xr:uid="{19E067B0-39F9-489E-831A-CB8EEA7749EC}"/>
    <cellStyle name="SAPBEXHLevel3 2 6 4" xfId="15212" xr:uid="{371AE790-D0D0-4ED3-8C34-F145AA0919E7}"/>
    <cellStyle name="SAPBEXHLevel3 2 6 5" xfId="10898" xr:uid="{0FB1BDA7-DB98-4C78-911C-2E774D080B09}"/>
    <cellStyle name="SAPBEXHLevel3 2 7" xfId="1479" xr:uid="{93D96F75-5E65-4EBE-BDC5-584B6911B8F1}"/>
    <cellStyle name="SAPBEXHLevel3 2 7 2" xfId="15384" xr:uid="{97ACF44A-1DB5-419F-9ABC-91D41F2BC407}"/>
    <cellStyle name="SAPBEXHLevel3 2 7 3" xfId="16565" xr:uid="{5E78D998-377A-436A-A4AB-3C40A358822A}"/>
    <cellStyle name="SAPBEXHLevel3 2 7 4" xfId="11671" xr:uid="{C6477E43-2AE8-4F4B-B03D-CC6C59B5EA06}"/>
    <cellStyle name="SAPBEXHLevel3 2 8" xfId="4347" xr:uid="{EB69CA6C-B5AB-49C0-9A85-540C81F74492}"/>
    <cellStyle name="SAPBEXHLevel3 2 8 2" xfId="13784" xr:uid="{3F243731-E656-4020-A251-9AC9ADF62346}"/>
    <cellStyle name="SAPBEXHLevel3 2 8 3" xfId="14942" xr:uid="{0F961C44-0441-45E1-B839-633474A1D498}"/>
    <cellStyle name="SAPBEXHLevel3 2 8 4" xfId="10524" xr:uid="{81391494-03D9-4F46-92DB-EBB166F05AB2}"/>
    <cellStyle name="SAPBEXHLevel3 2 9" xfId="5724" xr:uid="{8DFEBF8F-97B6-4809-A1BF-205764C14882}"/>
    <cellStyle name="SAPBEXHLevel3 2 9 2" xfId="9244" xr:uid="{6CADE293-C33A-4F63-8C87-5765779C5E52}"/>
    <cellStyle name="SAPBEXHLevel3 3" xfId="814" xr:uid="{10CA161C-CCDE-4D53-82A2-23D81CB625F3}"/>
    <cellStyle name="SAPBEXHLevel3 3 2" xfId="1298" xr:uid="{4329B46A-C923-45CF-BEB9-863B96ADF50F}"/>
    <cellStyle name="SAPBEXHLevel3 3 2 2" xfId="2546" xr:uid="{CF67B00E-FC50-4A9B-9586-26AC04F06887}"/>
    <cellStyle name="SAPBEXHLevel3 3 2 2 2" xfId="14849" xr:uid="{369F0B8D-7F64-4AE8-B08E-8BB0D23B3092}"/>
    <cellStyle name="SAPBEXHLevel3 3 2 3" xfId="3052" xr:uid="{E67DE1D7-D47E-4327-A99C-88AA6104960E}"/>
    <cellStyle name="SAPBEXHLevel3 3 2 3 2" xfId="15562" xr:uid="{BE06756E-4371-4874-8EE8-2E1A5C12BD32}"/>
    <cellStyle name="SAPBEXHLevel3 3 2 4" xfId="2766" xr:uid="{ECD94B38-02B0-4ADA-AC53-BBD1DC7C291D}"/>
    <cellStyle name="SAPBEXHLevel3 3 2 4 2" xfId="16958" xr:uid="{C6CB3454-4926-4C36-8346-EB4451C6EA1B}"/>
    <cellStyle name="SAPBEXHLevel3 3 2 5" xfId="3194" xr:uid="{8A526427-589A-491E-B33C-A4AAE67BEB52}"/>
    <cellStyle name="SAPBEXHLevel3 3 2 6" xfId="2775" xr:uid="{23D74290-5327-4B7F-A742-989CDFB0B89B}"/>
    <cellStyle name="SAPBEXHLevel3 3 2 7" xfId="3603" xr:uid="{599D33D0-B08A-421A-98A1-01F1627C6ED5}"/>
    <cellStyle name="SAPBEXHLevel3 3 2 8" xfId="12159" xr:uid="{D16432FE-B8AB-45B6-B56B-0046EA44CD92}"/>
    <cellStyle name="SAPBEXHLevel3 3 3" xfId="2093" xr:uid="{8286987B-1671-43AA-B039-CA06B8B22D41}"/>
    <cellStyle name="SAPBEXHLevel3 3 3 2" xfId="13988" xr:uid="{0022E84E-0308-47D2-9960-624CB49705CF}"/>
    <cellStyle name="SAPBEXHLevel3 3 3 3" xfId="13004" xr:uid="{C205D381-C24C-45EC-A0ED-0095F1C82D87}"/>
    <cellStyle name="SAPBEXHLevel3 3 3 4" xfId="10755" xr:uid="{0CD1F536-075E-409D-8B3D-D4146BA97232}"/>
    <cellStyle name="SAPBEXHLevel3 3 4" xfId="1704" xr:uid="{41955CEF-DEE6-474D-AE04-6DE7F094F7A7}"/>
    <cellStyle name="SAPBEXHLevel3 3 4 2" xfId="10148" xr:uid="{AD06ADA8-D85D-4E70-A18E-56F41B4DA865}"/>
    <cellStyle name="SAPBEXHLevel3 3 5" xfId="3184" xr:uid="{F9835A16-4C5D-4DA9-9EB0-14AB457B6CFB}"/>
    <cellStyle name="SAPBEXHLevel3 3 5 2" xfId="13540" xr:uid="{B27FEB66-2FDB-4E0C-AFFF-3BFD28855C11}"/>
    <cellStyle name="SAPBEXHLevel3 3 6" xfId="3743" xr:uid="{BB1FB71E-1E5F-415D-A0CF-8F19270C599B}"/>
    <cellStyle name="SAPBEXHLevel3 3 6 2" xfId="14374" xr:uid="{C6DA81FB-2119-4AFB-8EF3-04944D1EC23C}"/>
    <cellStyle name="SAPBEXHLevel3 3 7" xfId="4020" xr:uid="{48637EFC-2653-41CB-A564-99200DCB4AFE}"/>
    <cellStyle name="SAPBEXHLevel3 3 8" xfId="4156" xr:uid="{42E95486-049E-4313-8C35-1BF6F0F3040F}"/>
    <cellStyle name="SAPBEXHLevel3 3 9" xfId="8256" xr:uid="{CE9F91C6-ED1A-4DF2-8046-24C3BF7246CB}"/>
    <cellStyle name="SAPBEXHLevel3 4" xfId="815" xr:uid="{66A5B34C-C2DD-443C-A6CC-8E455FA311AF}"/>
    <cellStyle name="SAPBEXHLevel3 4 10" xfId="8177" xr:uid="{349ADE9D-5907-485F-9C3D-EBA3856E0B3D}"/>
    <cellStyle name="SAPBEXHLevel3 4 2" xfId="816" xr:uid="{90817135-C6D3-459B-B24B-1C1B24B84666}"/>
    <cellStyle name="SAPBEXHLevel3 4 2 2" xfId="1300" xr:uid="{3820AE6E-2C20-4E8E-9E85-25ED34A193DC}"/>
    <cellStyle name="SAPBEXHLevel3 4 2 2 2" xfId="2548" xr:uid="{97C66042-AC39-430F-92D6-418740F05B16}"/>
    <cellStyle name="SAPBEXHLevel3 4 2 2 3" xfId="3054" xr:uid="{F9171AC7-E4AA-42CD-8AFA-E10B3DC9DBC9}"/>
    <cellStyle name="SAPBEXHLevel3 4 2 2 4" xfId="3268" xr:uid="{2A47A843-5D63-44A4-9071-EAAD2DDCE047}"/>
    <cellStyle name="SAPBEXHLevel3 4 2 2 5" xfId="3408" xr:uid="{91923EA6-455A-4199-A4A9-E44F99BBADFC}"/>
    <cellStyle name="SAPBEXHLevel3 4 2 2 6" xfId="3686" xr:uid="{91015938-604E-4CD6-9AA3-B18CF01DF696}"/>
    <cellStyle name="SAPBEXHLevel3 4 2 2 7" xfId="4387" xr:uid="{CA80D96C-5D80-4A07-B619-8FC81FE0E565}"/>
    <cellStyle name="SAPBEXHLevel3 4 2 2 8" xfId="14911" xr:uid="{CB14E926-B869-47A2-841D-C594BBA6AA7C}"/>
    <cellStyle name="SAPBEXHLevel3 4 2 3" xfId="2095" xr:uid="{D28A6F48-5BEF-49C5-A21B-D8077ECBDB6D}"/>
    <cellStyle name="SAPBEXHLevel3 4 2 3 2" xfId="15670" xr:uid="{90F29438-58E6-4201-B89F-576490AD3711}"/>
    <cellStyle name="SAPBEXHLevel3 4 2 4" xfId="1707" xr:uid="{7A9B668E-E41E-40B4-B845-BC0CA2A041CB}"/>
    <cellStyle name="SAPBEXHLevel3 4 2 4 2" xfId="17054" xr:uid="{B09CFA47-1487-406E-82F0-4258DE480308}"/>
    <cellStyle name="SAPBEXHLevel3 4 2 5" xfId="2692" xr:uid="{5B68921C-3BD7-43CD-80D5-819F3C68A7F3}"/>
    <cellStyle name="SAPBEXHLevel3 4 2 6" xfId="3410" xr:uid="{648502CB-7561-499B-80AC-6DB7C182E7C7}"/>
    <cellStyle name="SAPBEXHLevel3 4 2 7" xfId="3219" xr:uid="{D3EE60C7-6C88-4E76-846C-29136F1A87D6}"/>
    <cellStyle name="SAPBEXHLevel3 4 2 8" xfId="2358" xr:uid="{AC0CB668-D290-4EE6-BA91-72517D4FC328}"/>
    <cellStyle name="SAPBEXHLevel3 4 2 9" xfId="12270" xr:uid="{255AD69B-A0C8-4F45-A8D8-6B2D79C3DCAF}"/>
    <cellStyle name="SAPBEXHLevel3 4 3" xfId="1299" xr:uid="{7EF6A382-3BCF-4326-A371-671D1F36E260}"/>
    <cellStyle name="SAPBEXHLevel3 4 3 2" xfId="2547" xr:uid="{851D2614-26CC-4317-889F-B43E7E8DD424}"/>
    <cellStyle name="SAPBEXHLevel3 4 3 2 2" xfId="14098" xr:uid="{F7AFA85F-2070-46F4-907F-623B57D1609A}"/>
    <cellStyle name="SAPBEXHLevel3 4 3 3" xfId="3053" xr:uid="{DBFBA162-D4E4-4135-9313-E9DA98051908}"/>
    <cellStyle name="SAPBEXHLevel3 4 3 3 2" xfId="13828" xr:uid="{C5FC53A9-CC1A-4E2B-9230-3C943239BFAA}"/>
    <cellStyle name="SAPBEXHLevel3 4 3 4" xfId="1754" xr:uid="{7F3FC872-07B8-41B5-AA20-D72539EDF3F4}"/>
    <cellStyle name="SAPBEXHLevel3 4 3 5" xfId="2289" xr:uid="{8F0A5C0D-9C8B-4C87-B943-BB55D05B3E37}"/>
    <cellStyle name="SAPBEXHLevel3 4 3 6" xfId="3147" xr:uid="{581D9B44-FDA8-46E7-98A5-F42E19BD6547}"/>
    <cellStyle name="SAPBEXHLevel3 4 3 7" xfId="4330" xr:uid="{A3E2299D-049D-4795-9DCE-6ACD82703664}"/>
    <cellStyle name="SAPBEXHLevel3 4 3 8" xfId="10867" xr:uid="{5FFE96B6-3F57-41F9-BA6E-11F8EF3B574E}"/>
    <cellStyle name="SAPBEXHLevel3 4 4" xfId="2094" xr:uid="{98212013-7034-4CC2-BA89-098AAD9278C7}"/>
    <cellStyle name="SAPBEXHLevel3 4 4 2" xfId="10070" xr:uid="{DD840783-9CCD-4178-BEF0-F1A181CFE833}"/>
    <cellStyle name="SAPBEXHLevel3 4 5" xfId="1705" xr:uid="{6D5A3969-DA06-4522-AD4A-D4C2A25F47E3}"/>
    <cellStyle name="SAPBEXHLevel3 4 5 2" xfId="13464" xr:uid="{445E61A3-3287-4043-9371-1F6395CFB1B0}"/>
    <cellStyle name="SAPBEXHLevel3 4 6" xfId="1848" xr:uid="{278A49C1-83C1-488E-9302-5FA4F63AA7DA}"/>
    <cellStyle name="SAPBEXHLevel3 4 6 2" xfId="9047" xr:uid="{D2D05663-22E6-424A-B0C3-CEAF83376184}"/>
    <cellStyle name="SAPBEXHLevel3 4 7" xfId="2704" xr:uid="{5AF28B08-546C-46E2-9B84-D57FD84D5CE1}"/>
    <cellStyle name="SAPBEXHLevel3 4 8" xfId="2675" xr:uid="{B8BDD5A9-2039-4F23-9BCA-F05BB6BF63EF}"/>
    <cellStyle name="SAPBEXHLevel3 4 9" xfId="3921" xr:uid="{3F30F26F-DF11-4F06-AEB5-FB463199BE36}"/>
    <cellStyle name="SAPBEXHLevel3 5" xfId="954" xr:uid="{21F07DBF-017A-4A74-8A24-8536444B45F4}"/>
    <cellStyle name="SAPBEXHLevel3 5 2" xfId="1362" xr:uid="{76A1C0DD-DD42-4D27-B225-70057DABE13F}"/>
    <cellStyle name="SAPBEXHLevel3 5 2 2" xfId="2610" xr:uid="{DCF0DED3-AC97-4CDC-9227-8F5FCA4B99F0}"/>
    <cellStyle name="SAPBEXHLevel3 5 2 2 2" xfId="15032" xr:uid="{D8497445-AC9A-4AA7-BC63-A263C3609DCE}"/>
    <cellStyle name="SAPBEXHLevel3 5 2 3" xfId="3116" xr:uid="{686C24CC-E92E-4182-9845-268CA15307E1}"/>
    <cellStyle name="SAPBEXHLevel3 5 2 3 2" xfId="15838" xr:uid="{0B30F37F-FFB3-46D7-8B5F-24BACD1AB214}"/>
    <cellStyle name="SAPBEXHLevel3 5 2 4" xfId="2682" xr:uid="{3BACA5EA-36E5-4DB8-B17F-CCDFCB878EB3}"/>
    <cellStyle name="SAPBEXHLevel3 5 2 4 2" xfId="17311" xr:uid="{1739895C-9A47-474F-8736-1B9E4B71024A}"/>
    <cellStyle name="SAPBEXHLevel3 5 2 5" xfId="3947" xr:uid="{4A169943-625A-49BC-9FB8-BFE2B8EC7DD5}"/>
    <cellStyle name="SAPBEXHLevel3 5 2 6" xfId="2645" xr:uid="{C0DD16F0-2914-4A52-A8B4-8F78F03E16C7}"/>
    <cellStyle name="SAPBEXHLevel3 5 2 7" xfId="3608" xr:uid="{5224A8C8-18E1-4FB0-B9E3-9F0DA79FAB5E}"/>
    <cellStyle name="SAPBEXHLevel3 5 2 8" xfId="12527" xr:uid="{3895F81E-90A1-4D7F-B58A-EF99D6B4CD0C}"/>
    <cellStyle name="SAPBEXHLevel3 5 3" xfId="2222" xr:uid="{48A45B1B-DEE8-4352-B192-A9F7FABD981A}"/>
    <cellStyle name="SAPBEXHLevel3 5 3 2" xfId="14312" xr:uid="{0F3817A0-69E9-43F2-B01A-4774B1C39A88}"/>
    <cellStyle name="SAPBEXHLevel3 5 3 3" xfId="15128" xr:uid="{149C83AA-F24C-48A6-932B-8FE22AD007A7}"/>
    <cellStyle name="SAPBEXHLevel3 5 3 4" xfId="11125" xr:uid="{2C0BD2CD-6865-4214-AAD1-4931D9237CF2}"/>
    <cellStyle name="SAPBEXHLevel3 5 4" xfId="2729" xr:uid="{C451D0D6-45AF-4D28-A6E0-96523D5143D8}"/>
    <cellStyle name="SAPBEXHLevel3 5 4 2" xfId="9854" xr:uid="{BD7A9D05-7A3D-4364-926D-930F688E2CC3}"/>
    <cellStyle name="SAPBEXHLevel3 5 5" xfId="1832" xr:uid="{19B7A559-5DEB-481E-8F1A-F3BC40A69F85}"/>
    <cellStyle name="SAPBEXHLevel3 5 5 2" xfId="13287" xr:uid="{A2E7D9CC-9185-435D-8F60-B0AE1ED0E6B0}"/>
    <cellStyle name="SAPBEXHLevel3 5 6" xfId="3286" xr:uid="{6E29A7D6-827D-4F2B-B88A-A3759F9F4084}"/>
    <cellStyle name="SAPBEXHLevel3 5 6 2" xfId="13126" xr:uid="{ABDB69D8-756A-4BA3-BE14-DEAD60D9BFF9}"/>
    <cellStyle name="SAPBEXHLevel3 5 7" xfId="1888" xr:uid="{6ADF171B-E188-448D-AC5A-4BA98495C430}"/>
    <cellStyle name="SAPBEXHLevel3 5 8" xfId="4051" xr:uid="{1DE0597A-D733-4038-A57B-FAD3AEA627CF}"/>
    <cellStyle name="SAPBEXHLevel3 5 9" xfId="7961" xr:uid="{4D8770C4-8799-4A9B-82E5-655F82A9C978}"/>
    <cellStyle name="SAPBEXHLevel3 6" xfId="983" xr:uid="{C40416A9-F34F-4C7C-8930-F24671FE66A6}"/>
    <cellStyle name="SAPBEXHLevel3 6 2" xfId="12711" xr:uid="{C9E3FD2D-4125-45A3-8F5C-689AD57F2B6E}"/>
    <cellStyle name="SAPBEXHLevel3 6 2 2" xfId="15116" xr:uid="{262BA7E3-D72E-4069-96F5-6D38D1109A4D}"/>
    <cellStyle name="SAPBEXHLevel3 6 2 3" xfId="15925" xr:uid="{FC16699C-1146-46AB-9631-1E0EEAC7C214}"/>
    <cellStyle name="SAPBEXHLevel3 6 2 4" xfId="17486" xr:uid="{A090D816-DE67-483D-96DF-30B6455F9774}"/>
    <cellStyle name="SAPBEXHLevel3 6 3" xfId="11302" xr:uid="{A17201C7-1FC0-4B24-AD9E-CE54A60B0C3E}"/>
    <cellStyle name="SAPBEXHLevel3 6 3 2" xfId="14448" xr:uid="{729C08C6-A5E5-4C45-8ABE-ECF27D809276}"/>
    <cellStyle name="SAPBEXHLevel3 6 3 3" xfId="9149" xr:uid="{E3C0023E-A755-4EFE-B65B-D0E943D90CB2}"/>
    <cellStyle name="SAPBEXHLevel3 6 4" xfId="10016" xr:uid="{4FB332AA-7A5F-4C15-BB43-35AE59EB3361}"/>
    <cellStyle name="SAPBEXHLevel3 6 5" xfId="13410" xr:uid="{A6809CA1-673D-47FB-A25F-A6F0B560A112}"/>
    <cellStyle name="SAPBEXHLevel3 6 6" xfId="14751" xr:uid="{C8A9B95C-C472-42E0-A2CE-02839A599C23}"/>
    <cellStyle name="SAPBEXHLevel3 6 7" xfId="8123" xr:uid="{EE48936E-A1C0-4F17-8F81-C596D18ED66F}"/>
    <cellStyle name="SAPBEXHLevel3 7" xfId="1030" xr:uid="{47367F35-08C4-44CD-890D-19804E087335}"/>
    <cellStyle name="SAPBEXHLevel3 7 2" xfId="15325" xr:uid="{586C86E2-9430-4AD3-B2AD-D73DFBBD93F0}"/>
    <cellStyle name="SAPBEXHLevel3 7 3" xfId="16441" xr:uid="{2B658283-181E-4F06-B2E4-B07B6B6C2969}"/>
    <cellStyle name="SAPBEXHLevel3 7 4" xfId="11537" xr:uid="{5CD82BD9-5DF4-4C50-BD96-96B033DEF378}"/>
    <cellStyle name="SAPBEXHLevel3 8" xfId="269" xr:uid="{9568E2B5-3E3E-4178-B170-48BBC3C778D2}"/>
    <cellStyle name="SAPBEXHLevel3 8 2" xfId="1185" xr:uid="{C1EA4BC9-C2A0-48F4-9BB1-AD63D99AC6E4}"/>
    <cellStyle name="SAPBEXHLevel3 8 2 2" xfId="2433" xr:uid="{F55F5A6B-91D4-4AA7-9C90-7A36215E87A1}"/>
    <cellStyle name="SAPBEXHLevel3 8 2 3" xfId="2939" xr:uid="{9B04A56C-7BA0-43BF-87C2-4ED52F233A99}"/>
    <cellStyle name="SAPBEXHLevel3 8 2 4" xfId="3284" xr:uid="{DEF4D60B-E559-4FFA-827F-22B30D692178}"/>
    <cellStyle name="SAPBEXHLevel3 8 2 5" xfId="3312" xr:uid="{2654ECF5-62C7-4B97-AB38-1A06864AE7C0}"/>
    <cellStyle name="SAPBEXHLevel3 8 2 6" xfId="3591" xr:uid="{5D7A8C15-1A15-4A99-9D0E-BF0CB3F99E0A}"/>
    <cellStyle name="SAPBEXHLevel3 8 2 7" xfId="4151" xr:uid="{0E2BE5F2-6690-445E-85E8-588BEEE4AEF3}"/>
    <cellStyle name="SAPBEXHLevel3 8 2 8" xfId="14699" xr:uid="{EBD848A4-D32E-4FD8-A2B7-6F636A2025C2}"/>
    <cellStyle name="SAPBEXHLevel3 8 3" xfId="1611" xr:uid="{AA1EB6F9-E636-4AE0-B094-0794198D22E5}"/>
    <cellStyle name="SAPBEXHLevel3 8 3 2" xfId="15422" xr:uid="{2D939D93-320B-4C49-884F-A8591A867F6C}"/>
    <cellStyle name="SAPBEXHLevel3 8 4" xfId="1927" xr:uid="{5A31271C-11EA-40A7-8FB6-1E43D429A441}"/>
    <cellStyle name="SAPBEXHLevel3 8 4 2" xfId="16764" xr:uid="{2F293FDE-1077-48E2-8067-47989AB25DA0}"/>
    <cellStyle name="SAPBEXHLevel3 8 5" xfId="2755" xr:uid="{C6BB4B7A-E25C-48BF-8007-D2EF3BEBD236}"/>
    <cellStyle name="SAPBEXHLevel3 8 6" xfId="2709" xr:uid="{342B54ED-09F8-493A-A44D-1036B3C1ACC8}"/>
    <cellStyle name="SAPBEXHLevel3 8 7" xfId="4225" xr:uid="{886F5C03-0ABC-4740-A3EC-CCFE416BF14B}"/>
    <cellStyle name="SAPBEXHLevel3 8 8" xfId="4033" xr:uid="{2EFF3A17-E297-4905-B8A4-BCBAB4217E80}"/>
    <cellStyle name="SAPBEXHLevel3 8 9" xfId="11904" xr:uid="{658F73CE-7036-462A-AF04-6622C5AE6708}"/>
    <cellStyle name="SAPBEXHLevel3 9" xfId="1136" xr:uid="{D3AC100D-C776-47CE-BF19-232F583104D0}"/>
    <cellStyle name="SAPBEXHLevel3 9 2" xfId="2384" xr:uid="{0E419A29-6C30-4C1B-B024-69D16D7C0497}"/>
    <cellStyle name="SAPBEXHLevel3 9 2 2" xfId="13783" xr:uid="{12893E26-DC26-405C-A8E0-CA3785615B44}"/>
    <cellStyle name="SAPBEXHLevel3 9 3" xfId="2890" xr:uid="{A77A1B78-CFAA-40DE-AA86-2F858A097E1F}"/>
    <cellStyle name="SAPBEXHLevel3 9 3 2" xfId="14148" xr:uid="{181D4416-CB33-41A9-B702-1E33306FFDFF}"/>
    <cellStyle name="SAPBEXHLevel3 9 4" xfId="1803" xr:uid="{AC3E6250-6E15-4FE8-98E0-D8360E629097}"/>
    <cellStyle name="SAPBEXHLevel3 9 5" xfId="3496" xr:uid="{B7BEF454-E821-4A54-9620-2C882B9932D5}"/>
    <cellStyle name="SAPBEXHLevel3 9 6" xfId="2732" xr:uid="{64256C87-2E4A-4C9F-982A-C55A4C88499A}"/>
    <cellStyle name="SAPBEXHLevel3 9 7" xfId="3871" xr:uid="{FA5C4354-0863-432D-9BA3-D473626AFBC9}"/>
    <cellStyle name="SAPBEXHLevel3 9 8" xfId="10523" xr:uid="{2AD0398D-55B6-4183-B5FB-34FB0C187ADE}"/>
    <cellStyle name="SAPBEXHLevel3_0910 GSO Capex RRP - Final (Detail) v2 220710" xfId="5725" xr:uid="{A03EF1F8-9F28-4CBE-85AD-CE7874EB7778}"/>
    <cellStyle name="SAPBEXHLevel3X" xfId="76" xr:uid="{F715E3E4-6FF2-43E0-97F3-A3A66A824309}"/>
    <cellStyle name="SAPBEXHLevel3X 10" xfId="3156" xr:uid="{DF082CFD-AE61-4C3C-AF96-801C682001DC}"/>
    <cellStyle name="SAPBEXHLevel3X 10 2" xfId="13785" xr:uid="{9DE603C7-E058-49E3-9565-2EFE23A475A5}"/>
    <cellStyle name="SAPBEXHLevel3X 10 3" xfId="13094" xr:uid="{AF45AD46-604A-431F-B3CA-5AA6D442C128}"/>
    <cellStyle name="SAPBEXHLevel3X 10 4" xfId="10525" xr:uid="{509FD559-602D-46A7-81D3-180603C97EB7}"/>
    <cellStyle name="SAPBEXHLevel3X 11" xfId="3964" xr:uid="{44A55457-294C-4982-85F2-2F93B07961D8}"/>
    <cellStyle name="SAPBEXHLevel3X 11 2" xfId="9245" xr:uid="{C5E5D619-FB58-471D-858A-95E1A17C813B}"/>
    <cellStyle name="SAPBEXHLevel3X 12" xfId="2706" xr:uid="{8A53DE0C-5D24-4DBD-AA1F-C75D9A8A6B9F}"/>
    <cellStyle name="SAPBEXHLevel3X 12 2" xfId="9008" xr:uid="{615BC6C0-5172-455D-A1F6-828EF6DEFFBA}"/>
    <cellStyle name="SAPBEXHLevel3X 13" xfId="4213" xr:uid="{42E9FB64-694E-4128-A053-959A6CFD9D2E}"/>
    <cellStyle name="SAPBEXHLevel3X 14" xfId="5726" xr:uid="{A310D3B1-C915-4790-A600-357655BB6422}"/>
    <cellStyle name="SAPBEXHLevel3X 15" xfId="6003" xr:uid="{5F3F366C-DF5B-4F3C-ABF2-7DBDA054FA94}"/>
    <cellStyle name="SAPBEXHLevel3X 16" xfId="7356" xr:uid="{9923A589-9A03-4AD3-9622-4C32CC9EB9AE}"/>
    <cellStyle name="SAPBEXHLevel3X 2" xfId="817" xr:uid="{97CDC053-E55D-4F3F-8612-E6621A32F893}"/>
    <cellStyle name="SAPBEXHLevel3X 2 10" xfId="5727" xr:uid="{988D8286-D6BF-4004-A107-3043181D4E25}"/>
    <cellStyle name="SAPBEXHLevel3X 2 10 2" xfId="9009" xr:uid="{8769CF13-B643-4514-9668-8C1719AD9550}"/>
    <cellStyle name="SAPBEXHLevel3X 2 11" xfId="6004" xr:uid="{332594FA-ABE9-4CAE-AAE6-932B1291868B}"/>
    <cellStyle name="SAPBEXHLevel3X 2 12" xfId="7357" xr:uid="{BC6045AC-58B6-4257-BD0A-8704D2AAB7C8}"/>
    <cellStyle name="SAPBEXHLevel3X 2 2" xfId="818" xr:uid="{267B69FD-A4EF-4746-86B3-F0E127BB4168}"/>
    <cellStyle name="SAPBEXHLevel3X 2 2 2" xfId="1302" xr:uid="{3E5DCD25-C04B-412C-8B21-41BFED97D5BD}"/>
    <cellStyle name="SAPBEXHLevel3X 2 2 2 2" xfId="2550" xr:uid="{D7F85A6E-1420-4E51-BB99-28AB31154865}"/>
    <cellStyle name="SAPBEXHLevel3X 2 2 2 2 2" xfId="15565" xr:uid="{ADCB9AD2-91BB-442C-8328-255CC3C29581}"/>
    <cellStyle name="SAPBEXHLevel3X 2 2 2 3" xfId="3056" xr:uid="{D523D57A-F91A-4D84-A994-2887040B9B4C}"/>
    <cellStyle name="SAPBEXHLevel3X 2 2 2 3 2" xfId="16961" xr:uid="{713727BA-B287-422C-8B12-EB1F86BAAE86}"/>
    <cellStyle name="SAPBEXHLevel3X 2 2 2 4" xfId="1567" xr:uid="{E99B4C33-4740-4C71-927E-BE697A380F21}"/>
    <cellStyle name="SAPBEXHLevel3X 2 2 2 5" xfId="3705" xr:uid="{7AEF89F2-8057-4043-A72F-2FAFB2C0972E}"/>
    <cellStyle name="SAPBEXHLevel3X 2 2 2 6" xfId="3926" xr:uid="{FC17D3EF-D41C-454F-900E-9DFF47EDADDD}"/>
    <cellStyle name="SAPBEXHLevel3X 2 2 2 7" xfId="4343" xr:uid="{C6DBA607-948A-4E03-B741-A3BB174F73B6}"/>
    <cellStyle name="SAPBEXHLevel3X 2 2 2 8" xfId="12162" xr:uid="{9F8E1BCA-69E0-4386-BCAA-30F168D4D860}"/>
    <cellStyle name="SAPBEXHLevel3X 2 2 3" xfId="2097" xr:uid="{3537331C-EE25-4ABD-B233-A304C8B9B8FB}"/>
    <cellStyle name="SAPBEXHLevel3X 2 2 3 2" xfId="13991" xr:uid="{F753251A-F252-4CD1-8C62-08411A304579}"/>
    <cellStyle name="SAPBEXHLevel3X 2 2 3 3" xfId="13103" xr:uid="{BF57578F-6A43-4DD0-8B26-DD6AF0309FDD}"/>
    <cellStyle name="SAPBEXHLevel3X 2 2 3 4" xfId="10758" xr:uid="{0D6DBEB7-CBD9-4056-AD73-79EB800F5F46}"/>
    <cellStyle name="SAPBEXHLevel3X 2 2 4" xfId="2623" xr:uid="{008631A1-D390-4A8A-8914-3FC9F60101E5}"/>
    <cellStyle name="SAPBEXHLevel3X 2 2 4 2" xfId="10238" xr:uid="{6DDBB510-2457-412A-A13F-EAC84757FD8E}"/>
    <cellStyle name="SAPBEXHLevel3X 2 2 5" xfId="1723" xr:uid="{230F1BEF-3825-480C-8A25-690DB8919F7A}"/>
    <cellStyle name="SAPBEXHLevel3X 2 2 5 2" xfId="13593" xr:uid="{4EB0D9A6-698D-41C9-896D-89C1F2D18374}"/>
    <cellStyle name="SAPBEXHLevel3X 2 2 6" xfId="3692" xr:uid="{3F0889A2-9963-482D-A0E9-85CB04DC9AB5}"/>
    <cellStyle name="SAPBEXHLevel3X 2 2 6 2" xfId="15075" xr:uid="{7A0A3EAF-2FD3-4070-A0DE-71FA4F617FF6}"/>
    <cellStyle name="SAPBEXHLevel3X 2 2 7" xfId="3725" xr:uid="{F4D470B8-B085-4B0B-8F4A-363C54A3C5B5}"/>
    <cellStyle name="SAPBEXHLevel3X 2 2 8" xfId="4403" xr:uid="{D6A9DB37-934F-4963-BD2F-CD5097A70C9C}"/>
    <cellStyle name="SAPBEXHLevel3X 2 2 9" xfId="8347" xr:uid="{2FB35886-A969-47F1-930C-D3BB13B45C79}"/>
    <cellStyle name="SAPBEXHLevel3X 2 3" xfId="1301" xr:uid="{83C15D86-07E8-4E1F-BD23-FE2D6061C55B}"/>
    <cellStyle name="SAPBEXHLevel3X 2 3 2" xfId="2549" xr:uid="{2A5DBA1C-BB72-4CCA-8F79-D8B11AE5224D}"/>
    <cellStyle name="SAPBEXHLevel3X 2 3 2 2" xfId="15673" xr:uid="{86FAA8A1-4B24-47A9-B590-7E5BD55A7B55}"/>
    <cellStyle name="SAPBEXHLevel3X 2 3 2 3" xfId="17057" xr:uid="{DCEAB0EA-A3F5-464B-9008-D61FAED9F7B2}"/>
    <cellStyle name="SAPBEXHLevel3X 2 3 2 4" xfId="12273" xr:uid="{F34A601A-C00E-4072-981F-28DB0EE925E4}"/>
    <cellStyle name="SAPBEXHLevel3X 2 3 3" xfId="3055" xr:uid="{08FAABC4-A4FA-4CE4-BB08-025AE0279EAB}"/>
    <cellStyle name="SAPBEXHLevel3X 2 3 3 2" xfId="14101" xr:uid="{E9AA304C-19CE-4D1B-B765-05340B76B001}"/>
    <cellStyle name="SAPBEXHLevel3X 2 3 3 3" xfId="13046" xr:uid="{00C330B5-6EA9-4A95-A971-0C753ED42D04}"/>
    <cellStyle name="SAPBEXHLevel3X 2 3 3 4" xfId="10870" xr:uid="{C5D7C361-7977-489B-BE6D-4F1BEACF4C44}"/>
    <cellStyle name="SAPBEXHLevel3X 2 3 4" xfId="3197" xr:uid="{D418E86B-2E8B-4B56-BFA6-F3B8B483CBDB}"/>
    <cellStyle name="SAPBEXHLevel3X 2 3 4 2" xfId="10073" xr:uid="{501DF053-B789-490B-A558-A2AA972AD7B1}"/>
    <cellStyle name="SAPBEXHLevel3X 2 3 5" xfId="3497" xr:uid="{0982C9DA-A83A-4712-8982-8AEC71E20F4C}"/>
    <cellStyle name="SAPBEXHLevel3X 2 3 5 2" xfId="13467" xr:uid="{C53E6AEF-0051-4069-A6CC-C42332B64A21}"/>
    <cellStyle name="SAPBEXHLevel3X 2 3 6" xfId="3873" xr:uid="{5CD8E790-D1B2-41EC-879D-FA81C3384855}"/>
    <cellStyle name="SAPBEXHLevel3X 2 3 6 2" xfId="13359" xr:uid="{70C1068F-EEC7-425A-98E6-17E51F72FEF5}"/>
    <cellStyle name="SAPBEXHLevel3X 2 3 7" xfId="3416" xr:uid="{6C3155C8-02AD-490E-BBA0-F987DDAB37D7}"/>
    <cellStyle name="SAPBEXHLevel3X 2 3 8" xfId="8180" xr:uid="{465C0E5F-C4FB-474D-8373-F6BC5B8777D6}"/>
    <cellStyle name="SAPBEXHLevel3X 2 4" xfId="2096" xr:uid="{3C6535DC-E599-4695-BC21-BD74EDE6DB91}"/>
    <cellStyle name="SAPBEXHLevel3X 2 4 2" xfId="12530" xr:uid="{89FD3751-68FE-4EAB-A334-21197835820D}"/>
    <cellStyle name="SAPBEXHLevel3X 2 4 2 2" xfId="15841" xr:uid="{B3A68D59-4BFE-4BA0-A749-6E546BE61737}"/>
    <cellStyle name="SAPBEXHLevel3X 2 4 2 3" xfId="17314" xr:uid="{EA6F08B8-FF08-44F3-BB6B-AE412819ABD4}"/>
    <cellStyle name="SAPBEXHLevel3X 2 4 3" xfId="11128" xr:uid="{911DB20A-EE16-4839-B2AC-426F3533905A}"/>
    <cellStyle name="SAPBEXHLevel3X 2 4 3 2" xfId="14315" xr:uid="{EF50D83B-D53B-42A4-8A4C-0B1246775765}"/>
    <cellStyle name="SAPBEXHLevel3X 2 4 3 3" xfId="13670" xr:uid="{BEBA25DF-971A-49C0-B6B7-D1C99FC1769E}"/>
    <cellStyle name="SAPBEXHLevel3X 2 4 4" xfId="10143" xr:uid="{21629DFC-4A45-4F42-9B87-201707B74B7C}"/>
    <cellStyle name="SAPBEXHLevel3X 2 4 5" xfId="13537" xr:uid="{60AA6E98-2DA5-476D-BC09-9DA204B1087B}"/>
    <cellStyle name="SAPBEXHLevel3X 2 4 6" xfId="13116" xr:uid="{3BA702DE-A2AF-4B99-B815-D06CB1F667C5}"/>
    <cellStyle name="SAPBEXHLevel3X 2 4 7" xfId="8251" xr:uid="{0E0DA6B8-C400-419E-BFC0-3D806B4A541C}"/>
    <cellStyle name="SAPBEXHLevel3X 2 5" xfId="1708" xr:uid="{CD5708F2-DE9B-404E-9DF3-6690B0BD7E33}"/>
    <cellStyle name="SAPBEXHLevel3X 2 5 2" xfId="12714" xr:uid="{6AF80D05-7EBE-4442-AA6F-E683890891EA}"/>
    <cellStyle name="SAPBEXHLevel3X 2 5 2 2" xfId="15928" xr:uid="{52514AC0-EC31-42BD-9773-899361F6A7BA}"/>
    <cellStyle name="SAPBEXHLevel3X 2 5 2 3" xfId="17489" xr:uid="{13A402D5-8FD0-457E-A15B-A9A329A94D87}"/>
    <cellStyle name="SAPBEXHLevel3X 2 5 3" xfId="11305" xr:uid="{6E9F459B-3CDB-4B0C-A313-48CBE2AC7393}"/>
    <cellStyle name="SAPBEXHLevel3X 2 5 3 2" xfId="14451" xr:uid="{DD5ECA8B-E714-4B46-8D72-90EDB1B4344A}"/>
    <cellStyle name="SAPBEXHLevel3X 2 5 3 3" xfId="9151" xr:uid="{E50A49B8-EE39-4E6C-BC48-98CA13A2934E}"/>
    <cellStyle name="SAPBEXHLevel3X 2 5 4" xfId="10018" xr:uid="{2C954CA9-8F09-4FDC-8B7F-E606F9D8C29A}"/>
    <cellStyle name="SAPBEXHLevel3X 2 5 5" xfId="13412" xr:uid="{52FFB1EB-342E-4E8B-9783-3808CB092F63}"/>
    <cellStyle name="SAPBEXHLevel3X 2 5 6" xfId="14380" xr:uid="{AA099E26-E895-4EA9-A11E-2835C4F249D2}"/>
    <cellStyle name="SAPBEXHLevel3X 2 5 7" xfId="8125" xr:uid="{0A91E537-117B-4614-A1F7-ECFE74796CAB}"/>
    <cellStyle name="SAPBEXHLevel3X 2 6" xfId="1582" xr:uid="{6AF0E426-06B9-4B0D-8379-8C06981E0FAF}"/>
    <cellStyle name="SAPBEXHLevel3X 2 6 2" xfId="12453" xr:uid="{95F206A7-65FE-4AF4-92A4-2CE0DE1096CD}"/>
    <cellStyle name="SAPBEXHLevel3X 2 6 2 2" xfId="15764" xr:uid="{5B7A6672-3699-4A12-968D-7B7392D8777F}"/>
    <cellStyle name="SAPBEXHLevel3X 2 6 2 3" xfId="17237" xr:uid="{C7F807AA-9359-4CFE-B294-D3A023724AD5}"/>
    <cellStyle name="SAPBEXHLevel3X 2 6 3" xfId="14238" xr:uid="{0BA819E7-6E5D-4DEF-A83D-1B53F86DFD76}"/>
    <cellStyle name="SAPBEXHLevel3X 2 6 4" xfId="13039" xr:uid="{7ADA8764-C7D1-405D-B1A9-751E8842D67B}"/>
    <cellStyle name="SAPBEXHLevel3X 2 6 5" xfId="11051" xr:uid="{628965B1-1D59-446C-BB09-8FA05E8D60B7}"/>
    <cellStyle name="SAPBEXHLevel3X 2 7" xfId="3559" xr:uid="{A806AC36-14AE-456B-BF7E-54E443C0889F}"/>
    <cellStyle name="SAPBEXHLevel3X 2 7 2" xfId="15385" xr:uid="{9500AD45-08BC-4384-9426-FC343E07A069}"/>
    <cellStyle name="SAPBEXHLevel3X 2 7 3" xfId="16566" xr:uid="{8A465F3D-E7D9-4BB0-8FEC-1AC442750330}"/>
    <cellStyle name="SAPBEXHLevel3X 2 7 4" xfId="11672" xr:uid="{B4265279-4A8C-446B-BA97-D483A8B2B9AD}"/>
    <cellStyle name="SAPBEXHLevel3X 2 8" xfId="1850" xr:uid="{C99A1803-E29D-4FEB-A000-DD65BD4728E0}"/>
    <cellStyle name="SAPBEXHLevel3X 2 8 2" xfId="13786" xr:uid="{A5BDEAF0-59F4-4C0F-AD41-4F1B8FE32AC0}"/>
    <cellStyle name="SAPBEXHLevel3X 2 8 3" xfId="13825" xr:uid="{205192F9-2DD5-40A7-9732-02A6978AD17A}"/>
    <cellStyle name="SAPBEXHLevel3X 2 8 4" xfId="10526" xr:uid="{67DA8D1A-105F-4D27-8900-5035796836C7}"/>
    <cellStyle name="SAPBEXHLevel3X 2 9" xfId="4439" xr:uid="{15ABD1BE-73F3-4457-B991-6CD738D4FDCD}"/>
    <cellStyle name="SAPBEXHLevel3X 2 9 2" xfId="9246" xr:uid="{13CFDD58-8599-4D91-90A1-C4B2010D41D9}"/>
    <cellStyle name="SAPBEXHLevel3X 3" xfId="819" xr:uid="{66B757E0-F3B9-4D6D-941C-3F588CB1091F}"/>
    <cellStyle name="SAPBEXHLevel3X 3 10" xfId="5728" xr:uid="{5C19414B-786B-40BA-8AC3-2407C20293DC}"/>
    <cellStyle name="SAPBEXHLevel3X 3 10 2" xfId="12274" xr:uid="{B79FD95F-7FAC-4822-A373-B225D2551669}"/>
    <cellStyle name="SAPBEXHLevel3X 3 10 2 2" xfId="15674" xr:uid="{4D8FC98A-7548-438A-9E2F-4B1075449B47}"/>
    <cellStyle name="SAPBEXHLevel3X 3 10 2 3" xfId="17058" xr:uid="{DAAA0A18-FCA6-4212-BA4D-23DC444511DD}"/>
    <cellStyle name="SAPBEXHLevel3X 3 10 3" xfId="10871" xr:uid="{83F23D8E-1F89-46BA-AFFD-D7EF191447DF}"/>
    <cellStyle name="SAPBEXHLevel3X 3 10 3 2" xfId="14102" xr:uid="{E712FA1A-D167-4617-91D0-BFBE1246D8FC}"/>
    <cellStyle name="SAPBEXHLevel3X 3 10 3 3" xfId="14352" xr:uid="{5736F778-AB22-4728-B729-F539FED399E6}"/>
    <cellStyle name="SAPBEXHLevel3X 3 10 4" xfId="10074" xr:uid="{4602217B-1221-4411-8234-173331F448F8}"/>
    <cellStyle name="SAPBEXHLevel3X 3 10 5" xfId="13468" xr:uid="{FD84EF16-39A7-474A-966C-BBFEB09588D2}"/>
    <cellStyle name="SAPBEXHLevel3X 3 10 6" xfId="14599" xr:uid="{462816DD-377B-4038-AB47-4A1A2A2245A9}"/>
    <cellStyle name="SAPBEXHLevel3X 3 10 7" xfId="8181" xr:uid="{2E689EDA-3ED1-4F97-BDC6-02C62D87CF74}"/>
    <cellStyle name="SAPBEXHLevel3X 3 11" xfId="6005" xr:uid="{EBE37D15-CD1E-4BA7-9E5A-B3C3014F6F9E}"/>
    <cellStyle name="SAPBEXHLevel3X 3 11 2" xfId="12531" xr:uid="{247D9C47-E82B-490C-BB94-E2D2C5256E13}"/>
    <cellStyle name="SAPBEXHLevel3X 3 11 2 2" xfId="15842" xr:uid="{8B5752AB-36F3-4E1A-B16A-8010749DA90F}"/>
    <cellStyle name="SAPBEXHLevel3X 3 11 2 3" xfId="17315" xr:uid="{78F597D4-7662-46B3-B68D-084C4E38610F}"/>
    <cellStyle name="SAPBEXHLevel3X 3 11 3" xfId="11129" xr:uid="{32F481AB-730E-4877-874A-169BAFBDEAFD}"/>
    <cellStyle name="SAPBEXHLevel3X 3 11 3 2" xfId="14316" xr:uid="{0AB2EED6-A410-45C7-A49C-7C492CF98887}"/>
    <cellStyle name="SAPBEXHLevel3X 3 11 3 3" xfId="14634" xr:uid="{0B686FED-80F1-4DD0-88EB-F068804899C2}"/>
    <cellStyle name="SAPBEXHLevel3X 3 11 4" xfId="9851" xr:uid="{5EC6F43C-8B72-4C02-8028-7580B53A3B9D}"/>
    <cellStyle name="SAPBEXHLevel3X 3 11 5" xfId="13284" xr:uid="{056AE123-5721-481B-A9CA-61B014FB79BA}"/>
    <cellStyle name="SAPBEXHLevel3X 3 11 6" xfId="13029" xr:uid="{79292956-0546-48AE-A271-23A2FBBB4948}"/>
    <cellStyle name="SAPBEXHLevel3X 3 11 7" xfId="7958" xr:uid="{58C066E0-3BF1-4BE4-A5CE-56B91D16F8B9}"/>
    <cellStyle name="SAPBEXHLevel3X 3 12" xfId="8126" xr:uid="{0E57AD41-119E-4596-A23E-9001B6712164}"/>
    <cellStyle name="SAPBEXHLevel3X 3 12 2" xfId="12715" xr:uid="{390B5C07-780E-4F3F-8279-6D6119A0D9A3}"/>
    <cellStyle name="SAPBEXHLevel3X 3 12 2 2" xfId="15929" xr:uid="{7913F241-D8DB-4835-86D0-BB8620BB41D6}"/>
    <cellStyle name="SAPBEXHLevel3X 3 12 2 3" xfId="17490" xr:uid="{1A4DBCEC-384E-43A8-9DE8-851200CDE036}"/>
    <cellStyle name="SAPBEXHLevel3X 3 12 3" xfId="11306" xr:uid="{B4D92A79-BB5C-4716-A0DD-7E33128D0BE4}"/>
    <cellStyle name="SAPBEXHLevel3X 3 12 3 2" xfId="14452" xr:uid="{06D3566E-83DF-45EF-9E0B-1331A6EFFD71}"/>
    <cellStyle name="SAPBEXHLevel3X 3 12 3 3" xfId="9381" xr:uid="{0EFAB93F-4F27-48AD-9483-A449AF130976}"/>
    <cellStyle name="SAPBEXHLevel3X 3 12 4" xfId="10019" xr:uid="{C0842440-4D7F-48E1-AB50-D7C9DFF13CDA}"/>
    <cellStyle name="SAPBEXHLevel3X 3 12 5" xfId="13413" xr:uid="{BDBB11CE-3C56-49FB-9F0E-27583A3DCE2D}"/>
    <cellStyle name="SAPBEXHLevel3X 3 12 6" xfId="15081" xr:uid="{5C8BCEF7-0899-4BB6-A06A-3FAED2C18541}"/>
    <cellStyle name="SAPBEXHLevel3X 3 13" xfId="11052" xr:uid="{BB25E118-BE01-4A72-8165-0DE9AA51BB05}"/>
    <cellStyle name="SAPBEXHLevel3X 3 13 2" xfId="12454" xr:uid="{279B4400-C46A-4CD1-9961-F162F67655E8}"/>
    <cellStyle name="SAPBEXHLevel3X 3 13 2 2" xfId="15765" xr:uid="{8E3D1633-A23E-4EDE-9351-AC36B0E8E602}"/>
    <cellStyle name="SAPBEXHLevel3X 3 13 2 3" xfId="17238" xr:uid="{4D7CEBBD-B009-43FE-BDDD-CF8CFF990272}"/>
    <cellStyle name="SAPBEXHLevel3X 3 13 3" xfId="14239" xr:uid="{8A66F61E-F7BB-4F59-AF47-34CB524B7E6C}"/>
    <cellStyle name="SAPBEXHLevel3X 3 13 4" xfId="14345" xr:uid="{BF913918-6D28-4307-B27A-F39C5C3ABB7D}"/>
    <cellStyle name="SAPBEXHLevel3X 3 14" xfId="11673" xr:uid="{1EBB294A-D96B-4110-B8B8-277D46A9E142}"/>
    <cellStyle name="SAPBEXHLevel3X 3 14 2" xfId="15386" xr:uid="{A4F54FC6-4564-439C-B284-76A42965D64F}"/>
    <cellStyle name="SAPBEXHLevel3X 3 14 3" xfId="16567" xr:uid="{CCB176BA-CF6B-4944-B04F-35FCAC114091}"/>
    <cellStyle name="SAPBEXHLevel3X 3 15" xfId="10527" xr:uid="{3684C759-7109-4F8A-8CD1-378BDAD2EDB3}"/>
    <cellStyle name="SAPBEXHLevel3X 3 15 2" xfId="13787" xr:uid="{80F4B1C1-FE2D-4140-B11D-097B83A33DA2}"/>
    <cellStyle name="SAPBEXHLevel3X 3 15 3" xfId="13549" xr:uid="{F446B202-B445-442B-B3A3-8B44B3B488A8}"/>
    <cellStyle name="SAPBEXHLevel3X 3 16" xfId="9247" xr:uid="{1EE9F872-7AEC-4632-B2A9-32AB07C47B2E}"/>
    <cellStyle name="SAPBEXHLevel3X 3 17" xfId="9010" xr:uid="{65629C24-3E36-4A1C-9388-E3E9D8E55E30}"/>
    <cellStyle name="SAPBEXHLevel3X 3 18" xfId="7358" xr:uid="{B3EF839C-0CC4-494F-9662-81CF3305C94F}"/>
    <cellStyle name="SAPBEXHLevel3X 3 2" xfId="820" xr:uid="{89DA6300-593C-4528-831F-90464455A1FC}"/>
    <cellStyle name="SAPBEXHLevel3X 3 2 10" xfId="6006" xr:uid="{132468EF-5742-4B4F-9448-EA11B5FB570F}"/>
    <cellStyle name="SAPBEXHLevel3X 3 2 10 2" xfId="9011" xr:uid="{A7A4D1C6-6BD2-49C4-AD09-A9C061FABF78}"/>
    <cellStyle name="SAPBEXHLevel3X 3 2 11" xfId="7359" xr:uid="{C6E6012C-2330-440A-9851-EEDF04809104}"/>
    <cellStyle name="SAPBEXHLevel3X 3 2 2" xfId="1304" xr:uid="{964A2990-9B46-4FA7-B9BA-66C47881AFD0}"/>
    <cellStyle name="SAPBEXHLevel3X 3 2 2 2" xfId="2552" xr:uid="{44B47D15-2517-4BA6-89AF-3000865F37A8}"/>
    <cellStyle name="SAPBEXHLevel3X 3 2 2 2 2" xfId="15567" xr:uid="{F4D0514F-712C-4126-B839-5184A5DE60AC}"/>
    <cellStyle name="SAPBEXHLevel3X 3 2 2 2 3" xfId="16963" xr:uid="{DA8DB927-92F1-42D4-87DB-9879CB7385BF}"/>
    <cellStyle name="SAPBEXHLevel3X 3 2 2 2 4" xfId="12164" xr:uid="{B1B9242E-A00E-4BDD-B4D1-CCC55D481CB0}"/>
    <cellStyle name="SAPBEXHLevel3X 3 2 2 3" xfId="3058" xr:uid="{52AAAD1A-B164-488D-8A30-FCBE64C7C4D5}"/>
    <cellStyle name="SAPBEXHLevel3X 3 2 2 3 2" xfId="13993" xr:uid="{0DE578A7-1B5C-49F4-9A6D-535C41C7C69D}"/>
    <cellStyle name="SAPBEXHLevel3X 3 2 2 3 3" xfId="13558" xr:uid="{F6AE8E20-5C62-43D0-B6C8-68BC15A5579C}"/>
    <cellStyle name="SAPBEXHLevel3X 3 2 2 3 4" xfId="10760" xr:uid="{A57CED79-E8B3-4636-BD82-08093171EC3F}"/>
    <cellStyle name="SAPBEXHLevel3X 3 2 2 4" xfId="1571" xr:uid="{3A288B97-D277-4F29-AF63-FC00AED1C4D2}"/>
    <cellStyle name="SAPBEXHLevel3X 3 2 2 4 2" xfId="9792" xr:uid="{CFF385BD-72D2-472E-B357-3B95243A60E5}"/>
    <cellStyle name="SAPBEXHLevel3X 3 2 2 5" xfId="3317" xr:uid="{9A8F4F45-2643-40B8-A5F5-5979BEAD26EA}"/>
    <cellStyle name="SAPBEXHLevel3X 3 2 2 5 2" xfId="13225" xr:uid="{43C29289-E022-4D16-8ECC-5F4CBF54550B}"/>
    <cellStyle name="SAPBEXHLevel3X 3 2 2 6" xfId="4034" xr:uid="{8F5D978C-79D8-4B0C-A171-9E6B65C60EE3}"/>
    <cellStyle name="SAPBEXHLevel3X 3 2 2 6 2" xfId="14758" xr:uid="{BBDE94C0-70A6-499D-A609-302FE52C4831}"/>
    <cellStyle name="SAPBEXHLevel3X 3 2 2 7" xfId="4261" xr:uid="{16447613-1D9F-453A-94A3-9AD023082784}"/>
    <cellStyle name="SAPBEXHLevel3X 3 2 2 8" xfId="7899" xr:uid="{79B8EC4F-D27D-4C5F-8A03-13B6AAA2C15B}"/>
    <cellStyle name="SAPBEXHLevel3X 3 2 3" xfId="2099" xr:uid="{5D549599-45EB-4075-AA95-9E38EA7E3336}"/>
    <cellStyle name="SAPBEXHLevel3X 3 2 3 2" xfId="12275" xr:uid="{6A7A8CF1-B27D-4F8E-A477-7EDB6860143A}"/>
    <cellStyle name="SAPBEXHLevel3X 3 2 3 2 2" xfId="15675" xr:uid="{F42FC118-E88E-47C6-8BE4-84B7FB525C0A}"/>
    <cellStyle name="SAPBEXHLevel3X 3 2 3 2 3" xfId="17059" xr:uid="{EEB54683-EC24-4D0C-8F9C-5CED0041D784}"/>
    <cellStyle name="SAPBEXHLevel3X 3 2 3 3" xfId="10872" xr:uid="{6B8D171E-69CC-4007-85F2-2C1984927EB6}"/>
    <cellStyle name="SAPBEXHLevel3X 3 2 3 3 2" xfId="14103" xr:uid="{23397F1B-96BE-4B64-9F97-6D5114831FA6}"/>
    <cellStyle name="SAPBEXHLevel3X 3 2 3 3 3" xfId="15054" xr:uid="{ED0A3126-9DAA-45CB-9AA9-800F1A10DDF2}"/>
    <cellStyle name="SAPBEXHLevel3X 3 2 3 4" xfId="10145" xr:uid="{898EE1BD-34C3-4DA5-93A7-0E7D5290E51B}"/>
    <cellStyle name="SAPBEXHLevel3X 3 2 3 5" xfId="13539" xr:uid="{B32779F8-0308-4874-8298-89204E0992C3}"/>
    <cellStyle name="SAPBEXHLevel3X 3 2 3 6" xfId="13575" xr:uid="{777AA1E6-E860-4C5F-ABA8-DC5A704B4E42}"/>
    <cellStyle name="SAPBEXHLevel3X 3 2 3 7" xfId="8253" xr:uid="{B69B93B6-DE66-46EC-9EF2-42F524187CAB}"/>
    <cellStyle name="SAPBEXHLevel3X 3 2 4" xfId="1710" xr:uid="{08E5A827-C372-460F-8029-1ED85CE86C6A}"/>
    <cellStyle name="SAPBEXHLevel3X 3 2 4 2" xfId="12532" xr:uid="{4EF2749F-7F27-41E0-A93F-2B2DBEBFAD81}"/>
    <cellStyle name="SAPBEXHLevel3X 3 2 4 2 2" xfId="15843" xr:uid="{7DC255AF-036F-42B7-BF71-9B388FAC26C8}"/>
    <cellStyle name="SAPBEXHLevel3X 3 2 4 2 3" xfId="17316" xr:uid="{0B76B173-C4B4-497E-82D0-C0125403C663}"/>
    <cellStyle name="SAPBEXHLevel3X 3 2 4 3" xfId="11130" xr:uid="{0EE9C80E-3AEE-4702-8795-96077F068DB1}"/>
    <cellStyle name="SAPBEXHLevel3X 3 2 4 3 2" xfId="14317" xr:uid="{24A2C433-E6DA-49A5-92C0-3B853FDEC944}"/>
    <cellStyle name="SAPBEXHLevel3X 3 2 4 3 3" xfId="13315" xr:uid="{D6F862BB-3570-40E3-B432-B401CEC3F21A}"/>
    <cellStyle name="SAPBEXHLevel3X 3 2 4 4" xfId="9850" xr:uid="{301A0E17-4253-494A-B283-AAF31E5C9BDA}"/>
    <cellStyle name="SAPBEXHLevel3X 3 2 4 5" xfId="13283" xr:uid="{7A55D44A-0CF6-48A5-AA3D-954DE54BAAC0}"/>
    <cellStyle name="SAPBEXHLevel3X 3 2 4 6" xfId="15243" xr:uid="{84FD1407-8EBB-4A72-AEAB-96CBC0ADE8F9}"/>
    <cellStyle name="SAPBEXHLevel3X 3 2 4 7" xfId="7957" xr:uid="{B3F93413-36F6-436B-8CF4-73AFAB5D0881}"/>
    <cellStyle name="SAPBEXHLevel3X 3 2 5" xfId="1665" xr:uid="{C52D73CA-A9DA-40FA-96D3-355F43A19E23}"/>
    <cellStyle name="SAPBEXHLevel3X 3 2 5 2" xfId="12716" xr:uid="{09F76CB2-D4B3-4DD2-8B27-321791AE9199}"/>
    <cellStyle name="SAPBEXHLevel3X 3 2 5 2 2" xfId="15930" xr:uid="{842CCA44-218E-4110-AD9A-2CD8C64CB075}"/>
    <cellStyle name="SAPBEXHLevel3X 3 2 5 2 3" xfId="17491" xr:uid="{972D4B6B-CC74-44B8-A467-831C71658AE6}"/>
    <cellStyle name="SAPBEXHLevel3X 3 2 5 3" xfId="11307" xr:uid="{FFA6AA77-5AB5-499C-A910-408DF1A47B3F}"/>
    <cellStyle name="SAPBEXHLevel3X 3 2 5 3 2" xfId="14453" xr:uid="{2F15D9D7-14CE-48F4-A070-4F5A3B42C1D6}"/>
    <cellStyle name="SAPBEXHLevel3X 3 2 5 3 3" xfId="9152" xr:uid="{E93530F3-1AD9-4A37-8F0B-B941B1785CD4}"/>
    <cellStyle name="SAPBEXHLevel3X 3 2 5 4" xfId="10020" xr:uid="{89CCF3F2-F76D-4D2B-973D-022E697B953C}"/>
    <cellStyle name="SAPBEXHLevel3X 3 2 5 5" xfId="13414" xr:uid="{09A60A23-3C71-45EA-9701-324AC85C13CA}"/>
    <cellStyle name="SAPBEXHLevel3X 3 2 5 6" xfId="13171" xr:uid="{4ADA4E11-39DB-4C64-95B8-DCAC02BB90ED}"/>
    <cellStyle name="SAPBEXHLevel3X 3 2 5 7" xfId="8127" xr:uid="{D532B2BF-5157-4EA9-81D4-D60965E9F822}"/>
    <cellStyle name="SAPBEXHLevel3X 3 2 6" xfId="3316" xr:uid="{2EA7680B-F397-4611-9D0D-954E9ADC9E21}"/>
    <cellStyle name="SAPBEXHLevel3X 3 2 6 2" xfId="12455" xr:uid="{DF34B802-7B23-4989-884F-A26505FF7ED3}"/>
    <cellStyle name="SAPBEXHLevel3X 3 2 6 2 2" xfId="15766" xr:uid="{7AD0AE33-7A02-48C5-B493-030C00707817}"/>
    <cellStyle name="SAPBEXHLevel3X 3 2 6 2 3" xfId="17239" xr:uid="{9DBFA89D-D1EE-4D36-806D-216B8B25D801}"/>
    <cellStyle name="SAPBEXHLevel3X 3 2 6 3" xfId="14240" xr:uid="{79FE0089-5D67-445B-B13A-7A9FE77C9E01}"/>
    <cellStyle name="SAPBEXHLevel3X 3 2 6 4" xfId="15047" xr:uid="{13CB5BFF-A57C-464C-80B2-043EE8489FD1}"/>
    <cellStyle name="SAPBEXHLevel3X 3 2 6 5" xfId="11053" xr:uid="{9C737914-52DC-4C83-9D0D-BFA2A78C3217}"/>
    <cellStyle name="SAPBEXHLevel3X 3 2 7" xfId="3239" xr:uid="{A027E94C-FCDE-441A-B949-2DAFA469BD58}"/>
    <cellStyle name="SAPBEXHLevel3X 3 2 7 2" xfId="15387" xr:uid="{9F1CF123-695F-4D10-81BD-A082D07AC0BC}"/>
    <cellStyle name="SAPBEXHLevel3X 3 2 7 3" xfId="16568" xr:uid="{E19EF309-A384-4C54-85AC-151E3627A9B4}"/>
    <cellStyle name="SAPBEXHLevel3X 3 2 7 4" xfId="11674" xr:uid="{B1525F66-951F-420D-B98A-10A3D7A4BBE4}"/>
    <cellStyle name="SAPBEXHLevel3X 3 2 8" xfId="4357" xr:uid="{5D27D067-CA88-45BE-A7E3-0C308DB0FF1D}"/>
    <cellStyle name="SAPBEXHLevel3X 3 2 8 2" xfId="13788" xr:uid="{C2BC6732-2198-4E4E-9180-C2DD3B5BCF92}"/>
    <cellStyle name="SAPBEXHLevel3X 3 2 8 3" xfId="14720" xr:uid="{B2FE5F1A-3155-449A-86FC-A2E127632675}"/>
    <cellStyle name="SAPBEXHLevel3X 3 2 8 4" xfId="10528" xr:uid="{8995A037-C166-4A15-8894-CAC360AA9939}"/>
    <cellStyle name="SAPBEXHLevel3X 3 2 9" xfId="5729" xr:uid="{0B2EB0B1-BC10-4717-AEDD-C04C1E0C08CA}"/>
    <cellStyle name="SAPBEXHLevel3X 3 2 9 2" xfId="9248" xr:uid="{94317E8A-6DC4-413E-A207-ECF8C32316A9}"/>
    <cellStyle name="SAPBEXHLevel3X 3 3" xfId="1303" xr:uid="{32DCBA27-D88F-41AF-9B75-45A56E7A6C03}"/>
    <cellStyle name="SAPBEXHLevel3X 3 3 10" xfId="9012" xr:uid="{709ABBD3-0772-4208-927F-4404BE155342}"/>
    <cellStyle name="SAPBEXHLevel3X 3 3 11" xfId="7360" xr:uid="{AA7ABBC8-99F1-495A-BE28-EAAFCD04D460}"/>
    <cellStyle name="SAPBEXHLevel3X 3 3 2" xfId="2551" xr:uid="{110E1283-E7C9-47E0-9AD5-94767E3DE2C0}"/>
    <cellStyle name="SAPBEXHLevel3X 3 3 2 2" xfId="12165" xr:uid="{617E0936-D3E5-4987-9A06-5509B0FB0697}"/>
    <cellStyle name="SAPBEXHLevel3X 3 3 2 2 2" xfId="15568" xr:uid="{DAAE8A61-E9E0-42A2-81C0-6A7A98435669}"/>
    <cellStyle name="SAPBEXHLevel3X 3 3 2 2 3" xfId="16964" xr:uid="{7D56EBE0-D858-4EA3-9503-1453D6619BAD}"/>
    <cellStyle name="SAPBEXHLevel3X 3 3 2 3" xfId="10761" xr:uid="{B7DBEAE4-91E3-4758-A6CE-864518FB9E8A}"/>
    <cellStyle name="SAPBEXHLevel3X 3 3 2 3 2" xfId="13994" xr:uid="{C21C97F1-962F-4C9D-8D3D-A4F044D73563}"/>
    <cellStyle name="SAPBEXHLevel3X 3 3 2 3 3" xfId="14729" xr:uid="{D9EC9C1E-00B8-4139-8317-D01D1A724DE2}"/>
    <cellStyle name="SAPBEXHLevel3X 3 3 2 4" xfId="9791" xr:uid="{4EB391BC-75BB-4CE6-ADF9-74345D988870}"/>
    <cellStyle name="SAPBEXHLevel3X 3 3 2 5" xfId="13224" xr:uid="{D1AF938C-BB66-4EF5-8BAA-E9358E514CAC}"/>
    <cellStyle name="SAPBEXHLevel3X 3 3 2 6" xfId="13588" xr:uid="{0B35FAB6-508C-4F01-910C-D7EE0D1E3AFB}"/>
    <cellStyle name="SAPBEXHLevel3X 3 3 2 7" xfId="7898" xr:uid="{387F32F4-A278-4FAF-A968-4C0CDB9B3C1C}"/>
    <cellStyle name="SAPBEXHLevel3X 3 3 3" xfId="3057" xr:uid="{608CFACB-39D3-4DB6-BEFA-47634394632F}"/>
    <cellStyle name="SAPBEXHLevel3X 3 3 3 2" xfId="12276" xr:uid="{1CD1E627-76BD-4D44-A405-81AB183E2765}"/>
    <cellStyle name="SAPBEXHLevel3X 3 3 3 2 2" xfId="15676" xr:uid="{0732B60E-8818-4796-B34C-9CB90C142C08}"/>
    <cellStyle name="SAPBEXHLevel3X 3 3 3 2 3" xfId="17060" xr:uid="{BCFE7B2F-084F-44F7-815B-D316083E40CE}"/>
    <cellStyle name="SAPBEXHLevel3X 3 3 3 3" xfId="10873" xr:uid="{47119B54-542B-45DD-A825-4A8CA8BC3A0E}"/>
    <cellStyle name="SAPBEXHLevel3X 3 3 3 3 2" xfId="14104" xr:uid="{72232F08-8F04-4FF6-A53D-999977BFCC2D}"/>
    <cellStyle name="SAPBEXHLevel3X 3 3 3 3 3" xfId="13143" xr:uid="{83981075-4D43-4CE0-9394-953D8F2E7FD8}"/>
    <cellStyle name="SAPBEXHLevel3X 3 3 3 4" xfId="10239" xr:uid="{F77964B0-C221-47F8-83EC-9BA296A76EFF}"/>
    <cellStyle name="SAPBEXHLevel3X 3 3 3 5" xfId="13594" xr:uid="{CF8FBAF5-531D-4E79-8200-D5B1EC78B875}"/>
    <cellStyle name="SAPBEXHLevel3X 3 3 3 6" xfId="13165" xr:uid="{7F95F0FA-9279-41FD-9976-06E6EF7FC039}"/>
    <cellStyle name="SAPBEXHLevel3X 3 3 3 7" xfId="8348" xr:uid="{1AA85D64-43C5-4DB4-B26C-FAAA878E5BE1}"/>
    <cellStyle name="SAPBEXHLevel3X 3 3 4" xfId="1788" xr:uid="{08B42AFE-B313-48D7-BC0D-42D7C516D5CB}"/>
    <cellStyle name="SAPBEXHLevel3X 3 3 4 2" xfId="12533" xr:uid="{A35545C0-B5DC-4F80-A49B-66D836048575}"/>
    <cellStyle name="SAPBEXHLevel3X 3 3 4 2 2" xfId="15844" xr:uid="{FFC3F0FC-38EA-4ABC-BC36-DE1CECBEEDB7}"/>
    <cellStyle name="SAPBEXHLevel3X 3 3 4 2 3" xfId="17317" xr:uid="{CD3928EE-E6C7-4544-9D4D-2229810DA31A}"/>
    <cellStyle name="SAPBEXHLevel3X 3 3 4 3" xfId="11131" xr:uid="{F3DA758A-01C4-4B8C-92BE-5231CCD58780}"/>
    <cellStyle name="SAPBEXHLevel3X 3 3 4 3 2" xfId="14318" xr:uid="{4E71D02C-A675-412C-9C3C-1BDCD06C856A}"/>
    <cellStyle name="SAPBEXHLevel3X 3 3 4 3 3" xfId="14485" xr:uid="{7F74C99F-0A04-46A7-868D-498EE82726C0}"/>
    <cellStyle name="SAPBEXHLevel3X 3 3 4 4" xfId="9849" xr:uid="{DC29B98B-79BE-4916-B787-FF279721801D}"/>
    <cellStyle name="SAPBEXHLevel3X 3 3 4 5" xfId="13282" xr:uid="{50DA24CC-83AE-429F-8BAC-A5132D213ED2}"/>
    <cellStyle name="SAPBEXHLevel3X 3 3 4 6" xfId="14602" xr:uid="{D5CA37BD-DDAB-4D1B-A78D-87C4F03ABB16}"/>
    <cellStyle name="SAPBEXHLevel3X 3 3 4 7" xfId="7956" xr:uid="{B229C706-EB2A-42E6-BC0D-9172864D3569}"/>
    <cellStyle name="SAPBEXHLevel3X 3 3 5" xfId="3499" xr:uid="{42AF8857-29F1-4BF4-8405-FE7C3E944B95}"/>
    <cellStyle name="SAPBEXHLevel3X 3 3 5 2" xfId="12717" xr:uid="{E4E489E3-FE41-4A56-AD7E-D42975C1F998}"/>
    <cellStyle name="SAPBEXHLevel3X 3 3 5 2 2" xfId="15931" xr:uid="{04F71721-0F87-4C4B-91D8-8EB66BCA517C}"/>
    <cellStyle name="SAPBEXHLevel3X 3 3 5 2 3" xfId="17492" xr:uid="{6A6889DC-C349-4D1D-A68A-8914BB8CB7A7}"/>
    <cellStyle name="SAPBEXHLevel3X 3 3 5 3" xfId="11308" xr:uid="{AC8E30EA-A885-4EC5-A67D-5A049E4D9060}"/>
    <cellStyle name="SAPBEXHLevel3X 3 3 5 3 2" xfId="14454" xr:uid="{9CA03743-9768-4616-881A-8353707B5B22}"/>
    <cellStyle name="SAPBEXHLevel3X 3 3 5 3 3" xfId="9153" xr:uid="{83F3EC77-9267-4BF4-8E14-FF45C5975F31}"/>
    <cellStyle name="SAPBEXHLevel3X 3 3 5 4" xfId="10021" xr:uid="{3EC0F6B3-4FFB-410D-B6A4-6CBC562DD640}"/>
    <cellStyle name="SAPBEXHLevel3X 3 3 5 5" xfId="13415" xr:uid="{EADD8DAC-7B06-4C04-AB25-FB5075B4A73A}"/>
    <cellStyle name="SAPBEXHLevel3X 3 3 5 6" xfId="12976" xr:uid="{F5AD1ADD-EE4F-40E0-84BB-4BD2F462B7DC}"/>
    <cellStyle name="SAPBEXHLevel3X 3 3 5 7" xfId="8128" xr:uid="{175A6FFB-C836-44C4-961B-8B9CE0C579EF}"/>
    <cellStyle name="SAPBEXHLevel3X 3 3 6" xfId="4086" xr:uid="{13FFF34A-3B5A-4CBA-B9FF-8B014B8AA6DE}"/>
    <cellStyle name="SAPBEXHLevel3X 3 3 6 2" xfId="12456" xr:uid="{388BCA71-0E5D-424E-996D-B6EEAEEB3B4A}"/>
    <cellStyle name="SAPBEXHLevel3X 3 3 6 2 2" xfId="15767" xr:uid="{360C9CAA-0014-483E-A77A-8636E61C6E87}"/>
    <cellStyle name="SAPBEXHLevel3X 3 3 6 2 3" xfId="17240" xr:uid="{D98BE7C5-8CF7-4711-97AB-7547951DE876}"/>
    <cellStyle name="SAPBEXHLevel3X 3 3 6 3" xfId="14241" xr:uid="{78E8105E-5D49-46DD-9A29-87D524236E5F}"/>
    <cellStyle name="SAPBEXHLevel3X 3 3 6 4" xfId="13136" xr:uid="{401C91AB-014A-45B3-9A7E-39C106C1EDA3}"/>
    <cellStyle name="SAPBEXHLevel3X 3 3 6 5" xfId="11054" xr:uid="{FED9F15A-7ADB-4F02-A76D-E6893D936522}"/>
    <cellStyle name="SAPBEXHLevel3X 3 3 7" xfId="4370" xr:uid="{DAD34C59-62D3-40F6-BF81-3BF1E756E37B}"/>
    <cellStyle name="SAPBEXHLevel3X 3 3 7 2" xfId="15388" xr:uid="{306182CA-6104-4B6B-A871-924D1C351A77}"/>
    <cellStyle name="SAPBEXHLevel3X 3 3 7 3" xfId="16569" xr:uid="{96628014-46D3-4817-B619-45D459FF44FC}"/>
    <cellStyle name="SAPBEXHLevel3X 3 3 7 4" xfId="11675" xr:uid="{3EA89DB0-A1E9-469B-8020-160E574E689F}"/>
    <cellStyle name="SAPBEXHLevel3X 3 3 8" xfId="5730" xr:uid="{E55D58AE-0442-455D-85C6-17AE5D79FF0A}"/>
    <cellStyle name="SAPBEXHLevel3X 3 3 8 2" xfId="13789" xr:uid="{EDC7420D-A733-4C5D-88DC-67EF2FBC9E82}"/>
    <cellStyle name="SAPBEXHLevel3X 3 3 8 3" xfId="13043" xr:uid="{8C297DC0-42B9-4378-96CF-B33F213BE153}"/>
    <cellStyle name="SAPBEXHLevel3X 3 3 8 4" xfId="10529" xr:uid="{40D47638-698D-48B5-B4BF-63113209D12E}"/>
    <cellStyle name="SAPBEXHLevel3X 3 3 9" xfId="6007" xr:uid="{72C47013-A3A4-4E96-9550-B8518B5A1B97}"/>
    <cellStyle name="SAPBEXHLevel3X 3 3 9 2" xfId="9249" xr:uid="{D16DB45A-8F5D-4E59-8446-C9C14C834FD3}"/>
    <cellStyle name="SAPBEXHLevel3X 3 4" xfId="2098" xr:uid="{91FCA43C-A6FA-46DF-AF08-1184670BCEFB}"/>
    <cellStyle name="SAPBEXHLevel3X 3 4 10" xfId="9013" xr:uid="{2649A9B2-FD42-44C0-AA13-80AFBCFB1C37}"/>
    <cellStyle name="SAPBEXHLevel3X 3 4 11" xfId="7361" xr:uid="{2C22185E-2131-46A0-8F6F-1098457E4B71}"/>
    <cellStyle name="SAPBEXHLevel3X 3 4 2" xfId="5731" xr:uid="{C2AECC6D-AA60-4AB7-A31C-D8DA9BA5EA3B}"/>
    <cellStyle name="SAPBEXHLevel3X 3 4 2 2" xfId="12166" xr:uid="{469D41A9-D8F6-4C93-B6C5-27D86F4FC41F}"/>
    <cellStyle name="SAPBEXHLevel3X 3 4 2 2 2" xfId="15569" xr:uid="{61312B3E-B8F0-4D1A-A443-7AEE38E26FC7}"/>
    <cellStyle name="SAPBEXHLevel3X 3 4 2 2 3" xfId="16965" xr:uid="{2EDAE324-2D4C-4117-9B96-5ACA09280CEB}"/>
    <cellStyle name="SAPBEXHLevel3X 3 4 2 3" xfId="10762" xr:uid="{F0D8EAD3-2989-4CC8-98BF-40B731C971C3}"/>
    <cellStyle name="SAPBEXHLevel3X 3 4 2 3 2" xfId="13995" xr:uid="{8DEEAEF9-570B-4418-8FA0-C465238091EA}"/>
    <cellStyle name="SAPBEXHLevel3X 3 4 2 3 3" xfId="13052" xr:uid="{A3D9A7E0-C90A-4222-9EA8-72592ACB512C}"/>
    <cellStyle name="SAPBEXHLevel3X 3 4 2 4" xfId="9790" xr:uid="{E259EE8E-F264-4539-A500-AAC63B356A72}"/>
    <cellStyle name="SAPBEXHLevel3X 3 4 2 5" xfId="13223" xr:uid="{D96F0299-B9AB-4E36-AE61-EEE01E1B0A72}"/>
    <cellStyle name="SAPBEXHLevel3X 3 4 2 6" xfId="13863" xr:uid="{DE0782DD-BA71-4F56-92D0-841BA7CCEEBE}"/>
    <cellStyle name="SAPBEXHLevel3X 3 4 2 7" xfId="7897" xr:uid="{2EE478CF-EC8B-4B96-AE91-5DFF77764FDA}"/>
    <cellStyle name="SAPBEXHLevel3X 3 4 3" xfId="6008" xr:uid="{019FD92C-AC00-43CA-99B6-3B122A699008}"/>
    <cellStyle name="SAPBEXHLevel3X 3 4 3 2" xfId="12277" xr:uid="{58E8802C-6A8F-43ED-A9EE-49810E0B7169}"/>
    <cellStyle name="SAPBEXHLevel3X 3 4 3 2 2" xfId="15677" xr:uid="{110A3B41-9395-42E1-BB7E-94815E0C8862}"/>
    <cellStyle name="SAPBEXHLevel3X 3 4 3 2 3" xfId="17061" xr:uid="{487CEA8A-B821-47F5-B933-404ABCF1FAC5}"/>
    <cellStyle name="SAPBEXHLevel3X 3 4 3 3" xfId="10874" xr:uid="{BB2C16FC-0D7D-4ED1-AB2A-6A0D55D52E3C}"/>
    <cellStyle name="SAPBEXHLevel3X 3 4 3 3 2" xfId="14105" xr:uid="{668A2DDC-57AC-4625-9188-1B335A3EDE08}"/>
    <cellStyle name="SAPBEXHLevel3X 3 4 3 3 3" xfId="12950" xr:uid="{6E513480-D713-4032-9E1D-E9CEEC2B7502}"/>
    <cellStyle name="SAPBEXHLevel3X 3 4 3 4" xfId="10075" xr:uid="{295EB8E8-6CD4-4563-817C-86816EAE6E70}"/>
    <cellStyle name="SAPBEXHLevel3X 3 4 3 5" xfId="13469" xr:uid="{7C6B17B6-3130-4F19-9E49-F4B7611B9DB2}"/>
    <cellStyle name="SAPBEXHLevel3X 3 4 3 6" xfId="15240" xr:uid="{498EF5F1-CE78-4E72-8E64-D4AB80647A53}"/>
    <cellStyle name="SAPBEXHLevel3X 3 4 3 7" xfId="8182" xr:uid="{009F370D-149B-4E6D-AA9B-C6658F7677B8}"/>
    <cellStyle name="SAPBEXHLevel3X 3 4 4" xfId="7955" xr:uid="{B94F622F-5254-4AB3-A106-09C759608ED1}"/>
    <cellStyle name="SAPBEXHLevel3X 3 4 4 2" xfId="12534" xr:uid="{2651F94C-F3AA-454B-9F17-0A0144ED1985}"/>
    <cellStyle name="SAPBEXHLevel3X 3 4 4 2 2" xfId="15845" xr:uid="{FF61ABF2-F8C9-436F-9E7E-ACE3C873B14A}"/>
    <cellStyle name="SAPBEXHLevel3X 3 4 4 2 3" xfId="17318" xr:uid="{EC572A48-6EF6-43A1-A263-D28EFD6747D6}"/>
    <cellStyle name="SAPBEXHLevel3X 3 4 4 3" xfId="11132" xr:uid="{41098C81-37ED-4F64-8D83-B7682CBF0636}"/>
    <cellStyle name="SAPBEXHLevel3X 3 4 4 3 2" xfId="14319" xr:uid="{310987D3-7928-4C93-AC1D-AF643AD8A805}"/>
    <cellStyle name="SAPBEXHLevel3X 3 4 4 3 3" xfId="15127" xr:uid="{769A4370-077D-4B26-8BB3-525200FA029F}"/>
    <cellStyle name="SAPBEXHLevel3X 3 4 4 4" xfId="9848" xr:uid="{557C76C3-8967-4A5B-9ED2-D3F6A1F6CC30}"/>
    <cellStyle name="SAPBEXHLevel3X 3 4 4 5" xfId="13281" xr:uid="{B085AE48-A167-4DFC-931D-44AC07268D57}"/>
    <cellStyle name="SAPBEXHLevel3X 3 4 4 6" xfId="13364" xr:uid="{97FF4318-2CC0-4605-8B0B-EFFDB152441D}"/>
    <cellStyle name="SAPBEXHLevel3X 3 4 5" xfId="8356" xr:uid="{A4873792-4EEE-482D-B5E9-522DE455F939}"/>
    <cellStyle name="SAPBEXHLevel3X 3 4 5 2" xfId="12718" xr:uid="{28933BAE-F013-4F95-8524-BB4AC22FBECF}"/>
    <cellStyle name="SAPBEXHLevel3X 3 4 5 2 2" xfId="15932" xr:uid="{5F5BB463-538F-4502-A461-BEF1436A949F}"/>
    <cellStyle name="SAPBEXHLevel3X 3 4 5 2 3" xfId="17493" xr:uid="{FC9D95B4-0C4F-4DCA-B310-6DCDBE2B8F63}"/>
    <cellStyle name="SAPBEXHLevel3X 3 4 5 3" xfId="11309" xr:uid="{711C42FF-A4C2-4951-BDBF-AC8A5F722558}"/>
    <cellStyle name="SAPBEXHLevel3X 3 4 5 3 2" xfId="14455" xr:uid="{6A25A9FB-8A76-4AA7-8E40-5EDABFDE631C}"/>
    <cellStyle name="SAPBEXHLevel3X 3 4 5 3 3" xfId="9154" xr:uid="{D65FECB0-7525-4489-BAC7-3B3CE5A2D7DE}"/>
    <cellStyle name="SAPBEXHLevel3X 3 4 5 4" xfId="10246" xr:uid="{BEA74EDB-EE13-4DCE-AF99-9B1DF383BF59}"/>
    <cellStyle name="SAPBEXHLevel3X 3 4 5 5" xfId="13602" xr:uid="{58961B4E-C983-48F0-80D4-B6A0AA40C3F4}"/>
    <cellStyle name="SAPBEXHLevel3X 3 4 5 6" xfId="13019" xr:uid="{3D8C2DCE-5A06-4B6F-B5E7-F0BAB25B9D9E}"/>
    <cellStyle name="SAPBEXHLevel3X 3 4 6" xfId="11055" xr:uid="{D931FBA4-16B2-4B1E-B401-A2DCD8884249}"/>
    <cellStyle name="SAPBEXHLevel3X 3 4 6 2" xfId="12457" xr:uid="{114BE769-AF21-46DD-A1CD-0214D566178E}"/>
    <cellStyle name="SAPBEXHLevel3X 3 4 6 2 2" xfId="15768" xr:uid="{DDB93EA5-AA29-4F92-81E2-C6EE1044E5E4}"/>
    <cellStyle name="SAPBEXHLevel3X 3 4 6 2 3" xfId="17241" xr:uid="{0891EA66-2F31-4FBD-AC03-38D74EF3F9B5}"/>
    <cellStyle name="SAPBEXHLevel3X 3 4 6 3" xfId="14242" xr:uid="{66B26CF7-5673-42FB-B4F9-3FB5AA401C60}"/>
    <cellStyle name="SAPBEXHLevel3X 3 4 6 4" xfId="12943" xr:uid="{5C405F4E-A58E-428A-BCC7-06F4A6F58245}"/>
    <cellStyle name="SAPBEXHLevel3X 3 4 7" xfId="11676" xr:uid="{7F54E7B4-A163-458C-9BBC-491CF221ED69}"/>
    <cellStyle name="SAPBEXHLevel3X 3 4 7 2" xfId="15389" xr:uid="{CFF30B70-9AB6-497A-8E77-BF47770EA6F0}"/>
    <cellStyle name="SAPBEXHLevel3X 3 4 7 3" xfId="16570" xr:uid="{9E0C58E7-7D25-4ED4-A856-53478206BA0F}"/>
    <cellStyle name="SAPBEXHLevel3X 3 4 8" xfId="10530" xr:uid="{884CED59-5717-492D-A4B9-454E0B24B58B}"/>
    <cellStyle name="SAPBEXHLevel3X 3 4 8 2" xfId="13790" xr:uid="{DDAD369B-F0B6-406D-80B1-321831150558}"/>
    <cellStyle name="SAPBEXHLevel3X 3 4 8 3" xfId="14349" xr:uid="{560A4FE0-AC4F-4C10-AC2E-950A56E298DF}"/>
    <cellStyle name="SAPBEXHLevel3X 3 4 9" xfId="9250" xr:uid="{95D476F1-51CF-4E47-8503-63DEC7BF6BB1}"/>
    <cellStyle name="SAPBEXHLevel3X 3 5" xfId="1709" xr:uid="{C269EC0D-B735-4A29-9145-99BEAC3E1A6E}"/>
    <cellStyle name="SAPBEXHLevel3X 3 5 10" xfId="9014" xr:uid="{538D6893-F1FA-450A-AEFC-54C6F80586BD}"/>
    <cellStyle name="SAPBEXHLevel3X 3 5 11" xfId="7362" xr:uid="{6A4BD6D7-ADE6-4E61-9587-6DDC092DAB46}"/>
    <cellStyle name="SAPBEXHLevel3X 3 5 2" xfId="5732" xr:uid="{83DA0297-E581-462C-B02A-8465AD054BCA}"/>
    <cellStyle name="SAPBEXHLevel3X 3 5 2 2" xfId="12167" xr:uid="{35F0F34B-EE18-4572-B7A0-9ED650F8F8C1}"/>
    <cellStyle name="SAPBEXHLevel3X 3 5 2 2 2" xfId="15570" xr:uid="{211207AC-060E-487B-AD50-E7E5B7B96512}"/>
    <cellStyle name="SAPBEXHLevel3X 3 5 2 2 3" xfId="16966" xr:uid="{3B29613F-FE96-4718-953E-8AF138EC3DCA}"/>
    <cellStyle name="SAPBEXHLevel3X 3 5 2 3" xfId="10763" xr:uid="{3BB1343D-6CB8-4404-8E98-EC9445495A9E}"/>
    <cellStyle name="SAPBEXHLevel3X 3 5 2 3 2" xfId="13996" xr:uid="{6B2B1EE4-5314-485E-A8A2-99456762D164}"/>
    <cellStyle name="SAPBEXHLevel3X 3 5 2 3 3" xfId="14358" xr:uid="{6220599C-C8B2-4EA0-9486-9CCB4241B833}"/>
    <cellStyle name="SAPBEXHLevel3X 3 5 2 4" xfId="9789" xr:uid="{3C695E48-551B-4C5C-8060-642CCF1B3638}"/>
    <cellStyle name="SAPBEXHLevel3X 3 5 2 5" xfId="13222" xr:uid="{A9B79CEC-28D5-4821-B66C-1A2E6F0D2AB4}"/>
    <cellStyle name="SAPBEXHLevel3X 3 5 2 6" xfId="13129" xr:uid="{5B8DF3C6-4B36-48F1-9AFB-5F8FC324B606}"/>
    <cellStyle name="SAPBEXHLevel3X 3 5 2 7" xfId="7896" xr:uid="{3BBE9C9A-EA99-4AD1-89D9-0AA58A16B167}"/>
    <cellStyle name="SAPBEXHLevel3X 3 5 3" xfId="6009" xr:uid="{BCC5E616-C327-4E46-8EDE-F618E33EB410}"/>
    <cellStyle name="SAPBEXHLevel3X 3 5 3 2" xfId="12278" xr:uid="{FB4CC431-3652-4C2D-9390-6DDCF4BC4D5C}"/>
    <cellStyle name="SAPBEXHLevel3X 3 5 3 2 2" xfId="15678" xr:uid="{5AB067FC-ABCD-49D2-8C5E-FA314088D078}"/>
    <cellStyle name="SAPBEXHLevel3X 3 5 3 2 3" xfId="17062" xr:uid="{0EA7DDDE-3B7B-420A-9988-A9B90C875104}"/>
    <cellStyle name="SAPBEXHLevel3X 3 5 3 3" xfId="10875" xr:uid="{8EF71F7A-403B-4340-B464-EEFD5DB1D6A2}"/>
    <cellStyle name="SAPBEXHLevel3X 3 5 3 3 2" xfId="14106" xr:uid="{A489B999-B0E0-416D-92B5-826B7969FB99}"/>
    <cellStyle name="SAPBEXHLevel3X 3 5 3 3 3" xfId="9094" xr:uid="{C46F9628-D890-43AC-9367-2507E5B22815}"/>
    <cellStyle name="SAPBEXHLevel3X 3 5 3 4" xfId="10076" xr:uid="{D956F8AE-1A1C-48B0-A52F-834C3D2F1306}"/>
    <cellStyle name="SAPBEXHLevel3X 3 5 3 5" xfId="13470" xr:uid="{E84D4000-13C5-443E-947C-FF2FECA922E4}"/>
    <cellStyle name="SAPBEXHLevel3X 3 5 3 6" xfId="13023" xr:uid="{90C4C999-CB5A-44F5-87F0-6A2F83E26CDD}"/>
    <cellStyle name="SAPBEXHLevel3X 3 5 3 7" xfId="8183" xr:uid="{564BFC28-CE4C-442E-8AB5-2562024D7E35}"/>
    <cellStyle name="SAPBEXHLevel3X 3 5 4" xfId="8407" xr:uid="{749D6E3F-F58C-4850-9A81-97BF84ECBA43}"/>
    <cellStyle name="SAPBEXHLevel3X 3 5 4 2" xfId="12535" xr:uid="{CC39C03E-CC7B-48A6-BCD9-B120EDFB9005}"/>
    <cellStyle name="SAPBEXHLevel3X 3 5 4 2 2" xfId="15846" xr:uid="{6EF4394E-7E1E-4195-AEE8-CD7148F877C6}"/>
    <cellStyle name="SAPBEXHLevel3X 3 5 4 2 3" xfId="17319" xr:uid="{601DCEE7-EB49-424B-8B19-119E41F4C312}"/>
    <cellStyle name="SAPBEXHLevel3X 3 5 4 3" xfId="11133" xr:uid="{1B7536F5-B29C-4B7A-92E7-67016D95ECA6}"/>
    <cellStyle name="SAPBEXHLevel3X 3 5 4 3 2" xfId="14320" xr:uid="{D3D1238E-25F4-4070-9463-6FAD49C1A7BF}"/>
    <cellStyle name="SAPBEXHLevel3X 3 5 4 3 3" xfId="12988" xr:uid="{5683C074-D813-43C5-92C5-7B604D342AF8}"/>
    <cellStyle name="SAPBEXHLevel3X 3 5 4 4" xfId="10297" xr:uid="{77F772A8-96A6-4268-86EA-B71B7DA7F922}"/>
    <cellStyle name="SAPBEXHLevel3X 3 5 4 5" xfId="13653" xr:uid="{11030B8F-604A-423E-8DE3-B78D58F37681}"/>
    <cellStyle name="SAPBEXHLevel3X 3 5 4 6" xfId="13016" xr:uid="{553914B1-E87D-46E3-8128-835E1524A4A2}"/>
    <cellStyle name="SAPBEXHLevel3X 3 5 5" xfId="8129" xr:uid="{177E3E17-7B6F-49D7-9B33-DADB3E5C36B0}"/>
    <cellStyle name="SAPBEXHLevel3X 3 5 5 2" xfId="12719" xr:uid="{618D1B64-D482-4F68-8176-EDB1DAE4DCE4}"/>
    <cellStyle name="SAPBEXHLevel3X 3 5 5 2 2" xfId="15933" xr:uid="{1AF0A4A6-4F3F-444A-9E2D-D8B5B08BA8BD}"/>
    <cellStyle name="SAPBEXHLevel3X 3 5 5 2 3" xfId="17494" xr:uid="{8587A586-4E26-44F3-AAAB-E235A461BDBE}"/>
    <cellStyle name="SAPBEXHLevel3X 3 5 5 3" xfId="11310" xr:uid="{3AEA9700-193B-46C4-926E-EC9EFAD46F04}"/>
    <cellStyle name="SAPBEXHLevel3X 3 5 5 3 2" xfId="14456" xr:uid="{00C4C01C-B740-4F45-A38F-95B26D8830C9}"/>
    <cellStyle name="SAPBEXHLevel3X 3 5 5 3 3" xfId="9155" xr:uid="{38D87187-E532-4E33-AACE-3753C4968110}"/>
    <cellStyle name="SAPBEXHLevel3X 3 5 5 4" xfId="10022" xr:uid="{AB6BF2D9-AE87-4B5A-B86B-60375FCB1D19}"/>
    <cellStyle name="SAPBEXHLevel3X 3 5 5 5" xfId="13416" xr:uid="{E0CAB067-8C13-42A1-9F15-B47223162144}"/>
    <cellStyle name="SAPBEXHLevel3X 3 5 5 6" xfId="9043" xr:uid="{ABE46C7B-9967-45C9-92FD-27AA789507B0}"/>
    <cellStyle name="SAPBEXHLevel3X 3 5 6" xfId="11056" xr:uid="{BF8C4BE6-9F9D-4316-80A7-5586AA9C4DA0}"/>
    <cellStyle name="SAPBEXHLevel3X 3 5 6 2" xfId="12458" xr:uid="{07804CBF-A5EF-4DC4-81BF-DA4113BE5425}"/>
    <cellStyle name="SAPBEXHLevel3X 3 5 6 2 2" xfId="15769" xr:uid="{4FA8F69A-22F8-43E6-8E86-BCFB6F209F6E}"/>
    <cellStyle name="SAPBEXHLevel3X 3 5 6 2 3" xfId="17242" xr:uid="{E8128933-F925-4C67-B3DE-AC4F3C812E0E}"/>
    <cellStyle name="SAPBEXHLevel3X 3 5 6 3" xfId="14243" xr:uid="{B67C7169-31C4-489A-A164-0C3297D57F90}"/>
    <cellStyle name="SAPBEXHLevel3X 3 5 6 4" xfId="9098" xr:uid="{6019E912-65B7-4589-9ED0-1B4D98E5C89D}"/>
    <cellStyle name="SAPBEXHLevel3X 3 5 7" xfId="11677" xr:uid="{CF49D119-DA32-4063-B0BE-315432560252}"/>
    <cellStyle name="SAPBEXHLevel3X 3 5 7 2" xfId="15390" xr:uid="{372C87C9-3859-4953-B355-52D1A8056A02}"/>
    <cellStyle name="SAPBEXHLevel3X 3 5 7 3" xfId="16571" xr:uid="{351CEB3B-0CDF-4FDF-98B7-4B5A9337627F}"/>
    <cellStyle name="SAPBEXHLevel3X 3 5 8" xfId="10531" xr:uid="{927F390A-09B3-47D7-B57E-E1220E5AAD2B}"/>
    <cellStyle name="SAPBEXHLevel3X 3 5 8 2" xfId="13791" xr:uid="{F20E89C7-6088-44EF-A72F-AFB4FFC2BEAA}"/>
    <cellStyle name="SAPBEXHLevel3X 3 5 8 3" xfId="15051" xr:uid="{E07A4598-ECB0-4B90-A9FF-8D2C0E0CEEF7}"/>
    <cellStyle name="SAPBEXHLevel3X 3 5 9" xfId="9251" xr:uid="{923EF6EC-689E-4D4F-8B3E-890836F15892}"/>
    <cellStyle name="SAPBEXHLevel3X 3 6" xfId="2252" xr:uid="{4A5A1EC0-D581-447A-B895-53CEE9DA3144}"/>
    <cellStyle name="SAPBEXHLevel3X 3 6 10" xfId="9015" xr:uid="{DEE988AC-EAF4-4DD4-8177-9922900650BE}"/>
    <cellStyle name="SAPBEXHLevel3X 3 6 11" xfId="7363" xr:uid="{0F4C31C2-0496-4109-8842-5FFBE7EAD1A1}"/>
    <cellStyle name="SAPBEXHLevel3X 3 6 2" xfId="5733" xr:uid="{A93F6627-37C7-4ED4-AFDF-6F0044E7B4D5}"/>
    <cellStyle name="SAPBEXHLevel3X 3 6 2 2" xfId="12168" xr:uid="{5CD67D44-82D8-41C0-A11F-A15D7D89FF82}"/>
    <cellStyle name="SAPBEXHLevel3X 3 6 2 2 2" xfId="15571" xr:uid="{00E16FAC-9658-4E74-999C-F0892E0DB945}"/>
    <cellStyle name="SAPBEXHLevel3X 3 6 2 2 3" xfId="16967" xr:uid="{8064D083-0E56-4805-AAE3-8A2BA4FF01C4}"/>
    <cellStyle name="SAPBEXHLevel3X 3 6 2 3" xfId="10764" xr:uid="{6B9FF124-C4F0-497F-B609-592350B53BDE}"/>
    <cellStyle name="SAPBEXHLevel3X 3 6 2 3 2" xfId="13997" xr:uid="{37CF9BB9-FD75-4B1C-A368-7D084C2B3A23}"/>
    <cellStyle name="SAPBEXHLevel3X 3 6 2 3 3" xfId="15060" xr:uid="{2DC35A87-184F-49F2-9C44-FFEE7BF836B3}"/>
    <cellStyle name="SAPBEXHLevel3X 3 6 2 4" xfId="9788" xr:uid="{4D21D9F4-0FDC-471C-A4D8-7B0EEED63DEC}"/>
    <cellStyle name="SAPBEXHLevel3X 3 6 2 5" xfId="13221" xr:uid="{0510B593-B60F-4CE8-BED5-CF60D3851F24}"/>
    <cellStyle name="SAPBEXHLevel3X 3 6 2 6" xfId="14978" xr:uid="{0DC72EBB-E9F2-4F60-B2C7-922843948038}"/>
    <cellStyle name="SAPBEXHLevel3X 3 6 2 7" xfId="7895" xr:uid="{A4457819-41F7-409B-BDC6-10A29FB21AF3}"/>
    <cellStyle name="SAPBEXHLevel3X 3 6 3" xfId="6010" xr:uid="{CFE5D2BF-BE81-45E7-85F6-657CA3092A81}"/>
    <cellStyle name="SAPBEXHLevel3X 3 6 3 2" xfId="12279" xr:uid="{8874741B-DAE5-45F5-B0B3-AFE6460C65B0}"/>
    <cellStyle name="SAPBEXHLevel3X 3 6 3 2 2" xfId="15679" xr:uid="{D2D2AEDE-4981-40D1-835D-4FDB3F49B32C}"/>
    <cellStyle name="SAPBEXHLevel3X 3 6 3 2 3" xfId="17063" xr:uid="{6A806B72-B25A-4B87-B415-37CF25B32FB4}"/>
    <cellStyle name="SAPBEXHLevel3X 3 6 3 3" xfId="10876" xr:uid="{EA969C25-16B1-477B-8B50-4E7AAA6EB601}"/>
    <cellStyle name="SAPBEXHLevel3X 3 6 3 3 2" xfId="14107" xr:uid="{C95A99B9-9B1F-4D47-9732-8769D5A390AF}"/>
    <cellStyle name="SAPBEXHLevel3X 3 6 3 3 3" xfId="13680" xr:uid="{0C98EF24-B26C-481C-A47A-51352D16AB04}"/>
    <cellStyle name="SAPBEXHLevel3X 3 6 3 4" xfId="10077" xr:uid="{46E2AF0E-1E54-4047-BBFC-73FC6E55C61E}"/>
    <cellStyle name="SAPBEXHLevel3X 3 6 3 5" xfId="13471" xr:uid="{96F1191A-F283-4266-A957-8FC7E64CB4E6}"/>
    <cellStyle name="SAPBEXHLevel3X 3 6 3 6" xfId="14173" xr:uid="{E5A31062-9973-4688-AC34-445AA1A23311}"/>
    <cellStyle name="SAPBEXHLevel3X 3 6 3 7" xfId="8184" xr:uid="{9EF9F536-EB04-4568-8FF8-5EBEA892DE39}"/>
    <cellStyle name="SAPBEXHLevel3X 3 6 4" xfId="7954" xr:uid="{C1F8BF6C-E99B-4BDD-9166-68ADCEC3059F}"/>
    <cellStyle name="SAPBEXHLevel3X 3 6 4 2" xfId="12536" xr:uid="{55815ABC-7923-4C64-BA66-1CA7123256C2}"/>
    <cellStyle name="SAPBEXHLevel3X 3 6 4 2 2" xfId="15847" xr:uid="{B9782615-393F-4CB7-BEDE-9A0DB5D5A6F5}"/>
    <cellStyle name="SAPBEXHLevel3X 3 6 4 2 3" xfId="17320" xr:uid="{81B03557-B480-4730-8363-78F8861F79D6}"/>
    <cellStyle name="SAPBEXHLevel3X 3 6 4 3" xfId="11134" xr:uid="{6479DA6C-B83D-4B75-882F-B40D071CA155}"/>
    <cellStyle name="SAPBEXHLevel3X 3 6 4 3 2" xfId="14321" xr:uid="{2FDCDC79-4E96-4C80-AE15-34CB1E299EEC}"/>
    <cellStyle name="SAPBEXHLevel3X 3 6 4 3 3" xfId="14140" xr:uid="{0699CF8A-C1B0-45EE-88BC-18ED9144D595}"/>
    <cellStyle name="SAPBEXHLevel3X 3 6 4 4" xfId="9847" xr:uid="{5ADB2EDB-52FF-46EB-813E-99D08E7A5259}"/>
    <cellStyle name="SAPBEXHLevel3X 3 6 4 5" xfId="13280" xr:uid="{4FC1030F-5380-495D-AFE0-C6C81B4948F2}"/>
    <cellStyle name="SAPBEXHLevel3X 3 6 4 6" xfId="14672" xr:uid="{47C8D9A3-5901-4BEB-BF74-426F0960EDEC}"/>
    <cellStyle name="SAPBEXHLevel3X 3 6 5" xfId="8130" xr:uid="{1F8B0AE3-D047-475F-9F09-7810AD181F2A}"/>
    <cellStyle name="SAPBEXHLevel3X 3 6 5 2" xfId="12720" xr:uid="{B5A4E660-EA7D-49DE-9539-454CBB1FFAFA}"/>
    <cellStyle name="SAPBEXHLevel3X 3 6 5 2 2" xfId="15934" xr:uid="{3AC7B499-DA71-4BA9-B194-B80DD7EF4833}"/>
    <cellStyle name="SAPBEXHLevel3X 3 6 5 2 3" xfId="17495" xr:uid="{9CF46DC5-0EFA-4EF6-A524-6A96B7C4FCA5}"/>
    <cellStyle name="SAPBEXHLevel3X 3 6 5 3" xfId="11311" xr:uid="{F4C0DD4B-C636-4F71-BC6C-8B077F059877}"/>
    <cellStyle name="SAPBEXHLevel3X 3 6 5 3 2" xfId="14457" xr:uid="{6252E517-7A7B-4140-9F54-48542082B1BF}"/>
    <cellStyle name="SAPBEXHLevel3X 3 6 5 3 3" xfId="9271" xr:uid="{760809FF-2557-41DE-A5B0-B8E84FA7F018}"/>
    <cellStyle name="SAPBEXHLevel3X 3 6 5 4" xfId="10023" xr:uid="{3F30D6D1-78FC-4347-AEE3-39077CF8EC20}"/>
    <cellStyle name="SAPBEXHLevel3X 3 6 5 5" xfId="13417" xr:uid="{15CFAFD9-C2F0-4302-89BB-6497162D2751}"/>
    <cellStyle name="SAPBEXHLevel3X 3 6 5 6" xfId="9044" xr:uid="{9EC5723F-E59F-44AA-A201-D00D01C4E2FD}"/>
    <cellStyle name="SAPBEXHLevel3X 3 6 6" xfId="11057" xr:uid="{82368175-D425-403C-A469-6604DC8C8ECE}"/>
    <cellStyle name="SAPBEXHLevel3X 3 6 6 2" xfId="12459" xr:uid="{0413BA02-69A9-4034-8BE1-A4DD6BAF86E1}"/>
    <cellStyle name="SAPBEXHLevel3X 3 6 6 2 2" xfId="15770" xr:uid="{455E409E-A975-4B4E-97FA-83355E72BF8F}"/>
    <cellStyle name="SAPBEXHLevel3X 3 6 6 2 3" xfId="17243" xr:uid="{EA93E2EC-DD45-468A-9C00-2AAB020DCB11}"/>
    <cellStyle name="SAPBEXHLevel3X 3 6 6 3" xfId="14244" xr:uid="{67C289F4-ABB5-4C3C-B916-0C4D3D1F13F4}"/>
    <cellStyle name="SAPBEXHLevel3X 3 6 6 4" xfId="13674" xr:uid="{1DA9D756-ED72-4B6E-B699-7E9601A7FA12}"/>
    <cellStyle name="SAPBEXHLevel3X 3 6 7" xfId="11678" xr:uid="{07D4AD1E-855F-4399-A0AB-5573826733FD}"/>
    <cellStyle name="SAPBEXHLevel3X 3 6 7 2" xfId="15391" xr:uid="{0850B6FA-DEA1-48E6-8ABB-BE2B69A4E196}"/>
    <cellStyle name="SAPBEXHLevel3X 3 6 7 3" xfId="16572" xr:uid="{36A48AFF-AD05-4D06-92B8-230B5DA30C06}"/>
    <cellStyle name="SAPBEXHLevel3X 3 6 8" xfId="10532" xr:uid="{D09947EA-36F6-4618-B415-2F796E42765B}"/>
    <cellStyle name="SAPBEXHLevel3X 3 6 8 2" xfId="13792" xr:uid="{DF36EBEC-19FB-4A17-A939-54922E284E06}"/>
    <cellStyle name="SAPBEXHLevel3X 3 6 8 3" xfId="13140" xr:uid="{4E57435F-4065-44E8-94EC-2B935FCA6F73}"/>
    <cellStyle name="SAPBEXHLevel3X 3 6 9" xfId="9252" xr:uid="{B12A1559-649F-48A9-B056-9E691F9B2304}"/>
    <cellStyle name="SAPBEXHLevel3X 3 7" xfId="3780" xr:uid="{0C83878E-7B16-4247-A1F7-362611129129}"/>
    <cellStyle name="SAPBEXHLevel3X 3 7 10" xfId="9016" xr:uid="{6B3A6309-431C-4C86-A084-E7324728D7E4}"/>
    <cellStyle name="SAPBEXHLevel3X 3 7 11" xfId="7364" xr:uid="{FDE1DAD6-036B-4309-B2B3-DBB274705B4C}"/>
    <cellStyle name="SAPBEXHLevel3X 3 7 2" xfId="5734" xr:uid="{9E39BB5C-598D-4302-9C47-2BD1E951F2DD}"/>
    <cellStyle name="SAPBEXHLevel3X 3 7 2 2" xfId="12169" xr:uid="{71E1EA4E-6CE8-466D-B7BE-CA86ECAD5E7F}"/>
    <cellStyle name="SAPBEXHLevel3X 3 7 2 2 2" xfId="15572" xr:uid="{ACCF7FC8-B62E-43D3-906F-D3073BE062FE}"/>
    <cellStyle name="SAPBEXHLevel3X 3 7 2 2 3" xfId="16968" xr:uid="{952DA186-C309-4992-8AD8-DA132211D954}"/>
    <cellStyle name="SAPBEXHLevel3X 3 7 2 3" xfId="10765" xr:uid="{789E4DD4-C03A-4B46-8BCD-291DE555D6FA}"/>
    <cellStyle name="SAPBEXHLevel3X 3 7 2 3 2" xfId="13998" xr:uid="{1EE41605-D230-4827-AC6D-234A031E000C}"/>
    <cellStyle name="SAPBEXHLevel3X 3 7 2 3 3" xfId="13149" xr:uid="{A0CAAB02-AE1E-459B-94F0-C6FB17D3BFDA}"/>
    <cellStyle name="SAPBEXHLevel3X 3 7 2 4" xfId="9787" xr:uid="{C1EAEDCA-2226-41AC-AD4E-6FAC3B7D4C94}"/>
    <cellStyle name="SAPBEXHLevel3X 3 7 2 5" xfId="13220" xr:uid="{B91EBE35-379F-495E-A1C0-5791686B1947}"/>
    <cellStyle name="SAPBEXHLevel3X 3 7 2 6" xfId="14182" xr:uid="{5C8DD192-1235-465A-A65E-C26127116F4E}"/>
    <cellStyle name="SAPBEXHLevel3X 3 7 2 7" xfId="7894" xr:uid="{9B4AEAE3-F130-4F1E-B6E0-CCB77AD44E06}"/>
    <cellStyle name="SAPBEXHLevel3X 3 7 3" xfId="6011" xr:uid="{D117192B-2E5C-4CF3-9ACE-1250DDE58A80}"/>
    <cellStyle name="SAPBEXHLevel3X 3 7 3 2" xfId="12280" xr:uid="{EE59142A-07C6-450E-BE34-066C1F9ECA97}"/>
    <cellStyle name="SAPBEXHLevel3X 3 7 3 2 2" xfId="15680" xr:uid="{F706C067-82B9-445A-848D-E11CB1DB031D}"/>
    <cellStyle name="SAPBEXHLevel3X 3 7 3 2 3" xfId="17064" xr:uid="{B5990C69-6010-4BFF-83B7-630C7A1267E8}"/>
    <cellStyle name="SAPBEXHLevel3X 3 7 3 3" xfId="10877" xr:uid="{03141E6F-E16C-4829-8034-B31B5A3E7F1E}"/>
    <cellStyle name="SAPBEXHLevel3X 3 7 3 3 2" xfId="14108" xr:uid="{8F00F79E-846C-4674-8DD4-A598AD0A52B3}"/>
    <cellStyle name="SAPBEXHLevel3X 3 7 3 3 3" xfId="14643" xr:uid="{EF189CD0-4975-4A27-8523-8FE4CFD2FBB6}"/>
    <cellStyle name="SAPBEXHLevel3X 3 7 3 4" xfId="10078" xr:uid="{4E50D958-602F-434A-B63F-37AF811279DE}"/>
    <cellStyle name="SAPBEXHLevel3X 3 7 3 5" xfId="13472" xr:uid="{9C6DDC70-908A-4F76-ABD1-5A8458F938A1}"/>
    <cellStyle name="SAPBEXHLevel3X 3 7 3 6" xfId="14968" xr:uid="{6AF93563-558E-42A3-A21A-563BD34F49EB}"/>
    <cellStyle name="SAPBEXHLevel3X 3 7 3 7" xfId="8185" xr:uid="{C488BD58-C93C-4CDD-BD55-A152773F70E1}"/>
    <cellStyle name="SAPBEXHLevel3X 3 7 4" xfId="8219" xr:uid="{44DA6709-C527-4296-A955-404A48E00395}"/>
    <cellStyle name="SAPBEXHLevel3X 3 7 4 2" xfId="12537" xr:uid="{DF19938C-861C-4BBB-9E83-A9D7BB55AB64}"/>
    <cellStyle name="SAPBEXHLevel3X 3 7 4 2 2" xfId="15848" xr:uid="{7D328FA3-5282-409B-B420-119093F5FF5E}"/>
    <cellStyle name="SAPBEXHLevel3X 3 7 4 2 3" xfId="17321" xr:uid="{176B87E9-333F-4487-AD5F-B7A3A74FDD82}"/>
    <cellStyle name="SAPBEXHLevel3X 3 7 4 3" xfId="11135" xr:uid="{4CEEB583-4C57-4E37-AFB4-15D940C11A68}"/>
    <cellStyle name="SAPBEXHLevel3X 3 7 4 3 2" xfId="14322" xr:uid="{9D0EA4FF-2938-4D19-9D20-E0A639C1B66A}"/>
    <cellStyle name="SAPBEXHLevel3X 3 7 4 3 3" xfId="14934" xr:uid="{29310910-60CF-404F-8AD9-0030A4A7D187}"/>
    <cellStyle name="SAPBEXHLevel3X 3 7 4 4" xfId="10111" xr:uid="{A3F3F65B-754B-4CBE-8163-A69EAA9F96B5}"/>
    <cellStyle name="SAPBEXHLevel3X 3 7 4 5" xfId="13505" xr:uid="{4E2EDCB2-F456-4A0F-9D90-5B46DE530287}"/>
    <cellStyle name="SAPBEXHLevel3X 3 7 4 6" xfId="13021" xr:uid="{78F6945D-7C49-4436-A623-E2C474CB2512}"/>
    <cellStyle name="SAPBEXHLevel3X 3 7 5" xfId="8131" xr:uid="{A74D1058-3F17-4C77-A02D-58B2E4E9A527}"/>
    <cellStyle name="SAPBEXHLevel3X 3 7 5 2" xfId="12721" xr:uid="{3E8D2FF8-CA8C-4311-9C2B-D9D22B974949}"/>
    <cellStyle name="SAPBEXHLevel3X 3 7 5 2 2" xfId="15935" xr:uid="{66A9A498-2C2F-4347-9CF4-5263AA96F280}"/>
    <cellStyle name="SAPBEXHLevel3X 3 7 5 2 3" xfId="17496" xr:uid="{7CF852FA-7AA1-4ADE-8D6E-44BB6ED01F7D}"/>
    <cellStyle name="SAPBEXHLevel3X 3 7 5 3" xfId="11312" xr:uid="{9959ADD0-1E4F-4EA5-963A-9E3ABCC52F32}"/>
    <cellStyle name="SAPBEXHLevel3X 3 7 5 3 2" xfId="14458" xr:uid="{A8FCC0EB-2749-4958-AA31-EC37C7809945}"/>
    <cellStyle name="SAPBEXHLevel3X 3 7 5 3 3" xfId="9156" xr:uid="{4C6BD540-82A8-4DD4-B7E4-D7D492709E47}"/>
    <cellStyle name="SAPBEXHLevel3X 3 7 5 4" xfId="10024" xr:uid="{1A111EE4-A806-45D7-BBD5-7D37BDDC1AB0}"/>
    <cellStyle name="SAPBEXHLevel3X 3 7 5 5" xfId="13418" xr:uid="{1305326E-BF43-4FD0-B9A3-CEB3D9061665}"/>
    <cellStyle name="SAPBEXHLevel3X 3 7 5 6" xfId="9045" xr:uid="{2ED6C901-75BD-42F3-AEE7-CCBEA573D790}"/>
    <cellStyle name="SAPBEXHLevel3X 3 7 6" xfId="11058" xr:uid="{10B20D87-7649-4446-A548-146AA8958B00}"/>
    <cellStyle name="SAPBEXHLevel3X 3 7 6 2" xfId="12460" xr:uid="{45F3EF1E-B21A-417E-867E-A5A0681C8624}"/>
    <cellStyle name="SAPBEXHLevel3X 3 7 6 2 2" xfId="15771" xr:uid="{AD30A459-D065-40EE-8A4B-B0EFCBA854D2}"/>
    <cellStyle name="SAPBEXHLevel3X 3 7 6 2 3" xfId="17244" xr:uid="{834790CD-75CD-43F1-A809-F87F175E0680}"/>
    <cellStyle name="SAPBEXHLevel3X 3 7 6 3" xfId="14245" xr:uid="{4ADFF954-6184-4515-8472-117DB680C36C}"/>
    <cellStyle name="SAPBEXHLevel3X 3 7 6 4" xfId="14638" xr:uid="{A908F373-4289-4E9C-AA73-414FADCAA8B9}"/>
    <cellStyle name="SAPBEXHLevel3X 3 7 7" xfId="11679" xr:uid="{6531F68A-30E8-4480-9019-E12F5F115028}"/>
    <cellStyle name="SAPBEXHLevel3X 3 7 7 2" xfId="15392" xr:uid="{74D0EE52-545F-4034-9C2B-8AF86904004C}"/>
    <cellStyle name="SAPBEXHLevel3X 3 7 7 3" xfId="16573" xr:uid="{440ED859-36D9-46DF-B990-BB35BB859FCC}"/>
    <cellStyle name="SAPBEXHLevel3X 3 7 8" xfId="10533" xr:uid="{01D87B4E-E8DD-4E65-8D83-6ED304AF16BF}"/>
    <cellStyle name="SAPBEXHLevel3X 3 7 8 2" xfId="13793" xr:uid="{5575F926-755B-466F-A726-D4177452DE5D}"/>
    <cellStyle name="SAPBEXHLevel3X 3 7 8 3" xfId="12947" xr:uid="{8FBBA841-32AB-436D-BB66-45417CFEF450}"/>
    <cellStyle name="SAPBEXHLevel3X 3 7 9" xfId="9253" xr:uid="{A2DEA9FF-1AD4-4867-B59D-A4B175E5CB11}"/>
    <cellStyle name="SAPBEXHLevel3X 3 8" xfId="1624" xr:uid="{054E2865-D136-49FD-A7DF-58C0971AA8BB}"/>
    <cellStyle name="SAPBEXHLevel3X 3 8 10" xfId="9017" xr:uid="{BEA3967D-DA1C-4121-93F5-A214A3CFF78D}"/>
    <cellStyle name="SAPBEXHLevel3X 3 8 11" xfId="7365" xr:uid="{40E6E65A-CC9A-4F0E-97A2-36E8D86E69F3}"/>
    <cellStyle name="SAPBEXHLevel3X 3 8 2" xfId="5735" xr:uid="{0F27DCC7-E571-4697-AB41-DE7A917B0273}"/>
    <cellStyle name="SAPBEXHLevel3X 3 8 2 2" xfId="12170" xr:uid="{4B246FB4-675F-4FD6-B55C-7736494BB090}"/>
    <cellStyle name="SAPBEXHLevel3X 3 8 2 2 2" xfId="15573" xr:uid="{96531B26-2A49-4081-93CC-40EF69FABF84}"/>
    <cellStyle name="SAPBEXHLevel3X 3 8 2 2 3" xfId="16969" xr:uid="{A4CEFEA5-688B-4C2F-9B25-7C9A63C6D53E}"/>
    <cellStyle name="SAPBEXHLevel3X 3 8 2 3" xfId="10766" xr:uid="{9A154875-181D-4BF8-A86E-E28AA1B5F444}"/>
    <cellStyle name="SAPBEXHLevel3X 3 8 2 3 2" xfId="13999" xr:uid="{C552428B-B8F3-4735-ADFD-0FA0F86DDC48}"/>
    <cellStyle name="SAPBEXHLevel3X 3 8 2 3 3" xfId="12955" xr:uid="{51B3D6A5-B297-4ABA-9143-307044C255B2}"/>
    <cellStyle name="SAPBEXHLevel3X 3 8 2 4" xfId="9786" xr:uid="{0157A23C-0323-44CE-A1B0-A55017FD1E44}"/>
    <cellStyle name="SAPBEXHLevel3X 3 8 2 5" xfId="13219" xr:uid="{5550E155-FF5C-4798-BC22-EA7D4737630E}"/>
    <cellStyle name="SAPBEXHLevel3X 3 8 2 6" xfId="13032" xr:uid="{A9FF191C-C86D-4994-8A2F-0DF99C2186DA}"/>
    <cellStyle name="SAPBEXHLevel3X 3 8 2 7" xfId="7893" xr:uid="{B4DAF1A3-D347-45CB-9872-5329DA86DEB5}"/>
    <cellStyle name="SAPBEXHLevel3X 3 8 3" xfId="6012" xr:uid="{5E4ADE70-CC92-41D2-953D-4D8DD4053AEF}"/>
    <cellStyle name="SAPBEXHLevel3X 3 8 3 2" xfId="12281" xr:uid="{6DCD5514-299B-47F6-9E6D-C402270B08BF}"/>
    <cellStyle name="SAPBEXHLevel3X 3 8 3 2 2" xfId="15681" xr:uid="{09F2A509-F5ED-4AE1-A1D9-5073E84514BF}"/>
    <cellStyle name="SAPBEXHLevel3X 3 8 3 2 3" xfId="17065" xr:uid="{B8AA298B-08BA-45BC-9A95-FB6F27244C74}"/>
    <cellStyle name="SAPBEXHLevel3X 3 8 3 3" xfId="10878" xr:uid="{A1BDD63D-2143-419E-89C8-540368A0797E}"/>
    <cellStyle name="SAPBEXHLevel3X 3 8 3 3 2" xfId="14109" xr:uid="{4A433F22-CD86-42BF-B037-3054040C5107}"/>
    <cellStyle name="SAPBEXHLevel3X 3 8 3 3 3" xfId="13325" xr:uid="{E354D8ED-4902-4920-807C-8D9E69AD37E6}"/>
    <cellStyle name="SAPBEXHLevel3X 3 8 3 4" xfId="10079" xr:uid="{4065F93C-1F2E-4297-8363-44E1C5FECECA}"/>
    <cellStyle name="SAPBEXHLevel3X 3 8 3 5" xfId="13473" xr:uid="{CC216AE9-C30F-4E02-9F03-224F932329F9}"/>
    <cellStyle name="SAPBEXHLevel3X 3 8 3 6" xfId="13119" xr:uid="{7606C529-DF6C-4636-8980-21B1744294C6}"/>
    <cellStyle name="SAPBEXHLevel3X 3 8 3 7" xfId="8186" xr:uid="{5F972407-DACE-4AD3-A1EA-23F9471504CB}"/>
    <cellStyle name="SAPBEXHLevel3X 3 8 4" xfId="7953" xr:uid="{486FDD32-FA0F-404B-B9D8-DA0517780C40}"/>
    <cellStyle name="SAPBEXHLevel3X 3 8 4 2" xfId="12538" xr:uid="{A7AF32E3-EBDB-4D79-AD29-1C5CA3657AA7}"/>
    <cellStyle name="SAPBEXHLevel3X 3 8 4 2 2" xfId="15849" xr:uid="{43AE528B-5F0E-4347-A743-A6995E44B17E}"/>
    <cellStyle name="SAPBEXHLevel3X 3 8 4 2 3" xfId="17322" xr:uid="{6D3AC6B1-3C1F-4B05-BF4A-861382F3BC8A}"/>
    <cellStyle name="SAPBEXHLevel3X 3 8 4 3" xfId="11136" xr:uid="{DEEB106D-F882-4C0B-AFB9-AD2B66A5B49E}"/>
    <cellStyle name="SAPBEXHLevel3X 3 8 4 3 2" xfId="14323" xr:uid="{2EBF9D97-CACD-42B0-9F2C-B1527F78B699}"/>
    <cellStyle name="SAPBEXHLevel3X 3 8 4 3 3" xfId="13086" xr:uid="{6EE2C06F-3A72-4793-94C3-6BD22B9932C8}"/>
    <cellStyle name="SAPBEXHLevel3X 3 8 4 4" xfId="9846" xr:uid="{6BA10692-5535-4700-8F27-FFAE471DFE89}"/>
    <cellStyle name="SAPBEXHLevel3X 3 8 4 5" xfId="13279" xr:uid="{1627481E-7E71-4432-BA3D-1DDE301239B3}"/>
    <cellStyle name="SAPBEXHLevel3X 3 8 4 6" xfId="13709" xr:uid="{6EB6CD6B-2DC7-43B0-9927-A8F751EBDCF4}"/>
    <cellStyle name="SAPBEXHLevel3X 3 8 5" xfId="8380" xr:uid="{1F725553-D11F-4490-A9FE-D02583ED60BA}"/>
    <cellStyle name="SAPBEXHLevel3X 3 8 5 2" xfId="12722" xr:uid="{39CC44A4-4110-44BE-B19B-0025C1FF3B90}"/>
    <cellStyle name="SAPBEXHLevel3X 3 8 5 2 2" xfId="15936" xr:uid="{744AF659-4147-46DA-A9A3-0801CDBE9E91}"/>
    <cellStyle name="SAPBEXHLevel3X 3 8 5 2 3" xfId="17497" xr:uid="{CD691ACD-9DBE-4FDF-9745-040F4FD3999F}"/>
    <cellStyle name="SAPBEXHLevel3X 3 8 5 3" xfId="11313" xr:uid="{B8C1F9FC-FE65-4FEF-B7FC-16C3F1133DAE}"/>
    <cellStyle name="SAPBEXHLevel3X 3 8 5 3 2" xfId="14459" xr:uid="{2183C0B7-00E9-4477-952F-D4127FE4F994}"/>
    <cellStyle name="SAPBEXHLevel3X 3 8 5 3 3" xfId="9157" xr:uid="{E96F47E1-B9C6-447C-A63C-938FBD1F5DDE}"/>
    <cellStyle name="SAPBEXHLevel3X 3 8 5 4" xfId="10270" xr:uid="{A9BE0C32-04E6-43F9-8C11-C077E810F31B}"/>
    <cellStyle name="SAPBEXHLevel3X 3 8 5 5" xfId="13626" xr:uid="{AB08B774-DD41-44F8-8914-AAE1CAA65E78}"/>
    <cellStyle name="SAPBEXHLevel3X 3 8 5 6" xfId="14365" xr:uid="{A452AFA8-D3AD-4412-9FBA-702BD484C2A3}"/>
    <cellStyle name="SAPBEXHLevel3X 3 8 6" xfId="11059" xr:uid="{2E467E9F-CE99-4B97-BF68-649DFE3F5B4F}"/>
    <cellStyle name="SAPBEXHLevel3X 3 8 6 2" xfId="12461" xr:uid="{B94755E9-35F3-47F7-8883-10FE168BBD2D}"/>
    <cellStyle name="SAPBEXHLevel3X 3 8 6 2 2" xfId="15772" xr:uid="{92EE2017-07AD-4077-9E35-D2402D6773A9}"/>
    <cellStyle name="SAPBEXHLevel3X 3 8 6 2 3" xfId="17245" xr:uid="{6AE782B2-F302-4DFA-8A51-907C3C679F8E}"/>
    <cellStyle name="SAPBEXHLevel3X 3 8 6 3" xfId="14246" xr:uid="{2E51ABD4-622F-4C13-911B-DB07788CAA0D}"/>
    <cellStyle name="SAPBEXHLevel3X 3 8 6 4" xfId="13319" xr:uid="{3D32FD57-8BFB-4E7F-B9EA-AA6089E30093}"/>
    <cellStyle name="SAPBEXHLevel3X 3 8 7" xfId="11680" xr:uid="{F7B2AA03-CC68-4DB6-B6DC-10809F9E2FAD}"/>
    <cellStyle name="SAPBEXHLevel3X 3 8 7 2" xfId="15393" xr:uid="{ED721848-BA7A-48E6-AA7C-9BA452D009E0}"/>
    <cellStyle name="SAPBEXHLevel3X 3 8 7 3" xfId="16574" xr:uid="{925DF045-A486-4256-A1A7-C604F36F1EAD}"/>
    <cellStyle name="SAPBEXHLevel3X 3 8 8" xfId="10534" xr:uid="{7A09060B-210E-4EF2-970E-BC23CE2B19ED}"/>
    <cellStyle name="SAPBEXHLevel3X 3 8 8 2" xfId="13794" xr:uid="{7DCE152B-8F38-4CEF-AEA9-EEA4525B6554}"/>
    <cellStyle name="SAPBEXHLevel3X 3 8 8 3" xfId="9062" xr:uid="{310F4E1B-FFBB-41E6-80A9-71A9CC6CC5EA}"/>
    <cellStyle name="SAPBEXHLevel3X 3 8 9" xfId="9254" xr:uid="{F4A65D8F-C3E4-47BB-A4BB-6DFFACB4DB6B}"/>
    <cellStyle name="SAPBEXHLevel3X 3 9" xfId="4293" xr:uid="{13CA9963-CA16-41F9-9999-D7E308D15B18}"/>
    <cellStyle name="SAPBEXHLevel3X 3 9 2" xfId="12163" xr:uid="{1F525297-53C8-48EB-8FDE-706667F0529D}"/>
    <cellStyle name="SAPBEXHLevel3X 3 9 2 2" xfId="15566" xr:uid="{BD75192D-E319-44D2-B3EB-9554BD4BA6CD}"/>
    <cellStyle name="SAPBEXHLevel3X 3 9 2 3" xfId="16962" xr:uid="{533AC41C-224E-4DC3-BD74-84B7B43BD0F3}"/>
    <cellStyle name="SAPBEXHLevel3X 3 9 3" xfId="10759" xr:uid="{DEBB821E-A237-439D-9243-0FA111390F8A}"/>
    <cellStyle name="SAPBEXHLevel3X 3 9 3 2" xfId="13992" xr:uid="{F23C5710-139E-4D1D-9CE8-2DCFD6845B22}"/>
    <cellStyle name="SAPBEXHLevel3X 3 9 3 3" xfId="13834" xr:uid="{6EDAE1BF-76CF-4E02-81E4-3A7F3BA04EE4}"/>
    <cellStyle name="SAPBEXHLevel3X 3 9 4" xfId="9793" xr:uid="{03354CF7-5E11-47EA-AF57-A90F5B7A5E9E}"/>
    <cellStyle name="SAPBEXHLevel3X 3 9 5" xfId="13226" xr:uid="{E06A7904-0082-43EF-B073-512907B79674}"/>
    <cellStyle name="SAPBEXHLevel3X 3 9 6" xfId="13082" xr:uid="{3243C7EF-9C13-4CC6-BF7B-248A2A748672}"/>
    <cellStyle name="SAPBEXHLevel3X 3 9 7" xfId="7900" xr:uid="{EAB3A423-45EF-49EC-9E35-85498C3149AF}"/>
    <cellStyle name="SAPBEXHLevel3X 4" xfId="984" xr:uid="{D52D01DB-A2F0-4B88-858A-1004300543B6}"/>
    <cellStyle name="SAPBEXHLevel3X 4 2" xfId="12161" xr:uid="{56301461-8CF4-4446-A103-0EE64A036365}"/>
    <cellStyle name="SAPBEXHLevel3X 4 2 2" xfId="15564" xr:uid="{626FD25F-0795-445B-A149-D6B6F41D4524}"/>
    <cellStyle name="SAPBEXHLevel3X 4 2 3" xfId="16960" xr:uid="{867CE143-D8C6-460F-971C-C767613B956D}"/>
    <cellStyle name="SAPBEXHLevel3X 4 3" xfId="10757" xr:uid="{29458C37-94E0-4CAC-95F4-2FCE8DE3B40A}"/>
    <cellStyle name="SAPBEXHLevel3X 4 3 2" xfId="13990" xr:uid="{17281E01-C307-412E-B326-E9E37B40E897}"/>
    <cellStyle name="SAPBEXHLevel3X 4 3 3" xfId="14951" xr:uid="{89E9AC47-0652-4E2C-9C94-365D002E61CA}"/>
    <cellStyle name="SAPBEXHLevel3X 4 4" xfId="9794" xr:uid="{F3883510-2BA7-478F-A6EC-0878899FF794}"/>
    <cellStyle name="SAPBEXHLevel3X 4 5" xfId="13227" xr:uid="{AB2A65D4-14F7-48B5-AFD8-4080400CBD8B}"/>
    <cellStyle name="SAPBEXHLevel3X 4 6" xfId="14387" xr:uid="{FA372D26-7AD7-4295-B8D3-9CC4233C2401}"/>
    <cellStyle name="SAPBEXHLevel3X 4 7" xfId="7901" xr:uid="{2EB7BB5C-4D62-4F68-98FB-6AE58BC676C9}"/>
    <cellStyle name="SAPBEXHLevel3X 5" xfId="1029" xr:uid="{637B0DA5-6F87-4FCB-AFC2-C3FCA47F2622}"/>
    <cellStyle name="SAPBEXHLevel3X 5 2" xfId="12272" xr:uid="{D8C2F952-1147-4A7D-8669-3A6A25EB3EE1}"/>
    <cellStyle name="SAPBEXHLevel3X 5 2 2" xfId="15672" xr:uid="{C20BFCEB-9C77-435E-95E3-F553B63C48FD}"/>
    <cellStyle name="SAPBEXHLevel3X 5 2 3" xfId="17056" xr:uid="{1F0DC1C2-B047-4436-9FF9-4B18EE6FA19F}"/>
    <cellStyle name="SAPBEXHLevel3X 5 3" xfId="10869" xr:uid="{BDE6CC4C-A2B9-4077-9A20-C28C91A2037D}"/>
    <cellStyle name="SAPBEXHLevel3X 5 3 2" xfId="14100" xr:uid="{8D84E0C5-DD39-43A4-AACC-F180C0AD0CB3}"/>
    <cellStyle name="SAPBEXHLevel3X 5 3 3" xfId="14723" xr:uid="{2D14FFE2-923C-45CD-8E56-B265AE54CB3B}"/>
    <cellStyle name="SAPBEXHLevel3X 5 4" xfId="10072" xr:uid="{924EDCE5-D458-4300-AB0C-0F6260EDFB70}"/>
    <cellStyle name="SAPBEXHLevel3X 5 5" xfId="13466" xr:uid="{388525CC-E591-4E83-8D28-96D91DFE81AB}"/>
    <cellStyle name="SAPBEXHLevel3X 5 6" xfId="14667" xr:uid="{B946E3F6-B329-4DFF-8CB9-E248A4E8467F}"/>
    <cellStyle name="SAPBEXHLevel3X 5 7" xfId="8179" xr:uid="{1A71F5D9-3FA2-4A0D-AB0F-DFCD9F0B8AAF}"/>
    <cellStyle name="SAPBEXHLevel3X 6" xfId="205" xr:uid="{5ED71782-6DB5-40F7-B99A-94DCDAD65A1F}"/>
    <cellStyle name="SAPBEXHLevel3X 6 2" xfId="1158" xr:uid="{D54ECBB0-B515-4CBE-A3F4-EE2AB5C56789}"/>
    <cellStyle name="SAPBEXHLevel3X 6 2 2" xfId="2406" xr:uid="{4C0E18DC-33CD-40DA-A44E-91CD9899904B}"/>
    <cellStyle name="SAPBEXHLevel3X 6 2 2 2" xfId="15840" xr:uid="{85FD0A0E-B1DF-4FF7-8B69-542F9A79F968}"/>
    <cellStyle name="SAPBEXHLevel3X 6 2 3" xfId="2912" xr:uid="{4477DCBE-9A0A-4956-9687-C8CD472A2B3A}"/>
    <cellStyle name="SAPBEXHLevel3X 6 2 3 2" xfId="17313" xr:uid="{6A32ABEC-D2E4-43EF-9F2E-D6D15C8AAF9D}"/>
    <cellStyle name="SAPBEXHLevel3X 6 2 4" xfId="3199" xr:uid="{7F835BD1-B9F4-4BC4-8AFE-1BDF40D7837D}"/>
    <cellStyle name="SAPBEXHLevel3X 6 2 5" xfId="1414" xr:uid="{F40B0B4E-9F5C-4770-AF35-3E6BE0C795D9}"/>
    <cellStyle name="SAPBEXHLevel3X 6 2 6" xfId="4118" xr:uid="{CDF1BC13-5AB3-412D-A00E-025C5EC2C5DE}"/>
    <cellStyle name="SAPBEXHLevel3X 6 2 7" xfId="4219" xr:uid="{DB464BDB-521C-415B-8AA0-C6080B34CE60}"/>
    <cellStyle name="SAPBEXHLevel3X 6 2 8" xfId="12529" xr:uid="{FB70F624-59D1-4471-A2F9-A5E7BBF4BAB6}"/>
    <cellStyle name="SAPBEXHLevel3X 6 3" xfId="1552" xr:uid="{358F1F6C-27E0-49C3-8B65-F20EF1DEEB97}"/>
    <cellStyle name="SAPBEXHLevel3X 6 3 2" xfId="14314" xr:uid="{26038F97-FE9C-4B3F-AE7B-E40F942FCBCD}"/>
    <cellStyle name="SAPBEXHLevel3X 6 3 3" xfId="14016" xr:uid="{84787D98-B45D-4065-B952-11B7C9AC3F99}"/>
    <cellStyle name="SAPBEXHLevel3X 6 3 4" xfId="11127" xr:uid="{220E9488-7516-4A5B-8A0C-AAE2D28E0635}"/>
    <cellStyle name="SAPBEXHLevel3X 6 4" xfId="1554" xr:uid="{2E0D1AF1-B663-41F0-8606-4E7B767667BB}"/>
    <cellStyle name="SAPBEXHLevel3X 6 4 2" xfId="9852" xr:uid="{FFA5297D-30A0-467C-872E-3539986EEAF6}"/>
    <cellStyle name="SAPBEXHLevel3X 6 5" xfId="1867" xr:uid="{3DC8F585-198B-45D7-80DE-BD70CC1C2BA4}"/>
    <cellStyle name="SAPBEXHLevel3X 6 5 2" xfId="13285" xr:uid="{24EF7D20-080B-45D4-888F-5CA4426F3257}"/>
    <cellStyle name="SAPBEXHLevel3X 6 6" xfId="3581" xr:uid="{7C51F247-01E1-48AB-9E1D-87F2DC75F33A}"/>
    <cellStyle name="SAPBEXHLevel3X 6 6 2" xfId="14179" xr:uid="{CD929B88-CA69-4289-A6A3-00064C0BC3BD}"/>
    <cellStyle name="SAPBEXHLevel3X 6 7" xfId="4055" xr:uid="{8B441DA9-527E-4317-8705-ABA519AB8B5C}"/>
    <cellStyle name="SAPBEXHLevel3X 6 8" xfId="4053" xr:uid="{ECD127ED-1C62-4DF9-9990-961ADF186B3B}"/>
    <cellStyle name="SAPBEXHLevel3X 6 9" xfId="7959" xr:uid="{088DC4C4-981C-408D-8945-321D5AD24080}"/>
    <cellStyle name="SAPBEXHLevel3X 7" xfId="1137" xr:uid="{0044646C-523A-4E3A-87CC-204826850023}"/>
    <cellStyle name="SAPBEXHLevel3X 7 2" xfId="2385" xr:uid="{A043D2EB-10B8-4C5E-905C-0CD6EF29DF2B}"/>
    <cellStyle name="SAPBEXHLevel3X 7 2 2" xfId="15927" xr:uid="{84AD7C1A-4DF5-4863-B60D-8646A6007138}"/>
    <cellStyle name="SAPBEXHLevel3X 7 2 3" xfId="17488" xr:uid="{DF8DBEB7-7130-4D51-AE69-EEAAE690EB9E}"/>
    <cellStyle name="SAPBEXHLevel3X 7 2 4" xfId="12713" xr:uid="{9257FC4F-C876-48B0-905E-048390CFF70A}"/>
    <cellStyle name="SAPBEXHLevel3X 7 3" xfId="2891" xr:uid="{3F98D5A8-BAD7-44B5-8D9D-D63905393A32}"/>
    <cellStyle name="SAPBEXHLevel3X 7 3 2" xfId="14450" xr:uid="{4C28D4C9-52D1-4807-9CC5-81AC7AE9D778}"/>
    <cellStyle name="SAPBEXHLevel3X 7 3 3" xfId="9150" xr:uid="{7F175924-6482-4A73-90D6-98F28384FD93}"/>
    <cellStyle name="SAPBEXHLevel3X 7 3 4" xfId="11304" xr:uid="{AC773E85-4763-4229-A74D-377D25979311}"/>
    <cellStyle name="SAPBEXHLevel3X 7 4" xfId="2626" xr:uid="{5254125E-1314-4F40-A6D9-C24339F1934A}"/>
    <cellStyle name="SAPBEXHLevel3X 7 4 2" xfId="10017" xr:uid="{4AD4BADE-E88C-4F75-B538-B8F0CA62AF7D}"/>
    <cellStyle name="SAPBEXHLevel3X 7 5" xfId="1649" xr:uid="{9755F9F7-F50F-47B8-BF93-D75DE03368DB}"/>
    <cellStyle name="SAPBEXHLevel3X 7 5 2" xfId="13411" xr:uid="{E9C10730-A38D-4594-960A-7D1945BC424F}"/>
    <cellStyle name="SAPBEXHLevel3X 7 6" xfId="3719" xr:uid="{E1F1C4FE-B56F-4D0B-8CB7-227BCEFE5BC1}"/>
    <cellStyle name="SAPBEXHLevel3X 7 6 2" xfId="13075" xr:uid="{5299EF1D-5036-46C4-8011-AF7E17A0059A}"/>
    <cellStyle name="SAPBEXHLevel3X 7 7" xfId="4417" xr:uid="{EA02D557-73F0-4AEF-BF11-D267B306B3DF}"/>
    <cellStyle name="SAPBEXHLevel3X 7 8" xfId="8124" xr:uid="{F0F666F1-C20F-4980-B176-91E30AF80530}"/>
    <cellStyle name="SAPBEXHLevel3X 8" xfId="1440" xr:uid="{AE37BD45-F50B-43C5-99B5-DAC1EAA10698}"/>
    <cellStyle name="SAPBEXHLevel3X 8 2" xfId="12452" xr:uid="{4F4E76CF-4842-4A2E-BBB3-130EF54BF56D}"/>
    <cellStyle name="SAPBEXHLevel3X 8 2 2" xfId="15763" xr:uid="{70946477-334C-4E19-ABEB-5C4333F10CE6}"/>
    <cellStyle name="SAPBEXHLevel3X 8 2 3" xfId="17236" xr:uid="{528E9709-DB66-4DF9-91DE-99B5873F556B}"/>
    <cellStyle name="SAPBEXHLevel3X 8 3" xfId="14237" xr:uid="{7D75A555-7070-42AA-B2DB-4FA8895396B4}"/>
    <cellStyle name="SAPBEXHLevel3X 8 4" xfId="14717" xr:uid="{79967616-CB14-452F-9C21-085B4B211632}"/>
    <cellStyle name="SAPBEXHLevel3X 8 5" xfId="11050" xr:uid="{CE0913BD-5FAA-4987-892B-EA413C146333}"/>
    <cellStyle name="SAPBEXHLevel3X 9" xfId="2294" xr:uid="{01D2FBCF-4A2C-4261-AA55-6C347DAD0157}"/>
    <cellStyle name="SAPBEXHLevel3X 9 2" xfId="15326" xr:uid="{16AB94E8-5A70-4FA0-9FA5-189270FDC159}"/>
    <cellStyle name="SAPBEXHLevel3X 9 3" xfId="16442" xr:uid="{AA6F0D76-030C-4162-A8C7-8AD0A3EC0C30}"/>
    <cellStyle name="SAPBEXHLevel3X 9 4" xfId="11538" xr:uid="{19E80E12-08E5-4A75-95CD-5EBF70B04530}"/>
    <cellStyle name="SAPBEXHLevel3X_0910 GSO Capex RRP - Final (Detail) v2 220710" xfId="5736" xr:uid="{880859DF-3F1D-4DDC-92DC-CED9EBB0BDEF}"/>
    <cellStyle name="SAPBEXinputData" xfId="77" xr:uid="{BECDB2FC-C855-494C-A5A0-9B5E2DD8EA7A}"/>
    <cellStyle name="SAPBEXinputData 10" xfId="3823" xr:uid="{C64CF6AB-9434-41AF-9B7A-C9DDC4DE749A}"/>
    <cellStyle name="SAPBEXinputData 11" xfId="4249" xr:uid="{989EE4C7-5F82-4397-B6F4-16DBC7BC10B3}"/>
    <cellStyle name="SAPBEXinputData 12" xfId="4473" xr:uid="{A941F286-C896-4405-8358-85F5F82F3512}"/>
    <cellStyle name="SAPBEXinputData 13" xfId="5737" xr:uid="{74817FDE-AE94-4E87-A21B-D14D822330EE}"/>
    <cellStyle name="SAPBEXinputData 2" xfId="821" xr:uid="{50AD6E1D-4324-4B3A-AF2A-0F8CDB32B905}"/>
    <cellStyle name="SAPBEXinputData 2 10" xfId="6013" xr:uid="{3E0F340A-5A60-46C3-801B-F71D5277A540}"/>
    <cellStyle name="SAPBEXinputData 2 2" xfId="822" xr:uid="{444AF57F-3325-45C8-93D5-BD06066AEC83}"/>
    <cellStyle name="SAPBEXinputData 2 2 2" xfId="12171" xr:uid="{76243AD3-2654-4256-977E-50EB98FD17C5}"/>
    <cellStyle name="SAPBEXinputData 2 2 2 2" xfId="14850" xr:uid="{39FE1E56-9002-4CC9-9953-A9634138D0BA}"/>
    <cellStyle name="SAPBEXinputData 2 2 2 3" xfId="15574" xr:uid="{C7FB733F-459B-43C0-BF56-CC15D42DE03B}"/>
    <cellStyle name="SAPBEXinputData 2 2 3" xfId="14000" xr:uid="{A76693A5-6ACD-48D3-AFDE-E55E53DD3158}"/>
    <cellStyle name="SAPBEXinputData 2 2 4" xfId="9089" xr:uid="{573BF729-0108-4BD7-8211-F770E8A957E9}"/>
    <cellStyle name="SAPBEXinputData 2 2 5" xfId="10767" xr:uid="{FAE4850B-3FF9-4DDC-B5D5-2669E0A3E860}"/>
    <cellStyle name="SAPBEXinputData 2 3" xfId="2100" xr:uid="{7B25407C-5AF1-4FF3-876A-93FFBBD4CA99}"/>
    <cellStyle name="SAPBEXinputData 2 3 2" xfId="12899" xr:uid="{44C38D82-4D3D-4361-991B-6DA700521687}"/>
    <cellStyle name="SAPBEXinputData 2 3 2 2" xfId="15246" xr:uid="{0FBB8E8B-2805-477E-831B-01BA4EBB4BD6}"/>
    <cellStyle name="SAPBEXinputData 2 3 2 3" xfId="16016" xr:uid="{58A26953-6080-4FE6-8113-4BA4C7ECCC2C}"/>
    <cellStyle name="SAPBEXinputData 2 3 3" xfId="14618" xr:uid="{72FB429C-12BA-4E92-99D6-8D2662FD67F2}"/>
    <cellStyle name="SAPBEXinputData 2 3 4" xfId="15394" xr:uid="{08EB64A5-2832-48BA-99B6-20ECF800D76D}"/>
    <cellStyle name="SAPBEXinputData 2 3 5" xfId="11681" xr:uid="{458C4C7A-26A7-4DAE-A275-3F174C9CB674}"/>
    <cellStyle name="SAPBEXinputData 2 4" xfId="1711" xr:uid="{CB1982D9-E5C1-44D7-9E82-7EE631CB8023}"/>
    <cellStyle name="SAPBEXinputData 2 4 2" xfId="16765" xr:uid="{144B3928-1CB1-4C71-8F96-853EDF1BFE85}"/>
    <cellStyle name="SAPBEXinputData 2 4 3" xfId="11906" xr:uid="{E1411081-D7EA-4852-8707-9FC0115B5071}"/>
    <cellStyle name="SAPBEXinputData 2 5" xfId="3183" xr:uid="{88B4D868-9CDB-48E9-B016-34C0E413E385}"/>
    <cellStyle name="SAPBEXinputData 2 5 2" xfId="10535" xr:uid="{C52085F0-244C-4F1B-BB1A-0B2099F6D3E7}"/>
    <cellStyle name="SAPBEXinputData 2 6" xfId="3598" xr:uid="{B4E72E7B-7CC8-4712-9FBA-2D8CDED497B9}"/>
    <cellStyle name="SAPBEXinputData 2 7" xfId="3472" xr:uid="{16B33DE3-AE4C-4C48-A012-846D2B2CA31F}"/>
    <cellStyle name="SAPBEXinputData 2 8" xfId="4128" xr:uid="{2786BB8D-5E37-4942-B8C8-85DEF8622A14}"/>
    <cellStyle name="SAPBEXinputData 2 9" xfId="5738" xr:uid="{850ACF19-92B1-49D0-8315-6759F20AE5C0}"/>
    <cellStyle name="SAPBEXinputData 3" xfId="823" xr:uid="{39A43E6B-7CCB-4DCC-9793-16F43B41FC5C}"/>
    <cellStyle name="SAPBEXinputData 3 10" xfId="11682" xr:uid="{8A2612EE-1F7B-41C1-9822-78A7FD12D392}"/>
    <cellStyle name="SAPBEXinputData 3 10 2" xfId="12900" xr:uid="{1534DA34-AAB7-4F56-BCCE-8CB6D3B864C3}"/>
    <cellStyle name="SAPBEXinputData 3 11" xfId="11907" xr:uid="{F3534380-069C-4D9C-ADBC-A163F871D151}"/>
    <cellStyle name="SAPBEXinputData 3 2" xfId="824" xr:uid="{3A0A9876-02DD-4DAF-A142-CB6AB0BF44A9}"/>
    <cellStyle name="SAPBEXinputData 3 2 2" xfId="2103" xr:uid="{84378E8B-E07E-4FE2-A7B6-CBC412AFD495}"/>
    <cellStyle name="SAPBEXinputData 3 2 2 2" xfId="12541" xr:uid="{DA14000F-7D2B-4BAA-AD68-855B150B8FD5}"/>
    <cellStyle name="SAPBEXinputData 3 2 2 3" xfId="11138" xr:uid="{BF3C60F4-B2A1-4C6C-930A-1D321B547F42}"/>
    <cellStyle name="SAPBEXinputData 3 2 3" xfId="1714" xr:uid="{7BFD07CB-16F0-4375-8CE7-C7A0E1451264}"/>
    <cellStyle name="SAPBEXinputData 3 2 3 2" xfId="12901" xr:uid="{FFA43EE6-1E5B-46AD-A375-D7C7425CC2C1}"/>
    <cellStyle name="SAPBEXinputData 3 2 3 3" xfId="11683" xr:uid="{C3FCA938-EE0D-44AA-8D3E-092FB6DFB174}"/>
    <cellStyle name="SAPBEXinputData 3 2 4" xfId="2680" xr:uid="{18C3F47E-2EDD-490D-94BB-BEB70792A625}"/>
    <cellStyle name="SAPBEXinputData 3 2 4 2" xfId="11908" xr:uid="{49109005-67F2-464E-A564-AFF73910B40C}"/>
    <cellStyle name="SAPBEXinputData 3 2 5" xfId="1795" xr:uid="{A21C898C-1E2A-480D-835C-A8826C4A08E0}"/>
    <cellStyle name="SAPBEXinputData 3 2 6" xfId="3372" xr:uid="{DBA53911-B0A8-4D70-8DD0-BE7D017A52FE}"/>
    <cellStyle name="SAPBEXinputData 3 2 7" xfId="3452" xr:uid="{DE77C4EC-37DC-48D8-A2A8-2460AEABBEE7}"/>
    <cellStyle name="SAPBEXinputData 3 2 8" xfId="5740" xr:uid="{82E7EB81-5C83-40C2-A2AC-A9FAD9AD8452}"/>
    <cellStyle name="SAPBEXinputData 3 3" xfId="2102" xr:uid="{1D97F831-644C-4629-A5E0-AC3098369228}"/>
    <cellStyle name="SAPBEXinputData 3 3 2" xfId="5741" xr:uid="{4B56ABD8-601C-420C-8ED7-4E1397AC754A}"/>
    <cellStyle name="SAPBEXinputData 3 3 2 2" xfId="12542" xr:uid="{D69DD038-70E7-42B4-970E-857333F63F45}"/>
    <cellStyle name="SAPBEXinputData 3 3 3" xfId="11684" xr:uid="{9C579856-6B94-4B29-90AC-E9CA58E8262F}"/>
    <cellStyle name="SAPBEXinputData 3 3 3 2" xfId="12902" xr:uid="{1A710CA3-5D70-4522-8CAC-6BC79B8447E8}"/>
    <cellStyle name="SAPBEXinputData 3 3 4" xfId="11909" xr:uid="{BFFFE7E9-8AD7-446C-9572-9F96740BEB16}"/>
    <cellStyle name="SAPBEXinputData 3 4" xfId="1713" xr:uid="{7A62071D-7117-4C28-8EF0-96DE9581AADB}"/>
    <cellStyle name="SAPBEXinputData 3 4 2" xfId="5742" xr:uid="{BE91CE86-DA1D-443C-8811-156D636BAFFB}"/>
    <cellStyle name="SAPBEXinputData 3 4 2 2" xfId="12543" xr:uid="{C83078BE-E606-4EEC-B780-EF395E25497D}"/>
    <cellStyle name="SAPBEXinputData 3 4 3" xfId="11685" xr:uid="{28DAEEEF-5FDF-43DE-B137-F3AF59586932}"/>
    <cellStyle name="SAPBEXinputData 3 4 3 2" xfId="12903" xr:uid="{4BF76AA6-A87E-4C6E-A2D5-AD3E9AC63015}"/>
    <cellStyle name="SAPBEXinputData 3 4 4" xfId="11910" xr:uid="{AEB5DD79-E54D-48AC-A7A6-68E0F98A617F}"/>
    <cellStyle name="SAPBEXinputData 3 5" xfId="1485" xr:uid="{AC872844-A56C-4356-A20E-36F54907BE13}"/>
    <cellStyle name="SAPBEXinputData 3 5 2" xfId="5743" xr:uid="{40E738A4-4EA3-46DB-8C94-4ACB7406DFF9}"/>
    <cellStyle name="SAPBEXinputData 3 5 2 2" xfId="12544" xr:uid="{A1ED2B32-F4BC-42FF-AF77-BC0E1D7FC6D5}"/>
    <cellStyle name="SAPBEXinputData 3 5 3" xfId="11686" xr:uid="{DE5D514E-9E81-4CB6-B744-90633A1BA26A}"/>
    <cellStyle name="SAPBEXinputData 3 5 3 2" xfId="12904" xr:uid="{F60D8258-BC1B-4AC9-8E58-D17DA3414EE4}"/>
    <cellStyle name="SAPBEXinputData 3 5 4" xfId="11911" xr:uid="{C9FFA0DA-71BC-4D66-8861-6E67C795CECC}"/>
    <cellStyle name="SAPBEXinputData 3 6" xfId="3718" xr:uid="{83DFE985-CA95-405D-BBAA-2B2C0290AF9D}"/>
    <cellStyle name="SAPBEXinputData 3 6 2" xfId="5744" xr:uid="{1F409F2D-F82F-4663-B8AC-D68C045A5105}"/>
    <cellStyle name="SAPBEXinputData 3 6 2 2" xfId="12545" xr:uid="{B64FC24A-0BD7-4E8B-B322-D76C4B2BC4ED}"/>
    <cellStyle name="SAPBEXinputData 3 6 3" xfId="11687" xr:uid="{21E2046B-F870-485A-8AF5-62389C8DF988}"/>
    <cellStyle name="SAPBEXinputData 3 6 3 2" xfId="12905" xr:uid="{8697110E-634D-44EB-82F2-392368BABF1A}"/>
    <cellStyle name="SAPBEXinputData 3 6 4" xfId="11912" xr:uid="{9AE40FEB-1EA6-46D7-B699-158A5D9B591E}"/>
    <cellStyle name="SAPBEXinputData 3 7" xfId="3426" xr:uid="{2A9D584E-B50E-4340-835F-F23BF89172B6}"/>
    <cellStyle name="SAPBEXinputData 3 7 2" xfId="5745" xr:uid="{14505B48-ACDD-400E-813A-AF05911F2D2A}"/>
    <cellStyle name="SAPBEXinputData 3 7 2 2" xfId="12546" xr:uid="{E4B897E1-43D2-44FC-A0AC-DD7249281FD2}"/>
    <cellStyle name="SAPBEXinputData 3 7 3" xfId="11688" xr:uid="{4F391D6C-245C-48BB-86ED-7A259A58E597}"/>
    <cellStyle name="SAPBEXinputData 3 7 3 2" xfId="12906" xr:uid="{8F617244-7EF6-47D2-80BE-53B9EE2115D5}"/>
    <cellStyle name="SAPBEXinputData 3 7 4" xfId="11913" xr:uid="{F115EE27-973B-4C17-B6BC-4C50852518E6}"/>
    <cellStyle name="SAPBEXinputData 3 8" xfId="3374" xr:uid="{8A856D1B-73EA-4E24-AB56-80FD464EB7FE}"/>
    <cellStyle name="SAPBEXinputData 3 8 2" xfId="5746" xr:uid="{967DBE5E-1490-4D92-A53C-473D5FFE2F38}"/>
    <cellStyle name="SAPBEXinputData 3 8 2 2" xfId="12547" xr:uid="{D9B0AB7C-8E31-4CCA-9EA8-6E2467BF563C}"/>
    <cellStyle name="SAPBEXinputData 3 8 3" xfId="11689" xr:uid="{53BA7560-9AC5-411A-A9B1-18AD4C836AA0}"/>
    <cellStyle name="SAPBEXinputData 3 8 3 2" xfId="12907" xr:uid="{737DF4AC-0D93-4C9F-A9C2-FA00BC833A9E}"/>
    <cellStyle name="SAPBEXinputData 3 8 4" xfId="11914" xr:uid="{850D494F-9D90-431C-A4A2-4C7823E59D34}"/>
    <cellStyle name="SAPBEXinputData 3 9" xfId="5739" xr:uid="{00ECE3F6-FA5D-4BFD-AA62-730DA6431C77}"/>
    <cellStyle name="SAPBEXinputData 3 9 2" xfId="12540" xr:uid="{D1267ACC-F75E-496B-A921-FEF703A8C5C1}"/>
    <cellStyle name="SAPBEXinputData 4" xfId="985" xr:uid="{4665BDA2-9963-47D9-B1BD-940F5DDA1CBC}"/>
    <cellStyle name="SAPBEXinputData 4 2" xfId="12539" xr:uid="{C6EB2F5E-CCFC-4011-A319-9EA438CA240E}"/>
    <cellStyle name="SAPBEXinputData 4 3" xfId="11137" xr:uid="{769CD6F9-FEFF-4298-BE8F-D6E81F6099FF}"/>
    <cellStyle name="SAPBEXinputData 5" xfId="1028" xr:uid="{1DC944D9-DE37-421A-AFF4-3A610C86DE70}"/>
    <cellStyle name="SAPBEXinputData 5 2" xfId="12828" xr:uid="{6E28C753-DD89-4D98-B2BC-3256078C12DE}"/>
    <cellStyle name="SAPBEXinputData 5 2 2" xfId="15205" xr:uid="{256301B7-D649-477D-B41C-DAA6C784C767}"/>
    <cellStyle name="SAPBEXinputData 5 2 3" xfId="16014" xr:uid="{5346D38E-2F86-4151-82DA-4A1F21FF6C71}"/>
    <cellStyle name="SAPBEXinputData 5 3" xfId="14563" xr:uid="{F6DD146F-DCAA-4D9C-89EC-56C421CF415F}"/>
    <cellStyle name="SAPBEXinputData 5 4" xfId="15327" xr:uid="{FC0329BA-9FE4-4196-9E42-A4ACA38DE6DE}"/>
    <cellStyle name="SAPBEXinputData 5 5" xfId="11539" xr:uid="{288C4912-1337-4866-8549-EB88E86E899C}"/>
    <cellStyle name="SAPBEXinputData 6" xfId="270" xr:uid="{AB20CE65-0875-4288-BF17-C5B002D76ACF}"/>
    <cellStyle name="SAPBEXinputData 6 2" xfId="11905" xr:uid="{23EE2FA8-8B39-4756-988D-F4986ED4F6C1}"/>
    <cellStyle name="SAPBEXinputData 7" xfId="1441" xr:uid="{54351858-DD52-4C60-B359-0BF73B64F184}"/>
    <cellStyle name="SAPBEXinputData 8" xfId="2246" xr:uid="{A17A79EC-27F8-4977-8BE9-426168805491}"/>
    <cellStyle name="SAPBEXinputData 9" xfId="2676" xr:uid="{A387C46D-FC69-43D7-84B8-6724EF8D88ED}"/>
    <cellStyle name="SAPBEXinputData_0910 GSO Capex RRP - Final (Detail) v2 220710" xfId="5747" xr:uid="{8072B1A5-36E1-464D-B72C-A90F3EAEDB9C}"/>
    <cellStyle name="SAPBEXItemHeader" xfId="271" xr:uid="{A2C94EE7-5CCA-45A1-8AC6-F856181F358C}"/>
    <cellStyle name="SAPBEXItemHeader 10" xfId="6014" xr:uid="{A6F6689A-2A25-451D-890C-DEE7550013F5}"/>
    <cellStyle name="SAPBEXItemHeader 10 2" xfId="9018" xr:uid="{DFE091B5-E7EA-44B4-AD7B-8B315E671C9C}"/>
    <cellStyle name="SAPBEXItemHeader 11" xfId="7366" xr:uid="{D1FC1787-6B53-4345-96A6-BF5EA50B2852}"/>
    <cellStyle name="SAPBEXItemHeader 2" xfId="1186" xr:uid="{A110497E-4966-4D1C-98B3-D5E6D06867BB}"/>
    <cellStyle name="SAPBEXItemHeader 2 2" xfId="2434" xr:uid="{9EDCF2A2-3E23-4FB0-803C-1DC404B7E208}"/>
    <cellStyle name="SAPBEXItemHeader 2 2 2" xfId="14851" xr:uid="{BB0ECD5D-4E11-4073-8B1D-11A3DDB35A6B}"/>
    <cellStyle name="SAPBEXItemHeader 2 2 3" xfId="15575" xr:uid="{FD3C40E9-BB44-4FFB-A0DF-CE6566038485}"/>
    <cellStyle name="SAPBEXItemHeader 2 2 4" xfId="16970" xr:uid="{A3DF5FF5-FF53-4727-9300-C3079EE40C84}"/>
    <cellStyle name="SAPBEXItemHeader 2 2 5" xfId="12172" xr:uid="{9381A3E2-CB82-4378-9F45-74F5349FCEE8}"/>
    <cellStyle name="SAPBEXItemHeader 2 3" xfId="2940" xr:uid="{ADB222C5-55BA-4C41-AD6C-84844506DE0C}"/>
    <cellStyle name="SAPBEXItemHeader 2 3 2" xfId="14001" xr:uid="{C6E74704-9134-4C90-BE75-C317004ECA74}"/>
    <cellStyle name="SAPBEXItemHeader 2 3 3" xfId="13685" xr:uid="{58A6B53E-6F3C-4034-877F-7C2C268C32A5}"/>
    <cellStyle name="SAPBEXItemHeader 2 3 4" xfId="10768" xr:uid="{F349C7C5-F6EE-4ACC-A5C8-CAA9F2F42A6B}"/>
    <cellStyle name="SAPBEXItemHeader 2 4" xfId="1634" xr:uid="{EF3D65A1-59A4-4128-9C94-4F25483304F0}"/>
    <cellStyle name="SAPBEXItemHeader 2 4 2" xfId="9784" xr:uid="{B3E36E61-6D36-4D63-BE5E-1D96752B6F27}"/>
    <cellStyle name="SAPBEXItemHeader 2 5" xfId="2350" xr:uid="{158812C1-669C-484A-8505-EA99404296BD}"/>
    <cellStyle name="SAPBEXItemHeader 2 5 2" xfId="13217" xr:uid="{5370C829-9D79-424B-8E12-B42CB6622E02}"/>
    <cellStyle name="SAPBEXItemHeader 2 6" xfId="3697" xr:uid="{30538A98-F394-4D55-9689-303B1354C058}"/>
    <cellStyle name="SAPBEXItemHeader 2 6 2" xfId="14603" xr:uid="{3760EB30-43E5-4172-93C4-2810E33BBDE6}"/>
    <cellStyle name="SAPBEXItemHeader 2 7" xfId="3369" xr:uid="{A7416CE3-2CA0-40F1-BECD-6F0D46EFD85A}"/>
    <cellStyle name="SAPBEXItemHeader 2 8" xfId="7891" xr:uid="{BE96B3A6-8633-444D-AE48-56C5DED5F580}"/>
    <cellStyle name="SAPBEXItemHeader 3" xfId="1613" xr:uid="{6EB077CB-5B42-437D-9592-C931ECE2A054}"/>
    <cellStyle name="SAPBEXItemHeader 3 2" xfId="12282" xr:uid="{5E2B3778-A7E0-464E-BC83-64797F75FC3F}"/>
    <cellStyle name="SAPBEXItemHeader 3 2 2" xfId="14912" xr:uid="{EC74AD2D-8B95-48F6-8271-B1D3364EC4D4}"/>
    <cellStyle name="SAPBEXItemHeader 3 2 3" xfId="15682" xr:uid="{641E3822-1A2A-4FA7-A29C-4694982259A9}"/>
    <cellStyle name="SAPBEXItemHeader 3 2 4" xfId="17066" xr:uid="{5CA764C9-E396-4838-8BFA-83D2734EE62A}"/>
    <cellStyle name="SAPBEXItemHeader 3 3" xfId="10879" xr:uid="{6D6B2934-F7F5-419A-9A25-CE64CF2531C0}"/>
    <cellStyle name="SAPBEXItemHeader 3 3 2" xfId="14110" xr:uid="{5E065866-525A-4116-A8F4-3D18D1A97F11}"/>
    <cellStyle name="SAPBEXItemHeader 3 3 3" xfId="14574" xr:uid="{4DE5D4B2-7C65-49BB-A547-B4E5D953FD5C}"/>
    <cellStyle name="SAPBEXItemHeader 3 4" xfId="10080" xr:uid="{CFD0194A-1A7F-45C1-91D5-B078537DBD05}"/>
    <cellStyle name="SAPBEXItemHeader 3 5" xfId="13474" xr:uid="{3EFA7700-7531-474A-A4E1-B99C1F962F4A}"/>
    <cellStyle name="SAPBEXItemHeader 3 6" xfId="13853" xr:uid="{6F068551-014F-4A65-8755-A4A979C4BB00}"/>
    <cellStyle name="SAPBEXItemHeader 3 7" xfId="8187" xr:uid="{3FE01077-60BF-4585-9140-FE77A467FC64}"/>
    <cellStyle name="SAPBEXItemHeader 4" xfId="1488" xr:uid="{DA29B3B4-FB41-4330-AD76-CA89C07F2E1A}"/>
    <cellStyle name="SAPBEXItemHeader 4 2" xfId="12548" xr:uid="{3CB73F00-E4F4-45C5-B774-57D98AE8765C}"/>
    <cellStyle name="SAPBEXItemHeader 4 2 2" xfId="15033" xr:uid="{B7244251-1410-44D5-B7F0-FA1F08464A34}"/>
    <cellStyle name="SAPBEXItemHeader 4 2 3" xfId="15850" xr:uid="{CCC7DD59-540F-4ECB-80E9-ADED0CEB4339}"/>
    <cellStyle name="SAPBEXItemHeader 4 2 4" xfId="17323" xr:uid="{C4A52B0A-A76B-43DF-9969-E908323947CB}"/>
    <cellStyle name="SAPBEXItemHeader 4 3" xfId="11139" xr:uid="{9AD16F66-6B74-43B1-A13B-167C02637ACB}"/>
    <cellStyle name="SAPBEXItemHeader 4 3 2" xfId="14324" xr:uid="{4CD820BD-F846-410F-B065-E7680EB59412}"/>
    <cellStyle name="SAPBEXItemHeader 4 3 3" xfId="13669" xr:uid="{8C195E6E-2285-47AF-9F45-6795012512BF}"/>
    <cellStyle name="SAPBEXItemHeader 4 4" xfId="10110" xr:uid="{954BDFA7-66CC-41EA-92D4-EEF5BD6A0EF3}"/>
    <cellStyle name="SAPBEXItemHeader 4 5" xfId="13504" xr:uid="{D9FE4349-004D-42B6-AE9C-2C78BF060C95}"/>
    <cellStyle name="SAPBEXItemHeader 4 6" xfId="15238" xr:uid="{E8242DD2-E720-44D5-9DFF-C03D83BCD2C8}"/>
    <cellStyle name="SAPBEXItemHeader 4 7" xfId="8218" xr:uid="{09F742DF-5E08-4819-85DF-C685932DA0EC}"/>
    <cellStyle name="SAPBEXItemHeader 5" xfId="3399" xr:uid="{E3687A09-EFC2-42D5-B594-905D2890B3A6}"/>
    <cellStyle name="SAPBEXItemHeader 5 2" xfId="12723" xr:uid="{1281CE3B-09A5-46D2-9155-9E9EF0938909}"/>
    <cellStyle name="SAPBEXItemHeader 5 2 2" xfId="15117" xr:uid="{2B2D5EAC-83FE-4D3E-825E-D24CAC9F87DE}"/>
    <cellStyle name="SAPBEXItemHeader 5 2 3" xfId="15937" xr:uid="{CC502E96-E093-4867-8C78-E6BC94A8BA25}"/>
    <cellStyle name="SAPBEXItemHeader 5 2 4" xfId="17498" xr:uid="{A28AE7CB-23D6-476E-BBC2-8F9FFF0E79AE}"/>
    <cellStyle name="SAPBEXItemHeader 5 3" xfId="11314" xr:uid="{4423EADF-5B35-4243-BDFC-C3B10468097A}"/>
    <cellStyle name="SAPBEXItemHeader 5 3 2" xfId="14460" xr:uid="{C1CA9F02-56C2-468A-A328-E48414CFC229}"/>
    <cellStyle name="SAPBEXItemHeader 5 3 3" xfId="9158" xr:uid="{5FFA2ED9-ECF2-44B9-AC06-DC99EAAD39D1}"/>
    <cellStyle name="SAPBEXItemHeader 5 4" xfId="10025" xr:uid="{517DDF01-8C5E-4E73-8BE3-D3D5D0317DB9}"/>
    <cellStyle name="SAPBEXItemHeader 5 5" xfId="13419" xr:uid="{AADFF5B2-80BB-4AC0-8347-05DDE7C50192}"/>
    <cellStyle name="SAPBEXItemHeader 5 6" xfId="13671" xr:uid="{90ACAAE1-A1F6-43BD-840A-D61ED546CF3A}"/>
    <cellStyle name="SAPBEXItemHeader 5 7" xfId="8132" xr:uid="{AAFAA65B-76B6-4B10-91FE-485894CBC091}"/>
    <cellStyle name="SAPBEXItemHeader 6" xfId="2827" xr:uid="{4A2C4E91-71B4-4941-9A23-55603B1A26C3}"/>
    <cellStyle name="SAPBEXItemHeader 6 2" xfId="12462" xr:uid="{E3AF5B27-CCD2-4F5A-8955-1A32E8275157}"/>
    <cellStyle name="SAPBEXItemHeader 6 2 2" xfId="15004" xr:uid="{E64DD153-AEA1-4E38-8DDC-B5E161B283D7}"/>
    <cellStyle name="SAPBEXItemHeader 6 2 3" xfId="15773" xr:uid="{1237682A-4C48-4E2D-B973-B8344E060E7B}"/>
    <cellStyle name="SAPBEXItemHeader 6 2 4" xfId="17246" xr:uid="{91F31676-7ED5-4993-8396-2DD61B1E59E3}"/>
    <cellStyle name="SAPBEXItemHeader 6 3" xfId="14247" xr:uid="{F038835C-D363-49F3-A688-6563D1DD0CB8}"/>
    <cellStyle name="SAPBEXItemHeader 6 4" xfId="14570" xr:uid="{743C8E4C-FE39-42D4-8C8E-E3A6EBC76225}"/>
    <cellStyle name="SAPBEXItemHeader 6 5" xfId="11060" xr:uid="{D5C1B5E2-52D0-49C2-817C-C2F39A4CD793}"/>
    <cellStyle name="SAPBEXItemHeader 7" xfId="3960" xr:uid="{63E16CC4-6F81-47BA-8098-89B544F3D8C0}"/>
    <cellStyle name="SAPBEXItemHeader 7 2" xfId="14619" xr:uid="{573F922D-1763-4379-B21B-65EE05AC4958}"/>
    <cellStyle name="SAPBEXItemHeader 7 3" xfId="15395" xr:uid="{2299D644-5979-4C84-A768-4A1C04C39D53}"/>
    <cellStyle name="SAPBEXItemHeader 7 4" xfId="16575" xr:uid="{BA4A9297-06C0-4C32-935B-D1B06CBAF996}"/>
    <cellStyle name="SAPBEXItemHeader 7 5" xfId="11690" xr:uid="{E42C7F05-F8B2-4EC4-AECB-FDC861AC236E}"/>
    <cellStyle name="SAPBEXItemHeader 8" xfId="4351" xr:uid="{4F6AE147-B819-4F03-8957-1F4009B1C84D}"/>
    <cellStyle name="SAPBEXItemHeader 8 2" xfId="13795" xr:uid="{F69CA68A-B20D-473F-90D6-3A6836A36AC2}"/>
    <cellStyle name="SAPBEXItemHeader 8 3" xfId="9063" xr:uid="{5D07CC98-AAA4-4672-BB81-FFE1BF05F068}"/>
    <cellStyle name="SAPBEXItemHeader 8 4" xfId="10536" xr:uid="{28B6C8CF-5CAA-4962-90F6-EA3D58321ACA}"/>
    <cellStyle name="SAPBEXItemHeader 9" xfId="5748" xr:uid="{4E24D610-9E44-4616-B311-9E9DD92763D9}"/>
    <cellStyle name="SAPBEXItemHeader 9 2" xfId="9260" xr:uid="{C03F4F75-691A-4159-AC09-032D9683555F}"/>
    <cellStyle name="SAPBEXresData" xfId="78" xr:uid="{7AC12031-5D4C-4FF5-A22E-37B3C8579BFB}"/>
    <cellStyle name="SAPBEXresData 10" xfId="3429" xr:uid="{B980333F-8B6E-44A3-957B-94797A07F914}"/>
    <cellStyle name="SAPBEXresData 10 2" xfId="9261" xr:uid="{8143740B-DB1F-4D0F-8590-1F3908C6097A}"/>
    <cellStyle name="SAPBEXresData 11" xfId="3898" xr:uid="{8C493DBE-5036-4D33-B24F-23F823203716}"/>
    <cellStyle name="SAPBEXresData 11 2" xfId="9019" xr:uid="{940359AE-E6C2-4766-BF45-FB8EB1D222F2}"/>
    <cellStyle name="SAPBEXresData 12" xfId="3998" xr:uid="{FFB86E7E-EF6B-4F32-A0AE-B0442CDED947}"/>
    <cellStyle name="SAPBEXresData 13" xfId="3386" xr:uid="{C5EE2DCC-FCA4-4352-B255-9B9D33A468BD}"/>
    <cellStyle name="SAPBEXresData 14" xfId="6015" xr:uid="{09F0AB6E-4B13-4A8C-AE0E-EF40744972AF}"/>
    <cellStyle name="SAPBEXresData 15" xfId="7367" xr:uid="{DE96233A-79A8-4078-B4A9-6C465C8E127A}"/>
    <cellStyle name="SAPBEXresData 2" xfId="825" xr:uid="{A7F55202-12EF-406A-9881-9FE42C987EFD}"/>
    <cellStyle name="SAPBEXresData 2 10" xfId="7890" xr:uid="{7AE787E0-768B-482C-9F51-49760516FE1B}"/>
    <cellStyle name="SAPBEXresData 2 2" xfId="826" xr:uid="{DC88162B-95CF-4384-8575-64B41D1EED46}"/>
    <cellStyle name="SAPBEXresData 2 2 2" xfId="1306" xr:uid="{308A732F-BE42-4346-BA4D-547E00F706E7}"/>
    <cellStyle name="SAPBEXresData 2 2 2 2" xfId="2554" xr:uid="{37BEB396-F94C-40B5-B51B-EA931AA60110}"/>
    <cellStyle name="SAPBEXresData 2 2 2 3" xfId="3060" xr:uid="{93A4DDDC-C45C-409A-9E36-E72E90FB32E4}"/>
    <cellStyle name="SAPBEXresData 2 2 2 4" xfId="2290" xr:uid="{030894A8-DBB8-469C-B297-5F67EB0FC4F2}"/>
    <cellStyle name="SAPBEXresData 2 2 2 5" xfId="3412" xr:uid="{91EB1D31-FE53-4690-8C6B-1CD952BF9BF7}"/>
    <cellStyle name="SAPBEXresData 2 2 2 6" xfId="3744" xr:uid="{3F7DD794-CB20-4A54-894B-E0F131810EAF}"/>
    <cellStyle name="SAPBEXresData 2 2 2 7" xfId="4500" xr:uid="{E1B56924-DDC9-4B27-9116-7052C4CFB18E}"/>
    <cellStyle name="SAPBEXresData 2 2 2 8" xfId="15576" xr:uid="{5CBDC122-EFB2-4C5C-9F3C-B14FF4A343CA}"/>
    <cellStyle name="SAPBEXresData 2 2 3" xfId="2105" xr:uid="{F62E1338-B6C0-40D0-9FAA-C5430D5317B8}"/>
    <cellStyle name="SAPBEXresData 2 2 3 2" xfId="16971" xr:uid="{62B4A611-7D0F-4EF1-BB95-44FAE8482223}"/>
    <cellStyle name="SAPBEXresData 2 2 4" xfId="1716" xr:uid="{4626C4C9-C962-44BC-882E-B4FD8E606661}"/>
    <cellStyle name="SAPBEXresData 2 2 5" xfId="1530" xr:uid="{2024F35F-5A5E-48FF-A643-BB4ED306CEDA}"/>
    <cellStyle name="SAPBEXresData 2 2 6" xfId="3465" xr:uid="{E326554D-2E19-4148-9A13-C3C5E74624A4}"/>
    <cellStyle name="SAPBEXresData 2 2 7" xfId="3228" xr:uid="{BEDA4D65-DCD4-48E4-8A1D-E1E955FD1580}"/>
    <cellStyle name="SAPBEXresData 2 2 8" xfId="4494" xr:uid="{2F2B3422-CFCD-4F85-946D-13F84F1CF0BE}"/>
    <cellStyle name="SAPBEXresData 2 2 9" xfId="12173" xr:uid="{E63F25FA-C211-473A-8004-E6D8C6FDBF20}"/>
    <cellStyle name="SAPBEXresData 2 3" xfId="1305" xr:uid="{629A082A-AAD8-4B47-9D98-A8A4A79C6F27}"/>
    <cellStyle name="SAPBEXresData 2 3 2" xfId="2553" xr:uid="{F9FFB5BA-3C28-4BB3-A9AD-BC84041ABC12}"/>
    <cellStyle name="SAPBEXresData 2 3 2 2" xfId="14002" xr:uid="{C0A3BE10-457D-42F7-8F4E-6FC4007C37E2}"/>
    <cellStyle name="SAPBEXresData 2 3 3" xfId="3059" xr:uid="{5D45154D-84C3-4035-AB70-DE12DAECC520}"/>
    <cellStyle name="SAPBEXresData 2 3 3 2" xfId="14648" xr:uid="{6AAA297E-4E29-4494-8E6C-C4099FC3052F}"/>
    <cellStyle name="SAPBEXresData 2 3 4" xfId="1785" xr:uid="{CB049A27-F3DB-47D7-9FCA-BC09F44DEB5D}"/>
    <cellStyle name="SAPBEXresData 2 3 5" xfId="2632" xr:uid="{2350BF46-F804-4598-9F32-FE15CDC43A2A}"/>
    <cellStyle name="SAPBEXresData 2 3 6" xfId="3561" xr:uid="{A60A3396-3C3B-4881-A249-60F281ABF7EA}"/>
    <cellStyle name="SAPBEXresData 2 3 7" xfId="4398" xr:uid="{9994B7C1-80AE-42BE-A175-EAB954DF10F8}"/>
    <cellStyle name="SAPBEXresData 2 3 8" xfId="10769" xr:uid="{86095B75-37A6-4260-9A28-272EFEC36F74}"/>
    <cellStyle name="SAPBEXresData 2 4" xfId="2104" xr:uid="{45EAD450-B03C-4460-A76D-6C2C7922880F}"/>
    <cellStyle name="SAPBEXresData 2 4 2" xfId="9783" xr:uid="{D3913DFD-0AEE-4C25-A485-31465F6C67C2}"/>
    <cellStyle name="SAPBEXresData 2 5" xfId="1715" xr:uid="{8F856CF0-E2F4-4E68-A909-C402AC6678EE}"/>
    <cellStyle name="SAPBEXresData 2 5 2" xfId="13216" xr:uid="{008F7802-DAA6-40EF-8DC5-55440C5079EC}"/>
    <cellStyle name="SAPBEXresData 2 6" xfId="1580" xr:uid="{2D1C9E0B-A78C-44A2-8DAE-92D25C3D30BC}"/>
    <cellStyle name="SAPBEXresData 2 6 2" xfId="13367" xr:uid="{CE43BFA9-F4CB-4FBE-8D53-CFFC37F23F4D}"/>
    <cellStyle name="SAPBEXresData 2 7" xfId="3815" xr:uid="{95F91ABF-C9BE-4562-A3FA-CB7588F80E88}"/>
    <cellStyle name="SAPBEXresData 2 8" xfId="3920" xr:uid="{FF95CC86-4333-449C-932D-8A077EAAE8F2}"/>
    <cellStyle name="SAPBEXresData 2 9" xfId="4440" xr:uid="{7BFDC114-D481-41E5-9D1D-5673D5EC2FFE}"/>
    <cellStyle name="SAPBEXresData 3" xfId="827" xr:uid="{F80C5161-DD66-4474-8E99-2EA2534081D7}"/>
    <cellStyle name="SAPBEXresData 3 10" xfId="8188" xr:uid="{246EF0BF-E160-462B-9AC6-42F4BF2E4123}"/>
    <cellStyle name="SAPBEXresData 3 2" xfId="828" xr:uid="{A2DF62B4-69CE-4A7A-AE11-75EC01C3751E}"/>
    <cellStyle name="SAPBEXresData 3 2 2" xfId="1308" xr:uid="{86FEBFB2-4B2E-47AB-AC25-D03982C57C32}"/>
    <cellStyle name="SAPBEXresData 3 2 2 2" xfId="2556" xr:uid="{FD89C883-E129-45FC-AC09-F98ACF9A8BA9}"/>
    <cellStyle name="SAPBEXresData 3 2 2 3" xfId="3062" xr:uid="{F1B5F0E2-EEAF-4149-B85C-1F4F808F229B}"/>
    <cellStyle name="SAPBEXresData 3 2 2 4" xfId="1791" xr:uid="{49878A6A-B1D3-41F0-9A85-B81BE6A5DE6F}"/>
    <cellStyle name="SAPBEXresData 3 2 2 5" xfId="2833" xr:uid="{C1196923-6E68-4B50-AD18-25EB61666D3C}"/>
    <cellStyle name="SAPBEXresData 3 2 2 6" xfId="1824" xr:uid="{AFED26F7-94B0-4747-912B-7503AA4E1937}"/>
    <cellStyle name="SAPBEXresData 3 2 2 7" xfId="4457" xr:uid="{FDE91DBF-B7D6-49E9-AC4F-0562CEDD1E2C}"/>
    <cellStyle name="SAPBEXresData 3 2 2 8" xfId="15683" xr:uid="{28CBAF64-F493-4807-BD0E-E939A4196085}"/>
    <cellStyle name="SAPBEXresData 3 2 3" xfId="2107" xr:uid="{FDE889F1-1565-4496-9535-33B0B523FCA1}"/>
    <cellStyle name="SAPBEXresData 3 2 3 2" xfId="17067" xr:uid="{A915C807-9471-4CDF-96FD-AB0427B93503}"/>
    <cellStyle name="SAPBEXresData 3 2 4" xfId="1718" xr:uid="{AD4C0104-CDC3-4E8D-A286-345D447FA55A}"/>
    <cellStyle name="SAPBEXresData 3 2 5" xfId="3187" xr:uid="{AA7FE03C-6334-4AAF-B234-4E895CC1468A}"/>
    <cellStyle name="SAPBEXresData 3 2 6" xfId="1891" xr:uid="{5F79B34E-9C44-4199-98BA-313FC08C9EEA}"/>
    <cellStyle name="SAPBEXresData 3 2 7" xfId="1407" xr:uid="{F7B548B6-74A5-454C-9A3C-7327480248F8}"/>
    <cellStyle name="SAPBEXresData 3 2 8" xfId="4313" xr:uid="{3BB0B1B8-D7EF-4F93-8F1E-C79EC663728C}"/>
    <cellStyle name="SAPBEXresData 3 2 9" xfId="12283" xr:uid="{786A967E-F50D-4217-862B-61DBBF461533}"/>
    <cellStyle name="SAPBEXresData 3 3" xfId="1307" xr:uid="{B8F1B90D-43BC-4A80-8457-F9560EA524EB}"/>
    <cellStyle name="SAPBEXresData 3 3 2" xfId="2555" xr:uid="{70817E66-98D4-4420-AE49-5C655705B3E9}"/>
    <cellStyle name="SAPBEXresData 3 3 2 2" xfId="14111" xr:uid="{5EDC7D30-FECC-4DC9-A7DA-BC0EBD39D216}"/>
    <cellStyle name="SAPBEXresData 3 3 3" xfId="3061" xr:uid="{922E8178-1E62-4207-BFED-3A4CBA135D2C}"/>
    <cellStyle name="SAPBEXresData 3 3 3 2" xfId="15213" xr:uid="{C4535A6C-3969-4CD9-A986-60C36A9ED0E4}"/>
    <cellStyle name="SAPBEXresData 3 3 4" xfId="2063" xr:uid="{B69CFD02-3FFF-404E-BA8A-EB42FCC37355}"/>
    <cellStyle name="SAPBEXresData 3 3 5" xfId="2054" xr:uid="{CE44B169-8868-461C-8FA3-1C94D576B62D}"/>
    <cellStyle name="SAPBEXresData 3 3 6" xfId="2809" xr:uid="{4B4DEE75-4D1C-4C53-8A0B-C91D15808957}"/>
    <cellStyle name="SAPBEXresData 3 3 7" xfId="4088" xr:uid="{10FC8FB7-4FDC-4B48-A623-75206B1AE36A}"/>
    <cellStyle name="SAPBEXresData 3 3 8" xfId="10880" xr:uid="{5288848C-64FC-447E-88C2-9BD105DDAD4D}"/>
    <cellStyle name="SAPBEXresData 3 4" xfId="2106" xr:uid="{9C0733AD-ED15-41B2-A55A-706C06E3C27A}"/>
    <cellStyle name="SAPBEXresData 3 4 2" xfId="10081" xr:uid="{011F3D76-5342-4C50-84CC-ADF2B6E17B89}"/>
    <cellStyle name="SAPBEXresData 3 5" xfId="1717" xr:uid="{618A9C67-8B95-41BC-BA91-A6FF879E1DE5}"/>
    <cellStyle name="SAPBEXresData 3 5 2" xfId="13475" xr:uid="{DD9B30BA-C43D-4C80-B879-7ECE0A30611C}"/>
    <cellStyle name="SAPBEXresData 3 6" xfId="2202" xr:uid="{E3781D1F-B5ED-45F9-8D7E-D2E7947EFD6F}"/>
    <cellStyle name="SAPBEXresData 3 6 2" xfId="13578" xr:uid="{5CF1B380-0F5A-491F-AA44-15396D7628BE}"/>
    <cellStyle name="SAPBEXresData 3 7" xfId="3848" xr:uid="{6F35B67C-3672-4FDB-BA9D-85B2D6F83F0A}"/>
    <cellStyle name="SAPBEXresData 3 8" xfId="1655" xr:uid="{8A5229FA-426A-475B-BAC1-B8BD346B0C12}"/>
    <cellStyle name="SAPBEXresData 3 9" xfId="4008" xr:uid="{61D80D08-26BD-4373-8586-2BE8BA8775AE}"/>
    <cellStyle name="SAPBEXresData 4" xfId="986" xr:uid="{535839A1-C242-43DF-9158-E1B44F35CBB3}"/>
    <cellStyle name="SAPBEXresData 4 2" xfId="12549" xr:uid="{837D3944-8CFF-4F14-BC5F-12B306376901}"/>
    <cellStyle name="SAPBEXresData 4 2 2" xfId="15851" xr:uid="{C74FE1B5-2FAC-4F47-BEA0-985D59528E99}"/>
    <cellStyle name="SAPBEXresData 4 2 3" xfId="17324" xr:uid="{C6790F9B-29F4-4887-B39F-7A308BE9F167}"/>
    <cellStyle name="SAPBEXresData 4 3" xfId="11140" xr:uid="{A16EA72F-78A9-4DAE-82CE-D29120544468}"/>
    <cellStyle name="SAPBEXresData 4 3 2" xfId="14325" xr:uid="{71FB8011-5C6E-47D7-B856-793D63824A77}"/>
    <cellStyle name="SAPBEXresData 4 3 3" xfId="14633" xr:uid="{54387B3F-D0BF-44F6-B65E-D837819E7425}"/>
    <cellStyle name="SAPBEXresData 4 4" xfId="9845" xr:uid="{7212A539-1F4D-4840-BBF9-D8F83AC21AA4}"/>
    <cellStyle name="SAPBEXresData 4 5" xfId="13278" xr:uid="{9F4D02FB-5CAA-4919-8298-52DEDE2A0001}"/>
    <cellStyle name="SAPBEXresData 4 6" xfId="13811" xr:uid="{3F2335E9-0627-41D4-B041-2B0FE14C2E29}"/>
    <cellStyle name="SAPBEXresData 4 7" xfId="7952" xr:uid="{AE64CFE1-81D5-4075-89A5-191727A25BE4}"/>
    <cellStyle name="SAPBEXresData 5" xfId="1027" xr:uid="{ACF4C698-90C1-4F0A-ADD3-E303E207ADF0}"/>
    <cellStyle name="SAPBEXresData 5 2" xfId="12724" xr:uid="{FCBACC5B-0C01-42BD-BA81-D31AD97A9D66}"/>
    <cellStyle name="SAPBEXresData 5 2 2" xfId="15938" xr:uid="{725CB02C-21AF-42EA-B739-DA7FC8639B80}"/>
    <cellStyle name="SAPBEXresData 5 2 3" xfId="17499" xr:uid="{29A7991B-065B-4EED-9C77-A01F86E8B80E}"/>
    <cellStyle name="SAPBEXresData 5 3" xfId="11315" xr:uid="{1BA5CB2D-9329-4314-A931-618EDCCA4A8B}"/>
    <cellStyle name="SAPBEXresData 5 3 2" xfId="14461" xr:uid="{C305A9A1-0B04-403D-8115-40AE6CEA56BC}"/>
    <cellStyle name="SAPBEXresData 5 3 3" xfId="9159" xr:uid="{DD88F422-6863-494A-9632-BFF4761E75FC}"/>
    <cellStyle name="SAPBEXresData 5 4" xfId="10269" xr:uid="{6F07B012-C379-499A-B080-F8B26FEF9D0A}"/>
    <cellStyle name="SAPBEXresData 5 5" xfId="13625" xr:uid="{214DB018-4AC9-4525-AAA5-E9C8D3E49105}"/>
    <cellStyle name="SAPBEXresData 5 6" xfId="13061" xr:uid="{7478AF09-2F5B-4E49-8FE6-015AB1B65299}"/>
    <cellStyle name="SAPBEXresData 5 7" xfId="8379" xr:uid="{08D05BA3-A43A-4072-87BE-390812A72ABB}"/>
    <cellStyle name="SAPBEXresData 6" xfId="272" xr:uid="{D569C3B5-1F5D-4C65-9CB3-7EFF49A3A886}"/>
    <cellStyle name="SAPBEXresData 6 2" xfId="1187" xr:uid="{7ABE4374-11AD-47AA-AE36-6FEA29C450F1}"/>
    <cellStyle name="SAPBEXresData 6 2 2" xfId="2435" xr:uid="{2FB37899-17DE-4551-A51B-522869B3D1E0}"/>
    <cellStyle name="SAPBEXresData 6 2 2 2" xfId="15774" xr:uid="{F9A32923-B0C7-45CF-B957-7E3D716C27CF}"/>
    <cellStyle name="SAPBEXresData 6 2 3" xfId="2941" xr:uid="{9C0C9F16-4377-47EF-ABFB-B324A53C78E5}"/>
    <cellStyle name="SAPBEXresData 6 2 3 2" xfId="17247" xr:uid="{24F8A655-0350-4AC3-AB08-50CF235D5386}"/>
    <cellStyle name="SAPBEXresData 6 2 4" xfId="3266" xr:uid="{CC97A3E7-606B-4365-9A6F-60830FC9EDCB}"/>
    <cellStyle name="SAPBEXresData 6 2 5" xfId="1909" xr:uid="{B0C3B00E-7803-4248-A367-839D87AA6A3C}"/>
    <cellStyle name="SAPBEXresData 6 2 6" xfId="3969" xr:uid="{E1945C08-DDAD-414D-93FC-0CCE6E853F2A}"/>
    <cellStyle name="SAPBEXresData 6 2 7" xfId="4384" xr:uid="{ACD351A5-40CD-4458-8744-670F781DCC52}"/>
    <cellStyle name="SAPBEXresData 6 2 8" xfId="12463" xr:uid="{5C8F8F13-74BC-42AA-9C1E-8B4AB9B27F89}"/>
    <cellStyle name="SAPBEXresData 6 3" xfId="1614" xr:uid="{93EB557B-DA5F-416F-B84F-A3C1CF92DE5D}"/>
    <cellStyle name="SAPBEXresData 6 3 2" xfId="14248" xr:uid="{64D2E63F-D042-4EBD-89C7-DCC58BD75409}"/>
    <cellStyle name="SAPBEXresData 6 4" xfId="1518" xr:uid="{0DD42C3E-A83D-4A5A-9E86-0211F7CF892A}"/>
    <cellStyle name="SAPBEXresData 6 4 2" xfId="15208" xr:uid="{858282D7-DCDC-41C5-AB31-46C17873FAD2}"/>
    <cellStyle name="SAPBEXresData 6 5" xfId="3133" xr:uid="{F7804194-447F-429B-B207-73E6D7F5D770}"/>
    <cellStyle name="SAPBEXresData 6 6" xfId="3552" xr:uid="{8293E0FE-131C-4520-A063-1B517A8130B9}"/>
    <cellStyle name="SAPBEXresData 6 7" xfId="4223" xr:uid="{3214F015-E1A5-4192-BA2A-496912E07D62}"/>
    <cellStyle name="SAPBEXresData 6 8" xfId="4050" xr:uid="{81ACE9D6-9B30-411D-980E-60766B970F41}"/>
    <cellStyle name="SAPBEXresData 6 9" xfId="11061" xr:uid="{FCD74B7F-C555-41B1-8A79-09F6EFB0E7F9}"/>
    <cellStyle name="SAPBEXresData 7" xfId="1138" xr:uid="{C7EB8105-40B3-4D50-ADAC-DD27B75EA565}"/>
    <cellStyle name="SAPBEXresData 7 2" xfId="2386" xr:uid="{6D347DEE-1546-4D17-B7FD-7C40D8636728}"/>
    <cellStyle name="SAPBEXresData 7 2 2" xfId="15328" xr:uid="{CDD0E9F4-57BE-493B-A531-464A180DB4CD}"/>
    <cellStyle name="SAPBEXresData 7 3" xfId="2892" xr:uid="{1FA188B9-1390-4C7A-BB19-A87686954D45}"/>
    <cellStyle name="SAPBEXresData 7 3 2" xfId="16443" xr:uid="{AB08B933-88C9-4847-8B3B-1E7F1256C574}"/>
    <cellStyle name="SAPBEXresData 7 4" xfId="1802" xr:uid="{4A5EDB8F-584B-427E-B6F4-4CE9A554AB7F}"/>
    <cellStyle name="SAPBEXresData 7 5" xfId="2052" xr:uid="{D231C20F-34C1-498C-B778-752FA546ECE0}"/>
    <cellStyle name="SAPBEXresData 7 6" xfId="3139" xr:uid="{D4C3B0ED-DBA1-4304-85CE-128085B568F5}"/>
    <cellStyle name="SAPBEXresData 7 7" xfId="4397" xr:uid="{8AF7C996-AA2D-42DA-A19A-549D03CFFA41}"/>
    <cellStyle name="SAPBEXresData 7 8" xfId="11540" xr:uid="{59894124-8148-4172-B7DD-2A68EEF0D205}"/>
    <cellStyle name="SAPBEXresData 8" xfId="1442" xr:uid="{E4317C20-4F42-4F7D-9525-A229ED8E68C0}"/>
    <cellStyle name="SAPBEXresData 8 2" xfId="15423" xr:uid="{C0171CD3-3236-4805-8B5E-5A47F0E06A70}"/>
    <cellStyle name="SAPBEXresData 8 3" xfId="16766" xr:uid="{96B85878-DE74-4885-83A6-ABD54835E649}"/>
    <cellStyle name="SAPBEXresData 8 4" xfId="11915" xr:uid="{681DD3A7-22A9-4F32-A746-D9E3BF835362}"/>
    <cellStyle name="SAPBEXresData 9" xfId="2295" xr:uid="{0AD19C69-0A84-4B28-A3B6-5F7ADF9E32FC}"/>
    <cellStyle name="SAPBEXresData 9 2" xfId="13796" xr:uid="{43DCD879-3C26-4B68-90F1-2B798C41A6E8}"/>
    <cellStyle name="SAPBEXresData 9 3" xfId="9064" xr:uid="{6BEE5755-F9BB-4F9D-92BC-36C972CD914D}"/>
    <cellStyle name="SAPBEXresData 9 4" xfId="10537" xr:uid="{30D660AA-FF10-41FE-BB4A-CFCDF5F5A816}"/>
    <cellStyle name="SAPBEXresDataEmph" xfId="79" xr:uid="{51BDA715-2E40-4E62-8047-075AAA0B64A5}"/>
    <cellStyle name="SAPBEXresDataEmph 10" xfId="1973" xr:uid="{53C248CA-E7D4-4C40-AFED-76A842B38AED}"/>
    <cellStyle name="SAPBEXresDataEmph 11" xfId="3315" xr:uid="{60B69076-BBDE-46A2-8BC3-063DE90A9921}"/>
    <cellStyle name="SAPBEXresDataEmph 12" xfId="4248" xr:uid="{2CE88C4D-E8F6-45C6-804F-B21BB0367593}"/>
    <cellStyle name="SAPBEXresDataEmph 13" xfId="1559" xr:uid="{B1523DD4-C409-4DE0-9076-C137B0151EAD}"/>
    <cellStyle name="SAPBEXresDataEmph 14" xfId="5749" xr:uid="{E6F45502-91FD-4944-8897-E016BE0788EE}"/>
    <cellStyle name="SAPBEXresDataEmph 2" xfId="829" xr:uid="{CCE219F3-A159-41AF-9196-EE4894A59025}"/>
    <cellStyle name="SAPBEXresDataEmph 2 10" xfId="10770" xr:uid="{ADE75771-B97F-4C8C-87B4-0133FC144AA2}"/>
    <cellStyle name="SAPBEXresDataEmph 2 2" xfId="830" xr:uid="{1142D178-CA5A-4F36-8109-FD919E736D72}"/>
    <cellStyle name="SAPBEXresDataEmph 2 2 2" xfId="1310" xr:uid="{56F6D635-BC58-4A96-8B63-4F952DFB3DE3}"/>
    <cellStyle name="SAPBEXresDataEmph 2 2 2 2" xfId="2558" xr:uid="{5BCB4A96-4E01-476E-A6B7-40170FB0DCA8}"/>
    <cellStyle name="SAPBEXresDataEmph 2 2 2 3" xfId="3064" xr:uid="{277EA69E-FC1F-43BE-9918-A740804D2D5A}"/>
    <cellStyle name="SAPBEXresDataEmph 2 2 2 4" xfId="3215" xr:uid="{DDFC781B-AD06-432B-832F-CD13F0C059FF}"/>
    <cellStyle name="SAPBEXresDataEmph 2 2 2 5" xfId="3137" xr:uid="{23C4EB8E-4125-4A35-A975-215C0711EB6F}"/>
    <cellStyle name="SAPBEXresDataEmph 2 2 2 6" xfId="3741" xr:uid="{DFF0523A-4DF8-4830-A45D-1FED483A6204}"/>
    <cellStyle name="SAPBEXresDataEmph 2 2 2 7" xfId="4072" xr:uid="{886DA105-725B-4C5B-984C-06C201683D0F}"/>
    <cellStyle name="SAPBEXresDataEmph 2 2 2 8" xfId="14852" xr:uid="{3EA0DCC4-46A9-4CBF-BB00-4A94D295FC0E}"/>
    <cellStyle name="SAPBEXresDataEmph 2 2 3" xfId="2109" xr:uid="{6CF3A9FF-A3A8-4056-8D63-84BB8B8BC62A}"/>
    <cellStyle name="SAPBEXresDataEmph 2 2 3 2" xfId="15577" xr:uid="{BCE6A207-1749-41EC-815A-7D989539CEB5}"/>
    <cellStyle name="SAPBEXresDataEmph 2 2 4" xfId="1720" xr:uid="{3193BD07-EF32-4794-8663-C4279B36A71A}"/>
    <cellStyle name="SAPBEXresDataEmph 2 2 5" xfId="2820" xr:uid="{E54BE9C2-A519-4C17-B6D4-DF0CECF9254E}"/>
    <cellStyle name="SAPBEXresDataEmph 2 2 6" xfId="3588" xr:uid="{96F6DC9F-7A42-4CE3-8AB9-87F8E5A487A4}"/>
    <cellStyle name="SAPBEXresDataEmph 2 2 7" xfId="2352" xr:uid="{ECB974F7-2C6C-4D88-A28C-51F303CEB72B}"/>
    <cellStyle name="SAPBEXresDataEmph 2 2 8" xfId="4503" xr:uid="{3C5883CF-5290-4400-95DA-950D6BBB6615}"/>
    <cellStyle name="SAPBEXresDataEmph 2 2 9" xfId="12174" xr:uid="{B276F548-1C90-4482-A736-3575CFD85472}"/>
    <cellStyle name="SAPBEXresDataEmph 2 3" xfId="1309" xr:uid="{734EE54D-077C-4556-AF9E-E4E369D5BD1A}"/>
    <cellStyle name="SAPBEXresDataEmph 2 3 2" xfId="2557" xr:uid="{DA002DFD-364C-4C1E-97C4-E708F86EE545}"/>
    <cellStyle name="SAPBEXresDataEmph 2 3 3" xfId="3063" xr:uid="{DB412805-8589-4665-9116-B50F9B55696B}"/>
    <cellStyle name="SAPBEXresDataEmph 2 3 4" xfId="3282" xr:uid="{0D4974BF-2C34-442C-A2FA-BBD5FF202799}"/>
    <cellStyle name="SAPBEXresDataEmph 2 3 5" xfId="2354" xr:uid="{DD5D0C73-B625-4A65-8AB1-A660232635B1}"/>
    <cellStyle name="SAPBEXresDataEmph 2 3 6" xfId="3714" xr:uid="{58FEE7F2-4C0B-4E30-A09D-B85B486C9255}"/>
    <cellStyle name="SAPBEXresDataEmph 2 3 7" xfId="4131" xr:uid="{3558EFA8-787B-4AF2-8AD4-E9BDE6FE86C7}"/>
    <cellStyle name="SAPBEXresDataEmph 2 3 8" xfId="14003" xr:uid="{AB31A0E1-9721-462C-B55E-A46258DC4AE5}"/>
    <cellStyle name="SAPBEXresDataEmph 2 4" xfId="2108" xr:uid="{EEC0942F-18E9-465C-9547-2A77EF356944}"/>
    <cellStyle name="SAPBEXresDataEmph 2 4 2" xfId="13331" xr:uid="{AC35D4D4-E160-4E47-98ED-0614E62D2C7C}"/>
    <cellStyle name="SAPBEXresDataEmph 2 5" xfId="1719" xr:uid="{3159F026-BD64-4003-A84C-7CF15F166CF9}"/>
    <cellStyle name="SAPBEXresDataEmph 2 6" xfId="2779" xr:uid="{AD3D4DB3-29D7-4178-991C-626E9CF03A13}"/>
    <cellStyle name="SAPBEXresDataEmph 2 7" xfId="3546" xr:uid="{C0768431-683D-47F0-BC33-7E867E3CC8AA}"/>
    <cellStyle name="SAPBEXresDataEmph 2 8" xfId="3420" xr:uid="{C89A7D5D-7EC2-48CA-9997-A77B4F63244F}"/>
    <cellStyle name="SAPBEXresDataEmph 2 9" xfId="3450" xr:uid="{D9F959EC-793F-4ECF-94F7-700259678EEF}"/>
    <cellStyle name="SAPBEXresDataEmph 3" xfId="831" xr:uid="{C6042150-917D-4665-9001-9F6D1FB2699A}"/>
    <cellStyle name="SAPBEXresDataEmph 3 10" xfId="11541" xr:uid="{E02FCA46-7E6F-4357-BD23-9E7F221A0352}"/>
    <cellStyle name="SAPBEXresDataEmph 3 2" xfId="832" xr:uid="{B04655E7-BD04-49D6-848F-20B94A534450}"/>
    <cellStyle name="SAPBEXresDataEmph 3 2 2" xfId="1312" xr:uid="{ECF54A0B-65BB-4671-8A22-DBB171E6FE95}"/>
    <cellStyle name="SAPBEXresDataEmph 3 2 2 2" xfId="2560" xr:uid="{B0E3A83F-A363-4B45-B5C9-E6070FF9BE28}"/>
    <cellStyle name="SAPBEXresDataEmph 3 2 2 3" xfId="3066" xr:uid="{2E30E237-97EB-47C8-836E-99881E910FB5}"/>
    <cellStyle name="SAPBEXresDataEmph 3 2 2 4" xfId="1793" xr:uid="{B1E26E56-CE2C-48E1-AFEC-B6DEBA05CE7A}"/>
    <cellStyle name="SAPBEXresDataEmph 3 2 2 5" xfId="3254" xr:uid="{4968E3DA-D655-4456-8198-B08EFD4367A6}"/>
    <cellStyle name="SAPBEXresDataEmph 3 2 2 6" xfId="4083" xr:uid="{594F4478-1F89-4E61-B9AC-AEDB11BE6D22}"/>
    <cellStyle name="SAPBEXresDataEmph 3 2 2 7" xfId="4325" xr:uid="{70E6E0C7-D779-456B-ADE1-F05A3E6DFC35}"/>
    <cellStyle name="SAPBEXresDataEmph 3 2 3" xfId="2111" xr:uid="{34183414-6835-4CC9-ACFD-9F6AFE07B931}"/>
    <cellStyle name="SAPBEXresDataEmph 3 2 4" xfId="2396" xr:uid="{16CF36B7-FF9B-44D6-8A84-791EF0773A25}"/>
    <cellStyle name="SAPBEXresDataEmph 3 2 5" xfId="1453" xr:uid="{736D4137-7A37-445E-BE89-252270BA31E6}"/>
    <cellStyle name="SAPBEXresDataEmph 3 2 6" xfId="3255" xr:uid="{3F211434-ED8E-48F8-A3F8-A5D75E53220E}"/>
    <cellStyle name="SAPBEXresDataEmph 3 2 7" xfId="3320" xr:uid="{D23AD356-FF22-4D04-B01E-9DADF8FF07B1}"/>
    <cellStyle name="SAPBEXresDataEmph 3 2 8" xfId="4321" xr:uid="{EC2CCFBF-C78E-47A3-8299-867B88089893}"/>
    <cellStyle name="SAPBEXresDataEmph 3 2 9" xfId="15329" xr:uid="{097DCF06-9803-44CE-812E-2BE6162A4734}"/>
    <cellStyle name="SAPBEXresDataEmph 3 3" xfId="1311" xr:uid="{C1432F6F-4F09-4673-AB3D-054F8E859B33}"/>
    <cellStyle name="SAPBEXresDataEmph 3 3 2" xfId="2559" xr:uid="{9F5C9290-2DB6-47F1-A61F-A4F27F664AC8}"/>
    <cellStyle name="SAPBEXresDataEmph 3 3 3" xfId="3065" xr:uid="{34DC4AAD-2ECD-417D-8A25-6C197A8CB8A1}"/>
    <cellStyle name="SAPBEXresDataEmph 3 3 4" xfId="1805" xr:uid="{16E351EE-87AA-4543-8CBF-CC1AA372FD6B}"/>
    <cellStyle name="SAPBEXresDataEmph 3 3 5" xfId="2162" xr:uid="{345290F6-97DD-4CB7-B772-06C36C98E1FD}"/>
    <cellStyle name="SAPBEXresDataEmph 3 3 6" xfId="2621" xr:uid="{F574C5A7-FE9F-40E5-A902-B3A04156D006}"/>
    <cellStyle name="SAPBEXresDataEmph 3 3 7" xfId="4326" xr:uid="{C6781F32-B7BF-4E8A-BBDF-95086048BABD}"/>
    <cellStyle name="SAPBEXresDataEmph 3 3 8" xfId="16444" xr:uid="{65F8E5D9-DA48-4508-9988-2C1B574EE61C}"/>
    <cellStyle name="SAPBEXresDataEmph 3 4" xfId="2110" xr:uid="{2484C98F-B287-42FF-BE44-766A4036EA4C}"/>
    <cellStyle name="SAPBEXresDataEmph 3 5" xfId="1721" xr:uid="{893410D9-D526-4F62-8368-22FF5243640D}"/>
    <cellStyle name="SAPBEXresDataEmph 3 6" xfId="1900" xr:uid="{E6AE4669-58E6-492C-99FB-2F10125200E6}"/>
    <cellStyle name="SAPBEXresDataEmph 3 7" xfId="2060" xr:uid="{717DD292-7FA2-41E6-A323-5A9C28C5AEDC}"/>
    <cellStyle name="SAPBEXresDataEmph 3 8" xfId="3175" xr:uid="{924CFE42-E3E3-4A11-B4B0-AFF7D95EDD58}"/>
    <cellStyle name="SAPBEXresDataEmph 3 9" xfId="4441" xr:uid="{71AB5F83-5941-4C24-B1D5-7FC7AC308141}"/>
    <cellStyle name="SAPBEXresDataEmph 4" xfId="987" xr:uid="{8C2F0BCC-0B6C-4863-98D5-678F78BE3CE4}"/>
    <cellStyle name="SAPBEXresDataEmph 4 2" xfId="16767" xr:uid="{9CB0533B-0572-451F-9D83-AE9A87DB0662}"/>
    <cellStyle name="SAPBEXresDataEmph 4 3" xfId="11916" xr:uid="{2E243783-9528-4F8C-A0FC-AEAA4DE38B92}"/>
    <cellStyle name="SAPBEXresDataEmph 5" xfId="1026" xr:uid="{F791F306-037E-4F13-9230-21B03737348B}"/>
    <cellStyle name="SAPBEXresDataEmph 5 2" xfId="10538" xr:uid="{09AB30D0-4153-425A-B860-495CD817D64C}"/>
    <cellStyle name="SAPBEXresDataEmph 6" xfId="273" xr:uid="{40E66D4D-3034-406E-933B-E8C070EBBBFD}"/>
    <cellStyle name="SAPBEXresDataEmph 6 2" xfId="1615" xr:uid="{68A20BC5-D77E-469E-9346-07B060E2B54D}"/>
    <cellStyle name="SAPBEXresDataEmph 6 3" xfId="2169" xr:uid="{58C2673A-8F1E-4541-BDC9-776589BBC4A7}"/>
    <cellStyle name="SAPBEXresDataEmph 6 4" xfId="3300" xr:uid="{DC2AB1CA-54CE-4B1D-852F-ACF65BD29419}"/>
    <cellStyle name="SAPBEXresDataEmph 6 5" xfId="3811" xr:uid="{54E923BD-65DB-4E5C-8818-8F6802081150}"/>
    <cellStyle name="SAPBEXresDataEmph 6 6" xfId="3149" xr:uid="{1EDF84EE-9E3B-4234-A04E-6A29DCFE58E9}"/>
    <cellStyle name="SAPBEXresDataEmph 6 7" xfId="3355" xr:uid="{F6DE522D-D4F3-4488-A15D-B4EB4641AA6C}"/>
    <cellStyle name="SAPBEXresDataEmph 7" xfId="1139" xr:uid="{F1866430-7FDC-4458-BAEC-36EFD3090107}"/>
    <cellStyle name="SAPBEXresDataEmph 7 2" xfId="2387" xr:uid="{DD0A6CB6-BBD1-442F-ABDF-319F8FE273B1}"/>
    <cellStyle name="SAPBEXresDataEmph 7 3" xfId="2893" xr:uid="{70512EC6-09FC-4C34-8673-90F2B148B190}"/>
    <cellStyle name="SAPBEXresDataEmph 7 4" xfId="1801" xr:uid="{80AEDC6B-C995-40F0-84DA-2E679E52C3C6}"/>
    <cellStyle name="SAPBEXresDataEmph 7 5" xfId="2703" xr:uid="{F84A4EC8-1B67-4D34-8CDD-5336A47C6763}"/>
    <cellStyle name="SAPBEXresDataEmph 7 6" xfId="4143" xr:uid="{F0D49289-1587-4E19-AD03-9380095C4582}"/>
    <cellStyle name="SAPBEXresDataEmph 7 7" xfId="1637" xr:uid="{708D53FC-3411-44F3-85AA-A9EB0982A207}"/>
    <cellStyle name="SAPBEXresDataEmph 8" xfId="1443" xr:uid="{1FD5CC85-6AE2-4D81-9596-3C4670B8A245}"/>
    <cellStyle name="SAPBEXresDataEmph 9" xfId="2245" xr:uid="{8A0D394B-2E36-4936-8752-B1148D25B246}"/>
    <cellStyle name="SAPBEXresItem" xfId="80" xr:uid="{F9CC2BE6-3A1C-48D0-AA64-75C2558F6ED0}"/>
    <cellStyle name="SAPBEXresItem 10" xfId="3291" xr:uid="{C8C4E0B7-A6F1-479D-9ECD-C2820C3BB4E3}"/>
    <cellStyle name="SAPBEXresItem 10 2" xfId="9262" xr:uid="{717A36FE-A98E-49A7-86AF-4B27004D49CC}"/>
    <cellStyle name="SAPBEXresItem 11" xfId="3807" xr:uid="{9C9AF00B-A8B4-49F1-B57E-10EA3004AB3A}"/>
    <cellStyle name="SAPBEXresItem 11 2" xfId="9020" xr:uid="{352873D8-6118-40AA-A09D-1B25CC4C32B0}"/>
    <cellStyle name="SAPBEXresItem 12" xfId="3997" xr:uid="{AB924078-6072-4A1C-AAD9-4247DE9E28F5}"/>
    <cellStyle name="SAPBEXresItem 13" xfId="4181" xr:uid="{8F5667B6-EE34-4B8A-9719-3919A89B6FB8}"/>
    <cellStyle name="SAPBEXresItem 14" xfId="6016" xr:uid="{99555806-B873-4773-948B-59F25E4B27E8}"/>
    <cellStyle name="SAPBEXresItem 15" xfId="7368" xr:uid="{DE2FD76C-DC60-4640-ACA8-04AA5F6E0F68}"/>
    <cellStyle name="SAPBEXresItem 2" xfId="833" xr:uid="{C68DEA57-B92F-4886-99D1-D39C449112B4}"/>
    <cellStyle name="SAPBEXresItem 2 10" xfId="7889" xr:uid="{95DFE44A-C395-4524-90A3-60C87B3E630B}"/>
    <cellStyle name="SAPBEXresItem 2 2" xfId="834" xr:uid="{FB836FFA-05D7-4311-9E83-94D89709BE2E}"/>
    <cellStyle name="SAPBEXresItem 2 2 2" xfId="1314" xr:uid="{A9E74CA9-00E0-45D3-BA2A-6270512296E2}"/>
    <cellStyle name="SAPBEXresItem 2 2 2 2" xfId="2562" xr:uid="{4794C571-BDAF-4317-8AF2-AECC9D895429}"/>
    <cellStyle name="SAPBEXresItem 2 2 2 3" xfId="3068" xr:uid="{15F73CAA-50F6-48D2-9C4D-00C1D676BF94}"/>
    <cellStyle name="SAPBEXresItem 2 2 2 4" xfId="1753" xr:uid="{18E02BFF-4292-46F1-84DA-A4E0B82B8F4F}"/>
    <cellStyle name="SAPBEXresItem 2 2 2 5" xfId="2856" xr:uid="{072CD4A7-6EB1-4C38-AD77-4F34CCAF85FF}"/>
    <cellStyle name="SAPBEXresItem 2 2 2 6" xfId="3333" xr:uid="{A64D9315-E711-4210-A908-BE2E6813A52B}"/>
    <cellStyle name="SAPBEXresItem 2 2 2 7" xfId="4512" xr:uid="{D478A99F-DADC-4AFE-A0AF-D2B7FAA434FF}"/>
    <cellStyle name="SAPBEXresItem 2 2 2 8" xfId="15578" xr:uid="{F2507240-62ED-4F81-A420-1ADAB99D2644}"/>
    <cellStyle name="SAPBEXresItem 2 2 3" xfId="2113" xr:uid="{C6304909-5A4E-40B3-A8E6-C4FC45EF6721}"/>
    <cellStyle name="SAPBEXresItem 2 2 3 2" xfId="16972" xr:uid="{8631585E-4BFA-4F0B-9E8B-66B9CD21B0C6}"/>
    <cellStyle name="SAPBEXresItem 2 2 4" xfId="1394" xr:uid="{0DEB0DF6-CF0A-4F85-B260-7A5026D3E7F9}"/>
    <cellStyle name="SAPBEXresItem 2 2 5" xfId="1659" xr:uid="{2184D266-67DC-4776-A930-DFC229BC7973}"/>
    <cellStyle name="SAPBEXresItem 2 2 6" xfId="3305" xr:uid="{64AE62A7-75EB-4964-A8ED-18EF09955F21}"/>
    <cellStyle name="SAPBEXresItem 2 2 7" xfId="3925" xr:uid="{D35AEF32-6725-4FEA-A6C6-282173337FA3}"/>
    <cellStyle name="SAPBEXresItem 2 2 8" xfId="4493" xr:uid="{887F8D78-DFF1-41A1-BB3A-8B956D4B6878}"/>
    <cellStyle name="SAPBEXresItem 2 2 9" xfId="12175" xr:uid="{D4C16F7E-6D39-472C-B386-B38C904B31A5}"/>
    <cellStyle name="SAPBEXresItem 2 3" xfId="1313" xr:uid="{F157887C-12FA-4858-A30D-823ACE2F2F9A}"/>
    <cellStyle name="SAPBEXresItem 2 3 2" xfId="2561" xr:uid="{CED96946-A00B-4AD6-810F-6D832658621E}"/>
    <cellStyle name="SAPBEXresItem 2 3 2 2" xfId="14004" xr:uid="{DDABF10A-7D79-4176-91CE-B8A76843DEF5}"/>
    <cellStyle name="SAPBEXresItem 2 3 3" xfId="3067" xr:uid="{B40B014F-2209-4B23-8608-795A75A9BBE0}"/>
    <cellStyle name="SAPBEXresItem 2 3 3 2" xfId="14580" xr:uid="{775B9C90-BB1C-47BA-B394-3AB525C9A103}"/>
    <cellStyle name="SAPBEXresItem 2 3 4" xfId="1784" xr:uid="{5DCC7763-76C7-414C-90C8-191A9E5F6EDE}"/>
    <cellStyle name="SAPBEXresItem 2 3 5" xfId="3251" xr:uid="{461F0B41-F055-4BAC-80FB-B803E87F83DA}"/>
    <cellStyle name="SAPBEXresItem 2 3 6" xfId="4030" xr:uid="{6A786086-5B85-4E8F-A362-8406F67C6049}"/>
    <cellStyle name="SAPBEXresItem 2 3 7" xfId="4124" xr:uid="{F6605A93-02E2-4699-A9EC-99C321B08316}"/>
    <cellStyle name="SAPBEXresItem 2 3 8" xfId="10771" xr:uid="{EE0E41EE-99C7-48D3-9DA3-6651C71A9A09}"/>
    <cellStyle name="SAPBEXresItem 2 4" xfId="2112" xr:uid="{D04FA5E4-843D-4AD5-9EE9-A8940A12A5A8}"/>
    <cellStyle name="SAPBEXresItem 2 4 2" xfId="9782" xr:uid="{B0E2FA0E-16CC-40B3-9094-F571DFE903FB}"/>
    <cellStyle name="SAPBEXresItem 2 5" xfId="1457" xr:uid="{9ACF321A-FC21-479C-9AB6-F611DC1B9121}"/>
    <cellStyle name="SAPBEXresItem 2 5 2" xfId="13215" xr:uid="{BAFC84C0-37A8-4566-8E13-09F66E3AD28C}"/>
    <cellStyle name="SAPBEXresItem 2 6" xfId="1656" xr:uid="{8DD67E2D-2876-4FF3-8C6A-28CB3EE8A2D1}"/>
    <cellStyle name="SAPBEXresItem 2 6 2" xfId="14675" xr:uid="{D9C4C687-28C1-40CC-AEFC-47F11FB7968B}"/>
    <cellStyle name="SAPBEXresItem 2 7" xfId="1857" xr:uid="{303238B5-AC62-413F-ADEA-139B918C5DB5}"/>
    <cellStyle name="SAPBEXresItem 2 8" xfId="2655" xr:uid="{1632ACB8-E144-4ED7-95E3-F382D609CD24}"/>
    <cellStyle name="SAPBEXresItem 2 9" xfId="4063" xr:uid="{FC502C28-006F-428B-9A94-2AA0A94DB9E9}"/>
    <cellStyle name="SAPBEXresItem 3" xfId="835" xr:uid="{EE145A89-0B57-4C2F-A0C7-AF3A214C44DA}"/>
    <cellStyle name="SAPBEXresItem 3 10" xfId="8189" xr:uid="{5B5B73E4-66E2-49D8-980A-0A8A6A6815B5}"/>
    <cellStyle name="SAPBEXresItem 3 2" xfId="836" xr:uid="{6D747D4E-FC7E-4A0A-9D96-A9CA44CE54B3}"/>
    <cellStyle name="SAPBEXresItem 3 2 2" xfId="1316" xr:uid="{58E719D7-FD2A-4FAC-9BE1-C3F59467E185}"/>
    <cellStyle name="SAPBEXresItem 3 2 2 2" xfId="2564" xr:uid="{199A3F87-CB24-44B8-B210-3CF833145AE9}"/>
    <cellStyle name="SAPBEXresItem 3 2 2 3" xfId="3070" xr:uid="{CC120CB6-28D3-4111-ACE5-CBD1B1816467}"/>
    <cellStyle name="SAPBEXresItem 3 2 2 4" xfId="2327" xr:uid="{6A847B47-5248-4CDD-A637-D19D6237BB17}"/>
    <cellStyle name="SAPBEXresItem 3 2 2 5" xfId="3383" xr:uid="{B2D055E3-153B-4D66-9D47-CB22C347500E}"/>
    <cellStyle name="SAPBEXresItem 3 2 2 6" xfId="3542" xr:uid="{6AB2BACC-5B61-46F8-88DB-005F6E7C5351}"/>
    <cellStyle name="SAPBEXresItem 3 2 2 7" xfId="4479" xr:uid="{DD4A452D-5398-4819-BFC2-50BBE15F05FA}"/>
    <cellStyle name="SAPBEXresItem 3 2 2 8" xfId="15684" xr:uid="{FBD3F63B-A399-4F17-93F2-B4304C7550D8}"/>
    <cellStyle name="SAPBEXresItem 3 2 3" xfId="2115" xr:uid="{032129F1-B61F-4AAB-BE5D-6DF26B3B4FC6}"/>
    <cellStyle name="SAPBEXresItem 3 2 3 2" xfId="17068" xr:uid="{BDC1DC28-EED1-4A81-BB07-1393032A9548}"/>
    <cellStyle name="SAPBEXresItem 3 2 4" xfId="1722" xr:uid="{47C329FD-DBE6-4E15-86F5-D6619E4D52FE}"/>
    <cellStyle name="SAPBEXresItem 3 2 5" xfId="2156" xr:uid="{CDCBE256-FF95-412C-B22A-9E7267E7B50E}"/>
    <cellStyle name="SAPBEXresItem 3 2 6" xfId="2042" xr:uid="{E1F27955-25A4-4657-951F-A57709C4B9FD}"/>
    <cellStyle name="SAPBEXresItem 3 2 7" xfId="2785" xr:uid="{E7C443A4-A1A6-4A43-B6AB-F8548798B82D}"/>
    <cellStyle name="SAPBEXresItem 3 2 8" xfId="4394" xr:uid="{A9ACC405-4417-4EF8-B220-F7FDFEEFD6C8}"/>
    <cellStyle name="SAPBEXresItem 3 2 9" xfId="12284" xr:uid="{1CE41670-5DD0-4B89-88B8-70F20913E920}"/>
    <cellStyle name="SAPBEXresItem 3 3" xfId="1315" xr:uid="{94A828AB-C9CC-4C5C-AEEE-9965D3F256FF}"/>
    <cellStyle name="SAPBEXresItem 3 3 2" xfId="2563" xr:uid="{08F2D5F2-0354-497C-BC6C-4D59C47F1E97}"/>
    <cellStyle name="SAPBEXresItem 3 3 2 2" xfId="14112" xr:uid="{C9E2F4A0-FBF6-4004-BB51-C296E1AFC8E0}"/>
    <cellStyle name="SAPBEXresItem 3 3 3" xfId="3069" xr:uid="{5065E59C-BE2C-4800-8510-3ED8FCD7C550}"/>
    <cellStyle name="SAPBEXresItem 3 3 3 2" xfId="12997" xr:uid="{68889D41-9421-43E5-8237-89C635D98EEF}"/>
    <cellStyle name="SAPBEXresItem 3 3 4" xfId="1996" xr:uid="{0CC52172-F085-446A-9252-911CFDE02B58}"/>
    <cellStyle name="SAPBEXresItem 3 3 5" xfId="3837" xr:uid="{B1EA138F-F7C6-4E07-A678-2F02D7B22400}"/>
    <cellStyle name="SAPBEXresItem 3 3 6" xfId="3745" xr:uid="{352892A2-7516-4A9C-B3D5-E0B09DABEF92}"/>
    <cellStyle name="SAPBEXresItem 3 3 7" xfId="4299" xr:uid="{104F9F96-CFA0-4A23-A3FF-388D61BE54AA}"/>
    <cellStyle name="SAPBEXresItem 3 3 8" xfId="10881" xr:uid="{ACEEEEF5-92F9-4E2A-B38E-422DA03D930D}"/>
    <cellStyle name="SAPBEXresItem 3 4" xfId="2114" xr:uid="{7C0B98FC-2ECF-419D-972A-53106C92AC7F}"/>
    <cellStyle name="SAPBEXresItem 3 4 2" xfId="10082" xr:uid="{72A1417F-F0C8-47DC-A703-B6CF40610B21}"/>
    <cellStyle name="SAPBEXresItem 3 5" xfId="1393" xr:uid="{763E7361-F42D-4118-84A0-AD5D0A340B8E}"/>
    <cellStyle name="SAPBEXresItem 3 5 2" xfId="13476" xr:uid="{AFC88BC3-891A-4D52-93E0-08604437A425}"/>
    <cellStyle name="SAPBEXresItem 3 6" xfId="2064" xr:uid="{60B3B31C-D297-4F93-B4E8-72B81D7E1E57}"/>
    <cellStyle name="SAPBEXresItem 3 6 2" xfId="14748" xr:uid="{410B4F56-2B94-4B67-A920-599F794A3BBF}"/>
    <cellStyle name="SAPBEXresItem 3 7" xfId="3850" xr:uid="{44393436-E165-4AFE-9BC1-C8B7FA2605A1}"/>
    <cellStyle name="SAPBEXresItem 3 8" xfId="3519" xr:uid="{5043A153-CDA0-4E57-98D3-2EEE7F57F2B7}"/>
    <cellStyle name="SAPBEXresItem 3 9" xfId="4346" xr:uid="{6CDEC189-AC88-4967-8637-F78C6F7A9FE2}"/>
    <cellStyle name="SAPBEXresItem 4" xfId="988" xr:uid="{E42379D8-90C0-4FF5-B4B7-26CC5007577C}"/>
    <cellStyle name="SAPBEXresItem 4 2" xfId="12550" xr:uid="{CE6975A7-635B-4D4D-9C8E-EBDF9ED7B08B}"/>
    <cellStyle name="SAPBEXresItem 4 2 2" xfId="15852" xr:uid="{892B45C9-C6F1-458A-8200-8682ED7DEE48}"/>
    <cellStyle name="SAPBEXresItem 4 2 3" xfId="17325" xr:uid="{160661DF-9C70-4EAA-9F41-6659E165F4A1}"/>
    <cellStyle name="SAPBEXresItem 4 3" xfId="11141" xr:uid="{D8F0F670-9DD4-4EC5-A1DC-BBC8D1D6DBBD}"/>
    <cellStyle name="SAPBEXresItem 4 3 2" xfId="14326" xr:uid="{B9C32452-A637-4830-A59D-7308216B5F5B}"/>
    <cellStyle name="SAPBEXresItem 4 3 3" xfId="13314" xr:uid="{6141C117-C509-45CB-8090-22DF7D49D4FD}"/>
    <cellStyle name="SAPBEXresItem 4 4" xfId="9844" xr:uid="{5C1ADC5B-0194-45F6-A1C0-8A9886CDD3DC}"/>
    <cellStyle name="SAPBEXresItem 4 5" xfId="13277" xr:uid="{90CD29C4-86C8-463F-A072-9BD5B1432348}"/>
    <cellStyle name="SAPBEXresItem 4 6" xfId="14492" xr:uid="{9F3B41AE-B2D3-4118-9974-78213CC0970D}"/>
    <cellStyle name="SAPBEXresItem 4 7" xfId="7951" xr:uid="{D57EF618-D07B-47F7-8E39-C431C459B690}"/>
    <cellStyle name="SAPBEXresItem 5" xfId="1025" xr:uid="{0A509839-EC00-4387-BCF3-EA4452384F3A}"/>
    <cellStyle name="SAPBEXresItem 5 2" xfId="12725" xr:uid="{1A81AA83-5EB7-404D-BD93-0F196657F278}"/>
    <cellStyle name="SAPBEXresItem 5 2 2" xfId="15939" xr:uid="{7FE4EB9D-63FB-4FD8-B2A0-47B7EB02D9FE}"/>
    <cellStyle name="SAPBEXresItem 5 2 3" xfId="17500" xr:uid="{48498BF5-A492-42CC-B05C-A539297701AF}"/>
    <cellStyle name="SAPBEXresItem 5 3" xfId="11316" xr:uid="{60F82F43-FFA8-4461-B1DA-2F7A636183D7}"/>
    <cellStyle name="SAPBEXresItem 5 3 2" xfId="14462" xr:uid="{35177148-A3A4-4063-9260-7AABFC356D8E}"/>
    <cellStyle name="SAPBEXresItem 5 3 3" xfId="9160" xr:uid="{D6EDAF00-1676-4EA1-A92A-B499331DA9F7}"/>
    <cellStyle name="SAPBEXresItem 5 4" xfId="10268" xr:uid="{A5EA81D8-3B2E-4F06-A927-9684354C65F7}"/>
    <cellStyle name="SAPBEXresItem 5 5" xfId="13624" xr:uid="{0FE890A3-D8B0-42E4-A71F-52E11B4F325D}"/>
    <cellStyle name="SAPBEXresItem 5 6" xfId="14738" xr:uid="{3DAAE0F2-B93E-4E4E-BA71-BC3B75F9B7E5}"/>
    <cellStyle name="SAPBEXresItem 5 7" xfId="8378" xr:uid="{3B68F3BE-19CF-4106-B9A4-2CC5608A53BE}"/>
    <cellStyle name="SAPBEXresItem 6" xfId="274" xr:uid="{A9C29D12-400E-4CCF-B3AF-1C70E20D8BAD}"/>
    <cellStyle name="SAPBEXresItem 6 2" xfId="1188" xr:uid="{A15B5493-75A4-4559-A406-A8157B6B94FA}"/>
    <cellStyle name="SAPBEXresItem 6 2 2" xfId="2436" xr:uid="{9C0E4D67-967C-458E-8FF1-A6C1BD2DEDC0}"/>
    <cellStyle name="SAPBEXresItem 6 2 2 2" xfId="15775" xr:uid="{5638353C-A3D7-4338-B4A9-E7ED3FC8A7B6}"/>
    <cellStyle name="SAPBEXresItem 6 2 3" xfId="2942" xr:uid="{ED2BCB1E-9C42-40F4-A950-8F785888032E}"/>
    <cellStyle name="SAPBEXresItem 6 2 3 2" xfId="17248" xr:uid="{986A2662-A11E-4B2A-950C-9FE44F9A90C4}"/>
    <cellStyle name="SAPBEXresItem 6 2 4" xfId="1974" xr:uid="{F4D90454-43A8-409A-AA37-056487D549C1}"/>
    <cellStyle name="SAPBEXresItem 6 2 5" xfId="3945" xr:uid="{3DB03715-2447-463C-9F3D-2FB7F7110B50}"/>
    <cellStyle name="SAPBEXresItem 6 2 6" xfId="1950" xr:uid="{C9D734CF-82DC-4898-8C5B-05EEF90AA382}"/>
    <cellStyle name="SAPBEXresItem 6 2 7" xfId="1856" xr:uid="{9995AE84-B59B-4502-B75E-4C5E56DA64F3}"/>
    <cellStyle name="SAPBEXresItem 6 2 8" xfId="12464" xr:uid="{460D6F54-7518-43CF-9BDC-CCE9E01DEA60}"/>
    <cellStyle name="SAPBEXresItem 6 3" xfId="1616" xr:uid="{F1FEEE25-6270-40D8-A98B-0CEE264FAF8E}"/>
    <cellStyle name="SAPBEXresItem 6 3 2" xfId="14249" xr:uid="{09DC2E63-0B03-49D5-9970-226A6A32CEE8}"/>
    <cellStyle name="SAPBEXresItem 6 4" xfId="1925" xr:uid="{8DD38BE5-F860-4FA9-8349-5C95F91947ED}"/>
    <cellStyle name="SAPBEXresItem 6 4 2" xfId="12992" xr:uid="{70DE6C96-2184-411D-9ACF-96C45A14EEF2}"/>
    <cellStyle name="SAPBEXresItem 6 5" xfId="3252" xr:uid="{9DF567BB-763A-4E86-87ED-ADDB06FA3998}"/>
    <cellStyle name="SAPBEXresItem 6 6" xfId="3327" xr:uid="{73B7F51F-7E97-415A-A603-11DB82D4A18D}"/>
    <cellStyle name="SAPBEXresItem 6 7" xfId="4222" xr:uid="{EDD18DB8-0E3B-4E40-91B5-CA1A6F74F126}"/>
    <cellStyle name="SAPBEXresItem 6 8" xfId="1817" xr:uid="{8CDE46BB-DBE9-46D0-8262-CBF322C71F0A}"/>
    <cellStyle name="SAPBEXresItem 6 9" xfId="11062" xr:uid="{4BB4AFAE-EE4D-4086-A69C-77DCCD811DC8}"/>
    <cellStyle name="SAPBEXresItem 7" xfId="1140" xr:uid="{53C84D45-40D4-4D34-84C0-82ED5E195A46}"/>
    <cellStyle name="SAPBEXresItem 7 2" xfId="2388" xr:uid="{9DAFC28E-A051-4532-9F80-A357721EAE5F}"/>
    <cellStyle name="SAPBEXresItem 7 2 2" xfId="14564" xr:uid="{3C4C404E-0745-40E1-9B1C-CA9E55DF72AE}"/>
    <cellStyle name="SAPBEXresItem 7 3" xfId="2894" xr:uid="{182B701F-D4E4-4328-93C8-0E6F964D2AF7}"/>
    <cellStyle name="SAPBEXresItem 7 3 2" xfId="15330" xr:uid="{614B8030-FAE2-4D96-89D5-BC2D08091C90}"/>
    <cellStyle name="SAPBEXresItem 7 4" xfId="1800" xr:uid="{0CA5CC32-37E3-423D-9EDC-44069DB6A7B4}"/>
    <cellStyle name="SAPBEXresItem 7 5" xfId="2300" xr:uid="{B8FAA2D1-42D1-484C-814C-4684D04A1DB7}"/>
    <cellStyle name="SAPBEXresItem 7 6" xfId="4147" xr:uid="{A2EDF572-21FD-4EEA-B8C7-D2AB6C1122B2}"/>
    <cellStyle name="SAPBEXresItem 7 7" xfId="3396" xr:uid="{D520A76B-7332-469E-9D95-BA10A59D10DB}"/>
    <cellStyle name="SAPBEXresItem 7 8" xfId="11542" xr:uid="{D8BB55D7-0774-4666-86BA-8A5E3DCCB7D9}"/>
    <cellStyle name="SAPBEXresItem 8" xfId="1444" xr:uid="{2D1871E3-58A9-4AC6-B750-956C25AE0FD6}"/>
    <cellStyle name="SAPBEXresItem 8 2" xfId="15424" xr:uid="{38B3F924-6FA7-458D-AF0C-8A97613AE27D}"/>
    <cellStyle name="SAPBEXresItem 8 3" xfId="16768" xr:uid="{2F258E85-A589-4F48-8A1E-7E61D32E696A}"/>
    <cellStyle name="SAPBEXresItem 8 4" xfId="11917" xr:uid="{BA1B61A4-51E6-474C-90A2-8A3C5FC7CC04}"/>
    <cellStyle name="SAPBEXresItem 9" xfId="2296" xr:uid="{9D9E45D5-98E6-46C9-9D8F-9F2391A1DDEB}"/>
    <cellStyle name="SAPBEXresItem 9 2" xfId="13797" xr:uid="{A42CBE7C-C2B4-41C8-98DC-6B4237A551D3}"/>
    <cellStyle name="SAPBEXresItem 9 3" xfId="14655" xr:uid="{11C7AB38-9D47-4E0E-AE25-E696599EF8AE}"/>
    <cellStyle name="SAPBEXresItem 9 4" xfId="10539" xr:uid="{9C37E092-363C-49B8-8436-F3CD6243CB8C}"/>
    <cellStyle name="SAPBEXresItemX" xfId="81" xr:uid="{42F5E4D0-45D2-409F-90CB-8908A44F08BD}"/>
    <cellStyle name="SAPBEXresItemX 10" xfId="2758" xr:uid="{8B4FEA2A-276B-4EAE-8F9E-CC3EDED16B3C}"/>
    <cellStyle name="SAPBEXresItemX 10 2" xfId="9263" xr:uid="{A1C41559-3253-4C7A-B282-26300D854C4B}"/>
    <cellStyle name="SAPBEXresItemX 11" xfId="4246" xr:uid="{46471D21-56D5-4A81-8D9F-B2B6541E3267}"/>
    <cellStyle name="SAPBEXresItemX 11 2" xfId="9021" xr:uid="{330E11C5-8055-4B66-80E9-53244BFCE860}"/>
    <cellStyle name="SAPBEXresItemX 12" xfId="4381" xr:uid="{607BF5C0-1C33-443D-A300-E6D4F9D3C7DE}"/>
    <cellStyle name="SAPBEXresItemX 13" xfId="5750" xr:uid="{14207E4A-3533-46F0-B4DF-D71422A12BBD}"/>
    <cellStyle name="SAPBEXresItemX 14" xfId="6017" xr:uid="{EFB68E9C-C884-4982-A2B7-BB6D76F01CEA}"/>
    <cellStyle name="SAPBEXresItemX 15" xfId="7369" xr:uid="{2649E44C-72F9-48B9-B868-5FD0081DE710}"/>
    <cellStyle name="SAPBEXresItemX 2" xfId="837" xr:uid="{FA7750D8-6DEB-4EE9-BECE-3B3AB973826D}"/>
    <cellStyle name="SAPBEXresItemX 2 2" xfId="1317" xr:uid="{0FBA1399-B6F0-4AB6-838F-47F88AD155EC}"/>
    <cellStyle name="SAPBEXresItemX 2 2 2" xfId="2565" xr:uid="{E5ADBBF0-52F6-4F5C-A10C-7125FB03018B}"/>
    <cellStyle name="SAPBEXresItemX 2 2 2 2" xfId="15579" xr:uid="{95A2AE6C-78A6-4DC0-AF05-3286708A1B18}"/>
    <cellStyle name="SAPBEXresItemX 2 2 3" xfId="3071" xr:uid="{CB048A7F-3010-49EB-80DB-6B87B63FCAEB}"/>
    <cellStyle name="SAPBEXresItemX 2 2 3 2" xfId="16973" xr:uid="{7CADDC2A-9A22-4FE6-9B90-154EFCDE8256}"/>
    <cellStyle name="SAPBEXresItemX 2 2 4" xfId="1790" xr:uid="{572202C2-F308-4551-89A6-8D4389A6013A}"/>
    <cellStyle name="SAPBEXresItemX 2 2 5" xfId="3480" xr:uid="{69F62E08-863E-4926-AF0C-F73DFD0C2B7C}"/>
    <cellStyle name="SAPBEXresItemX 2 2 6" xfId="3180" xr:uid="{2DD3E91B-6F43-481E-B3D5-40F5780B966A}"/>
    <cellStyle name="SAPBEXresItemX 2 2 7" xfId="4507" xr:uid="{C55FC80F-FE3E-4758-984F-44672B2E69D4}"/>
    <cellStyle name="SAPBEXresItemX 2 2 8" xfId="12176" xr:uid="{27429E03-870E-48EE-8CA4-8D460EF839AF}"/>
    <cellStyle name="SAPBEXresItemX 2 3" xfId="2116" xr:uid="{3C7C959C-2BD4-45E6-8D4D-9DBD2AC99AAC}"/>
    <cellStyle name="SAPBEXresItemX 2 3 2" xfId="14005" xr:uid="{BB2AAF43-0911-4F23-953E-4AC695C10E40}"/>
    <cellStyle name="SAPBEXresItemX 2 3 3" xfId="15219" xr:uid="{8C708CAD-9B1B-44A7-8159-38645C71E680}"/>
    <cellStyle name="SAPBEXresItemX 2 3 4" xfId="10772" xr:uid="{4DD00496-291C-4E66-BE6F-AEDFA4D0770E}"/>
    <cellStyle name="SAPBEXresItemX 2 4" xfId="2395" xr:uid="{ADB5F7B4-5A4A-4CE2-A174-C360048F4190}"/>
    <cellStyle name="SAPBEXresItemX 2 4 2" xfId="9781" xr:uid="{30AA6BCC-60D2-41AD-B594-73ACF7CF4598}"/>
    <cellStyle name="SAPBEXresItemX 2 5" xfId="3193" xr:uid="{4DD88831-3C3F-4CF5-8364-D9029E0581E0}"/>
    <cellStyle name="SAPBEXresItemX 2 5 2" xfId="13214" xr:uid="{1A24272F-44C1-410D-80F9-536F7A331E01}"/>
    <cellStyle name="SAPBEXresItemX 2 6" xfId="2698" xr:uid="{A0E74C4A-24AF-425E-9A7B-01292160D70A}"/>
    <cellStyle name="SAPBEXresItemX 2 6 2" xfId="13713" xr:uid="{42BA5262-2AD3-4DE6-876C-23AA9A2BD1CC}"/>
    <cellStyle name="SAPBEXresItemX 2 7" xfId="3828" xr:uid="{0763740B-B3D7-4E88-956D-FBBCED5772C6}"/>
    <cellStyle name="SAPBEXresItemX 2 8" xfId="4432" xr:uid="{A7B29865-1784-4820-ABE9-C659439B23A1}"/>
    <cellStyle name="SAPBEXresItemX 2 9" xfId="7888" xr:uid="{EAA2B0F7-BC1D-425D-BBF7-ABD9720F25E8}"/>
    <cellStyle name="SAPBEXresItemX 3" xfId="989" xr:uid="{DE0489DB-F052-44D5-8154-244A9D5B7045}"/>
    <cellStyle name="SAPBEXresItemX 3 2" xfId="12285" xr:uid="{8E875B6A-2DE8-41CD-B464-FC4A12E28D23}"/>
    <cellStyle name="SAPBEXresItemX 3 2 2" xfId="15685" xr:uid="{A613E72E-61AF-4839-8904-9AAA8981861D}"/>
    <cellStyle name="SAPBEXresItemX 3 2 3" xfId="17069" xr:uid="{65C9B717-6A89-4437-9A32-3EA4B07E9A22}"/>
    <cellStyle name="SAPBEXresItemX 3 3" xfId="10882" xr:uid="{00A75993-CAC2-4C9D-93B9-7F1653918539}"/>
    <cellStyle name="SAPBEXresItemX 3 3 2" xfId="14113" xr:uid="{42A233D5-E61F-411E-9CAB-81078219DFFF}"/>
    <cellStyle name="SAPBEXresItemX 3 3 3" xfId="14150" xr:uid="{2464809A-4C38-41C6-B193-57B41F99C705}"/>
    <cellStyle name="SAPBEXresItemX 3 4" xfId="10083" xr:uid="{A301BECF-0965-4134-BF0D-5187FD91FDA5}"/>
    <cellStyle name="SAPBEXresItemX 3 5" xfId="13477" xr:uid="{5EECD273-09D8-465D-9F07-91C9780006FC}"/>
    <cellStyle name="SAPBEXresItemX 3 6" xfId="13072" xr:uid="{9793BAED-E3BB-4AA5-B136-EDDD3DDD93D1}"/>
    <cellStyle name="SAPBEXresItemX 3 7" xfId="8190" xr:uid="{2D49F26D-4D77-48EF-AD82-7890EF7A2C44}"/>
    <cellStyle name="SAPBEXresItemX 4" xfId="1024" xr:uid="{9809E436-9736-4EAB-8256-23C7C37BA161}"/>
    <cellStyle name="SAPBEXresItemX 4 2" xfId="12551" xr:uid="{7F26C56D-1F40-419B-8770-26E0120F14B6}"/>
    <cellStyle name="SAPBEXresItemX 4 2 2" xfId="15853" xr:uid="{DF27D4AA-6A73-43D5-AEFD-49C08A79F8AF}"/>
    <cellStyle name="SAPBEXresItemX 4 2 3" xfId="17326" xr:uid="{825A2CEC-D145-4D26-A7F4-14C29CAD8152}"/>
    <cellStyle name="SAPBEXresItemX 4 3" xfId="11142" xr:uid="{04FDEB7B-8F7A-43B8-9A4F-EC14C90D1939}"/>
    <cellStyle name="SAPBEXresItemX 4 3 2" xfId="14327" xr:uid="{A6B077FC-4F92-4A9C-8EAE-81AD1B984E89}"/>
    <cellStyle name="SAPBEXresItemX 4 3 3" xfId="14484" xr:uid="{92104723-06F5-4844-9B15-32F9C0E1D67C}"/>
    <cellStyle name="SAPBEXresItemX 4 4" xfId="10109" xr:uid="{5CA16F90-2439-481B-863A-BA50C7CDEA1A}"/>
    <cellStyle name="SAPBEXresItemX 4 5" xfId="13503" xr:uid="{3BC99D85-0C34-4176-BD82-C98EF325FB4F}"/>
    <cellStyle name="SAPBEXresItemX 4 6" xfId="14597" xr:uid="{D626956E-0DE8-4ECC-81A3-FA2AC09558A8}"/>
    <cellStyle name="SAPBEXresItemX 4 7" xfId="8217" xr:uid="{97B8E091-3928-42A1-8EAB-CEED5E906C1D}"/>
    <cellStyle name="SAPBEXresItemX 5" xfId="275" xr:uid="{6FEBDEEA-404F-4AF1-9628-DBE2A10A6C81}"/>
    <cellStyle name="SAPBEXresItemX 5 2" xfId="1189" xr:uid="{0F12D1BA-FCA5-4CF9-BA27-96846029CF6B}"/>
    <cellStyle name="SAPBEXresItemX 5 2 2" xfId="2437" xr:uid="{7A0FB8DE-7264-4EDF-AA73-5EBAE65AEE12}"/>
    <cellStyle name="SAPBEXresItemX 5 2 2 2" xfId="15940" xr:uid="{A0CBE70B-1C85-4B78-BCF6-5F20BF648BC1}"/>
    <cellStyle name="SAPBEXresItemX 5 2 3" xfId="2943" xr:uid="{2F7EF1AF-3EEE-4367-8BBA-8A5A56B1DBF5}"/>
    <cellStyle name="SAPBEXresItemX 5 2 3 2" xfId="17501" xr:uid="{C8618A5A-A050-4931-8B35-841F88446812}"/>
    <cellStyle name="SAPBEXresItemX 5 2 4" xfId="3195" xr:uid="{E9D0E6B2-203B-4D93-9EB9-492D316DF5F3}"/>
    <cellStyle name="SAPBEXresItemX 5 2 5" xfId="3449" xr:uid="{591E6309-8CF1-4CF5-88A7-2C730569C113}"/>
    <cellStyle name="SAPBEXresItemX 5 2 6" xfId="3649" xr:uid="{FD752E6C-ECF2-460E-B735-DF78EE800A96}"/>
    <cellStyle name="SAPBEXresItemX 5 2 7" xfId="4413" xr:uid="{BA39A429-C2C0-4EEF-8382-DED3CAE7001D}"/>
    <cellStyle name="SAPBEXresItemX 5 2 8" xfId="12726" xr:uid="{D4F579B6-E565-4CB2-B9E0-EA0F57DF9EC9}"/>
    <cellStyle name="SAPBEXresItemX 5 3" xfId="1617" xr:uid="{9A8B2E79-705A-4391-978B-4F7186871599}"/>
    <cellStyle name="SAPBEXresItemX 5 3 2" xfId="14463" xr:uid="{796ECC62-DA90-492B-91ED-E1378BE27E29}"/>
    <cellStyle name="SAPBEXresItemX 5 3 3" xfId="9161" xr:uid="{B3E4F001-CDA5-417B-98B4-A23EFC2B8D13}"/>
    <cellStyle name="SAPBEXresItemX 5 3 4" xfId="11317" xr:uid="{92762955-402E-43A1-93CC-51A20427FE46}"/>
    <cellStyle name="SAPBEXresItemX 5 4" xfId="1926" xr:uid="{AAC45E31-A14C-47D5-B76D-DECEE78D9CFA}"/>
    <cellStyle name="SAPBEXresItemX 5 4 2" xfId="10026" xr:uid="{BD8304F4-CEE0-4AE6-9F5F-6EAAF1B55D02}"/>
    <cellStyle name="SAPBEXresItemX 5 5" xfId="3505" xr:uid="{48420AE0-5927-4886-A40F-D499DBE580CF}"/>
    <cellStyle name="SAPBEXresItemX 5 5 2" xfId="13420" xr:uid="{E5C75B0B-2BD1-48BC-9365-ECD614C77406}"/>
    <cellStyle name="SAPBEXresItemX 5 6" xfId="3668" xr:uid="{4CAE9C20-DBA1-4438-A569-47A60B22E667}"/>
    <cellStyle name="SAPBEXresItemX 5 6 2" xfId="14635" xr:uid="{D1FC9F0B-D8C0-49DF-A25C-FA4809C0A78A}"/>
    <cellStyle name="SAPBEXresItemX 5 7" xfId="3870" xr:uid="{B3B22962-B6CB-4F15-9A9B-D8A69CEC1C46}"/>
    <cellStyle name="SAPBEXresItemX 5 8" xfId="1879" xr:uid="{042F6E54-FD86-4AE9-A45A-062857BE4AB9}"/>
    <cellStyle name="SAPBEXresItemX 5 9" xfId="8133" xr:uid="{F69A21BE-FD78-4599-A277-2D405116F906}"/>
    <cellStyle name="SAPBEXresItemX 6" xfId="1141" xr:uid="{09F3D1E7-D026-45BB-95D3-BE4B93C0F2DD}"/>
    <cellStyle name="SAPBEXresItemX 6 2" xfId="2389" xr:uid="{8BFDC7B0-1FCD-45A5-9E71-EF82779E89C2}"/>
    <cellStyle name="SAPBEXresItemX 6 2 2" xfId="15776" xr:uid="{C9E4F9EA-1379-4F1D-9B6E-1AEDBA6F863C}"/>
    <cellStyle name="SAPBEXresItemX 6 2 3" xfId="17249" xr:uid="{C153687B-AB05-453C-845F-A3CD537AB0F2}"/>
    <cellStyle name="SAPBEXresItemX 6 2 4" xfId="12465" xr:uid="{833E0332-C94E-4391-9CDB-768D630F8402}"/>
    <cellStyle name="SAPBEXresItemX 6 3" xfId="2895" xr:uid="{FE0F1D1B-D534-4D2E-B6C0-EB3F57939FF5}"/>
    <cellStyle name="SAPBEXresItemX 6 3 2" xfId="14250" xr:uid="{89D6394E-B595-451B-94D0-AB0DF3B9AA02}"/>
    <cellStyle name="SAPBEXresItemX 6 4" xfId="2177" xr:uid="{CB190908-9DD7-440E-9B7E-E4CE045D2EC1}"/>
    <cellStyle name="SAPBEXresItemX 6 4 2" xfId="14144" xr:uid="{612E24DF-5BB0-4D75-9466-10B2F829FBC1}"/>
    <cellStyle name="SAPBEXresItemX 6 5" xfId="3225" xr:uid="{757BA3EC-7DFC-45AE-8BB3-B1416ED49102}"/>
    <cellStyle name="SAPBEXresItemX 6 6" xfId="3580" xr:uid="{4D775604-15D4-4378-98F2-6300599387EB}"/>
    <cellStyle name="SAPBEXresItemX 6 7" xfId="4037" xr:uid="{FE59CA5D-C392-47F9-A992-A81C7BB9A7D9}"/>
    <cellStyle name="SAPBEXresItemX 6 8" xfId="11063" xr:uid="{200B6E04-3518-4D17-87DD-58EF694D222B}"/>
    <cellStyle name="SAPBEXresItemX 7" xfId="1445" xr:uid="{6BA66070-BD74-4B9D-BF12-E8D0B8FF2D62}"/>
    <cellStyle name="SAPBEXresItemX 7 2" xfId="15331" xr:uid="{D3F61197-9265-4D07-99FA-FB58F0B30887}"/>
    <cellStyle name="SAPBEXresItemX 7 3" xfId="16445" xr:uid="{004A25FC-3F02-47A1-B001-369076D746BC}"/>
    <cellStyle name="SAPBEXresItemX 7 4" xfId="11543" xr:uid="{F0AE550C-6A79-4F4C-9A4C-08C83D542E5C}"/>
    <cellStyle name="SAPBEXresItemX 8" xfId="2244" xr:uid="{98B0F7BE-6323-44E5-91E7-74D67A964643}"/>
    <cellStyle name="SAPBEXresItemX 8 2" xfId="15425" xr:uid="{C1EAD788-9A38-47EB-AE0F-7B3D84FA6078}"/>
    <cellStyle name="SAPBEXresItemX 8 3" xfId="16769" xr:uid="{3EEBCD9E-204F-45AF-8488-27FB255ACDB1}"/>
    <cellStyle name="SAPBEXresItemX 8 4" xfId="11918" xr:uid="{49512A2C-738D-48C8-8836-EE700D4E21CF}"/>
    <cellStyle name="SAPBEXresItemX 9" xfId="3263" xr:uid="{60528D11-D5D2-4AD3-9981-A242CE61B735}"/>
    <cellStyle name="SAPBEXresItemX 9 2" xfId="13798" xr:uid="{0F8B27FE-FD8C-47ED-A7EC-A3149E3BBF02}"/>
    <cellStyle name="SAPBEXresItemX 9 3" xfId="13346" xr:uid="{2B7B72AA-605C-47B8-AA68-059ED9BC738D}"/>
    <cellStyle name="SAPBEXresItemX 9 4" xfId="10540" xr:uid="{2A555FFD-0653-41CC-A9D1-86488263257A}"/>
    <cellStyle name="SAPBEXstdData" xfId="82" xr:uid="{6A9EB367-D84A-4015-B878-8C56A8AEB8D4}"/>
    <cellStyle name="SAPBEXstdData 10" xfId="3537" xr:uid="{31B928E1-3EAD-445E-A5AC-325F976160E2}"/>
    <cellStyle name="SAPBEXstdData 10 2" xfId="9022" xr:uid="{EB3F2A17-B71B-4163-8B92-252AE5446A48}"/>
    <cellStyle name="SAPBEXstdData 11" xfId="3401" xr:uid="{19A37610-B208-48FE-95C9-8F739A065A3B}"/>
    <cellStyle name="SAPBEXstdData 12" xfId="4247" xr:uid="{F3DAE230-C711-42D6-9638-0B97ACCE3D8C}"/>
    <cellStyle name="SAPBEXstdData 13" xfId="4353" xr:uid="{22FC586B-1BF0-4CE6-86E8-B676191A0E0A}"/>
    <cellStyle name="SAPBEXstdData 14" xfId="6018" xr:uid="{67316E47-1BBE-460F-A693-97D5DA5A075E}"/>
    <cellStyle name="SAPBEXstdData 15" xfId="7370" xr:uid="{5AB9DB60-D9C4-4EFF-B33A-ABAC1AF42808}"/>
    <cellStyle name="SAPBEXstdData 2" xfId="838" xr:uid="{6587772E-0BEF-44B9-AA7F-2192E5BD4574}"/>
    <cellStyle name="SAPBEXstdData 2 10" xfId="7887" xr:uid="{372EF913-9874-42C3-82FC-89E4AA9DCB9D}"/>
    <cellStyle name="SAPBEXstdData 2 2" xfId="839" xr:uid="{205A075A-8C32-41FC-9C5F-4142E152EC19}"/>
    <cellStyle name="SAPBEXstdData 2 2 2" xfId="1319" xr:uid="{750D6C56-B745-46C2-A71F-9524CB1FB326}"/>
    <cellStyle name="SAPBEXstdData 2 2 2 2" xfId="2567" xr:uid="{EC660913-B7A5-4F16-B560-335C0699DCFD}"/>
    <cellStyle name="SAPBEXstdData 2 2 2 3" xfId="3073" xr:uid="{FA740555-51CF-4BD1-8DF2-CB3294B0490D}"/>
    <cellStyle name="SAPBEXstdData 2 2 2 4" xfId="3211" xr:uid="{8FCE1704-C0E9-4EFF-BC95-755F2EC749C5}"/>
    <cellStyle name="SAPBEXstdData 2 2 2 5" xfId="3618" xr:uid="{70463DA4-08C7-4B48-86FE-B31535838AA2}"/>
    <cellStyle name="SAPBEXstdData 2 2 2 6" xfId="3866" xr:uid="{6103A108-D19A-4151-9E8D-2ABED58ED2DC}"/>
    <cellStyle name="SAPBEXstdData 2 2 2 7" xfId="3723" xr:uid="{3632901C-FB24-49E7-948A-A97E7B420C15}"/>
    <cellStyle name="SAPBEXstdData 2 2 2 8" xfId="14853" xr:uid="{477D3025-E9A0-4F6D-9C74-B04AA388C737}"/>
    <cellStyle name="SAPBEXstdData 2 2 3" xfId="2118" xr:uid="{F194C689-B16F-4A6E-8ADD-D4480939647C}"/>
    <cellStyle name="SAPBEXstdData 2 2 3 2" xfId="15580" xr:uid="{8AF61AC0-F8A4-4C7D-8577-E1730CF88662}"/>
    <cellStyle name="SAPBEXstdData 2 2 4" xfId="1388" xr:uid="{310C7AA2-346D-4C67-BFE6-76061640B974}"/>
    <cellStyle name="SAPBEXstdData 2 2 4 2" xfId="16974" xr:uid="{4BF63488-831F-47E7-8EFC-CBF2A03EFDE5}"/>
    <cellStyle name="SAPBEXstdData 2 2 5" xfId="2166" xr:uid="{0FF4DE88-BD4F-4BE5-86B6-BFD5F5C39970}"/>
    <cellStyle name="SAPBEXstdData 2 2 6" xfId="1560" xr:uid="{8A6344C0-0CB7-4A92-9C99-64427957047C}"/>
    <cellStyle name="SAPBEXstdData 2 2 7" xfId="1816" xr:uid="{18B1AAC8-5CEE-4373-B868-1AE934D67330}"/>
    <cellStyle name="SAPBEXstdData 2 2 8" xfId="4373" xr:uid="{CE8EF9A9-4162-4DED-9F31-B4FCDFE45B10}"/>
    <cellStyle name="SAPBEXstdData 2 2 9" xfId="12177" xr:uid="{78949926-4387-45D2-B634-A8D6613EB261}"/>
    <cellStyle name="SAPBEXstdData 2 3" xfId="1318" xr:uid="{8E5A2BE7-09C7-4C11-A663-1992D65A0C5F}"/>
    <cellStyle name="SAPBEXstdData 2 3 2" xfId="2566" xr:uid="{987C8209-BFBC-4E0B-B442-D70C0CA6DA5E}"/>
    <cellStyle name="SAPBEXstdData 2 3 2 2" xfId="14006" xr:uid="{80A2F0A9-0178-48E5-894D-B2E666178ED7}"/>
    <cellStyle name="SAPBEXstdData 2 3 3" xfId="3072" xr:uid="{E21C92DF-E0D5-4A9C-9A52-393A6E2D86C5}"/>
    <cellStyle name="SAPBEXstdData 2 3 3 2" xfId="13003" xr:uid="{CAD9BE7A-2A06-4F7D-BCE9-F60F6F50A54B}"/>
    <cellStyle name="SAPBEXstdData 2 3 4" xfId="3279" xr:uid="{BA25BCAC-4244-46D5-9907-7DBD890BF996}"/>
    <cellStyle name="SAPBEXstdData 2 3 5" xfId="3637" xr:uid="{0E9092E1-E6F2-4E9E-BAEB-223B9615BE2B}"/>
    <cellStyle name="SAPBEXstdData 2 3 6" xfId="3564" xr:uid="{4FB4EA2A-B650-4C79-A372-4DAD099408BA}"/>
    <cellStyle name="SAPBEXstdData 2 3 7" xfId="1914" xr:uid="{99E8D4D7-E9C8-4102-9EF3-3A5AC932C7D7}"/>
    <cellStyle name="SAPBEXstdData 2 3 8" xfId="10773" xr:uid="{6998996B-C094-48ED-AC2C-B326D1A86627}"/>
    <cellStyle name="SAPBEXstdData 2 4" xfId="2117" xr:uid="{CCF77E72-1928-45F6-A936-B20002DD4748}"/>
    <cellStyle name="SAPBEXstdData 2 4 2" xfId="9780" xr:uid="{9988BB4F-BE83-42DA-98BC-5E292AA328FA}"/>
    <cellStyle name="SAPBEXstdData 2 5" xfId="1456" xr:uid="{F37931DB-D995-4BF7-8E32-FE4E42C47039}"/>
    <cellStyle name="SAPBEXstdData 2 5 2" xfId="13213" xr:uid="{804C5DBD-255E-438F-BE69-E421691441E6}"/>
    <cellStyle name="SAPBEXstdData 2 6" xfId="2851" xr:uid="{E2882FF0-6D57-4A56-948A-FD37B6289B4C}"/>
    <cellStyle name="SAPBEXstdData 2 6 2" xfId="12980" xr:uid="{F0296913-CF75-4091-96C0-1218052C1379}"/>
    <cellStyle name="SAPBEXstdData 2 7" xfId="2796" xr:uid="{BCBE2ABF-D64C-447D-BCAC-E3AC49C1BD5C}"/>
    <cellStyle name="SAPBEXstdData 2 8" xfId="1579" xr:uid="{66435C9B-84EB-439C-A637-DC517DA9801D}"/>
    <cellStyle name="SAPBEXstdData 2 9" xfId="4332" xr:uid="{EFB9BFBD-F044-4A0B-8793-FD41C76299CA}"/>
    <cellStyle name="SAPBEXstdData 3" xfId="840" xr:uid="{BCF21899-4B22-441B-AAE9-0F2AF902BEA3}"/>
    <cellStyle name="SAPBEXstdData 3 10" xfId="7858" xr:uid="{F48D6FB4-8B43-4E4F-8BAA-54FB8D8C7BEC}"/>
    <cellStyle name="SAPBEXstdData 3 2" xfId="841" xr:uid="{09475D59-9417-4FE4-817F-5AD6167E149C}"/>
    <cellStyle name="SAPBEXstdData 3 2 2" xfId="1321" xr:uid="{4E23EB3E-5FAE-4585-8AE0-A2217F7B4343}"/>
    <cellStyle name="SAPBEXstdData 3 2 2 2" xfId="2569" xr:uid="{C07E42CF-2EDC-4D54-AF67-4099E96C3FDC}"/>
    <cellStyle name="SAPBEXstdData 3 2 2 3" xfId="3075" xr:uid="{C240CD86-87A2-4F50-8C29-6A7F3417FD6B}"/>
    <cellStyle name="SAPBEXstdData 3 2 2 4" xfId="2163" xr:uid="{DDA1E6A9-867A-416A-AC92-6DC43F644920}"/>
    <cellStyle name="SAPBEXstdData 3 2 2 5" xfId="3838" xr:uid="{A90DC2D8-707A-49E3-A22C-6811D82F7799}"/>
    <cellStyle name="SAPBEXstdData 3 2 2 6" xfId="4081" xr:uid="{3928C651-9F79-4832-BEAE-986F0F760CAB}"/>
    <cellStyle name="SAPBEXstdData 3 2 2 7" xfId="3794" xr:uid="{B36FC275-D90D-4F1B-800F-D195BBF1BE4F}"/>
    <cellStyle name="SAPBEXstdData 3 2 2 8" xfId="14913" xr:uid="{E21FF165-CB4C-4118-B85F-E4FDF94FCCE5}"/>
    <cellStyle name="SAPBEXstdData 3 2 3" xfId="2120" xr:uid="{D0B37B43-150F-4502-B826-61A697A5C1E8}"/>
    <cellStyle name="SAPBEXstdData 3 2 3 2" xfId="15686" xr:uid="{5EA25F19-C329-4807-9D7C-7604993545FD}"/>
    <cellStyle name="SAPBEXstdData 3 2 4" xfId="1391" xr:uid="{B66FCA82-F10D-41D8-A5BE-0E65D87CE337}"/>
    <cellStyle name="SAPBEXstdData 3 2 4 2" xfId="17070" xr:uid="{D9D667FF-BB00-4825-9CBF-087C29C2A806}"/>
    <cellStyle name="SAPBEXstdData 3 2 5" xfId="1510" xr:uid="{F80AFB71-2CAC-4C9D-83C9-5DAE564E176B}"/>
    <cellStyle name="SAPBEXstdData 3 2 6" xfId="3413" xr:uid="{729EE65C-AB2B-4074-9426-C28F40A2F29E}"/>
    <cellStyle name="SAPBEXstdData 3 2 7" xfId="3324" xr:uid="{EEBBC68D-5EE1-4C83-BE2A-02D9323258D2}"/>
    <cellStyle name="SAPBEXstdData 3 2 8" xfId="4415" xr:uid="{CAC7EF64-A3FB-437B-B8EA-6621814626CE}"/>
    <cellStyle name="SAPBEXstdData 3 2 9" xfId="12286" xr:uid="{EDABFCF6-C55B-4BD5-B7E5-1B5FE966D791}"/>
    <cellStyle name="SAPBEXstdData 3 3" xfId="1320" xr:uid="{968D3718-76AB-4C79-892F-90DBD2A53764}"/>
    <cellStyle name="SAPBEXstdData 3 3 2" xfId="2568" xr:uid="{C60D1F71-4125-418C-AA54-6183E45F2202}"/>
    <cellStyle name="SAPBEXstdData 3 3 2 2" xfId="14114" xr:uid="{56DBDD32-A730-4924-87E7-129A5EA4DDE8}"/>
    <cellStyle name="SAPBEXstdData 3 3 3" xfId="3074" xr:uid="{F46B5063-5CEC-4788-A684-610C47A1F620}"/>
    <cellStyle name="SAPBEXstdData 3 3 3 2" xfId="14944" xr:uid="{14BEA338-3446-48F3-86D9-304004C63FE2}"/>
    <cellStyle name="SAPBEXstdData 3 3 4" xfId="2240" xr:uid="{AD1EB29A-020E-4109-AA28-9930C7040CBB}"/>
    <cellStyle name="SAPBEXstdData 3 3 5" xfId="3695" xr:uid="{50C008ED-D882-4A6E-8B79-DA77F8138EDC}"/>
    <cellStyle name="SAPBEXstdData 3 3 6" xfId="3380" xr:uid="{823DC003-BFB9-4F34-96D7-25BF9C282706}"/>
    <cellStyle name="SAPBEXstdData 3 3 7" xfId="1459" xr:uid="{8C9CECF9-6FB8-4FCC-A7AC-E11C6646FFAC}"/>
    <cellStyle name="SAPBEXstdData 3 3 8" xfId="10883" xr:uid="{4C296A68-07B4-4461-823F-00ECF0E5E0CD}"/>
    <cellStyle name="SAPBEXstdData 3 4" xfId="2119" xr:uid="{CD2A6305-BC3B-42BC-A712-1F246382C2DF}"/>
    <cellStyle name="SAPBEXstdData 3 4 2" xfId="9751" xr:uid="{1D272761-C693-4862-A97C-DEEA82BA58A2}"/>
    <cellStyle name="SAPBEXstdData 3 5" xfId="1392" xr:uid="{FB5551B6-1FC2-4479-96EE-5D0294E9128C}"/>
    <cellStyle name="SAPBEXstdData 3 5 2" xfId="13185" xr:uid="{34A2DD41-BBD8-4B14-BD62-B98F33212868}"/>
    <cellStyle name="SAPBEXstdData 3 6" xfId="1846" xr:uid="{1C4AC5FC-FED9-4A17-9248-A63056F88759}"/>
    <cellStyle name="SAPBEXstdData 3 6 2" xfId="13813" xr:uid="{8BB97742-1FDA-4CA5-A001-BB4EFF1CE2D1}"/>
    <cellStyle name="SAPBEXstdData 3 7" xfId="3261" xr:uid="{21D9ED6D-341C-487E-98D2-B0B466626FCE}"/>
    <cellStyle name="SAPBEXstdData 3 8" xfId="3927" xr:uid="{BAA203DA-0D22-45B7-8C8C-AE605ECD5BA5}"/>
    <cellStyle name="SAPBEXstdData 3 9" xfId="2777" xr:uid="{40235F29-44F6-464A-95E5-94F5BE5F79A6}"/>
    <cellStyle name="SAPBEXstdData 4" xfId="842" xr:uid="{7BEBBE11-4A5A-49A7-B922-051F628B4363}"/>
    <cellStyle name="SAPBEXstdData 4 2" xfId="1322" xr:uid="{A7874C00-6A36-4D2B-A77C-77999A855723}"/>
    <cellStyle name="SAPBEXstdData 4 2 2" xfId="2570" xr:uid="{A5D437BE-40EB-47A7-8F32-54B5434B3C60}"/>
    <cellStyle name="SAPBEXstdData 4 2 2 2" xfId="15034" xr:uid="{CD39C258-2DE7-4544-95CF-3E71CEB747E0}"/>
    <cellStyle name="SAPBEXstdData 4 2 3" xfId="3076" xr:uid="{DB6E98C5-5093-48F8-89CF-C2FFED70FCE1}"/>
    <cellStyle name="SAPBEXstdData 4 2 3 2" xfId="15854" xr:uid="{3748C1ED-6588-423F-A797-553F7B5CD84C}"/>
    <cellStyle name="SAPBEXstdData 4 2 4" xfId="1750" xr:uid="{EF2E510B-CE0B-4905-B892-2E31C655DAF1}"/>
    <cellStyle name="SAPBEXstdData 4 2 4 2" xfId="17327" xr:uid="{9FCD168D-3194-470D-9908-8C5F8054C34E}"/>
    <cellStyle name="SAPBEXstdData 4 2 5" xfId="3302" xr:uid="{884F71B4-BEC8-455B-9EF7-92A39BD6B47E}"/>
    <cellStyle name="SAPBEXstdData 4 2 6" xfId="4026" xr:uid="{AE36D47F-B041-4D2A-AC1D-9917036567F9}"/>
    <cellStyle name="SAPBEXstdData 4 2 7" xfId="3442" xr:uid="{FB4FB6F4-AE81-467B-B22E-D4FD0F3EE75E}"/>
    <cellStyle name="SAPBEXstdData 4 2 8" xfId="12552" xr:uid="{8359BF67-12EB-47AE-A939-15D236D08E1E}"/>
    <cellStyle name="SAPBEXstdData 4 3" xfId="2121" xr:uid="{24900DE3-AE37-4D1D-8BF7-444D8236A9AE}"/>
    <cellStyle name="SAPBEXstdData 4 3 2" xfId="14328" xr:uid="{23D76594-230F-4F97-B3DD-1CB3BD32851A}"/>
    <cellStyle name="SAPBEXstdData 4 3 3" xfId="15126" xr:uid="{D904CAEE-FF7E-47DD-B1CA-4123CE63942C}"/>
    <cellStyle name="SAPBEXstdData 4 3 4" xfId="11143" xr:uid="{54B575F6-DF5F-45F3-9475-9A3FF8FF3FEC}"/>
    <cellStyle name="SAPBEXstdData 4 4" xfId="1654" xr:uid="{056B4004-739C-46EE-8F83-27666090BCB5}"/>
    <cellStyle name="SAPBEXstdData 4 4 2" xfId="9843" xr:uid="{099990F7-C037-46E8-A2DF-69D2F74A3016}"/>
    <cellStyle name="SAPBEXstdData 4 5" xfId="1845" xr:uid="{827BD858-87DE-412F-A1A2-DFCCC9685ED3}"/>
    <cellStyle name="SAPBEXstdData 4 5 2" xfId="13276" xr:uid="{7AC1D06F-D4C4-46D9-8300-0A5BB5A3FD00}"/>
    <cellStyle name="SAPBEXstdData 4 6" xfId="3766" xr:uid="{E2553674-97DB-476D-8CEA-EEB912396C18}"/>
    <cellStyle name="SAPBEXstdData 4 6 2" xfId="15134" xr:uid="{306F1482-1869-4A2C-BAA2-8FA58F973268}"/>
    <cellStyle name="SAPBEXstdData 4 7" xfId="2657" xr:uid="{40441CD9-16C4-442A-98FF-05A87C7AA6AA}"/>
    <cellStyle name="SAPBEXstdData 4 8" xfId="4255" xr:uid="{6C8CD6BC-ECDB-46E3-B61E-1E613E87985D}"/>
    <cellStyle name="SAPBEXstdData 4 9" xfId="7950" xr:uid="{E02E70AA-4E25-4773-865F-F98915D449DD}"/>
    <cellStyle name="SAPBEXstdData 5" xfId="955" xr:uid="{00282459-56B4-4A61-A68C-F32F76C75513}"/>
    <cellStyle name="SAPBEXstdData 5 2" xfId="1363" xr:uid="{B3105D34-DB74-4EEB-A6F0-A71319C0CBC6}"/>
    <cellStyle name="SAPBEXstdData 5 2 2" xfId="2611" xr:uid="{1DE95AA9-D551-45BA-BF2C-1FDF15BFD962}"/>
    <cellStyle name="SAPBEXstdData 5 2 2 2" xfId="15118" xr:uid="{C2674581-C8D6-4DE3-BD1F-905F5E8607A1}"/>
    <cellStyle name="SAPBEXstdData 5 2 3" xfId="3117" xr:uid="{EA097352-9437-4602-8A6F-612742CE3CD0}"/>
    <cellStyle name="SAPBEXstdData 5 2 3 2" xfId="15941" xr:uid="{C35E5F4F-01DF-4EFA-945B-E12B7C9B7106}"/>
    <cellStyle name="SAPBEXstdData 5 2 4" xfId="3567" xr:uid="{4C5D8985-C1E7-407B-B4AE-414FD502E22B}"/>
    <cellStyle name="SAPBEXstdData 5 2 4 2" xfId="17502" xr:uid="{F7DB89CF-F8F3-462E-91E1-F030CD603C8F}"/>
    <cellStyle name="SAPBEXstdData 5 2 5" xfId="3529" xr:uid="{A3D2FDC6-2ACD-4989-9A81-37A167D0B305}"/>
    <cellStyle name="SAPBEXstdData 5 2 6" xfId="2695" xr:uid="{0AA45EE1-A20D-4332-9653-973CFFFBA468}"/>
    <cellStyle name="SAPBEXstdData 5 2 7" xfId="4408" xr:uid="{C2991614-33CF-4D17-82F7-87CAFA7F28DC}"/>
    <cellStyle name="SAPBEXstdData 5 2 8" xfId="12727" xr:uid="{DE37FC75-F22D-403E-B41B-A2ABA9E4957B}"/>
    <cellStyle name="SAPBEXstdData 5 3" xfId="2223" xr:uid="{8811438F-500C-42E3-9E26-5E0737626717}"/>
    <cellStyle name="SAPBEXstdData 5 3 2" xfId="14464" xr:uid="{9B3CFF8B-279D-448B-8E6F-2406D9665C6F}"/>
    <cellStyle name="SAPBEXstdData 5 3 3" xfId="9162" xr:uid="{FA0F6D48-C7D5-4523-A43D-79560B1246A6}"/>
    <cellStyle name="SAPBEXstdData 5 3 4" xfId="11318" xr:uid="{1C54F36A-F3C8-4277-AE5E-90CD554988FE}"/>
    <cellStyle name="SAPBEXstdData 5 4" xfId="2730" xr:uid="{61DB6960-AB10-4AFD-8437-0A385E2E247B}"/>
    <cellStyle name="SAPBEXstdData 5 4 2" xfId="10267" xr:uid="{CE227468-06AE-444D-8418-2525563B92CC}"/>
    <cellStyle name="SAPBEXstdData 5 5" xfId="1628" xr:uid="{63749984-4017-41A6-90AC-F08D8AF89413}"/>
    <cellStyle name="SAPBEXstdData 5 5 2" xfId="13623" xr:uid="{2DA8516E-B208-4542-BC5C-31DC7820E55A}"/>
    <cellStyle name="SAPBEXstdData 5 6" xfId="1632" xr:uid="{BA00BA44-7235-47AE-A963-D474EE637F5D}"/>
    <cellStyle name="SAPBEXstdData 5 6 2" xfId="13567" xr:uid="{9E50A9AE-1AEF-4E55-ADD9-655B620A027A}"/>
    <cellStyle name="SAPBEXstdData 5 7" xfId="3237" xr:uid="{1E8B31BA-4AA6-4C3B-B8E3-226EA571DC75}"/>
    <cellStyle name="SAPBEXstdData 5 8" xfId="4445" xr:uid="{6B98217B-4D8A-49D1-8DD8-EC7781ED7A4D}"/>
    <cellStyle name="SAPBEXstdData 5 9" xfId="8377" xr:uid="{851C3505-3CCA-4B47-907C-EA2280527CE9}"/>
    <cellStyle name="SAPBEXstdData 6" xfId="206" xr:uid="{EB7ACF7D-104D-46F3-83B5-C7D8E962FDE5}"/>
    <cellStyle name="SAPBEXstdData 6 2" xfId="1159" xr:uid="{1AD964D9-3116-4971-A82E-8417A8D2A17D}"/>
    <cellStyle name="SAPBEXstdData 6 2 2" xfId="2407" xr:uid="{EF33FED9-791F-43CB-A5EE-8BFE76F67478}"/>
    <cellStyle name="SAPBEXstdData 6 2 3" xfId="2913" xr:uid="{F40B3D76-92FD-4B22-85C2-674ABBBB6B47}"/>
    <cellStyle name="SAPBEXstdData 6 2 4" xfId="1947" xr:uid="{333DF133-80B3-4E07-B866-C848F67E0BE8}"/>
    <cellStyle name="SAPBEXstdData 6 2 5" xfId="3797" xr:uid="{375BBFE0-BC1D-4133-B554-44210C15E6E0}"/>
    <cellStyle name="SAPBEXstdData 6 2 6" xfId="1808" xr:uid="{44CF9EB0-EC3C-4116-B16B-1052AC0CEA7E}"/>
    <cellStyle name="SAPBEXstdData 6 2 7" xfId="4100" xr:uid="{4E5298E5-327F-45E2-8645-5DBC399467B0}"/>
    <cellStyle name="SAPBEXstdData 6 2 8" xfId="15332" xr:uid="{D81F738F-B4D8-4EAE-BBCC-F8B875BF0219}"/>
    <cellStyle name="SAPBEXstdData 6 3" xfId="1553" xr:uid="{3748FF96-4600-4516-A297-3F5A8D63E523}"/>
    <cellStyle name="SAPBEXstdData 6 3 2" xfId="16446" xr:uid="{4B775FA3-AAD8-4336-8245-3B653C851141}"/>
    <cellStyle name="SAPBEXstdData 6 4" xfId="1508" xr:uid="{8BB7C2BE-87B8-499D-B5E0-BB29BDA62C1B}"/>
    <cellStyle name="SAPBEXstdData 6 5" xfId="2171" xr:uid="{221E713D-AB71-4054-8810-C0B241DA3FC3}"/>
    <cellStyle name="SAPBEXstdData 6 6" xfId="3460" xr:uid="{2352EEE2-A54D-4F3A-AA0E-994B80EAEA2A}"/>
    <cellStyle name="SAPBEXstdData 6 7" xfId="4233" xr:uid="{8D895412-05F5-4A2B-9EF4-66699324EF8A}"/>
    <cellStyle name="SAPBEXstdData 6 8" xfId="4310" xr:uid="{4235B47B-525B-4B9D-A0A4-9FF9F41821B8}"/>
    <cellStyle name="SAPBEXstdData 6 9" xfId="11544" xr:uid="{008A6628-1237-42E4-9A59-8A3D6CE35FF5}"/>
    <cellStyle name="SAPBEXstdData 7" xfId="1142" xr:uid="{BDF66672-29D9-4751-8BFF-2D3976884EF8}"/>
    <cellStyle name="SAPBEXstdData 7 2" xfId="2390" xr:uid="{F4779FF1-60AA-429F-B80D-E19BD89550FB}"/>
    <cellStyle name="SAPBEXstdData 7 2 2" xfId="14700" xr:uid="{CF95893C-D149-4177-A107-949889ACD6EB}"/>
    <cellStyle name="SAPBEXstdData 7 3" xfId="2896" xr:uid="{443493BB-7CA8-4EA3-8BD0-8FF267983606}"/>
    <cellStyle name="SAPBEXstdData 7 3 2" xfId="15426" xr:uid="{A9257583-0F19-4424-9C64-B00FFB7A1525}"/>
    <cellStyle name="SAPBEXstdData 7 4" xfId="1799" xr:uid="{32ECDBB4-B152-4AAD-9FD4-6B7F9CB0AC82}"/>
    <cellStyle name="SAPBEXstdData 7 4 2" xfId="16770" xr:uid="{C28E5161-7DFC-4777-9914-1C58B1989E7A}"/>
    <cellStyle name="SAPBEXstdData 7 5" xfId="3382" xr:uid="{8B7FDC73-3B8F-4CBF-B8E1-3562CBB7B032}"/>
    <cellStyle name="SAPBEXstdData 7 6" xfId="3260" xr:uid="{F8D6B3CE-3C4F-4E5F-B005-78E2D3D7C4EB}"/>
    <cellStyle name="SAPBEXstdData 7 7" xfId="3679" xr:uid="{9F6237F0-3E87-4526-9374-D8B17CC65450}"/>
    <cellStyle name="SAPBEXstdData 7 8" xfId="11919" xr:uid="{1D67E432-5E2B-4AEB-9F2C-BC1588D8D7CD}"/>
    <cellStyle name="SAPBEXstdData 8" xfId="1446" xr:uid="{F42FB545-F89A-4682-BF30-4F392FE3EDBF}"/>
    <cellStyle name="SAPBEXstdData 8 2" xfId="13799" xr:uid="{824F9463-839B-4509-B67C-8E5C32BF3E34}"/>
    <cellStyle name="SAPBEXstdData 8 3" xfId="14587" xr:uid="{571D2430-269A-4EE0-9259-1DE34B9ABF76}"/>
    <cellStyle name="SAPBEXstdData 8 4" xfId="10541" xr:uid="{73BB41E6-1DD0-4B1A-8E61-E0C5C811B899}"/>
    <cellStyle name="SAPBEXstdData 9" xfId="2297" xr:uid="{8E4C27CD-9404-4401-9D10-3E5460D79F6E}"/>
    <cellStyle name="SAPBEXstdData 9 2" xfId="9264" xr:uid="{AD65E829-8A3E-47C9-94CB-EC31F5B4ADB9}"/>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0 2" xfId="9023" xr:uid="{E74458D0-FB85-4EB2-A848-B2C3CFB3F4DA}"/>
    <cellStyle name="SAPBEXstdDataEmph 11" xfId="3604" xr:uid="{31F05AC4-FD24-4205-846D-108231072C92}"/>
    <cellStyle name="SAPBEXstdDataEmph 12" xfId="3996" xr:uid="{94E996A1-AD3C-48D4-A41F-5D78A516DA52}"/>
    <cellStyle name="SAPBEXstdDataEmph 13" xfId="4010" xr:uid="{9402E561-F827-4D4F-8251-296DBBE2F027}"/>
    <cellStyle name="SAPBEXstdDataEmph 14" xfId="6019" xr:uid="{59B701D1-41F1-4D81-864E-F3ACBBEF3D32}"/>
    <cellStyle name="SAPBEXstdDataEmph 15" xfId="7371" xr:uid="{1E016443-94F7-41DD-A80C-09D979BBB6CB}"/>
    <cellStyle name="SAPBEXstdDataEmph 2" xfId="844" xr:uid="{AF077778-D53A-4DF4-B17C-69DBE3DD9B27}"/>
    <cellStyle name="SAPBEXstdDataEmph 2 10" xfId="7886" xr:uid="{786BE857-52BE-468C-BC46-E86493051454}"/>
    <cellStyle name="SAPBEXstdDataEmph 2 2" xfId="845" xr:uid="{35DF0EDF-5A99-4DD7-AADB-1E6AB2FA64C5}"/>
    <cellStyle name="SAPBEXstdDataEmph 2 2 2" xfId="1324" xr:uid="{8D2CE475-240C-46C7-80EB-EE2FA9699098}"/>
    <cellStyle name="SAPBEXstdDataEmph 2 2 2 2" xfId="2572" xr:uid="{B41871B1-A992-425D-A4DD-B0A7CE1CB167}"/>
    <cellStyle name="SAPBEXstdDataEmph 2 2 2 3" xfId="3078" xr:uid="{BA628132-7A17-4C1B-84EF-E4803B769DE5}"/>
    <cellStyle name="SAPBEXstdDataEmph 2 2 2 4" xfId="2273" xr:uid="{08E99D00-52F7-42E9-B711-F0A3871187D0}"/>
    <cellStyle name="SAPBEXstdDataEmph 2 2 2 5" xfId="3809" xr:uid="{E4D34E13-14DE-4565-9636-4384A2D6112E}"/>
    <cellStyle name="SAPBEXstdDataEmph 2 2 2 6" xfId="3787" xr:uid="{2D3C79D7-86CC-49A6-ADCE-8B9546A21F3A}"/>
    <cellStyle name="SAPBEXstdDataEmph 2 2 2 7" xfId="4501" xr:uid="{FE58642D-106F-4E8B-A65F-EC1A2C90E2F6}"/>
    <cellStyle name="SAPBEXstdDataEmph 2 2 2 8" xfId="14854" xr:uid="{D78EF95F-F11A-4056-A0FD-85D27B8C5ED9}"/>
    <cellStyle name="SAPBEXstdDataEmph 2 2 3" xfId="2123" xr:uid="{D21840FE-0049-4356-83EA-D65A04510118}"/>
    <cellStyle name="SAPBEXstdDataEmph 2 2 3 2" xfId="15581" xr:uid="{54D052F0-E09B-4C59-BBDC-42DA9A9418B7}"/>
    <cellStyle name="SAPBEXstdDataEmph 2 2 4" xfId="2634" xr:uid="{93132FF8-341F-400A-AF6A-000A70E86BA6}"/>
    <cellStyle name="SAPBEXstdDataEmph 2 2 4 2" xfId="16975" xr:uid="{B793556A-6EDC-4262-B8C2-1FE958F27633}"/>
    <cellStyle name="SAPBEXstdDataEmph 2 2 5" xfId="1844" xr:uid="{71A14745-0A87-429A-8984-D475AE0547E6}"/>
    <cellStyle name="SAPBEXstdDataEmph 2 2 6" xfId="3629" xr:uid="{C62F041C-FA32-47CC-9AB9-CE40558FE016}"/>
    <cellStyle name="SAPBEXstdDataEmph 2 2 7" xfId="3853" xr:uid="{5ACF2383-4FC0-48AA-90F1-D453760032B0}"/>
    <cellStyle name="SAPBEXstdDataEmph 2 2 8" xfId="4442" xr:uid="{D507F3F0-D37C-418C-9FE5-A05967988F71}"/>
    <cellStyle name="SAPBEXstdDataEmph 2 2 9" xfId="12178" xr:uid="{7466E0F2-7767-4CFF-B62A-A4B240AB0732}"/>
    <cellStyle name="SAPBEXstdDataEmph 2 3" xfId="1323" xr:uid="{64B3DCBB-61F9-469A-9529-48F0B230835F}"/>
    <cellStyle name="SAPBEXstdDataEmph 2 3 2" xfId="2571" xr:uid="{C7CC39B3-DA8B-479E-8126-79750CD2A749}"/>
    <cellStyle name="SAPBEXstdDataEmph 2 3 2 2" xfId="14007" xr:uid="{08EF9A1D-524B-498D-8265-69814F2FBCA3}"/>
    <cellStyle name="SAPBEXstdDataEmph 2 3 3" xfId="3077" xr:uid="{88C9D359-54EB-4002-892A-7814550B09CC}"/>
    <cellStyle name="SAPBEXstdDataEmph 2 3 3 2" xfId="14156" xr:uid="{C77AEA79-C316-45B7-ACDB-10C50920A63D}"/>
    <cellStyle name="SAPBEXstdDataEmph 2 3 4" xfId="1958" xr:uid="{E45CE1CB-2AE9-464B-8615-31C9DEF47300}"/>
    <cellStyle name="SAPBEXstdDataEmph 2 3 5" xfId="2800" xr:uid="{C55D0713-ED6E-470D-A2F4-A02C95BDC78E}"/>
    <cellStyle name="SAPBEXstdDataEmph 2 3 6" xfId="3875" xr:uid="{F71B65DF-30EE-46C9-ABCA-0FE8DD6A9796}"/>
    <cellStyle name="SAPBEXstdDataEmph 2 3 7" xfId="4508" xr:uid="{D7719A1A-75A8-444A-99D3-DCE5F6DF7C15}"/>
    <cellStyle name="SAPBEXstdDataEmph 2 3 8" xfId="10774" xr:uid="{0F531ACC-15A6-43F3-864A-C62E5F6827F1}"/>
    <cellStyle name="SAPBEXstdDataEmph 2 4" xfId="2122" xr:uid="{65F3A117-8A6E-4BAD-8C28-1A1CDB0141B1}"/>
    <cellStyle name="SAPBEXstdDataEmph 2 4 2" xfId="9779" xr:uid="{D7524A16-157D-47B5-B901-F4CBA399C93D}"/>
    <cellStyle name="SAPBEXstdDataEmph 2 5" xfId="2633" xr:uid="{61953FEA-2DF3-4CEA-B2C5-568ED52AA508}"/>
    <cellStyle name="SAPBEXstdDataEmph 2 5 2" xfId="13212" xr:uid="{DE93BA87-0CEB-41CE-8F76-5E8C1D68B0E0}"/>
    <cellStyle name="SAPBEXstdDataEmph 2 6" xfId="2155" xr:uid="{AFD4EE2C-16BA-4CDC-B806-7C2298CBC6D2}"/>
    <cellStyle name="SAPBEXstdDataEmph 2 6 2" xfId="13175" xr:uid="{81F62F7D-E95F-487E-A2E3-CA721B845821}"/>
    <cellStyle name="SAPBEXstdDataEmph 2 7" xfId="1390" xr:uid="{F7DA9F8E-AE78-4BF9-BDB3-5E4D92219B3C}"/>
    <cellStyle name="SAPBEXstdDataEmph 2 8" xfId="3630" xr:uid="{91E57182-70D1-4AB1-AE6C-00611E073564}"/>
    <cellStyle name="SAPBEXstdDataEmph 2 9" xfId="4176" xr:uid="{B9D44A02-AC34-4C92-BDFE-A93929C877F0}"/>
    <cellStyle name="SAPBEXstdDataEmph 3" xfId="846" xr:uid="{30A3EFDB-97E7-4C38-97EF-70026B48C11E}"/>
    <cellStyle name="SAPBEXstdDataEmph 3 10" xfId="8191" xr:uid="{2248E301-C5A7-4888-BA1F-671D5A69AA0F}"/>
    <cellStyle name="SAPBEXstdDataEmph 3 2" xfId="847" xr:uid="{A8A272DC-1769-45B1-8EF1-31DDC15D908E}"/>
    <cellStyle name="SAPBEXstdDataEmph 3 2 2" xfId="1326" xr:uid="{0F189A22-DD35-4A45-8C77-569545EE53FC}"/>
    <cellStyle name="SAPBEXstdDataEmph 3 2 2 2" xfId="2574" xr:uid="{EE34ABC0-D792-4524-AED9-D480BF35DDAB}"/>
    <cellStyle name="SAPBEXstdDataEmph 3 2 2 3" xfId="3080" xr:uid="{B10848D9-802B-4852-9EA3-FC4BD0EC0E9E}"/>
    <cellStyle name="SAPBEXstdDataEmph 3 2 2 4" xfId="3136" xr:uid="{18F590DF-07D4-451B-B42C-B32071165E2A}"/>
    <cellStyle name="SAPBEXstdDataEmph 3 2 2 5" xfId="1896" xr:uid="{27C308B1-8572-410A-86A7-A7ED6AE8680B}"/>
    <cellStyle name="SAPBEXstdDataEmph 3 2 2 6" xfId="3294" xr:uid="{B3596972-FC59-496F-98CF-E3FBE0E7D9B4}"/>
    <cellStyle name="SAPBEXstdDataEmph 3 2 2 7" xfId="4399" xr:uid="{3200DA2A-90F5-43FC-A8F8-253D550A7835}"/>
    <cellStyle name="SAPBEXstdDataEmph 3 2 2 8" xfId="14914" xr:uid="{9D0335A3-FA7B-4A23-9830-1C58BA7246FA}"/>
    <cellStyle name="SAPBEXstdDataEmph 3 2 3" xfId="2125" xr:uid="{C565C3A3-765C-42F0-AF4C-C2F759891C2D}"/>
    <cellStyle name="SAPBEXstdDataEmph 3 2 3 2" xfId="15687" xr:uid="{BBC5F7BB-353F-4C97-83BE-844F6C0AA128}"/>
    <cellStyle name="SAPBEXstdDataEmph 3 2 4" xfId="2636" xr:uid="{023F7C0F-1CFE-4330-A3DB-92A3948FE0FF}"/>
    <cellStyle name="SAPBEXstdDataEmph 3 2 4 2" xfId="17071" xr:uid="{736B853B-C582-4DD1-A3E9-2B6D30B470D8}"/>
    <cellStyle name="SAPBEXstdDataEmph 3 2 5" xfId="1843" xr:uid="{4A44F2CD-7EF0-4358-BD4A-A7D0F3F3D8AA}"/>
    <cellStyle name="SAPBEXstdDataEmph 3 2 6" xfId="3597" xr:uid="{5F140F06-FAAB-4EFA-BD45-FF706EC3B92D}"/>
    <cellStyle name="SAPBEXstdDataEmph 3 2 7" xfId="2165" xr:uid="{6E9CA2E2-A0D0-4241-A099-07062DF53A9B}"/>
    <cellStyle name="SAPBEXstdDataEmph 3 2 8" xfId="4375" xr:uid="{99C9CE92-E3D6-4B2C-AAA3-976683BB9C09}"/>
    <cellStyle name="SAPBEXstdDataEmph 3 2 9" xfId="12287" xr:uid="{81C51D27-87E4-411D-BD94-D0408F2CC9C3}"/>
    <cellStyle name="SAPBEXstdDataEmph 3 3" xfId="1325" xr:uid="{CEA8E4F3-CED6-409D-8647-26D4AB44F0C3}"/>
    <cellStyle name="SAPBEXstdDataEmph 3 3 2" xfId="2573" xr:uid="{531EDEA2-05E0-4A6F-91C4-E7358B966612}"/>
    <cellStyle name="SAPBEXstdDataEmph 3 3 2 2" xfId="14115" xr:uid="{6805403D-948F-4C02-95F7-D5038BF9969D}"/>
    <cellStyle name="SAPBEXstdDataEmph 3 3 3" xfId="3079" xr:uid="{911884C8-1D9C-4FB2-B821-2CF940EE67F2}"/>
    <cellStyle name="SAPBEXstdDataEmph 3 3 3 2" xfId="13096" xr:uid="{70B5EEE5-0EB4-4631-9C52-A9F9DCFB3986}"/>
    <cellStyle name="SAPBEXstdDataEmph 3 3 4" xfId="1907" xr:uid="{7E8E942A-23A5-4FE1-B9DF-CA2FAD3B1CAC}"/>
    <cellStyle name="SAPBEXstdDataEmph 3 3 5" xfId="3493" xr:uid="{C0C6ECD8-8BD0-4D13-824E-3A2014BF66B2}"/>
    <cellStyle name="SAPBEXstdDataEmph 3 3 6" xfId="3831" xr:uid="{84E4E062-4D46-4A5F-8586-05A142A72128}"/>
    <cellStyle name="SAPBEXstdDataEmph 3 3 7" xfId="4481" xr:uid="{2874153D-D425-4471-8EE1-A25EF2200997}"/>
    <cellStyle name="SAPBEXstdDataEmph 3 3 8" xfId="10884" xr:uid="{6E06CAFE-42E7-4F24-B372-B1ABE33AE99F}"/>
    <cellStyle name="SAPBEXstdDataEmph 3 4" xfId="2124" xr:uid="{0DA38723-F5C0-455E-AA89-879536338C36}"/>
    <cellStyle name="SAPBEXstdDataEmph 3 4 2" xfId="10084" xr:uid="{EEFE9E92-9073-4E20-AA8C-07E674D15233}"/>
    <cellStyle name="SAPBEXstdDataEmph 3 5" xfId="2635" xr:uid="{75AE487E-31DD-4F39-ABAE-DF163B65F766}"/>
    <cellStyle name="SAPBEXstdDataEmph 3 5 2" xfId="13478" xr:uid="{0E30532E-FB32-4AE5-8537-4C1EDE23125B}"/>
    <cellStyle name="SAPBEXstdDataEmph 3 6" xfId="1389" xr:uid="{225CD529-6EEE-41F5-8746-0326F9A62448}"/>
    <cellStyle name="SAPBEXstdDataEmph 3 6 2" xfId="14377" xr:uid="{9D7AEBFE-3B6B-4D99-84C6-7A5BE0A43476}"/>
    <cellStyle name="SAPBEXstdDataEmph 3 7" xfId="3849" xr:uid="{2271B011-FF90-451C-9A04-E6858BA2E45B}"/>
    <cellStyle name="SAPBEXstdDataEmph 3 8" xfId="3667" xr:uid="{76591B5F-A5ED-4CA0-8FF2-7E9B2FD89BF5}"/>
    <cellStyle name="SAPBEXstdDataEmph 3 9" xfId="4333" xr:uid="{5BD886E2-92EA-444D-B7CE-4D27BA9659CE}"/>
    <cellStyle name="SAPBEXstdDataEmph 4" xfId="990" xr:uid="{AC524623-B048-4CEC-8720-6642A8FD79E3}"/>
    <cellStyle name="SAPBEXstdDataEmph 4 2" xfId="12553" xr:uid="{C6A63568-8502-451B-BEA4-0F8FC0A61D5F}"/>
    <cellStyle name="SAPBEXstdDataEmph 4 2 2" xfId="15035" xr:uid="{08AA6BB3-BF3F-4FBA-955B-3B7FA9ECCF5E}"/>
    <cellStyle name="SAPBEXstdDataEmph 4 2 3" xfId="15855" xr:uid="{0ED9BB69-D484-4F1E-BFAA-27AB33BD018E}"/>
    <cellStyle name="SAPBEXstdDataEmph 4 2 4" xfId="17328" xr:uid="{51046A26-9317-4661-9950-06C2FC6330CC}"/>
    <cellStyle name="SAPBEXstdDataEmph 4 3" xfId="11144" xr:uid="{79A4C8EE-87FB-4DD2-A09A-85A0EDBCD610}"/>
    <cellStyle name="SAPBEXstdDataEmph 4 3 2" xfId="14329" xr:uid="{F498FBAC-31FD-4F63-8852-5B419058D8A0}"/>
    <cellStyle name="SAPBEXstdDataEmph 4 3 3" xfId="12987" xr:uid="{5CE994A6-7274-4030-92B6-9D10D29210CD}"/>
    <cellStyle name="SAPBEXstdDataEmph 4 4" xfId="9842" xr:uid="{0FF19465-4F20-4658-A7B8-6B6691B0976B}"/>
    <cellStyle name="SAPBEXstdDataEmph 4 5" xfId="13275" xr:uid="{B6574E46-20D4-46BF-94CF-D9B8482BF586}"/>
    <cellStyle name="SAPBEXstdDataEmph 4 6" xfId="14493" xr:uid="{22762990-1C69-4E62-9A80-A9A014DD5BBF}"/>
    <cellStyle name="SAPBEXstdDataEmph 4 7" xfId="7949" xr:uid="{1D1B3D20-2502-44B2-B8C0-BC102E3765E3}"/>
    <cellStyle name="SAPBEXstdDataEmph 5" xfId="1023" xr:uid="{31AE47EF-866F-42B9-9C24-4B5E2EDA84E3}"/>
    <cellStyle name="SAPBEXstdDataEmph 5 2" xfId="12728" xr:uid="{9F414759-C857-4435-B5A3-41C41BBC7CBE}"/>
    <cellStyle name="SAPBEXstdDataEmph 5 2 2" xfId="15119" xr:uid="{33DEBF1F-F603-41F9-BEEF-ABB609F4A441}"/>
    <cellStyle name="SAPBEXstdDataEmph 5 2 3" xfId="15942" xr:uid="{3990D11D-14F3-4F82-9A42-FD6D5A1F06E7}"/>
    <cellStyle name="SAPBEXstdDataEmph 5 2 4" xfId="17503" xr:uid="{618F9126-FA60-4453-BF29-986D39255415}"/>
    <cellStyle name="SAPBEXstdDataEmph 5 3" xfId="11319" xr:uid="{6DB8DFC0-725B-4276-8CC8-1F6E8F914D70}"/>
    <cellStyle name="SAPBEXstdDataEmph 5 3 2" xfId="14465" xr:uid="{BEA68E11-8C52-47E3-894B-37905FF68E89}"/>
    <cellStyle name="SAPBEXstdDataEmph 5 3 3" xfId="9163" xr:uid="{E3CF45C7-45E6-4E59-85CC-054013F7F37E}"/>
    <cellStyle name="SAPBEXstdDataEmph 5 4" xfId="10027" xr:uid="{43D24DDA-1CF7-40AD-9329-E77B817F4C58}"/>
    <cellStyle name="SAPBEXstdDataEmph 5 5" xfId="13421" xr:uid="{259C7642-6551-4B00-A461-6D184AFF5E6C}"/>
    <cellStyle name="SAPBEXstdDataEmph 5 6" xfId="15255" xr:uid="{B58503BA-F872-4E32-ACDB-FE5E5D1D5094}"/>
    <cellStyle name="SAPBEXstdDataEmph 5 7" xfId="8134" xr:uid="{C6494216-3ADD-45FC-89F1-9FAA19EEE22F}"/>
    <cellStyle name="SAPBEXstdDataEmph 6" xfId="276" xr:uid="{83AF0E63-016B-40C7-8496-8B9B0AAFF6DC}"/>
    <cellStyle name="SAPBEXstdDataEmph 6 2" xfId="1190" xr:uid="{D3B046B8-8D56-4985-BB2C-6275FDC7AE34}"/>
    <cellStyle name="SAPBEXstdDataEmph 6 2 2" xfId="2438" xr:uid="{9CDA46B8-8307-4025-A5D5-24E60A021B3A}"/>
    <cellStyle name="SAPBEXstdDataEmph 6 2 3" xfId="2944" xr:uid="{63D40A1D-9220-49A0-BB2D-E142CE4D5A96}"/>
    <cellStyle name="SAPBEXstdDataEmph 6 2 4" xfId="2355" xr:uid="{7C3F90A0-DDB1-4B77-BD9E-F8D906150077}"/>
    <cellStyle name="SAPBEXstdDataEmph 6 2 5" xfId="2794" xr:uid="{36566C2B-C113-490B-A08D-E5BD1E0B1236}"/>
    <cellStyle name="SAPBEXstdDataEmph 6 2 6" xfId="2756" xr:uid="{C9C4ADA4-568E-40ED-B7F0-4FCE99D25C7A}"/>
    <cellStyle name="SAPBEXstdDataEmph 6 2 7" xfId="3453" xr:uid="{FB871983-5FF5-4C2B-8397-AD485AED5EBD}"/>
    <cellStyle name="SAPBEXstdDataEmph 6 2 8" xfId="15333" xr:uid="{46AD0DB0-A0A1-4817-AB0C-D0575298762A}"/>
    <cellStyle name="SAPBEXstdDataEmph 6 3" xfId="1618" xr:uid="{94197918-BA51-46B0-BE4A-8F7B2CFDCFA4}"/>
    <cellStyle name="SAPBEXstdDataEmph 6 3 2" xfId="16447" xr:uid="{9D755AB6-72A7-4824-ACD5-EF1A41EBCDC7}"/>
    <cellStyle name="SAPBEXstdDataEmph 6 4" xfId="1583" xr:uid="{06EA470A-5CD4-4534-93B0-C515D8A5643C}"/>
    <cellStyle name="SAPBEXstdDataEmph 6 5" xfId="3506" xr:uid="{AF8F674F-F345-478A-8C05-3A6F40EF2D71}"/>
    <cellStyle name="SAPBEXstdDataEmph 6 6" xfId="1540" xr:uid="{7E3EDD3B-961F-4636-9C02-BF52CCAFC67F}"/>
    <cellStyle name="SAPBEXstdDataEmph 6 7" xfId="1910" xr:uid="{7C9751A8-27AD-4A3B-A69E-399DD2BAD542}"/>
    <cellStyle name="SAPBEXstdDataEmph 6 8" xfId="2301" xr:uid="{B5418BF4-EE77-4610-877B-1A7E07824638}"/>
    <cellStyle name="SAPBEXstdDataEmph 6 9" xfId="11545" xr:uid="{13167039-CC18-443D-B550-7672F9AB7B48}"/>
    <cellStyle name="SAPBEXstdDataEmph 7" xfId="1143" xr:uid="{08977075-720A-4EF4-81FA-717399416A09}"/>
    <cellStyle name="SAPBEXstdDataEmph 7 2" xfId="2391" xr:uid="{FA1F5B06-4866-4665-9D5A-1C7A53092876}"/>
    <cellStyle name="SAPBEXstdDataEmph 7 2 2" xfId="14701" xr:uid="{E8B0E8E7-F66F-49D6-B3A9-EFD5805B9B81}"/>
    <cellStyle name="SAPBEXstdDataEmph 7 3" xfId="2897" xr:uid="{7ED0B41A-FF90-4E27-9E2E-B13B758D1647}"/>
    <cellStyle name="SAPBEXstdDataEmph 7 3 2" xfId="15427" xr:uid="{4D815B67-4B7D-4EA0-B4E9-E1BB72B1A116}"/>
    <cellStyle name="SAPBEXstdDataEmph 7 4" xfId="2663" xr:uid="{5CCFBA5C-6123-45B2-BB90-3D0FEA0372E8}"/>
    <cellStyle name="SAPBEXstdDataEmph 7 4 2" xfId="16771" xr:uid="{EEDDD1C8-F1AC-43A7-8F11-37901062F76D}"/>
    <cellStyle name="SAPBEXstdDataEmph 7 5" xfId="3474" xr:uid="{C58D59A0-5223-4AAD-ACBD-BBEDCEF8F84E}"/>
    <cellStyle name="SAPBEXstdDataEmph 7 6" xfId="4125" xr:uid="{49472CBC-29CB-4CA2-802E-B94B5A26DF57}"/>
    <cellStyle name="SAPBEXstdDataEmph 7 7" xfId="4306" xr:uid="{F8E767B8-D46A-4D1C-BA7F-C813D70A6983}"/>
    <cellStyle name="SAPBEXstdDataEmph 7 8" xfId="11920" xr:uid="{CB9F9219-FC8C-45D0-B140-6EDB80DF3A36}"/>
    <cellStyle name="SAPBEXstdDataEmph 8" xfId="1447" xr:uid="{2F720537-A797-448F-B358-64CEEE8BB195}"/>
    <cellStyle name="SAPBEXstdDataEmph 8 2" xfId="13800" xr:uid="{DE03C4C6-168B-40F1-AED3-76F0940D44A2}"/>
    <cellStyle name="SAPBEXstdDataEmph 8 3" xfId="15226" xr:uid="{A7B02180-3935-4820-B415-BE64F00F3BE6}"/>
    <cellStyle name="SAPBEXstdDataEmph 8 4" xfId="10542" xr:uid="{1EEAD88F-3C19-4057-AF67-3A49E6B75ABF}"/>
    <cellStyle name="SAPBEXstdDataEmph 9" xfId="2243" xr:uid="{47C83033-5761-427C-BC04-BB70230D81FD}"/>
    <cellStyle name="SAPBEXstdDataEmph 9 2" xfId="9265" xr:uid="{42BFC57C-161D-4F0B-9AE6-CBF1512A68D4}"/>
    <cellStyle name="SAPBEXstdItem" xfId="84" xr:uid="{07A5AB0B-3762-4522-996E-5452C53AEE93}"/>
    <cellStyle name="SAPBEXstdItem 10" xfId="3154" xr:uid="{CA980A57-9874-4098-A9D7-BBE0C7FC8DAB}"/>
    <cellStyle name="SAPBEXstdItem 10 2" xfId="9024" xr:uid="{8892B4EA-DA0A-4404-ACB2-2AE12E47F828}"/>
    <cellStyle name="SAPBEXstdItem 11" xfId="2708" xr:uid="{525EF96D-0E39-4C38-A9EB-F05B9329837C}"/>
    <cellStyle name="SAPBEXstdItem 12" xfId="3995" xr:uid="{6F32C7C5-5D09-4393-8581-91B65765778F}"/>
    <cellStyle name="SAPBEXstdItem 13" xfId="4263" xr:uid="{8BAE9778-3366-46C7-97C1-B620EA097F14}"/>
    <cellStyle name="SAPBEXstdItem 14" xfId="6020" xr:uid="{9A4EE6A1-D1C5-42A5-891B-2C63C3BCF58D}"/>
    <cellStyle name="SAPBEXstdItem 15" xfId="7372" xr:uid="{8EE60CCE-A0BF-4702-8063-196641ADD640}"/>
    <cellStyle name="SAPBEXstdItem 2" xfId="848" xr:uid="{8767F9D4-9A5B-4E6C-B439-BD1E05958D9F}"/>
    <cellStyle name="SAPBEXstdItem 2 10" xfId="3395" xr:uid="{925056E6-3AEC-48DD-BC19-87B2E92C590B}"/>
    <cellStyle name="SAPBEXstdItem 2 11" xfId="1529" xr:uid="{0E55C13C-B001-42D0-B4B9-1DEE7D274740}"/>
    <cellStyle name="SAPBEXstdItem 2 12" xfId="4514" xr:uid="{89B41184-7771-4570-8012-350165D9FE32}"/>
    <cellStyle name="SAPBEXstdItem 2 13" xfId="7885" xr:uid="{C3BE84A0-D3F0-4D89-ABBC-8FA13BE6E131}"/>
    <cellStyle name="SAPBEXstdItem 2 2" xfId="849" xr:uid="{81EF3505-0E15-4188-A8DD-141929DD6AE2}"/>
    <cellStyle name="SAPBEXstdItem 2 2 2" xfId="1328" xr:uid="{69CC1414-D865-436E-8072-B1B3856E40D2}"/>
    <cellStyle name="SAPBEXstdItem 2 2 2 2" xfId="2576" xr:uid="{120391F0-49E0-473B-B4A3-E78836C91478}"/>
    <cellStyle name="SAPBEXstdItem 2 2 2 3" xfId="3082" xr:uid="{FE413EE2-F9B7-4711-87E7-E4D75F9B2756}"/>
    <cellStyle name="SAPBEXstdItem 2 2 2 4" xfId="3208" xr:uid="{C31FB85E-BC1F-4C2E-9D5C-94D57F4630D9}"/>
    <cellStyle name="SAPBEXstdItem 2 2 2 5" xfId="1811" xr:uid="{B1F1DE1D-FD9F-4E4B-94F5-19899A57BCDA}"/>
    <cellStyle name="SAPBEXstdItem 2 2 2 6" xfId="3444" xr:uid="{D7D03F5B-8582-4E17-9125-9DA9781C1C43}"/>
    <cellStyle name="SAPBEXstdItem 2 2 2 7" xfId="4211" xr:uid="{D22BCDB5-4840-4216-86FB-5EAD57F703AF}"/>
    <cellStyle name="SAPBEXstdItem 2 2 2 8" xfId="14855" xr:uid="{A6C720E6-834D-4A65-BA47-F5AD86172370}"/>
    <cellStyle name="SAPBEXstdItem 2 2 3" xfId="2127" xr:uid="{FF233CB4-E760-4FDA-9DD7-059039838636}"/>
    <cellStyle name="SAPBEXstdItem 2 2 3 2" xfId="15582" xr:uid="{3A5E428D-7618-466F-85E0-238A05EFD197}"/>
    <cellStyle name="SAPBEXstdItem 2 2 4" xfId="2638" xr:uid="{2F5028EE-6F8C-4809-B837-36851FCBE7EB}"/>
    <cellStyle name="SAPBEXstdItem 2 2 4 2" xfId="16976" xr:uid="{B7ABFB25-7ED0-4C17-A8FA-E994A5E1DEF4}"/>
    <cellStyle name="SAPBEXstdItem 2 2 5" xfId="1841" xr:uid="{E3B1E56C-25CE-4BEE-8D93-FDF148243B86}"/>
    <cellStyle name="SAPBEXstdItem 2 2 6" xfId="2051" xr:uid="{647FCD02-4A9A-401F-A9BA-9A6836C2C3AD}"/>
    <cellStyle name="SAPBEXstdItem 2 2 7" xfId="1880" xr:uid="{3692ED75-5FFB-41CB-8FA6-44A977A5C541}"/>
    <cellStyle name="SAPBEXstdItem 2 2 8" xfId="4372" xr:uid="{F160173C-8FB0-4D72-A3FE-AD8F9CCC3D8B}"/>
    <cellStyle name="SAPBEXstdItem 2 2 9" xfId="12179" xr:uid="{2C9B2B98-785A-4EC4-B624-47A6AE9A2F7E}"/>
    <cellStyle name="SAPBEXstdItem 2 3" xfId="850" xr:uid="{0449AD75-5874-4097-9363-7ADBB6067245}"/>
    <cellStyle name="SAPBEXstdItem 2 3 2" xfId="1329" xr:uid="{296BE4CC-8038-4C62-A8A0-87E6971A5FAD}"/>
    <cellStyle name="SAPBEXstdItem 2 3 2 2" xfId="2577" xr:uid="{26101A14-2912-4E52-B20D-B1F9C5B5727D}"/>
    <cellStyle name="SAPBEXstdItem 2 3 2 3" xfId="3083" xr:uid="{151A4B63-468B-46EE-A797-297E8CFE5B88}"/>
    <cellStyle name="SAPBEXstdItem 2 3 2 4" xfId="1792" xr:uid="{5C889D44-5E9E-4B33-8AAD-3D58C1923C98}"/>
    <cellStyle name="SAPBEXstdItem 2 3 2 5" xfId="3306" xr:uid="{0FFCCFAA-2E1A-4CC2-870B-920FB80ED33E}"/>
    <cellStyle name="SAPBEXstdItem 2 3 2 6" xfId="3890" xr:uid="{6770A46D-7E5A-4FC3-B6DF-B946663F0107}"/>
    <cellStyle name="SAPBEXstdItem 2 3 2 7" xfId="2847" xr:uid="{B3959BCD-CB34-46D1-BCE2-921EDDFE2678}"/>
    <cellStyle name="SAPBEXstdItem 2 3 2 8" xfId="14008" xr:uid="{D6F645DB-CFAA-41A5-8E7A-380119BEF9C9}"/>
    <cellStyle name="SAPBEXstdItem 2 3 3" xfId="2128" xr:uid="{588C9EA9-E799-47BE-8041-73A1908A0E5B}"/>
    <cellStyle name="SAPBEXstdItem 2 3 3 2" xfId="14950" xr:uid="{F8F498D4-AF7E-4058-8C3D-55CE21D47BFE}"/>
    <cellStyle name="SAPBEXstdItem 2 3 4" xfId="2639" xr:uid="{AA81DB5F-A2AC-4EF8-9ECD-AD9C1D3E806A}"/>
    <cellStyle name="SAPBEXstdItem 2 3 5" xfId="1576" xr:uid="{07970E02-8398-4F5F-84FC-078286189EA1}"/>
    <cellStyle name="SAPBEXstdItem 2 3 6" xfId="1882" xr:uid="{046C1F99-5E05-4569-978A-175C44D8433A}"/>
    <cellStyle name="SAPBEXstdItem 2 3 7" xfId="3141" xr:uid="{579AB89B-FF4D-4CE1-B689-39D6CE9C2CCC}"/>
    <cellStyle name="SAPBEXstdItem 2 3 8" xfId="3364" xr:uid="{B9B8F557-9797-4908-99FC-C5A6C763CF98}"/>
    <cellStyle name="SAPBEXstdItem 2 3 9" xfId="10775" xr:uid="{EB316339-F255-4940-ABFA-B39193E0070C}"/>
    <cellStyle name="SAPBEXstdItem 2 4" xfId="991" xr:uid="{FE10E374-9195-47F3-B969-74505F2BAD55}"/>
    <cellStyle name="SAPBEXstdItem 2 4 2" xfId="1364" xr:uid="{1EAACFBF-4D45-4B32-B8E3-5EDEAF0CC285}"/>
    <cellStyle name="SAPBEXstdItem 2 4 2 2" xfId="2612" xr:uid="{85DDE570-DF2D-4DC4-9E88-3D2C68DCB605}"/>
    <cellStyle name="SAPBEXstdItem 2 4 2 3" xfId="3118" xr:uid="{9E2C9681-F03F-4027-8D62-EB40F59D7DAA}"/>
    <cellStyle name="SAPBEXstdItem 2 4 2 4" xfId="2046" xr:uid="{A1B89D19-A869-4E0C-B4E1-BE9E4AFD881D}"/>
    <cellStyle name="SAPBEXstdItem 2 4 2 5" xfId="3915" xr:uid="{B71F0F85-CBD6-4134-9DF2-6ED51C830ED4}"/>
    <cellStyle name="SAPBEXstdItem 2 4 2 6" xfId="4275" xr:uid="{30A977D7-7A2F-41E9-ABB4-A907DE9E4B4E}"/>
    <cellStyle name="SAPBEXstdItem 2 4 2 7" xfId="4420" xr:uid="{22648D00-62A4-4ACF-A029-7980D9592BE6}"/>
    <cellStyle name="SAPBEXstdItem 2 4 3" xfId="2256" xr:uid="{744922F7-D613-4E7B-B983-D6EC2E83E656}"/>
    <cellStyle name="SAPBEXstdItem 2 4 4" xfId="2762" xr:uid="{59B6B867-503A-42BA-8379-260271C761BA}"/>
    <cellStyle name="SAPBEXstdItem 2 4 5" xfId="2323" xr:uid="{4E008909-BC23-4553-AEF1-F557B435B07A}"/>
    <cellStyle name="SAPBEXstdItem 2 4 6" xfId="1486" xr:uid="{1DA0DF24-A53F-4FBB-900B-5120B75A2872}"/>
    <cellStyle name="SAPBEXstdItem 2 4 7" xfId="3550" xr:uid="{2DBDD692-F4BA-4D6D-B9E3-BF902DAB7671}"/>
    <cellStyle name="SAPBEXstdItem 2 4 8" xfId="4447" xr:uid="{B45A11D4-250C-4CEF-9383-368B4B862676}"/>
    <cellStyle name="SAPBEXstdItem 2 4 9" xfId="9778" xr:uid="{F5EE3D1F-726B-4E37-A7BF-B3E722393FD2}"/>
    <cellStyle name="SAPBEXstdItem 2 5" xfId="1057" xr:uid="{01C92ECA-A5AB-4324-8CC4-E28F695F1741}"/>
    <cellStyle name="SAPBEXstdItem 2 5 2" xfId="1366" xr:uid="{A4AB4042-1F1F-4538-9D7E-8D8561ECDBE6}"/>
    <cellStyle name="SAPBEXstdItem 2 5 2 2" xfId="2614" xr:uid="{46061BED-860D-4CCE-ADF5-7EDB7C91AC52}"/>
    <cellStyle name="SAPBEXstdItem 2 5 2 3" xfId="3120" xr:uid="{CA56728E-82A4-4386-A79C-C32727E2746F}"/>
    <cellStyle name="SAPBEXstdItem 2 5 2 4" xfId="2679" xr:uid="{9F242A4E-86C7-42AD-A85D-DA4DEAEA36D7}"/>
    <cellStyle name="SAPBEXstdItem 2 5 2 5" xfId="3694" xr:uid="{E6964A9D-3943-4744-A65E-07EF19286730}"/>
    <cellStyle name="SAPBEXstdItem 2 5 2 6" xfId="4277" xr:uid="{36D3585B-B047-44E7-B389-8D988944884B}"/>
    <cellStyle name="SAPBEXstdItem 2 5 2 7" xfId="4516" xr:uid="{5563A7A8-87A8-4089-BB47-77749534F4E2}"/>
    <cellStyle name="SAPBEXstdItem 2 5 3" xfId="2316" xr:uid="{00F09F72-A775-42F4-95DE-71B8631D04F6}"/>
    <cellStyle name="SAPBEXstdItem 2 5 4" xfId="2814" xr:uid="{47CFF60B-EC94-4AD2-829D-99FA5BA808F6}"/>
    <cellStyle name="SAPBEXstdItem 2 5 5" xfId="3287" xr:uid="{FF025521-CCBF-4E11-B891-F3DEC4EA140C}"/>
    <cellStyle name="SAPBEXstdItem 2 5 6" xfId="3820" xr:uid="{D3822B45-2580-4525-B24E-BDC39928EAEF}"/>
    <cellStyle name="SAPBEXstdItem 2 5 7" xfId="3321" xr:uid="{B8CAC75B-BB13-4C0A-8D29-A87972E3F5A8}"/>
    <cellStyle name="SAPBEXstdItem 2 5 8" xfId="4102" xr:uid="{34984BF2-E9E3-4FC6-8121-DCD937C94685}"/>
    <cellStyle name="SAPBEXstdItem 2 5 9" xfId="13211" xr:uid="{1EC8256E-0512-477F-9184-31BF493EE60B}"/>
    <cellStyle name="SAPBEXstdItem 2 6" xfId="1327" xr:uid="{111D951D-9D7B-4387-B8F6-EAA0784619B1}"/>
    <cellStyle name="SAPBEXstdItem 2 6 2" xfId="2575" xr:uid="{58D635E2-B1C1-41DD-A374-7E7376AC4197}"/>
    <cellStyle name="SAPBEXstdItem 2 6 3" xfId="3081" xr:uid="{F53065A4-A108-40E9-BAE3-07F9C4A21DF0}"/>
    <cellStyle name="SAPBEXstdItem 2 6 4" xfId="3276" xr:uid="{BE1405B5-8EA3-4653-BCE8-D902829E452E}"/>
    <cellStyle name="SAPBEXstdItem 2 6 5" xfId="1821" xr:uid="{BF48D54C-3B56-4F68-ACA2-46E9308FB4FE}"/>
    <cellStyle name="SAPBEXstdItem 2 6 6" xfId="3609" xr:uid="{AE1C02AF-D8A5-4DA3-819C-41CC28F4DB89}"/>
    <cellStyle name="SAPBEXstdItem 2 6 7" xfId="4320" xr:uid="{0AA425C9-DB3F-4DB5-90CD-0C293C840132}"/>
    <cellStyle name="SAPBEXstdItem 2 6 8" xfId="15086" xr:uid="{DA3EFF27-51B9-4334-8909-E992D5B20B18}"/>
    <cellStyle name="SAPBEXstdItem 2 7" xfId="2126" xr:uid="{76B7E072-EEF0-4D6E-BDD4-F119B4704B6E}"/>
    <cellStyle name="SAPBEXstdItem 2 8" xfId="2637" xr:uid="{4E49AEF0-E5D6-4E35-A3B2-D23825887E25}"/>
    <cellStyle name="SAPBEXstdItem 2 9" xfId="1842" xr:uid="{D5CF8C79-6363-4EAC-A819-886E99307034}"/>
    <cellStyle name="SAPBEXstdItem 3" xfId="851" xr:uid="{FA7213ED-F7AD-4365-B825-A6BB662D2D2F}"/>
    <cellStyle name="SAPBEXstdItem 3 10" xfId="8192" xr:uid="{16E027EE-F169-4FC8-A7EA-5026A8345B07}"/>
    <cellStyle name="SAPBEXstdItem 3 2" xfId="852" xr:uid="{CAE9F763-5C4B-4F17-8131-402F5510709A}"/>
    <cellStyle name="SAPBEXstdItem 3 2 2" xfId="1331" xr:uid="{3241592B-1254-4B0B-9076-04411D956C7E}"/>
    <cellStyle name="SAPBEXstdItem 3 2 2 2" xfId="2579" xr:uid="{7A0916C9-473C-4B1E-922A-9EB01BB04660}"/>
    <cellStyle name="SAPBEXstdItem 3 2 2 3" xfId="3085" xr:uid="{8DBADADD-2CA6-4A63-88A1-D4F3F26CB4BB}"/>
    <cellStyle name="SAPBEXstdItem 3 2 2 4" xfId="1786" xr:uid="{7568FE4F-68BB-4ABC-A59C-5876514E2AEE}"/>
    <cellStyle name="SAPBEXstdItem 3 2 2 5" xfId="3805" xr:uid="{B5821A95-CE80-4980-9BEE-5010FFB37D30}"/>
    <cellStyle name="SAPBEXstdItem 3 2 2 6" xfId="4022" xr:uid="{1147D0E3-23F0-4360-85AC-F16032BC1A0A}"/>
    <cellStyle name="SAPBEXstdItem 3 2 2 7" xfId="4418" xr:uid="{EB05406F-FDE1-43BF-9F66-B9D348483578}"/>
    <cellStyle name="SAPBEXstdItem 3 2 2 8" xfId="14915" xr:uid="{385AC786-8532-48BC-A99F-DAE90955E17D}"/>
    <cellStyle name="SAPBEXstdItem 3 2 3" xfId="2130" xr:uid="{9DAF9875-5A46-4DCA-ABB4-178DE63D29C7}"/>
    <cellStyle name="SAPBEXstdItem 3 2 3 2" xfId="15688" xr:uid="{B114EDA1-789F-492F-8F56-CCA5B71B15BF}"/>
    <cellStyle name="SAPBEXstdItem 3 2 4" xfId="2641" xr:uid="{4FA6DFA2-2209-4829-9AAF-BF7A0869129C}"/>
    <cellStyle name="SAPBEXstdItem 3 2 4 2" xfId="17072" xr:uid="{93B3C297-35CD-41DA-BDCD-A954D8393048}"/>
    <cellStyle name="SAPBEXstdItem 3 2 5" xfId="1409" xr:uid="{2FBA7275-ED63-455F-AC5D-7F43F3A5729A}"/>
    <cellStyle name="SAPBEXstdItem 3 2 6" xfId="1949" xr:uid="{D408512B-4DE2-46E3-B8AC-D588CD7162B1}"/>
    <cellStyle name="SAPBEXstdItem 3 2 7" xfId="3813" xr:uid="{69907840-B66F-4973-9011-FFC583900309}"/>
    <cellStyle name="SAPBEXstdItem 3 2 8" xfId="4395" xr:uid="{8057A5BE-2569-450D-B554-A57CC2FAAAE9}"/>
    <cellStyle name="SAPBEXstdItem 3 2 9" xfId="12288" xr:uid="{19FCE2F1-74E4-41E8-A6B6-1F78C20CCAAA}"/>
    <cellStyle name="SAPBEXstdItem 3 3" xfId="1330" xr:uid="{6B3B4BFA-F0C8-404F-9E92-DE49515B644D}"/>
    <cellStyle name="SAPBEXstdItem 3 3 2" xfId="2578" xr:uid="{306C1935-50AA-4277-AC62-19C98EA76927}"/>
    <cellStyle name="SAPBEXstdItem 3 3 2 2" xfId="14116" xr:uid="{FB5A553D-53F9-4AD4-B852-031E391FE032}"/>
    <cellStyle name="SAPBEXstdItem 3 3 3" xfId="3084" xr:uid="{A522AE09-18BE-4783-B021-ADA75AAB4E4E}"/>
    <cellStyle name="SAPBEXstdItem 3 3 3 2" xfId="13827" xr:uid="{D3899EB9-6924-40C6-BC5A-10F1398A9901}"/>
    <cellStyle name="SAPBEXstdItem 3 3 4" xfId="1787" xr:uid="{5E82B67C-9C49-4C37-AF8D-8FFF4846B7AE}"/>
    <cellStyle name="SAPBEXstdItem 3 3 5" xfId="1887" xr:uid="{E6DB2EFB-414D-4D64-ADE8-B613931AA6C2}"/>
    <cellStyle name="SAPBEXstdItem 3 3 6" xfId="4078" xr:uid="{A3F3C5FF-A788-4076-BD50-D566B2F592A6}"/>
    <cellStyle name="SAPBEXstdItem 3 3 7" xfId="3804" xr:uid="{A7E7449F-3420-407B-A294-9CE90DCB9919}"/>
    <cellStyle name="SAPBEXstdItem 3 3 8" xfId="10885" xr:uid="{D48CD99D-1051-4046-9070-C0B0B64E4056}"/>
    <cellStyle name="SAPBEXstdItem 3 4" xfId="2129" xr:uid="{D027BC10-B1DB-4B55-A9F3-DD2C2BA22F2A}"/>
    <cellStyle name="SAPBEXstdItem 3 4 2" xfId="10085" xr:uid="{355A17EC-01B8-44EF-ACE5-30C36845C482}"/>
    <cellStyle name="SAPBEXstdItem 3 5" xfId="2640" xr:uid="{D10BD9DE-3E22-4106-8125-92DE945906F0}"/>
    <cellStyle name="SAPBEXstdItem 3 5 2" xfId="13479" xr:uid="{8D0D0956-53C3-479C-8BC3-DF88EAF67EB6}"/>
    <cellStyle name="SAPBEXstdItem 3 6" xfId="1840" xr:uid="{3109737B-B63F-4EDF-BC94-A5DACEEB3B4D}"/>
    <cellStyle name="SAPBEXstdItem 3 6 2" xfId="15078" xr:uid="{BBBB0563-7880-4380-9687-240690DDEFA2}"/>
    <cellStyle name="SAPBEXstdItem 3 7" xfId="2830" xr:uid="{DB52C9A7-4FB1-44B8-8D23-998A0EC44814}"/>
    <cellStyle name="SAPBEXstdItem 3 8" xfId="1915" xr:uid="{5F036B32-CE1E-48C8-BA9E-AF170F52CC6C}"/>
    <cellStyle name="SAPBEXstdItem 3 9" xfId="4416" xr:uid="{598B8FF8-52C3-4F79-8DEC-3989A6DB9B19}"/>
    <cellStyle name="SAPBEXstdItem 4" xfId="853" xr:uid="{807F6C84-0D8B-4D2A-ABE0-FAB10860209B}"/>
    <cellStyle name="SAPBEXstdItem 4 2" xfId="1332" xr:uid="{1F14B7BB-EF92-4ADD-9629-9C9DEC04DEE5}"/>
    <cellStyle name="SAPBEXstdItem 4 2 2" xfId="2580" xr:uid="{BF6BCA83-01BD-4B9E-9BED-35AA489F02B1}"/>
    <cellStyle name="SAPBEXstdItem 4 2 2 2" xfId="15036" xr:uid="{6629DF11-C074-4A95-ABE9-D166F4AA5093}"/>
    <cellStyle name="SAPBEXstdItem 4 2 3" xfId="3086" xr:uid="{4969EBA4-75F0-43FF-8622-A0C8C892DD07}"/>
    <cellStyle name="SAPBEXstdItem 4 2 3 2" xfId="15856" xr:uid="{34537497-A6F4-48CC-90B2-D4170BD5BE6C}"/>
    <cellStyle name="SAPBEXstdItem 4 2 4" xfId="3126" xr:uid="{A80DBF9D-F1B8-47E0-9358-98038185E1E3}"/>
    <cellStyle name="SAPBEXstdItem 4 2 4 2" xfId="17329" xr:uid="{8F4ED2E1-6F21-41C3-8558-360BF1D3EB0C}"/>
    <cellStyle name="SAPBEXstdItem 4 2 5" xfId="3822" xr:uid="{C58B1BD7-AAA2-4EA8-ABC8-B929770F1401}"/>
    <cellStyle name="SAPBEXstdItem 4 2 6" xfId="2902" xr:uid="{251EDBB6-A9C6-4043-B7A8-3804002B791C}"/>
    <cellStyle name="SAPBEXstdItem 4 2 7" xfId="4234" xr:uid="{9399FB1B-A800-41B0-AF3F-730133A0A69D}"/>
    <cellStyle name="SAPBEXstdItem 4 2 8" xfId="12554" xr:uid="{8E2CC0CE-5602-4BC9-94C1-A4DD94C89FFD}"/>
    <cellStyle name="SAPBEXstdItem 4 3" xfId="2131" xr:uid="{62BB02BE-82DF-463E-B20C-AD53D5E1A767}"/>
    <cellStyle name="SAPBEXstdItem 4 3 2" xfId="14330" xr:uid="{3826CCE5-97C7-4498-9A0B-E94641AA6D36}"/>
    <cellStyle name="SAPBEXstdItem 4 3 3" xfId="14139" xr:uid="{3F82FC54-B9E5-469A-8D9A-F9ABB83F12BC}"/>
    <cellStyle name="SAPBEXstdItem 4 3 4" xfId="11145" xr:uid="{F19A6D47-50E2-4986-8F8F-028F021A7EB7}"/>
    <cellStyle name="SAPBEXstdItem 4 4" xfId="2642" xr:uid="{7922CB2B-3F16-43CF-8645-B9E644056BAA}"/>
    <cellStyle name="SAPBEXstdItem 4 4 2" xfId="10107" xr:uid="{BF2AC88C-E61B-43DA-9AE1-E22DC1D603E6}"/>
    <cellStyle name="SAPBEXstdItem 4 5" xfId="1575" xr:uid="{1CD3CC66-2EAB-442E-852A-5650DFA0F850}"/>
    <cellStyle name="SAPBEXstdItem 4 5 2" xfId="13501" xr:uid="{1BDBBE5C-DA76-4685-AA11-7B09CDE5ABFA}"/>
    <cellStyle name="SAPBEXstdItem 4 6" xfId="3748" xr:uid="{404AEF85-04F9-46CF-9800-99D8B6812F2D}"/>
    <cellStyle name="SAPBEXstdItem 4 6 2" xfId="14665" xr:uid="{A5FA757C-9DDD-465C-952D-773ED42A82F5}"/>
    <cellStyle name="SAPBEXstdItem 4 7" xfId="3756" xr:uid="{F12C40EF-5162-4300-B5F7-9A6E70DB7C2F}"/>
    <cellStyle name="SAPBEXstdItem 4 8" xfId="3297" xr:uid="{A1968BB2-CC37-4347-B15E-2A43492779C1}"/>
    <cellStyle name="SAPBEXstdItem 4 9" xfId="8215" xr:uid="{C3EC7E09-D470-4609-B132-ADC0751C8F85}"/>
    <cellStyle name="SAPBEXstdItem 5" xfId="854" xr:uid="{44758D68-AAE1-48DD-B99C-0B7EBD7A3756}"/>
    <cellStyle name="SAPBEXstdItem 5 2" xfId="1333" xr:uid="{66CB9EC6-A9EE-4406-91D1-3ADAF56725C1}"/>
    <cellStyle name="SAPBEXstdItem 5 2 2" xfId="2581" xr:uid="{2AA6847A-3D49-49B1-9DAE-5AD9E6CF1547}"/>
    <cellStyle name="SAPBEXstdItem 5 2 2 2" xfId="15120" xr:uid="{2980EC5C-C5B9-40F9-9858-6EE3059FB7DD}"/>
    <cellStyle name="SAPBEXstdItem 5 2 3" xfId="3087" xr:uid="{F59E5E11-0D1D-421C-993A-60807AF411FD}"/>
    <cellStyle name="SAPBEXstdItem 5 2 3 2" xfId="15943" xr:uid="{5E0A1149-D44D-41C8-B03A-4772EC2E20E7}"/>
    <cellStyle name="SAPBEXstdItem 5 2 4" xfId="2196" xr:uid="{5AB577D1-69F4-47B2-98E8-189E5B8A4CF8}"/>
    <cellStyle name="SAPBEXstdItem 5 2 4 2" xfId="17504" xr:uid="{FBEBFDA0-FFC2-46E0-BFB9-7428E66EFC75}"/>
    <cellStyle name="SAPBEXstdItem 5 2 5" xfId="3662" xr:uid="{7E401D45-D4BD-45A5-9E99-B6D2240E553E}"/>
    <cellStyle name="SAPBEXstdItem 5 2 6" xfId="3515" xr:uid="{6AC59FC9-1FA5-4393-A369-192E643D5CCE}"/>
    <cellStyle name="SAPBEXstdItem 5 2 7" xfId="4171" xr:uid="{C59AD0D1-9472-4709-97DC-C73A03E21C29}"/>
    <cellStyle name="SAPBEXstdItem 5 2 8" xfId="12729" xr:uid="{7EE2F335-7301-4F00-8363-FC3D587BE360}"/>
    <cellStyle name="SAPBEXstdItem 5 3" xfId="2132" xr:uid="{CF93D4E5-C0DB-4948-A5F3-BCE59C1E2794}"/>
    <cellStyle name="SAPBEXstdItem 5 3 2" xfId="14466" xr:uid="{3C21395A-6951-4483-8742-4C714022F797}"/>
    <cellStyle name="SAPBEXstdItem 5 3 3" xfId="9164" xr:uid="{31A54F72-F21A-4CC1-9C98-92DECF4BFD5E}"/>
    <cellStyle name="SAPBEXstdItem 5 3 4" xfId="11320" xr:uid="{6C6BDA9D-F63D-4A33-9095-D7E351D091C7}"/>
    <cellStyle name="SAPBEXstdItem 5 4" xfId="2643" xr:uid="{806122AB-7F23-458D-8862-CE5F30FFFCAB}"/>
    <cellStyle name="SAPBEXstdItem 5 4 2" xfId="10266" xr:uid="{FD9256CE-3340-4EF5-95B4-EC7E0DB5A9DE}"/>
    <cellStyle name="SAPBEXstdItem 5 5" xfId="1839" xr:uid="{60E66A1A-4A52-4417-90FD-CF3103E81142}"/>
    <cellStyle name="SAPBEXstdItem 5 5 2" xfId="13622" xr:uid="{DF8EB85E-ECB1-4172-9ADE-87456E5B1D9C}"/>
    <cellStyle name="SAPBEXstdItem 5 6" xfId="3488" xr:uid="{22D7F661-A1AD-4D11-9521-A9F10E57978C}"/>
    <cellStyle name="SAPBEXstdItem 5 6 2" xfId="13842" xr:uid="{00DB9CCC-078A-4979-AE24-C2DA85480430}"/>
    <cellStyle name="SAPBEXstdItem 5 7" xfId="3605" xr:uid="{8FE82027-4752-44E4-9D1D-47E7806C3D12}"/>
    <cellStyle name="SAPBEXstdItem 5 8" xfId="4103" xr:uid="{D67BC111-AFF0-4A01-A993-FACC119E2FCE}"/>
    <cellStyle name="SAPBEXstdItem 5 9" xfId="8376" xr:uid="{127C5E13-12C3-45A5-83FC-603E57477E4C}"/>
    <cellStyle name="SAPBEXstdItem 6" xfId="201" xr:uid="{5A169599-7FEC-4632-87C6-99DB6E3190BC}"/>
    <cellStyle name="SAPBEXstdItem 6 2" xfId="1154" xr:uid="{2936095A-E338-4AB5-A546-92A067326AEE}"/>
    <cellStyle name="SAPBEXstdItem 6 2 2" xfId="2402" xr:uid="{0F9581E1-BF4D-4ECA-AEA6-357A0AE5E010}"/>
    <cellStyle name="SAPBEXstdItem 6 2 3" xfId="2908" xr:uid="{93169D49-34FE-43A0-B37B-9088476CD9AA}"/>
    <cellStyle name="SAPBEXstdItem 6 2 4" xfId="3285" xr:uid="{6659AFA9-0115-4EDE-BA07-D24E3849FD6F}"/>
    <cellStyle name="SAPBEXstdItem 6 2 5" xfId="3642" xr:uid="{B5819DC0-BFA9-4BBF-AB7E-8DBF949095B1}"/>
    <cellStyle name="SAPBEXstdItem 6 2 6" xfId="1812" xr:uid="{7712F2F6-78F7-40C4-9DC8-096E028B4A9E}"/>
    <cellStyle name="SAPBEXstdItem 6 2 7" xfId="3942" xr:uid="{21F5F37E-7C2D-41A3-8064-3B76A26CDE6F}"/>
    <cellStyle name="SAPBEXstdItem 6 2 8" xfId="15334" xr:uid="{0F64C2F9-A458-408C-AB5D-1D3A7B6ECD15}"/>
    <cellStyle name="SAPBEXstdItem 6 3" xfId="1548" xr:uid="{3A32498C-233B-4FA0-94D3-64B8F81EB6BD}"/>
    <cellStyle name="SAPBEXstdItem 6 3 2" xfId="16448" xr:uid="{11DC7A24-59E7-46BD-B637-66BA9ACEB235}"/>
    <cellStyle name="SAPBEXstdItem 6 4" xfId="1452" xr:uid="{EB0AE3B6-E03A-4C1C-BF1A-23D0A30BA40B}"/>
    <cellStyle name="SAPBEXstdItem 6 5" xfId="3295" xr:uid="{CC47C6FE-D8D6-4D0C-861D-4191826144EC}"/>
    <cellStyle name="SAPBEXstdItem 6 6" xfId="3951" xr:uid="{5561DA0F-FDA8-4F1F-BF4A-0FE9E260E6EF}"/>
    <cellStyle name="SAPBEXstdItem 6 7" xfId="2305" xr:uid="{0974DE5F-BCB7-476A-BB55-BB8967025FE1}"/>
    <cellStyle name="SAPBEXstdItem 6 8" xfId="1563" xr:uid="{20B321E6-1DCB-4769-9E2C-188E173C1691}"/>
    <cellStyle name="SAPBEXstdItem 6 9" xfId="11546" xr:uid="{DD6B22C2-27DD-4FB1-AFA0-3B6068C63375}"/>
    <cellStyle name="SAPBEXstdItem 7" xfId="1144" xr:uid="{412C26AD-7ED9-4F9F-AA4C-2F7B7E492841}"/>
    <cellStyle name="SAPBEXstdItem 7 2" xfId="2392" xr:uid="{C8727CC7-EA1E-4EA7-BCF6-BE0424301E80}"/>
    <cellStyle name="SAPBEXstdItem 7 2 2" xfId="14702" xr:uid="{FD65B5F3-FA1C-421A-A079-E4E954C584D9}"/>
    <cellStyle name="SAPBEXstdItem 7 3" xfId="2898" xr:uid="{A8F4DEE6-54CC-421C-8B72-B2835F8D20A7}"/>
    <cellStyle name="SAPBEXstdItem 7 3 2" xfId="15428" xr:uid="{308B1DC9-23CD-436A-9AC9-C19ED18BBB2C}"/>
    <cellStyle name="SAPBEXstdItem 7 4" xfId="1992" xr:uid="{76065EBD-C3B8-4656-84BF-293A01CCAF2B}"/>
    <cellStyle name="SAPBEXstdItem 7 4 2" xfId="16772" xr:uid="{4C65CB1B-3477-4253-AC35-B40B592DE318}"/>
    <cellStyle name="SAPBEXstdItem 7 5" xfId="1825" xr:uid="{A1C86435-5BCB-41D0-9009-A5B969FE748D}"/>
    <cellStyle name="SAPBEXstdItem 7 6" xfId="4140" xr:uid="{320FDFF2-4A68-4B5A-98EA-36758D350AA1}"/>
    <cellStyle name="SAPBEXstdItem 7 7" xfId="2832" xr:uid="{6575A47C-8A04-434B-92FE-1AF9BA6D752B}"/>
    <cellStyle name="SAPBEXstdItem 7 8" xfId="11921" xr:uid="{77A7AA36-AC9B-4953-8569-2A4D657DA948}"/>
    <cellStyle name="SAPBEXstdItem 8" xfId="1448" xr:uid="{D64A8A0C-9676-442A-B1BC-5E44E50C9963}"/>
    <cellStyle name="SAPBEXstdItem 8 2" xfId="13801" xr:uid="{A452D2DA-DEA4-4D7E-8F9D-04258169A4C5}"/>
    <cellStyle name="SAPBEXstdItem 8 3" xfId="13010" xr:uid="{3A3F47A2-F9BA-489B-B37A-4517750134B0}"/>
    <cellStyle name="SAPBEXstdItem 8 4" xfId="10543" xr:uid="{AEE4328A-490A-483B-9349-5E3FECFFDE64}"/>
    <cellStyle name="SAPBEXstdItem 9" xfId="2298" xr:uid="{640CB4EA-11A6-4614-9A87-4839D0BAC990}"/>
    <cellStyle name="SAPBEXstdItem 9 2" xfId="9266" xr:uid="{ED7C8770-048B-4B4B-8BA6-DC70387BF079}"/>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0 2" xfId="9267" xr:uid="{B5F1EFBB-2EBD-4398-99D4-FD58E058A556}"/>
    <cellStyle name="SAPBEXstdItemX 11" xfId="4244" xr:uid="{CEA397DD-9559-43B2-845D-3BDBC5B505C4}"/>
    <cellStyle name="SAPBEXstdItemX 11 2" xfId="9025" xr:uid="{2CB1D518-3352-427C-BF45-934FEDFC25E1}"/>
    <cellStyle name="SAPBEXstdItemX 12" xfId="4282" xr:uid="{7CAAE64E-C9BC-421A-8660-8F9B3B1BFC12}"/>
    <cellStyle name="SAPBEXstdItemX 13" xfId="5751" xr:uid="{15544F70-CDD7-484E-B8C4-7C3D316A545F}"/>
    <cellStyle name="SAPBEXstdItemX 14" xfId="6021" xr:uid="{7D73512E-6CAE-449F-ABE4-825F1064B1FF}"/>
    <cellStyle name="SAPBEXstdItemX 15" xfId="7373" xr:uid="{7E4F7A3E-2D39-40EC-BD69-7816F6128E3F}"/>
    <cellStyle name="SAPBEXstdItemX 2" xfId="856" xr:uid="{42E40FD1-5E8E-4912-B337-5F8BB983618F}"/>
    <cellStyle name="SAPBEXstdItemX 2 2" xfId="1334" xr:uid="{16477056-2AFC-4819-83B2-B7BCB835D2A6}"/>
    <cellStyle name="SAPBEXstdItemX 2 2 2" xfId="2582" xr:uid="{C5359F46-8447-48AE-AF9A-675674BEE4B2}"/>
    <cellStyle name="SAPBEXstdItemX 2 2 2 2" xfId="15583" xr:uid="{9EEDC55B-FCD0-4A4B-A057-E17C0F390947}"/>
    <cellStyle name="SAPBEXstdItemX 2 2 3" xfId="3088" xr:uid="{CD05D51F-8A10-4D33-9F7E-B284ECE354A8}"/>
    <cellStyle name="SAPBEXstdItemX 2 2 3 2" xfId="16977" xr:uid="{6581F4C7-E5A8-49F8-A895-32A995AB552E}"/>
    <cellStyle name="SAPBEXstdItemX 2 2 4" xfId="2331" xr:uid="{DA51D8C4-C7AB-4159-8134-5E972AC5B830}"/>
    <cellStyle name="SAPBEXstdItemX 2 2 5" xfId="2694" xr:uid="{7BFD5C0F-AF6A-4ECF-8828-AD899731D1AF}"/>
    <cellStyle name="SAPBEXstdItemX 2 2 6" xfId="3683" xr:uid="{AC1D7DB7-9AE2-4C9A-BB6E-3E6083291E0D}"/>
    <cellStyle name="SAPBEXstdItemX 2 2 7" xfId="4425" xr:uid="{758A13B1-7DA1-42D4-AAFE-C25E80628515}"/>
    <cellStyle name="SAPBEXstdItemX 2 2 8" xfId="12180" xr:uid="{1812B233-10C9-4967-938B-3DED95D378A3}"/>
    <cellStyle name="SAPBEXstdItemX 2 3" xfId="2133" xr:uid="{C4C4E0D9-6179-4EDE-BAB8-ABFDD0AF02CF}"/>
    <cellStyle name="SAPBEXstdItemX 2 3 2" xfId="14009" xr:uid="{864C6241-D8C0-47D8-9B9A-00A30E6DD391}"/>
    <cellStyle name="SAPBEXstdItemX 2 3 3" xfId="13102" xr:uid="{CC51DE63-F6FD-4819-BD36-ADBFEA7B80BE}"/>
    <cellStyle name="SAPBEXstdItemX 2 3 4" xfId="10776" xr:uid="{972B828F-5192-462F-A092-AC985BE9B22A}"/>
    <cellStyle name="SAPBEXstdItemX 2 4" xfId="2644" xr:uid="{D52027D9-C1EA-40EB-98FB-64AD671E3BFD}"/>
    <cellStyle name="SAPBEXstdItemX 2 4 2" xfId="9777" xr:uid="{068F81A5-C5D9-4B68-B80F-41219D4E0C40}"/>
    <cellStyle name="SAPBEXstdItemX 2 5" xfId="1408" xr:uid="{6E9ABDD9-79B4-4CC0-9133-5CD01771FDFA}"/>
    <cellStyle name="SAPBEXstdItemX 2 5 2" xfId="13210" xr:uid="{45306BCF-67FC-4940-80A6-B1F435AD112F}"/>
    <cellStyle name="SAPBEXstdItemX 2 6" xfId="3310" xr:uid="{88D48F44-A8A8-4C1D-9A78-829D0F113D68}"/>
    <cellStyle name="SAPBEXstdItemX 2 6 2" xfId="14385" xr:uid="{7276F6C0-A333-4B59-9796-0BE22BD1D3C9}"/>
    <cellStyle name="SAPBEXstdItemX 2 7" xfId="3390" xr:uid="{6FCA50E1-1334-43CA-9078-C2C918BED8DB}"/>
    <cellStyle name="SAPBEXstdItemX 2 8" xfId="3946" xr:uid="{B21648AA-792B-46FF-B7E1-F7BAC9AC8D5D}"/>
    <cellStyle name="SAPBEXstdItemX 2 9" xfId="7884" xr:uid="{346F4CCE-E61A-4005-8C87-49A9ADE2436F}"/>
    <cellStyle name="SAPBEXstdItemX 3" xfId="992" xr:uid="{9979AB13-C2CA-4D56-A3E0-8166098FE99B}"/>
    <cellStyle name="SAPBEXstdItemX 3 2" xfId="12289" xr:uid="{473908DD-CF81-44AA-89D8-9A21C38AE2E8}"/>
    <cellStyle name="SAPBEXstdItemX 3 2 2" xfId="15689" xr:uid="{3EAEE4D6-F2C6-4351-BD68-D2A6976A06F3}"/>
    <cellStyle name="SAPBEXstdItemX 3 2 3" xfId="17073" xr:uid="{5E44CEA3-3317-46EB-8C93-12CDB4E7579C}"/>
    <cellStyle name="SAPBEXstdItemX 3 3" xfId="10886" xr:uid="{D97CA898-0120-42E4-AEC3-3F6E6762BB28}"/>
    <cellStyle name="SAPBEXstdItemX 3 3 2" xfId="14117" xr:uid="{C46403A9-3031-4915-A00A-EA66A7C6D24F}"/>
    <cellStyle name="SAPBEXstdItemX 3 3 3" xfId="13551" xr:uid="{3B429C2E-1CE7-4F1B-981C-3813F6AD04E0}"/>
    <cellStyle name="SAPBEXstdItemX 3 4" xfId="10086" xr:uid="{E85D48CA-8D12-4208-B03B-6F42EEABB653}"/>
    <cellStyle name="SAPBEXstdItemX 3 5" xfId="13480" xr:uid="{208B445F-33DA-47B3-A6CC-61FA85B07B33}"/>
    <cellStyle name="SAPBEXstdItemX 3 6" xfId="13168" xr:uid="{7A2E59B6-03C1-4AF0-82F6-E312CFF39107}"/>
    <cellStyle name="SAPBEXstdItemX 3 7" xfId="8193" xr:uid="{8EE140D8-EDE1-4B1C-ABFA-65CFE64DA88A}"/>
    <cellStyle name="SAPBEXstdItemX 4" xfId="1022" xr:uid="{2E905405-776B-42E8-BA91-6A3493AA08CB}"/>
    <cellStyle name="SAPBEXstdItemX 4 2" xfId="12555" xr:uid="{CF86DDCD-4B0D-44C9-B0C3-06BB10E3CD9E}"/>
    <cellStyle name="SAPBEXstdItemX 4 2 2" xfId="15857" xr:uid="{DDA88978-9F5D-448F-897C-80F8BFDCAF51}"/>
    <cellStyle name="SAPBEXstdItemX 4 2 3" xfId="17330" xr:uid="{DDCBE1EA-2C59-4C16-ABC0-3E53359F524C}"/>
    <cellStyle name="SAPBEXstdItemX 4 3" xfId="11146" xr:uid="{4F887D15-84A4-44C1-A328-40838CC0ECFF}"/>
    <cellStyle name="SAPBEXstdItemX 4 3 2" xfId="14331" xr:uid="{421E9584-1381-4276-92F4-B3DBF4E2C031}"/>
    <cellStyle name="SAPBEXstdItemX 4 3 3" xfId="14933" xr:uid="{4F2298D5-6ED7-42F9-A9E6-9985F9395CEB}"/>
    <cellStyle name="SAPBEXstdItemX 4 4" xfId="9841" xr:uid="{4EB87F65-984C-4A69-8540-3182CAB6A3F7}"/>
    <cellStyle name="SAPBEXstdItemX 4 5" xfId="13274" xr:uid="{7B0BA08F-9D67-4A14-8B1F-466FB0DBC5BE}"/>
    <cellStyle name="SAPBEXstdItemX 4 6" xfId="15135" xr:uid="{E3B4162C-FE97-4534-B279-02C13879BE32}"/>
    <cellStyle name="SAPBEXstdItemX 4 7" xfId="7948" xr:uid="{4995AEF5-D8F0-44C9-A797-0B203280D584}"/>
    <cellStyle name="SAPBEXstdItemX 5" xfId="277" xr:uid="{0BDBE0B9-7A2E-4DE7-8D4D-F263C2D9E811}"/>
    <cellStyle name="SAPBEXstdItemX 5 2" xfId="1191" xr:uid="{0E65642B-96D5-47DA-A075-49420B23EAC1}"/>
    <cellStyle name="SAPBEXstdItemX 5 2 2" xfId="2439" xr:uid="{D37C7E5E-3ACF-4EDF-8B3D-22AFF436BFF8}"/>
    <cellStyle name="SAPBEXstdItemX 5 2 2 2" xfId="15944" xr:uid="{3E281B88-D1B8-4406-858A-A4BFEFDCA883}"/>
    <cellStyle name="SAPBEXstdItemX 5 2 3" xfId="2945" xr:uid="{E16BBAB9-427B-4864-8A2D-D51B07B34EF9}"/>
    <cellStyle name="SAPBEXstdItemX 5 2 3 2" xfId="17505" xr:uid="{56AD7056-66B2-44F6-84EB-D3F8019A1DE9}"/>
    <cellStyle name="SAPBEXstdItemX 5 2 4" xfId="2863" xr:uid="{8ABE6A6C-8F40-44B3-829E-C3AAC2F1CD65}"/>
    <cellStyle name="SAPBEXstdItemX 5 2 5" xfId="3188" xr:uid="{48781F6D-AB95-44A7-8C25-6F43F97C9313}"/>
    <cellStyle name="SAPBEXstdItemX 5 2 6" xfId="4044" xr:uid="{FCFA0E03-7887-44AA-B3EF-04BD08D38E9E}"/>
    <cellStyle name="SAPBEXstdItemX 5 2 7" xfId="4377" xr:uid="{7923F9EE-B6AD-4EEA-9F53-3B4139B9151A}"/>
    <cellStyle name="SAPBEXstdItemX 5 2 8" xfId="12730" xr:uid="{4B71BF26-C5DA-459A-AB32-F3F65CCCAE81}"/>
    <cellStyle name="SAPBEXstdItemX 5 3" xfId="1619" xr:uid="{A73AFF43-9A4B-4CE7-98BF-0358F09D1EF0}"/>
    <cellStyle name="SAPBEXstdItemX 5 3 2" xfId="14467" xr:uid="{9ACA451F-60C8-46E5-9E79-E2499FF466FF}"/>
    <cellStyle name="SAPBEXstdItemX 5 3 3" xfId="9165" xr:uid="{10969C20-6C9F-4E46-AE94-F8192CC9F30F}"/>
    <cellStyle name="SAPBEXstdItemX 5 3 4" xfId="11321" xr:uid="{85855DE1-76C0-4550-98AC-BA987A2DA7A6}"/>
    <cellStyle name="SAPBEXstdItemX 5 4" xfId="1487" xr:uid="{F8E07FCD-CBD7-4AE0-B605-D908CAA3C5E0}"/>
    <cellStyle name="SAPBEXstdItemX 5 4 2" xfId="10028" xr:uid="{9A25061E-D4DA-40A2-B7BA-C9A6995D2AB7}"/>
    <cellStyle name="SAPBEXstdItemX 5 5" xfId="1877" xr:uid="{6AD98A92-69D4-41B1-A489-F9463B35B246}"/>
    <cellStyle name="SAPBEXstdItemX 5 5 2" xfId="13422" xr:uid="{3D76966C-FCE7-4DD6-A051-4621F1C49B4E}"/>
    <cellStyle name="SAPBEXstdItemX 5 6" xfId="3785" xr:uid="{7A8A1866-5D53-4B85-80EE-6CECF6B12108}"/>
    <cellStyle name="SAPBEXstdItemX 5 6 2" xfId="14629" xr:uid="{8C1170A8-6EEF-44AD-B282-FEC2B5156FC5}"/>
    <cellStyle name="SAPBEXstdItemX 5 7" xfId="4157" xr:uid="{E1ADF97F-65C9-4696-8A52-F1ACA1331C88}"/>
    <cellStyle name="SAPBEXstdItemX 5 8" xfId="1885" xr:uid="{D7D1EAE5-A0B2-4FC0-B58E-8471665CF903}"/>
    <cellStyle name="SAPBEXstdItemX 5 9" xfId="8135" xr:uid="{554D13A3-B5AC-4CDF-B694-2E6494FE3129}"/>
    <cellStyle name="SAPBEXstdItemX 6" xfId="1145" xr:uid="{C9ABFA23-C026-49E0-ACEE-C2E3E6EDA593}"/>
    <cellStyle name="SAPBEXstdItemX 6 2" xfId="2393" xr:uid="{3C89FA39-6E9D-4B39-A4F9-FFA02D5BC7E8}"/>
    <cellStyle name="SAPBEXstdItemX 6 2 2" xfId="15777" xr:uid="{C56DBECC-BBC3-4415-9622-DF27D80063E1}"/>
    <cellStyle name="SAPBEXstdItemX 6 2 3" xfId="17250" xr:uid="{EC9FE3C6-28FE-48AA-B477-97DB56332421}"/>
    <cellStyle name="SAPBEXstdItemX 6 2 4" xfId="12466" xr:uid="{69B251B2-7AA3-4EA7-9392-1C6401A40016}"/>
    <cellStyle name="SAPBEXstdItemX 6 3" xfId="2899" xr:uid="{C4312A8C-95AC-475E-AB81-8C7DA70338A5}"/>
    <cellStyle name="SAPBEXstdItemX 6 3 2" xfId="14251" xr:uid="{A10C5B14-4168-4FDD-B186-A0D94990CB4C}"/>
    <cellStyle name="SAPBEXstdItemX 6 4" xfId="1798" xr:uid="{09A022EC-9577-404D-8F71-7BDA435CD4DA}"/>
    <cellStyle name="SAPBEXstdItemX 6 4 2" xfId="14938" xr:uid="{E3AEFACA-F848-467D-9488-C12CFC70A4A0}"/>
    <cellStyle name="SAPBEXstdItemX 6 5" xfId="1911" xr:uid="{BE2626EC-07BE-46CC-A12F-4CB5AA9175CA}"/>
    <cellStyle name="SAPBEXstdItemX 6 6" xfId="4141" xr:uid="{7A62F637-54EF-4DA8-BBED-CE0F8FCB50A1}"/>
    <cellStyle name="SAPBEXstdItemX 6 7" xfId="4130" xr:uid="{D64850F0-94C0-4321-9CAF-15CDC756D143}"/>
    <cellStyle name="SAPBEXstdItemX 6 8" xfId="11064" xr:uid="{66B8DD41-A050-4FF6-B109-67D8DDB362D7}"/>
    <cellStyle name="SAPBEXstdItemX 7" xfId="1449" xr:uid="{7634EDD8-7D23-4841-9B2A-50E23F12CC69}"/>
    <cellStyle name="SAPBEXstdItemX 7 2" xfId="15335" xr:uid="{A8D08ECB-368C-491B-86F7-AC32D8F304BB}"/>
    <cellStyle name="SAPBEXstdItemX 7 3" xfId="16449" xr:uid="{ABB50C56-DE1E-4CA9-B666-406EA6EC84DA}"/>
    <cellStyle name="SAPBEXstdItemX 7 4" xfId="11547" xr:uid="{9B4C7D31-630D-4A55-8F79-332439BFC056}"/>
    <cellStyle name="SAPBEXstdItemX 8" xfId="2242" xr:uid="{CF441578-125B-4694-9272-A058B4F7DA41}"/>
    <cellStyle name="SAPBEXstdItemX 8 2" xfId="15429" xr:uid="{D4D0BE66-527C-4D87-BDFA-B046575C554D}"/>
    <cellStyle name="SAPBEXstdItemX 8 3" xfId="16773" xr:uid="{9AC24826-9B19-41ED-B71F-8FE967E9FEDB}"/>
    <cellStyle name="SAPBEXstdItemX 8 4" xfId="11922" xr:uid="{ABE82257-5261-4280-A6D0-AF724D68CA0B}"/>
    <cellStyle name="SAPBEXstdItemX 9" xfId="3536" xr:uid="{B0846E3C-2A90-4CFA-A7DA-310F7D32E322}"/>
    <cellStyle name="SAPBEXstdItemX 9 2" xfId="13802" xr:uid="{AEB05AC6-E098-46C1-82BB-10ABD04DDFC0}"/>
    <cellStyle name="SAPBEXstdItemX 9 3" xfId="14163" xr:uid="{CDEE13D3-078D-47E4-A2F8-AE74D4D740B2}"/>
    <cellStyle name="SAPBEXstdItemX 9 4" xfId="10544" xr:uid="{B5F6CD2A-7073-448D-A655-95F537C84097}"/>
    <cellStyle name="SAPBEXtitle" xfId="86" xr:uid="{94B9FB4A-5E8F-449D-B47F-2419388E2F2E}"/>
    <cellStyle name="SAPBEXtitle 10" xfId="9268" xr:uid="{5C1FB5BF-306B-42ED-80BE-A0256E9E6AC8}"/>
    <cellStyle name="SAPBEXtitle 11" xfId="9026" xr:uid="{A983E74D-F70B-4E58-817F-6C4A90EFDD5B}"/>
    <cellStyle name="SAPBEXtitle 12" xfId="7374" xr:uid="{CFD308C9-9D8D-4886-A552-29A597CDF8C1}"/>
    <cellStyle name="SAPBEXtitle 2" xfId="857" xr:uid="{87C1AA6E-BC3B-425A-856E-ABBD4295E47C}"/>
    <cellStyle name="SAPBEXtitle 2 2" xfId="858" xr:uid="{51AC2B42-8553-4E5B-B13D-DD095C8BF78D}"/>
    <cellStyle name="SAPBEXtitle 2 2 2" xfId="1335" xr:uid="{C67D2503-1F7C-4213-AF02-63E0CB9FCA61}"/>
    <cellStyle name="SAPBEXtitle 2 2 2 2" xfId="2583" xr:uid="{B015BFA6-3A93-492D-8E86-76E3796BD617}"/>
    <cellStyle name="SAPBEXtitle 2 2 2 3" xfId="3089" xr:uid="{39AE5A83-6E71-42FE-9020-E617977B7622}"/>
    <cellStyle name="SAPBEXtitle 2 2 2 4" xfId="3125" xr:uid="{1A9C806B-1F16-4807-98DE-F86D631E0532}"/>
    <cellStyle name="SAPBEXtitle 2 2 2 5" xfId="3451" xr:uid="{869A8798-BA45-4BF2-8245-1C863F3DD623}"/>
    <cellStyle name="SAPBEXtitle 2 2 2 6" xfId="3391" xr:uid="{0D38B9A8-B193-47F7-979B-63D9DCB0A93F}"/>
    <cellStyle name="SAPBEXtitle 2 2 2 7" xfId="4340" xr:uid="{168362D4-1BDF-415F-9D22-824E6DAF5873}"/>
    <cellStyle name="SAPBEXtitle 2 2 2 8" xfId="14856" xr:uid="{97C82EF9-0C1F-43D9-ABF2-0355DADAA6F8}"/>
    <cellStyle name="SAPBEXtitle 2 2 3" xfId="2135" xr:uid="{086B65E4-E619-48C2-BE10-8536B74C5DEA}"/>
    <cellStyle name="SAPBEXtitle 2 2 3 2" xfId="15584" xr:uid="{FF922C0D-96E5-43B3-834C-1A5C7031F967}"/>
    <cellStyle name="SAPBEXtitle 2 2 4" xfId="2646" xr:uid="{2B893455-6F28-4AFE-AAEE-88339C45C84A}"/>
    <cellStyle name="SAPBEXtitle 2 2 4 2" xfId="16978" xr:uid="{BF71447E-E46D-4F5B-BEF3-7D8C9E1FA636}"/>
    <cellStyle name="SAPBEXtitle 2 2 5" xfId="1837" xr:uid="{32E2CA9C-7E1C-4D27-BDD3-ABEA4412A290}"/>
    <cellStyle name="SAPBEXtitle 2 2 6" xfId="2759" xr:uid="{8A445A95-28E9-406E-9BA5-920454397431}"/>
    <cellStyle name="SAPBEXtitle 2 2 7" xfId="3314" xr:uid="{8CEE3123-541C-498A-AF5B-8A8A7895ABF3}"/>
    <cellStyle name="SAPBEXtitle 2 2 8" xfId="4155" xr:uid="{737F8B1B-EEDC-482A-B720-DC019710467D}"/>
    <cellStyle name="SAPBEXtitle 2 2 9" xfId="12181" xr:uid="{0BB8D162-B673-427C-AB32-2D572EB898CA}"/>
    <cellStyle name="SAPBEXtitle 2 3" xfId="10777" xr:uid="{F3C43120-D22D-494D-B71A-2DD7F02DB88E}"/>
    <cellStyle name="SAPBEXtitle 2 3 2" xfId="14010" xr:uid="{EDF2468D-075E-4350-B26F-131E331A798C}"/>
    <cellStyle name="SAPBEXtitle 2 3 3" xfId="13833" xr:uid="{14AEB74D-C07E-483B-B973-AB2199F64D19}"/>
    <cellStyle name="SAPBEXtitle 2 4" xfId="9776" xr:uid="{CB03D565-2997-4476-A618-C3031EEBD623}"/>
    <cellStyle name="SAPBEXtitle 2 5" xfId="13209" xr:uid="{04E7B81A-A4E7-46A7-AEA3-C99C13FC4FCF}"/>
    <cellStyle name="SAPBEXtitle 2 6" xfId="13080" xr:uid="{9FA7E261-D617-40E9-B295-B029A8AF7B5D}"/>
    <cellStyle name="SAPBEXtitle 2 7" xfId="7883" xr:uid="{6FA51F86-3970-4227-B9E5-19A759FE7BAC}"/>
    <cellStyle name="SAPBEXtitle 3" xfId="859" xr:uid="{688035D5-01CF-4469-8968-C5F29F34E1E3}"/>
    <cellStyle name="SAPBEXtitle 3 10" xfId="8194" xr:uid="{8D1ED5DC-BF3D-41E5-AA68-7D74CFDF4499}"/>
    <cellStyle name="SAPBEXtitle 3 2" xfId="860" xr:uid="{E877C252-DAAE-4B2C-82DC-B70CE8926AB4}"/>
    <cellStyle name="SAPBEXtitle 3 2 2" xfId="14916" xr:uid="{7AB96D9C-2A01-4B0E-992E-35E2F1C350D2}"/>
    <cellStyle name="SAPBEXtitle 3 2 3" xfId="15690" xr:uid="{34C5506E-8B0D-4B68-8972-ACF41CB67E5A}"/>
    <cellStyle name="SAPBEXtitle 3 2 4" xfId="17074" xr:uid="{AB4A4165-9011-4ACA-B421-2878AB42E854}"/>
    <cellStyle name="SAPBEXtitle 3 2 5" xfId="12290" xr:uid="{B220736E-4CF1-4E7D-BAD6-D5D246654DFA}"/>
    <cellStyle name="SAPBEXtitle 3 3" xfId="1336" xr:uid="{8F7C0B56-8E2D-43CB-AE69-4803107BF5FB}"/>
    <cellStyle name="SAPBEXtitle 3 3 2" xfId="2584" xr:uid="{BC0B5A85-E8FC-4E67-9870-53B73BAD30DD}"/>
    <cellStyle name="SAPBEXtitle 3 3 2 2" xfId="14118" xr:uid="{1125D9FF-846B-4E0F-B5FC-B9D883AEACBF}"/>
    <cellStyle name="SAPBEXtitle 3 3 3" xfId="3090" xr:uid="{56A458FC-AFC8-4749-8840-028CCF331A83}"/>
    <cellStyle name="SAPBEXtitle 3 3 3 2" xfId="14722" xr:uid="{1CF509B1-B4C8-4513-829D-ED0DBC66C246}"/>
    <cellStyle name="SAPBEXtitle 3 3 4" xfId="3273" xr:uid="{951BB714-6FF3-45E9-A80A-4716B6CD0DE2}"/>
    <cellStyle name="SAPBEXtitle 3 3 5" xfId="3634" xr:uid="{F8F6D585-EBA3-40C3-A90F-5374B10FED55}"/>
    <cellStyle name="SAPBEXtitle 3 3 6" xfId="3181" xr:uid="{E1D83730-D79B-4EEB-9AF8-515D1FB61736}"/>
    <cellStyle name="SAPBEXtitle 3 3 7" xfId="2299" xr:uid="{A45FA11B-7C99-4A79-B418-B01D65230366}"/>
    <cellStyle name="SAPBEXtitle 3 3 8" xfId="10887" xr:uid="{EB8C76B8-3BF8-4108-B563-50670212828F}"/>
    <cellStyle name="SAPBEXtitle 3 4" xfId="2136" xr:uid="{16CF4C98-808F-4AB0-B33E-D0D847905EB3}"/>
    <cellStyle name="SAPBEXtitle 3 4 2" xfId="10087" xr:uid="{21494BC7-747F-4B62-BF56-CCAF1CC93CA9}"/>
    <cellStyle name="SAPBEXtitle 3 5" xfId="2647" xr:uid="{3CF99362-97D0-4941-99FC-C88425915972}"/>
    <cellStyle name="SAPBEXtitle 3 5 2" xfId="13481" xr:uid="{FADA551E-B042-46E8-880E-CE561221D37C}"/>
    <cellStyle name="SAPBEXtitle 3 6" xfId="2653" xr:uid="{75F1412F-3DDF-494D-A932-A111114CD655}"/>
    <cellStyle name="SAPBEXtitle 3 6 2" xfId="12973" xr:uid="{9CC25784-725B-4651-B2F9-866C739EDC1C}"/>
    <cellStyle name="SAPBEXtitle 3 7" xfId="3422" xr:uid="{762831AC-0416-43D0-ADE7-D862E6852750}"/>
    <cellStyle name="SAPBEXtitle 3 8" xfId="1496" xr:uid="{38B9118E-DAB2-4B0B-833C-0022654B70EE}"/>
    <cellStyle name="SAPBEXtitle 3 9" xfId="4304" xr:uid="{6B4C68E9-4B5D-4232-A295-E1D5BB6C7A21}"/>
    <cellStyle name="SAPBEXtitle 4" xfId="993" xr:uid="{9F2BBA02-8F2E-4130-BBAB-4FD3F3F6D56A}"/>
    <cellStyle name="SAPBEXtitle 4 2" xfId="12556" xr:uid="{6C16DF38-DC3A-46E0-9AEF-2D528CFD9630}"/>
    <cellStyle name="SAPBEXtitle 4 2 2" xfId="15037" xr:uid="{E397BC35-7365-489B-91E3-A7E7DE7D8902}"/>
    <cellStyle name="SAPBEXtitle 4 2 3" xfId="15858" xr:uid="{6DB8EFB2-CACE-443E-B44C-040C837DED9F}"/>
    <cellStyle name="SAPBEXtitle 4 2 4" xfId="17331" xr:uid="{C2B9A05C-86FA-4FD4-AF31-842ADF5023CF}"/>
    <cellStyle name="SAPBEXtitle 4 3" xfId="11147" xr:uid="{9A1FEC39-0A81-4F1C-993F-B29499FAA32B}"/>
    <cellStyle name="SAPBEXtitle 4 3 2" xfId="14332" xr:uid="{AEA31256-2515-4B68-8E88-CB3BDD5CBC42}"/>
    <cellStyle name="SAPBEXtitle 4 3 3" xfId="13085" xr:uid="{13135CB3-27A6-46BD-8FF2-2B51B76D137C}"/>
    <cellStyle name="SAPBEXtitle 4 4" xfId="10106" xr:uid="{0272FCED-18DF-41FC-87CB-9F30E80E4F40}"/>
    <cellStyle name="SAPBEXtitle 4 5" xfId="13500" xr:uid="{69FB8A82-5B1C-4750-A75C-5921A5AF69E7}"/>
    <cellStyle name="SAPBEXtitle 4 6" xfId="13702" xr:uid="{F25547F8-A9B8-4FEC-A4EE-2F3235121792}"/>
    <cellStyle name="SAPBEXtitle 4 7" xfId="8214" xr:uid="{1988F37A-021E-4E5B-8E3E-A53092ED0819}"/>
    <cellStyle name="SAPBEXtitle 5" xfId="1021" xr:uid="{0E202866-DD89-4448-9E6D-622ED96100DD}"/>
    <cellStyle name="SAPBEXtitle 5 2" xfId="12731" xr:uid="{A16F84D6-7E8B-4A40-A480-D7BC6D44F70F}"/>
    <cellStyle name="SAPBEXtitle 5 2 2" xfId="15121" xr:uid="{17338611-C288-497B-BC77-B6970F4DCBE1}"/>
    <cellStyle name="SAPBEXtitle 5 2 3" xfId="15945" xr:uid="{6E80A49E-ABA9-47E0-9E97-4E534F1F9C19}"/>
    <cellStyle name="SAPBEXtitle 5 2 4" xfId="17506" xr:uid="{F603A5ED-DCC8-4B95-A966-C174A9622EBA}"/>
    <cellStyle name="SAPBEXtitle 5 3" xfId="11322" xr:uid="{F8839EDD-4856-4E46-8B5D-582B73EA89F4}"/>
    <cellStyle name="SAPBEXtitle 5 3 2" xfId="14468" xr:uid="{A90E6961-82AF-454E-B79F-297D632F3BA9}"/>
    <cellStyle name="SAPBEXtitle 5 3 3" xfId="9166" xr:uid="{EF2F4511-E39B-4858-894D-55705720CA07}"/>
    <cellStyle name="SAPBEXtitle 5 4" xfId="10265" xr:uid="{D1337B0B-71E2-4B00-9D3C-AE42A9467A26}"/>
    <cellStyle name="SAPBEXtitle 5 5" xfId="13621" xr:uid="{EC7AEE1A-177F-47D8-8039-A9183C487AFA}"/>
    <cellStyle name="SAPBEXtitle 5 6" xfId="9053" xr:uid="{801291A7-955E-45E3-ADBB-DD5B7C74378C}"/>
    <cellStyle name="SAPBEXtitle 5 7" xfId="8375" xr:uid="{D82F0EED-F21E-4E66-8FE3-FE568F00721C}"/>
    <cellStyle name="SAPBEXtitle 6" xfId="278" xr:uid="{ECE3810B-E6BE-411D-9DDA-CE1026EA4AF8}"/>
    <cellStyle name="SAPBEXtitle 6 2" xfId="1192" xr:uid="{FF188805-D682-41E8-AB88-328033E81179}"/>
    <cellStyle name="SAPBEXtitle 6 2 2" xfId="2440" xr:uid="{B2E750CC-FE1E-4D7B-9638-451CC245F93C}"/>
    <cellStyle name="SAPBEXtitle 6 2 2 2" xfId="15005" xr:uid="{553F7B05-8BE9-4FCD-BCD7-7F16C3B11BD2}"/>
    <cellStyle name="SAPBEXtitle 6 2 3" xfId="2946" xr:uid="{328CE0AE-4158-4AAF-A643-47D4E5E6C5E0}"/>
    <cellStyle name="SAPBEXtitle 6 2 3 2" xfId="15778" xr:uid="{48827AD4-E916-4538-A715-9D4B9BB2151D}"/>
    <cellStyle name="SAPBEXtitle 6 2 4" xfId="1755" xr:uid="{2CCAF96A-1ABE-40E6-BF50-6F845398EFBB}"/>
    <cellStyle name="SAPBEXtitle 6 2 4 2" xfId="17251" xr:uid="{EC13CD78-B2DE-4D93-A03E-D06EBC5713E2}"/>
    <cellStyle name="SAPBEXtitle 6 2 5" xfId="3431" xr:uid="{7726501B-9017-4903-AA7F-C74FFAC72D2F}"/>
    <cellStyle name="SAPBEXtitle 6 2 6" xfId="3467" xr:uid="{F70F7990-09E1-471A-8688-172F7C26605B}"/>
    <cellStyle name="SAPBEXtitle 6 2 7" xfId="4465" xr:uid="{3E8E0717-90A9-4FCC-A5D9-DFAE4318ED67}"/>
    <cellStyle name="SAPBEXtitle 6 2 8" xfId="12467" xr:uid="{03368156-1D6A-4DBB-B917-EB841B6336D5}"/>
    <cellStyle name="SAPBEXtitle 6 3" xfId="1620" xr:uid="{F2FEF289-6DCD-463B-8617-12B55FCF32B9}"/>
    <cellStyle name="SAPBEXtitle 6 3 2" xfId="14252" xr:uid="{B7DCF6F9-2E3A-4977-9A49-28C5F1EB926A}"/>
    <cellStyle name="SAPBEXtitle 6 4" xfId="1517" xr:uid="{96DA03BA-CA5A-466A-8F82-91E2FEB7658D}"/>
    <cellStyle name="SAPBEXtitle 6 4 2" xfId="13090" xr:uid="{56060F85-CA38-4233-9330-EAC0D8B0FCE1}"/>
    <cellStyle name="SAPBEXtitle 6 5" xfId="2693" xr:uid="{430FF385-7849-4EFB-A15D-0CE99282B96C}"/>
    <cellStyle name="SAPBEXtitle 6 6" xfId="1855" xr:uid="{F3961017-1732-41FD-892B-604D06B0F1FF}"/>
    <cellStyle name="SAPBEXtitle 6 7" xfId="4173" xr:uid="{A886334D-1B56-4ABE-B6FC-E31A716EF5A9}"/>
    <cellStyle name="SAPBEXtitle 6 8" xfId="3739" xr:uid="{CAF67A07-CEF7-41B1-8223-80260BD8B828}"/>
    <cellStyle name="SAPBEXtitle 6 9" xfId="11065" xr:uid="{0A2A9EC9-8205-41E1-B1B3-871911438A39}"/>
    <cellStyle name="SAPBEXtitle 7" xfId="6022" xr:uid="{35F722F5-9066-42B0-9298-DEF749D7224F}"/>
    <cellStyle name="SAPBEXtitle 7 2" xfId="14565" xr:uid="{5434FB13-47C8-4D36-BE2C-3883D2C1A53F}"/>
    <cellStyle name="SAPBEXtitle 7 3" xfId="15336" xr:uid="{04FD682D-2AFA-40F4-BBF0-E4A210124B8A}"/>
    <cellStyle name="SAPBEXtitle 7 4" xfId="11548" xr:uid="{CA7DB2DE-E46C-47E2-8432-E95E7487EFB1}"/>
    <cellStyle name="SAPBEXtitle 8" xfId="11923" xr:uid="{490D7FEB-3598-403C-A0FD-82D263AD9CBC}"/>
    <cellStyle name="SAPBEXtitle 8 2" xfId="14703" xr:uid="{D9252A1C-9A0B-43CF-9B5B-2607EEEE2A8D}"/>
    <cellStyle name="SAPBEXtitle 8 3" xfId="15430" xr:uid="{35C60BA5-D177-4DC6-A33C-3DC98B5A43C8}"/>
    <cellStyle name="SAPBEXtitle 8 4" xfId="16774" xr:uid="{90DD93FF-A18D-4CC2-893C-9D77C18A0010}"/>
    <cellStyle name="SAPBEXtitle 9" xfId="10545" xr:uid="{22580A9C-13D5-47E8-90E3-24ED148E6C31}"/>
    <cellStyle name="SAPBEXtitle 9 2" xfId="13803" xr:uid="{2D8C3869-018E-4C5F-9947-A0AE6368405C}"/>
    <cellStyle name="SAPBEXtitle 9 3" xfId="14957" xr:uid="{3BE7028A-9905-4FE6-8972-47D91A2E551C}"/>
    <cellStyle name="SAPBEXunassignedItem" xfId="279" xr:uid="{199D0107-BB34-4DEB-86A1-38CD908C699D}"/>
    <cellStyle name="SAPBEXunassignedItem 10" xfId="5752" xr:uid="{21494B52-5148-4974-855D-4428F4501B10}"/>
    <cellStyle name="SAPBEXunassignedItem 11" xfId="6023" xr:uid="{F34E26AB-822F-4C0F-BF8E-9F5E46C4839C}"/>
    <cellStyle name="SAPBEXunassignedItem 2" xfId="861" xr:uid="{AC2C4AB3-0AA0-4C2D-A4A0-B4135E84EC4D}"/>
    <cellStyle name="SAPBEXunassignedItem 2 2" xfId="2138" xr:uid="{58A7B0AD-8683-49ED-9628-0B498C83D165}"/>
    <cellStyle name="SAPBEXunassignedItem 2 2 2" xfId="14857" xr:uid="{3B917512-6505-4D85-A00B-C31DB213A700}"/>
    <cellStyle name="SAPBEXunassignedItem 2 2 3" xfId="15585" xr:uid="{E6EDD5BF-FD3F-480B-87C5-EB5766247C5C}"/>
    <cellStyle name="SAPBEXunassignedItem 2 2 4" xfId="12182" xr:uid="{A169E2D7-2F99-4104-BA43-43AA17374108}"/>
    <cellStyle name="SAPBEXunassignedItem 2 3" xfId="2648" xr:uid="{288F1ED4-6270-421E-8002-4F2334053470}"/>
    <cellStyle name="SAPBEXunassignedItem 2 3 2" xfId="14011" xr:uid="{699C6CA3-7105-4E9D-B68C-8D1A4FE0814F}"/>
    <cellStyle name="SAPBEXunassignedItem 2 4" xfId="1836" xr:uid="{C40AED18-69AB-48C0-B786-C7B91E4F3DFC}"/>
    <cellStyle name="SAPBEXunassignedItem 2 4 2" xfId="13557" xr:uid="{D51BD056-F76A-45E3-879C-F41551D9D34E}"/>
    <cellStyle name="SAPBEXunassignedItem 2 5" xfId="2697" xr:uid="{12980551-3770-4C8A-A41D-F2209EC9C884}"/>
    <cellStyle name="SAPBEXunassignedItem 2 6" xfId="1657" xr:uid="{0DDFA619-B1F4-4A55-BFF9-C2690B1B2C1A}"/>
    <cellStyle name="SAPBEXunassignedItem 2 7" xfId="4322" xr:uid="{82A0891E-976F-4060-8C87-2495E460FD93}"/>
    <cellStyle name="SAPBEXunassignedItem 2 8" xfId="10778" xr:uid="{30120B66-FA15-419F-A59E-D75A321ABB79}"/>
    <cellStyle name="SAPBEXunassignedItem 3" xfId="956" xr:uid="{E0304089-417F-4A54-90FA-40364369641E}"/>
    <cellStyle name="SAPBEXunassignedItem 3 2" xfId="2224" xr:uid="{795ECE1B-7645-47FB-9048-5E8C61F353D4}"/>
    <cellStyle name="SAPBEXunassignedItem 3 2 2" xfId="15247" xr:uid="{6139FE3F-F28F-4807-B22A-661B4CE1003F}"/>
    <cellStyle name="SAPBEXunassignedItem 3 2 3" xfId="16017" xr:uid="{38305D62-F012-443A-9AE0-49C41F4BF5A5}"/>
    <cellStyle name="SAPBEXunassignedItem 3 2 4" xfId="12908" xr:uid="{C98EAF86-3126-4EE7-A17B-62C84FF4A952}"/>
    <cellStyle name="SAPBEXunassignedItem 3 3" xfId="2731" xr:uid="{D38C3000-0C28-458E-A7CD-117DDABF7C82}"/>
    <cellStyle name="SAPBEXunassignedItem 3 3 2" xfId="14620" xr:uid="{07156921-572F-4C28-B1A3-01CCE8955967}"/>
    <cellStyle name="SAPBEXunassignedItem 3 4" xfId="2272" xr:uid="{657867CD-E447-4823-AB1E-8582025A6175}"/>
    <cellStyle name="SAPBEXunassignedItem 3 4 2" xfId="15396" xr:uid="{50205F9E-8F6E-4F9A-A132-F73E14216427}"/>
    <cellStyle name="SAPBEXunassignedItem 3 5" xfId="2852" xr:uid="{98431305-D4B1-4767-B506-438D7AFC8269}"/>
    <cellStyle name="SAPBEXunassignedItem 3 6" xfId="2277" xr:uid="{02AF0003-C3CE-40E3-B95D-3C89578D1875}"/>
    <cellStyle name="SAPBEXunassignedItem 3 7" xfId="4444" xr:uid="{FD3AD57C-B141-479A-B043-0ECF354A5B55}"/>
    <cellStyle name="SAPBEXunassignedItem 3 8" xfId="11691" xr:uid="{8A5D3FE4-F7C1-476E-9A65-C1E0997C8B5E}"/>
    <cellStyle name="SAPBEXunassignedItem 4" xfId="1621" xr:uid="{7AB08FFC-561B-4C8A-B4A6-2086D6915967}"/>
    <cellStyle name="SAPBEXunassignedItem 4 2" xfId="16775" xr:uid="{591128D7-D4E5-4E30-8E81-28C93CEA8A65}"/>
    <cellStyle name="SAPBEXunassignedItem 4 3" xfId="11924" xr:uid="{E4C9DBA7-CA7A-4283-A174-170E068BA124}"/>
    <cellStyle name="SAPBEXunassignedItem 5" xfId="2168" xr:uid="{BBD237C3-45D6-4534-83C0-EE46DE4852A4}"/>
    <cellStyle name="SAPBEXunassignedItem 5 2" xfId="10546" xr:uid="{B540E924-5861-49DD-ABF8-1C012F814925}"/>
    <cellStyle name="SAPBEXunassignedItem 6" xfId="3503" xr:uid="{26B5567B-96C7-4C14-B385-A15A9D26830E}"/>
    <cellStyle name="SAPBEXunassignedItem 7" xfId="2774" xr:uid="{35EAFE4D-8067-4795-9917-133DE989637F}"/>
    <cellStyle name="SAPBEXunassignedItem 8" xfId="3392" xr:uid="{72CF116D-80D6-4874-B8CA-C8385E650004}"/>
    <cellStyle name="SAPBEXunassignedItem 9" xfId="4318" xr:uid="{196A6826-A850-44A6-B806-DA219CB6EB3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0 2" xfId="9027" xr:uid="{FC275123-F19A-48EF-825F-59709CFCAC7D}"/>
    <cellStyle name="SAPBEXundefined 11" xfId="3152" xr:uid="{8A873D77-5782-4337-B35A-0539B9BF9F31}"/>
    <cellStyle name="SAPBEXundefined 12" xfId="3466" xr:uid="{3E87FA2C-85C5-4334-A9D3-5CD43C281405}"/>
    <cellStyle name="SAPBEXundefined 13" xfId="4116" xr:uid="{DD8C4483-75EC-4AA8-B89C-73C38D254D57}"/>
    <cellStyle name="SAPBEXundefined 14" xfId="4214" xr:uid="{DEF16691-A81C-4623-BC4D-6C260B2B7136}"/>
    <cellStyle name="SAPBEXundefined 15" xfId="6024" xr:uid="{F44E040F-42A8-4AAC-AAFA-9828CBA42BAF}"/>
    <cellStyle name="SAPBEXundefined 16" xfId="7375" xr:uid="{606B55C1-BE96-44E9-BD58-FB5895E13427}"/>
    <cellStyle name="SAPBEXundefined 2" xfId="863" xr:uid="{7E058BF5-3498-44FF-90E1-194F8562B592}"/>
    <cellStyle name="SAPBEXundefined 2 10" xfId="7882" xr:uid="{1343A317-8AA2-40D5-A05A-16BD86636776}"/>
    <cellStyle name="SAPBEXundefined 2 2" xfId="864" xr:uid="{575DBC27-65C7-415A-91F4-249A00EE9742}"/>
    <cellStyle name="SAPBEXundefined 2 2 2" xfId="1338" xr:uid="{E71FA684-33D3-4A4A-90F3-F4F525CF7659}"/>
    <cellStyle name="SAPBEXundefined 2 2 2 2" xfId="2586" xr:uid="{5F8B3DAF-2F73-4987-A7EB-C486C6351B6E}"/>
    <cellStyle name="SAPBEXundefined 2 2 2 3" xfId="3092" xr:uid="{916C0C80-9E36-447D-8921-7F05ED6E5ECB}"/>
    <cellStyle name="SAPBEXundefined 2 2 2 4" xfId="3135" xr:uid="{F692BC32-0F9D-4F7F-AE8B-C852A237B8EA}"/>
    <cellStyle name="SAPBEXundefined 2 2 2 5" xfId="3243" xr:uid="{2FA28837-D872-4A55-A34D-A370640E6F1D}"/>
    <cellStyle name="SAPBEXundefined 2 2 2 6" xfId="3781" xr:uid="{909941E7-B79A-439B-AA1F-6C31A360E612}"/>
    <cellStyle name="SAPBEXundefined 2 2 2 7" xfId="4421" xr:uid="{1DBF2CC9-821A-485D-A2F7-83EB43AA95A9}"/>
    <cellStyle name="SAPBEXundefined 2 2 2 8" xfId="14858" xr:uid="{D145E988-419E-45DE-8F74-AC431083A8D6}"/>
    <cellStyle name="SAPBEXundefined 2 2 3" xfId="2140" xr:uid="{D39F30A3-9D8D-46E4-87DD-AF9F2B69C764}"/>
    <cellStyle name="SAPBEXundefined 2 2 3 2" xfId="15586" xr:uid="{4F121FCD-54AB-4BDB-90F1-DD58246C300F}"/>
    <cellStyle name="SAPBEXundefined 2 2 4" xfId="2650" xr:uid="{5763D2B9-7B37-4246-B0D4-AE5A834F5B2B}"/>
    <cellStyle name="SAPBEXundefined 2 2 4 2" xfId="16979" xr:uid="{08D80E34-84AD-4D4A-BAED-97062B10F155}"/>
    <cellStyle name="SAPBEXundefined 2 2 5" xfId="1838" xr:uid="{E28C89D6-C6A0-4417-A02D-D25E521C8594}"/>
    <cellStyle name="SAPBEXundefined 2 2 6" xfId="2180" xr:uid="{3D759EBF-8A81-4E8D-8557-0A9181E00287}"/>
    <cellStyle name="SAPBEXundefined 2 2 7" xfId="4270" xr:uid="{93E230E9-BCAB-4008-8B66-A3EE4511BCA5}"/>
    <cellStyle name="SAPBEXundefined 2 2 8" xfId="4504" xr:uid="{3046B38D-B227-4E0B-8510-DD6D90B0B0F9}"/>
    <cellStyle name="SAPBEXundefined 2 2 9" xfId="12183" xr:uid="{E07CB283-DC1A-40AE-880D-47BBC851C8CF}"/>
    <cellStyle name="SAPBEXundefined 2 3" xfId="1337" xr:uid="{8C83CF86-6A48-4DC3-8A2A-96608C5BE910}"/>
    <cellStyle name="SAPBEXundefined 2 3 2" xfId="2585" xr:uid="{6C24367C-531B-4E70-A5F3-455E5B7E78C9}"/>
    <cellStyle name="SAPBEXundefined 2 3 2 2" xfId="14012" xr:uid="{4B2D2097-7B4E-41C8-8EEC-124853348006}"/>
    <cellStyle name="SAPBEXundefined 2 3 3" xfId="3091" xr:uid="{0924CBE9-6C48-4CA3-AE41-6468219E5C9F}"/>
    <cellStyle name="SAPBEXundefined 2 3 3 2" xfId="14728" xr:uid="{69223467-B700-49B9-84E5-33349869AC9B}"/>
    <cellStyle name="SAPBEXundefined 2 3 4" xfId="3204" xr:uid="{C741E575-9E2F-4DD6-ABEF-8FB1A556E094}"/>
    <cellStyle name="SAPBEXundefined 2 3 5" xfId="2806" xr:uid="{AE3CEFBD-718F-402B-9EA0-67A1A41F2AAC}"/>
    <cellStyle name="SAPBEXundefined 2 3 6" xfId="1647" xr:uid="{5C6E3754-874B-45C9-8EA7-37FF6161F7E3}"/>
    <cellStyle name="SAPBEXundefined 2 3 7" xfId="3428" xr:uid="{F65A8162-3704-45A2-94A2-7A8B58A8CDC7}"/>
    <cellStyle name="SAPBEXundefined 2 3 8" xfId="10779" xr:uid="{86C17434-E5C3-4F1B-BB73-8E1BB40B6E1F}"/>
    <cellStyle name="SAPBEXundefined 2 4" xfId="2139" xr:uid="{2403B0E0-879F-45BD-A285-156F18981344}"/>
    <cellStyle name="SAPBEXundefined 2 4 2" xfId="9775" xr:uid="{E3C02ECE-9FC1-42AF-9EB0-62826635C311}"/>
    <cellStyle name="SAPBEXundefined 2 5" xfId="2649" xr:uid="{4ED562B5-F831-41A4-88CD-D0D0CFF1BCBC}"/>
    <cellStyle name="SAPBEXundefined 2 5 2" xfId="13208" xr:uid="{2349DFE3-53D1-4D5F-A49F-0FFC498EE4C0}"/>
    <cellStyle name="SAPBEXundefined 2 6" xfId="1501" xr:uid="{3518FB88-05E5-4122-A0FA-BECFE8C747E1}"/>
    <cellStyle name="SAPBEXundefined 2 6 2" xfId="14756" xr:uid="{6BF5CF5A-CD6E-4392-A1C4-6C664DC6E0E3}"/>
    <cellStyle name="SAPBEXundefined 2 7" xfId="1494" xr:uid="{EBCAEF5A-F33F-40FC-B90B-591984618753}"/>
    <cellStyle name="SAPBEXundefined 2 8" xfId="4264" xr:uid="{8A98C1B9-80CC-444C-914D-5026610E784A}"/>
    <cellStyle name="SAPBEXundefined 2 9" xfId="3789" xr:uid="{BDC3D7C6-6EA0-4029-AEB4-2D2C765E49A4}"/>
    <cellStyle name="SAPBEXundefined 3" xfId="865" xr:uid="{FF02789D-CE85-4ADA-8B33-473AF8728609}"/>
    <cellStyle name="SAPBEXundefined 3 10" xfId="8195" xr:uid="{D999B484-12BA-4A94-813B-C1C0449A34B0}"/>
    <cellStyle name="SAPBEXundefined 3 2" xfId="866" xr:uid="{142F2652-7E3C-4E08-ABEF-802A2DE019DD}"/>
    <cellStyle name="SAPBEXundefined 3 2 2" xfId="1340" xr:uid="{86D7DC3C-DC9B-4A64-ADFF-8F05053C8DB5}"/>
    <cellStyle name="SAPBEXundefined 3 2 2 2" xfId="2588" xr:uid="{0270F3D2-4D6C-4D48-ABE4-3DAE8AFF08B3}"/>
    <cellStyle name="SAPBEXundefined 3 2 2 3" xfId="3094" xr:uid="{33E37324-7BC8-4381-B4E6-E97866598928}"/>
    <cellStyle name="SAPBEXundefined 3 2 2 4" xfId="1751" xr:uid="{E27FC679-25DE-4671-8254-E0CA2D83BD57}"/>
    <cellStyle name="SAPBEXundefined 3 2 2 5" xfId="3948" xr:uid="{9BA80955-D372-4901-8B83-7B20EAAD3220}"/>
    <cellStyle name="SAPBEXundefined 3 2 2 6" xfId="3835" xr:uid="{89A3E4D6-7467-44A1-A1F4-083E8CF22746}"/>
    <cellStyle name="SAPBEXundefined 3 2 2 7" xfId="4400" xr:uid="{4C4DDB3F-6EF3-47E3-A824-D209A88567B5}"/>
    <cellStyle name="SAPBEXundefined 3 2 2 8" xfId="14917" xr:uid="{6586A1A5-1817-4893-AC7F-4D3A6DEAAF5D}"/>
    <cellStyle name="SAPBEXundefined 3 2 3" xfId="2142" xr:uid="{A683A4C7-3D9F-414A-A500-E51148F288F8}"/>
    <cellStyle name="SAPBEXundefined 3 2 3 2" xfId="15691" xr:uid="{1B32E384-27AD-4C79-84FB-C4BBE70745F8}"/>
    <cellStyle name="SAPBEXundefined 3 2 4" xfId="2652" xr:uid="{7AFB0AEA-4DD5-4507-9A21-E71C29C0A931}"/>
    <cellStyle name="SAPBEXundefined 3 2 4 2" xfId="17075" xr:uid="{4D9D8075-536C-4D98-98DE-7081C2EA8074}"/>
    <cellStyle name="SAPBEXundefined 3 2 5" xfId="1835" xr:uid="{C48B6CF7-90FC-4CDB-A876-8EE2E1B0D61D}"/>
    <cellStyle name="SAPBEXundefined 3 2 6" xfId="1834" xr:uid="{2A4CA4EE-632F-40C1-AB88-E3B29E7A576E}"/>
    <cellStyle name="SAPBEXundefined 3 2 7" xfId="4265" xr:uid="{7C2E9B65-69DF-4948-8E20-66B32E0146C7}"/>
    <cellStyle name="SAPBEXundefined 3 2 8" xfId="2356" xr:uid="{81917F3D-58C8-4B44-A710-7F1AE1ADA4B2}"/>
    <cellStyle name="SAPBEXundefined 3 2 9" xfId="12291" xr:uid="{EED870D4-9AE2-42EE-9723-0CD48D550912}"/>
    <cellStyle name="SAPBEXundefined 3 3" xfId="1339" xr:uid="{022AAA17-C189-4254-A5E7-A42C888C2491}"/>
    <cellStyle name="SAPBEXundefined 3 3 2" xfId="2587" xr:uid="{2D5C1C47-D8FA-4B4D-B489-3999828D8EC5}"/>
    <cellStyle name="SAPBEXundefined 3 3 2 2" xfId="14119" xr:uid="{E99CA0FA-7142-4A7B-A179-E07CF1E5C9B0}"/>
    <cellStyle name="SAPBEXundefined 3 3 3" xfId="3093" xr:uid="{F8F7317D-27C8-4489-8398-51FA0B9F2431}"/>
    <cellStyle name="SAPBEXundefined 3 3 3 2" xfId="13045" xr:uid="{525FF5C9-A7DF-469A-834A-345605F26BDE}"/>
    <cellStyle name="SAPBEXundefined 3 3 4" xfId="3127" xr:uid="{FD94FA5F-A55C-4433-8713-719598923888}"/>
    <cellStyle name="SAPBEXundefined 3 3 5" xfId="1474" xr:uid="{AAFF5644-233A-4F31-B112-E719008B2581}"/>
    <cellStyle name="SAPBEXundefined 3 3 6" xfId="4266" xr:uid="{91CF668B-C69E-471E-8DCD-E23B1723BD6A}"/>
    <cellStyle name="SAPBEXundefined 3 3 7" xfId="2349" xr:uid="{A9BE54FA-EFB5-4AA5-8958-083B3B404D2B}"/>
    <cellStyle name="SAPBEXundefined 3 3 8" xfId="10888" xr:uid="{718BD2BE-05E1-4E0D-B74A-6D6C64AB2297}"/>
    <cellStyle name="SAPBEXundefined 3 4" xfId="2141" xr:uid="{0BBD8CE2-D3A6-4B6B-A479-6301DC0EE186}"/>
    <cellStyle name="SAPBEXundefined 3 4 2" xfId="10088" xr:uid="{DB73D314-4376-4EF5-9466-BEC38B4FE59D}"/>
    <cellStyle name="SAPBEXundefined 3 5" xfId="2651" xr:uid="{7F37EC64-4A43-4093-96BD-6C2055EC4050}"/>
    <cellStyle name="SAPBEXundefined 3 5 2" xfId="13482" xr:uid="{A067ED6B-7785-46D4-967A-BB0425564E12}"/>
    <cellStyle name="SAPBEXundefined 3 6" xfId="2654" xr:uid="{1E198714-1EC2-4EBF-A0AF-E722F9259621}"/>
    <cellStyle name="SAPBEXundefined 3 6 2" xfId="9048" xr:uid="{85D37A41-EF6E-4C13-8485-3E335F22D97A}"/>
    <cellStyle name="SAPBEXundefined 3 7" xfId="2795" xr:uid="{7CA506A8-710A-4B4D-8327-1EB2D4D1B6BC}"/>
    <cellStyle name="SAPBEXundefined 3 8" xfId="4269" xr:uid="{1DDE67D6-87D5-473B-90D5-9FF9F19DC8CD}"/>
    <cellStyle name="SAPBEXundefined 3 9" xfId="4305" xr:uid="{5FB996D6-2EB7-42A0-B930-FD8D6208F5A8}"/>
    <cellStyle name="SAPBEXundefined 4" xfId="994" xr:uid="{C12C015C-6C8E-4FD1-A157-2144356B0C81}"/>
    <cellStyle name="SAPBEXundefined 4 2" xfId="12557" xr:uid="{E0EB48AD-1DE9-4EEF-BDC0-09C193021B19}"/>
    <cellStyle name="SAPBEXundefined 4 2 2" xfId="15038" xr:uid="{6DF4AAB1-0FEF-43A7-A99B-F2177D96B6C2}"/>
    <cellStyle name="SAPBEXundefined 4 2 3" xfId="15859" xr:uid="{80C393F4-CB35-43F8-90FF-A826A5CC8303}"/>
    <cellStyle name="SAPBEXundefined 4 2 4" xfId="17332" xr:uid="{AF5F277F-E1F5-4896-ABA7-AF7E57F386C8}"/>
    <cellStyle name="SAPBEXundefined 4 3" xfId="11148" xr:uid="{0395CF79-BB63-4814-BE24-4A0A1AEC6ECC}"/>
    <cellStyle name="SAPBEXundefined 4 3 2" xfId="14333" xr:uid="{AA384AE2-3956-4480-9C64-396F14E4F7C7}"/>
    <cellStyle name="SAPBEXundefined 4 3 3" xfId="13817" xr:uid="{2E8D4DE9-10D8-4337-AD0E-9C6FD3B4F9DE}"/>
    <cellStyle name="SAPBEXundefined 4 4" xfId="10105" xr:uid="{DBF2B182-473B-4A95-9A9B-CAA7E06B67EF}"/>
    <cellStyle name="SAPBEXundefined 4 5" xfId="13499" xr:uid="{2E1DC835-8B1D-4777-8AE8-F9D2176E36F1}"/>
    <cellStyle name="SAPBEXundefined 4 6" xfId="9049" xr:uid="{43ACD4EB-D04B-46D7-B4F1-BA391EFEF32A}"/>
    <cellStyle name="SAPBEXundefined 4 7" xfId="8213" xr:uid="{F06D2B5F-DCA2-461F-82A2-4A8635DBA748}"/>
    <cellStyle name="SAPBEXundefined 5" xfId="1058" xr:uid="{922376D4-4C7E-47FB-AEF3-B9AB47A08940}"/>
    <cellStyle name="SAPBEXundefined 5 2" xfId="1367" xr:uid="{CBEEEDDD-7AD5-454B-BB63-15A3173B2A58}"/>
    <cellStyle name="SAPBEXundefined 5 2 2" xfId="2615" xr:uid="{8D8E5ABA-61CD-4903-B5F9-B578CAF5834F}"/>
    <cellStyle name="SAPBEXundefined 5 2 2 2" xfId="15122" xr:uid="{51E2D723-2514-4056-812F-9B436A990032}"/>
    <cellStyle name="SAPBEXundefined 5 2 3" xfId="3121" xr:uid="{772C2AD2-098D-435B-BC9F-56049F88057E}"/>
    <cellStyle name="SAPBEXundefined 5 2 3 2" xfId="15946" xr:uid="{47BF8818-3844-4889-B2AF-ED79F25B0E02}"/>
    <cellStyle name="SAPBEXundefined 5 2 4" xfId="1777" xr:uid="{51484150-E3D2-45F9-927D-66EB12244573}"/>
    <cellStyle name="SAPBEXundefined 5 2 4 2" xfId="17507" xr:uid="{FBB0C365-2B22-499E-A84E-EA15FB5D86DD}"/>
    <cellStyle name="SAPBEXundefined 5 2 5" xfId="3446" xr:uid="{63AC8F01-2D77-4B49-8F88-78B8D4EE855F}"/>
    <cellStyle name="SAPBEXundefined 5 2 6" xfId="4278" xr:uid="{5597D734-CC45-4FB7-8FFB-5DA8386DAF3A}"/>
    <cellStyle name="SAPBEXundefined 5 2 7" xfId="4378" xr:uid="{92230EE6-D5D0-461E-BC89-AC2E59CB5371}"/>
    <cellStyle name="SAPBEXundefined 5 2 8" xfId="12732" xr:uid="{9B12DDD9-6473-4652-8189-FD36DAAB759E}"/>
    <cellStyle name="SAPBEXundefined 5 3" xfId="2317" xr:uid="{B301BE08-3E04-47D3-95DA-6069E9EDB1E1}"/>
    <cellStyle name="SAPBEXundefined 5 3 2" xfId="14469" xr:uid="{FD3C67EF-EAA8-425A-9CB8-12926C512053}"/>
    <cellStyle name="SAPBEXundefined 5 3 3" xfId="9167" xr:uid="{B1E2D7BF-77EA-446F-8BC2-4973C81C0B57}"/>
    <cellStyle name="SAPBEXundefined 5 3 4" xfId="11323" xr:uid="{158DF536-84F2-4E14-B7DA-9ACF947A5A01}"/>
    <cellStyle name="SAPBEXundefined 5 4" xfId="2815" xr:uid="{13D40146-5CE7-4254-98A2-173D1AEC082B}"/>
    <cellStyle name="SAPBEXundefined 5 4 2" xfId="10264" xr:uid="{C905EA01-1121-4A1F-AEC8-5C20F2D54D9E}"/>
    <cellStyle name="SAPBEXundefined 5 5" xfId="1810" xr:uid="{23D41145-2270-41E0-9BB2-E73E1F08E796}"/>
    <cellStyle name="SAPBEXundefined 5 5 2" xfId="13620" xr:uid="{F114D65E-AC30-4839-8693-59BF2C15F426}"/>
    <cellStyle name="SAPBEXundefined 5 6" xfId="3772" xr:uid="{52298489-9D15-4542-8F38-57B70AAAAA44}"/>
    <cellStyle name="SAPBEXundefined 5 6 2" xfId="12969" xr:uid="{F706A284-B07D-4A50-9BA1-89BEF7F84F09}"/>
    <cellStyle name="SAPBEXundefined 5 7" xfId="3874" xr:uid="{E718DF88-A37D-4E42-8280-9908392A576A}"/>
    <cellStyle name="SAPBEXundefined 5 8" xfId="4448" xr:uid="{97B9175F-A2FD-4529-8C77-E353B5AC2A03}"/>
    <cellStyle name="SAPBEXundefined 5 9" xfId="8374" xr:uid="{94C1D441-DF3C-4DD6-AD02-3C64AD3A622E}"/>
    <cellStyle name="SAPBEXundefined 6" xfId="1020" xr:uid="{354D4BD3-8E7A-43F6-8386-DF672605A4F7}"/>
    <cellStyle name="SAPBEXundefined 6 2" xfId="15337" xr:uid="{10D83BE5-CF31-4DD3-9C0A-AF5E1F89F346}"/>
    <cellStyle name="SAPBEXundefined 6 3" xfId="16450" xr:uid="{D6DF932F-14E3-4399-AE34-B74663667189}"/>
    <cellStyle name="SAPBEXundefined 6 4" xfId="11549" xr:uid="{4CB496F6-6318-41D1-B2A0-B2FEEA5F0696}"/>
    <cellStyle name="SAPBEXundefined 7" xfId="280" xr:uid="{0CDDC453-C32E-4126-BE65-9B59C9957FC0}"/>
    <cellStyle name="SAPBEXundefined 7 2" xfId="1193" xr:uid="{4777E53A-5B4E-4CAF-94D1-CF1C62485F2A}"/>
    <cellStyle name="SAPBEXundefined 7 2 2" xfId="2441" xr:uid="{64EA2E31-7128-4189-93D7-63B863E12F4F}"/>
    <cellStyle name="SAPBEXundefined 7 2 3" xfId="2947" xr:uid="{55631B60-C4C7-4700-B7F3-20718AAD8A34}"/>
    <cellStyle name="SAPBEXundefined 7 2 4" xfId="2227" xr:uid="{DD2A2070-7A70-48A4-AB99-296AA5324683}"/>
    <cellStyle name="SAPBEXundefined 7 2 5" xfId="3264" xr:uid="{602A8A20-ADD0-420E-82CA-1987FF998817}"/>
    <cellStyle name="SAPBEXundefined 7 2 6" xfId="3803" xr:uid="{F546A78A-26E8-4085-9B09-8169972DB1E7}"/>
    <cellStyle name="SAPBEXundefined 7 2 7" xfId="4238" xr:uid="{82F7E139-953E-4ED7-AA3D-019749B2E9E4}"/>
    <cellStyle name="SAPBEXundefined 7 2 8" xfId="14704" xr:uid="{B85D3009-A8B5-4930-AAB2-F9A3F2A2DA39}"/>
    <cellStyle name="SAPBEXundefined 7 3" xfId="1622" xr:uid="{67D053D7-9C0B-48EC-ABB7-CB86A33634BB}"/>
    <cellStyle name="SAPBEXundefined 7 3 2" xfId="15431" xr:uid="{761F3BA7-4276-4200-A2A6-C198F3F098C6}"/>
    <cellStyle name="SAPBEXundefined 7 4" xfId="1924" xr:uid="{C7A591F4-5267-412E-A6DE-F1B0BBD6467B}"/>
    <cellStyle name="SAPBEXundefined 7 4 2" xfId="16776" xr:uid="{1207DE95-05A4-4E81-85A4-03E4441D4870}"/>
    <cellStyle name="SAPBEXundefined 7 5" xfId="3504" xr:uid="{B9E079D0-06C8-46DF-AEFE-4271AC7B0E1B}"/>
    <cellStyle name="SAPBEXundefined 7 6" xfId="3817" xr:uid="{60BA04C7-05E4-4322-A464-C100F394146B}"/>
    <cellStyle name="SAPBEXundefined 7 7" xfId="4108" xr:uid="{47DD97DE-FF04-476A-904D-9115BE169DB6}"/>
    <cellStyle name="SAPBEXundefined 7 8" xfId="4114" xr:uid="{10F1237B-4C10-4207-88F7-BE65B977DAAA}"/>
    <cellStyle name="SAPBEXundefined 7 9" xfId="11925" xr:uid="{659BBFF2-6D4E-423A-9F85-4E116EAADBD9}"/>
    <cellStyle name="SAPBEXundefined 8" xfId="1146" xr:uid="{A7DAA987-F01E-4626-B7FB-8A436BB8682D}"/>
    <cellStyle name="SAPBEXundefined 8 2" xfId="2394" xr:uid="{6E379BFC-3757-4E46-994C-B10B3C49416B}"/>
    <cellStyle name="SAPBEXundefined 8 2 2" xfId="13804" xr:uid="{CBE33BC0-48DA-4298-A9CF-1DBB6AE37B75}"/>
    <cellStyle name="SAPBEXundefined 8 3" xfId="2900" xr:uid="{3DF661DF-2B44-4952-9479-CDEC77565436}"/>
    <cellStyle name="SAPBEXundefined 8 3 2" xfId="13841" xr:uid="{BAC2AE82-C442-44FF-BEAD-B09A64765B62}"/>
    <cellStyle name="SAPBEXundefined 8 4" xfId="2664" xr:uid="{E51E19C4-424D-4579-BDAF-A9727725FE88}"/>
    <cellStyle name="SAPBEXundefined 8 5" xfId="3908" xr:uid="{FCF1E6A1-5125-4506-8C57-46B33CAEE07E}"/>
    <cellStyle name="SAPBEXundefined 8 6" xfId="4123" xr:uid="{C486176A-75CE-4A7E-961B-44F2F52208A8}"/>
    <cellStyle name="SAPBEXundefined 8 7" xfId="4502" xr:uid="{B6BC556B-DE9D-4F9B-B956-C1506DC3F4A8}"/>
    <cellStyle name="SAPBEXundefined 8 8" xfId="10547" xr:uid="{6A3695EF-C351-4CC8-B49F-B5F7384193DD}"/>
    <cellStyle name="SAPBEXundefined 9" xfId="1450" xr:uid="{D62F8F52-4EE9-4DD4-8B7E-82394D434C40}"/>
    <cellStyle name="SAPBEXundefined 9 2" xfId="9269" xr:uid="{8736C19B-3ACF-438C-B4E9-36B1C66B6159}"/>
    <cellStyle name="Sheet Title" xfId="88" xr:uid="{1A091447-94F2-4DF2-A7C2-1361F01450E2}"/>
    <cellStyle name="Sheet Title 2" xfId="5753" xr:uid="{9A203A02-1101-458A-B9B6-1DD0B85F09C6}"/>
    <cellStyle name="Sheet Title 2 2" xfId="11550" xr:uid="{B90C8878-2DCC-444B-9053-34387975C623}"/>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2 3" xfId="11552" xr:uid="{831D627D-467B-4D7B-958C-63554BA4BD75}"/>
    <cellStyle name="Style 1 3" xfId="871" xr:uid="{B409E418-C892-4EA5-B390-DB012DC3A44B}"/>
    <cellStyle name="Style 1 3 2" xfId="11551" xr:uid="{EA58FA3D-4B9D-451A-BFE1-ED4B1559D85D}"/>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4" xr:uid="{66A50218-83AA-4404-8A3A-E8F0B413D93F}"/>
    <cellStyle name="Style 1_EAST Q3 Summary" xfId="877" xr:uid="{3C501FD9-1C0E-49FD-9E9B-F20EA6C73B59}"/>
    <cellStyle name="Style 2" xfId="5866" xr:uid="{B7A92A44-D837-4B6B-B357-945735856828}"/>
    <cellStyle name="Sub-total" xfId="878" xr:uid="{4BDD2C4C-F752-4503-88FB-B5395ABF1D1E}"/>
    <cellStyle name="Sub-total 10" xfId="9028" xr:uid="{BF1B148A-BCCE-498D-9611-D186FA299823}"/>
    <cellStyle name="Sub-total 2" xfId="2152" xr:uid="{6A74BEBD-514C-46C8-B82A-3E2BDC7C8E99}"/>
    <cellStyle name="Sub-total 2 2" xfId="12184" xr:uid="{A7AB4F48-866E-4DD8-824E-376B63204D80}"/>
    <cellStyle name="Sub-total 2 2 2" xfId="14859" xr:uid="{08C076CF-1345-4CC9-947A-D14858FDC07D}"/>
    <cellStyle name="Sub-total 2 2 3" xfId="15587" xr:uid="{FD192484-F98A-40B1-87E6-A172132F1AC0}"/>
    <cellStyle name="Sub-total 2 2 4" xfId="16980" xr:uid="{FE729C2F-33B0-4805-BE63-3DDC395055D0}"/>
    <cellStyle name="Sub-total 2 3" xfId="10780" xr:uid="{FEE0661F-3AFC-495F-9B05-82439C3DDCFC}"/>
    <cellStyle name="Sub-total 2 3 2" xfId="14013" xr:uid="{23EFDAEB-32A0-4E81-A3DB-CA4BF247466A}"/>
    <cellStyle name="Sub-total 2 3 3" xfId="13051" xr:uid="{A7F054CD-66E7-4F90-9ADB-FA21D609D494}"/>
    <cellStyle name="Sub-total 2 4" xfId="9773" xr:uid="{D88A7F14-1C03-44F9-A80C-23CEF58120A5}"/>
    <cellStyle name="Sub-total 2 5" xfId="13206" xr:uid="{A3CC9FCC-7530-45C4-BFDB-6B04A1F87949}"/>
    <cellStyle name="Sub-total 2 6" xfId="13861" xr:uid="{595DEF97-9085-433E-9711-D93600E12BB0}"/>
    <cellStyle name="Sub-total 2 7" xfId="7880" xr:uid="{5FB26E73-E30D-4081-8303-FEEE1C8AB404}"/>
    <cellStyle name="Sub-total 3" xfId="2660" xr:uid="{DA294AF1-EBE3-46AD-85F0-B7E0CF3FD402}"/>
    <cellStyle name="Sub-total 3 2" xfId="12292" xr:uid="{981CAA74-6DEC-4B67-B604-C7837F221E16}"/>
    <cellStyle name="Sub-total 3 2 2" xfId="14918" xr:uid="{1B09639C-EB27-46FE-AC46-23ACED8F4365}"/>
    <cellStyle name="Sub-total 3 2 3" xfId="15692" xr:uid="{B696245A-F70C-4FB4-A1BC-5767757FE3FF}"/>
    <cellStyle name="Sub-total 3 2 4" xfId="17076" xr:uid="{DF716817-B2C6-4162-A239-77654F7C745F}"/>
    <cellStyle name="Sub-total 3 3" xfId="10889" xr:uid="{0C511688-2EAD-43CB-AD3E-323051F45F91}"/>
    <cellStyle name="Sub-total 3 3 2" xfId="14120" xr:uid="{00AB8A7B-D6C0-4D46-BA20-DBEC8D73EE52}"/>
    <cellStyle name="Sub-total 3 3 3" xfId="14351" xr:uid="{ADD1D56B-60EE-4C46-867B-E8E0C76FE016}"/>
    <cellStyle name="Sub-total 3 4" xfId="10089" xr:uid="{D325060A-E63D-4AED-87CC-1D39B926D876}"/>
    <cellStyle name="Sub-total 3 5" xfId="13483" xr:uid="{5596F500-7A3D-4652-B740-336E634EBCDE}"/>
    <cellStyle name="Sub-total 3 6" xfId="13703" xr:uid="{B5F143A8-827C-432B-8625-D2568C2858A6}"/>
    <cellStyle name="Sub-total 3 7" xfId="8196" xr:uid="{7954F2BE-3CE4-46DD-BA27-4D5ADAFFC366}"/>
    <cellStyle name="Sub-total 4" xfId="1631" xr:uid="{182FC526-6CD3-49DB-A2D4-90DABC7F2CE5}"/>
    <cellStyle name="Sub-total 4 2" xfId="12559" xr:uid="{131BE105-B582-4598-BE2B-0D29481B51DD}"/>
    <cellStyle name="Sub-total 4 2 2" xfId="15039" xr:uid="{ADE60DDD-6CA0-4C66-999E-4D57B5F4BCA0}"/>
    <cellStyle name="Sub-total 4 2 3" xfId="15861" xr:uid="{FF992DC2-8AD0-4479-B88C-31E0EF081312}"/>
    <cellStyle name="Sub-total 4 2 4" xfId="17334" xr:uid="{E9A252CB-8A50-473A-AABD-9AA9A6A194F1}"/>
    <cellStyle name="Sub-total 4 3" xfId="11150" xr:uid="{A6E50AA0-B628-403F-84CF-C499A77E9051}"/>
    <cellStyle name="Sub-total 4 3 2" xfId="14335" xr:uid="{F060F9A4-89CB-49B1-9297-246DC5120D3A}"/>
    <cellStyle name="Sub-total 4 3 3" xfId="14712" xr:uid="{DEE87A40-C432-4FE8-A495-1D127B605BE7}"/>
    <cellStyle name="Sub-total 4 4" xfId="10142" xr:uid="{561BA1B1-55A1-4DD3-BB62-B876792A3B96}"/>
    <cellStyle name="Sub-total 4 5" xfId="13536" xr:uid="{0826BCAF-607F-4953-9975-BA12F043F6F6}"/>
    <cellStyle name="Sub-total 4 6" xfId="14965" xr:uid="{7C54AF0B-8959-49C2-AE59-E1139ECEB66C}"/>
    <cellStyle name="Sub-total 4 7" xfId="8250" xr:uid="{6512174B-503D-4EE4-84DF-ED7DA52C0E51}"/>
    <cellStyle name="Sub-total 5" xfId="1537" xr:uid="{FCE25099-FCD9-4A00-96B1-1C8FD7A1D2DF}"/>
    <cellStyle name="Sub-total 5 2" xfId="12733" xr:uid="{2997A05A-FEE3-432A-94FC-0E493810ACC1}"/>
    <cellStyle name="Sub-total 5 2 2" xfId="15123" xr:uid="{CCFC492E-577A-4589-BDB4-E8BDA72A74CB}"/>
    <cellStyle name="Sub-total 5 2 3" xfId="15947" xr:uid="{0702B48E-878C-4D73-9C93-643914F6F68E}"/>
    <cellStyle name="Sub-total 5 2 4" xfId="17508" xr:uid="{D6639E87-FA96-4F73-B778-B5DB002E8689}"/>
    <cellStyle name="Sub-total 5 3" xfId="11324" xr:uid="{B8B9112D-AB1A-492B-9373-F79B3F7AC062}"/>
    <cellStyle name="Sub-total 5 3 2" xfId="14470" xr:uid="{ED0A030E-1230-4D27-8BDA-AB74A8540F8A}"/>
    <cellStyle name="Sub-total 5 3 3" xfId="9168" xr:uid="{FB3B1D0E-4FDC-4799-A067-157A285E6FF8}"/>
    <cellStyle name="Sub-total 5 4" xfId="10263" xr:uid="{4058AA56-F632-4840-97F2-B1C8F5E30F74}"/>
    <cellStyle name="Sub-total 5 5" xfId="13619" xr:uid="{AB08219D-8A9B-452C-8CB3-67A7E5917225}"/>
    <cellStyle name="Sub-total 5 6" xfId="13163" xr:uid="{DD8C1139-9EF9-4DE9-BF59-FC0C9E12B3C6}"/>
    <cellStyle name="Sub-total 5 7" xfId="8373" xr:uid="{500A6E87-6719-4F48-87DA-8D43FBB77BB6}"/>
    <cellStyle name="Sub-total 6" xfId="1555" xr:uid="{8C842D37-7C0D-49AC-B2A0-1F686EDF849C}"/>
    <cellStyle name="Sub-total 6 2" xfId="12468" xr:uid="{D0E60284-3844-49B3-99CC-A5E39D264682}"/>
    <cellStyle name="Sub-total 6 2 2" xfId="15006" xr:uid="{D8BCF717-01E4-4A67-8CDB-96A4FA2459BA}"/>
    <cellStyle name="Sub-total 6 2 3" xfId="15779" xr:uid="{C93C4BC9-3C1C-4802-BA28-89FE1DF73C8C}"/>
    <cellStyle name="Sub-total 6 2 4" xfId="17252" xr:uid="{F7EF130D-E2F3-488C-ACAC-FB7D3224F10C}"/>
    <cellStyle name="Sub-total 6 3" xfId="14253" xr:uid="{C971FC41-6A33-43AA-9DFC-109378B0432F}"/>
    <cellStyle name="Sub-total 6 4" xfId="13821" xr:uid="{B37B40AF-AADC-4A17-8ACE-19E5568971B9}"/>
    <cellStyle name="Sub-total 6 5" xfId="11066" xr:uid="{AE8F451C-E4F8-49D3-AA2B-D7112AF79A78}"/>
    <cellStyle name="Sub-total 7" xfId="4443" xr:uid="{AB9F77F4-731B-4819-BA86-A29FB9DC66E5}"/>
    <cellStyle name="Sub-total 7 2" xfId="14621" xr:uid="{9754A3C3-C8E6-4AAB-BD1E-D74431F6565E}"/>
    <cellStyle name="Sub-total 7 3" xfId="15397" xr:uid="{878C3955-39C7-4AB6-BC75-1F67A574AB00}"/>
    <cellStyle name="Sub-total 7 4" xfId="16576" xr:uid="{6349866B-294F-4181-A0C1-C8448D4D722B}"/>
    <cellStyle name="Sub-total 7 5" xfId="11692" xr:uid="{820112F0-F5FC-4359-9909-D6FC2EEF76D7}"/>
    <cellStyle name="Sub-total 8" xfId="10548" xr:uid="{DF3BABE0-B2BC-4F38-BB8C-ABDE9A391AFF}"/>
    <cellStyle name="Sub-total 8 2" xfId="13805" xr:uid="{42354D6C-110D-42AF-8DB0-EE30FA748668}"/>
    <cellStyle name="Sub-total 8 3" xfId="13566" xr:uid="{74B308C7-0A74-48A5-9857-3F2F7B9AF62F}"/>
    <cellStyle name="Sub-total 9" xfId="9270" xr:uid="{5B8768B6-0138-4360-9A29-31B4F0603BE0}"/>
    <cellStyle name="swpBody01" xfId="879" xr:uid="{BD4772DF-84CE-4CC1-A022-703FD4D0AC74}"/>
    <cellStyle name="swpBody01 2" xfId="5755" xr:uid="{927953E1-07FD-4C1F-9CAE-BF69B0C6B308}"/>
    <cellStyle name="Title 2" xfId="881" xr:uid="{D2753C2B-5E9A-413A-BE63-18C7AB962B97}"/>
    <cellStyle name="Title 2 2" xfId="882" xr:uid="{B3FA0959-2947-4F2C-BBAE-3A5234943925}"/>
    <cellStyle name="Title 2 2 2" xfId="7376" xr:uid="{12EA3822-AC22-478C-88C7-72572F23D58C}"/>
    <cellStyle name="Title 2 3" xfId="5756" xr:uid="{4127F02D-63D5-4540-BD4E-E654AAD5FA72}"/>
    <cellStyle name="Title 2 4" xfId="7050" xr:uid="{E1DEF9E3-9CF0-4B82-978F-9563C62572DC}"/>
    <cellStyle name="Title 3" xfId="893" xr:uid="{01502C8E-08C9-4A41-940E-0F72831E6C62}"/>
    <cellStyle name="Title 3 2" xfId="5757"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10" xfId="9032" xr:uid="{D986EF1E-F279-43E2-BE55-7DC5FE177BCF}"/>
    <cellStyle name="Total 1 2 11" xfId="16213" xr:uid="{AE3974F6-2C21-457B-938E-1AC3683CA14F}"/>
    <cellStyle name="Total 1 2 2" xfId="5865" xr:uid="{0852E69E-70CE-4F82-B98A-332E78B9A967}"/>
    <cellStyle name="Total 1 2 2 2" xfId="12185" xr:uid="{EAD018BA-8552-4D69-A4F4-F13E7400B17B}"/>
    <cellStyle name="Total 1 2 2 2 2" xfId="15588" xr:uid="{AF961F74-C86B-4CE0-803A-7C715F808D04}"/>
    <cellStyle name="Total 1 2 2 3" xfId="9742" xr:uid="{49B0E237-8794-4432-9619-48D15FE7EDD1}"/>
    <cellStyle name="Total 1 2 2 4" xfId="14676" xr:uid="{7A8B4519-3C14-42A2-B91C-E2E3596A700A}"/>
    <cellStyle name="Total 1 2 2 5" xfId="16981" xr:uid="{7D4CE65C-D75C-45A1-ACF9-C594066C29D1}"/>
    <cellStyle name="Total 1 2 3" xfId="7668" xr:uid="{CB75DFFB-095B-405E-B915-A4DEE6B1A656}"/>
    <cellStyle name="Total 1 2 3 2" xfId="9562" xr:uid="{8A6F681A-6BD9-4F9D-8CFE-BEAAFF448783}"/>
    <cellStyle name="Total 1 2 3 3" xfId="9035" xr:uid="{BF5A4E23-C085-48B2-A3DB-BE926CC2991C}"/>
    <cellStyle name="Total 1 2 4" xfId="8350" xr:uid="{1446EF64-1FDB-4F37-AD3F-4264919E9C93}"/>
    <cellStyle name="Total 1 2 4 2" xfId="10241" xr:uid="{CDD3963C-86EB-48DF-8718-35CBF7CEA20F}"/>
    <cellStyle name="Total 1 2 4 3" xfId="13596" xr:uid="{B784736C-1C9E-4930-844A-388C027FBAE3}"/>
    <cellStyle name="Total 1 2 4 4" xfId="9051" xr:uid="{D3377033-7AEF-4282-9CE6-A3D4F89DA335}"/>
    <cellStyle name="Total 1 2 5" xfId="8415" xr:uid="{63E3D27A-FC6A-42E1-96AC-4492FD409E1A}"/>
    <cellStyle name="Total 1 2 5 2" xfId="10305" xr:uid="{B6BD9925-2782-4C62-9006-C6B12A528D2B}"/>
    <cellStyle name="Total 1 2 5 3" xfId="13661" xr:uid="{951DCE10-B898-455B-A355-14AB5E7F5D0B}"/>
    <cellStyle name="Total 1 2 5 4" xfId="14369" xr:uid="{1B737081-BFAC-418E-9045-4B581354CD3F}"/>
    <cellStyle name="Total 1 2 6" xfId="8419" xr:uid="{E9D2C357-2805-4389-A7DE-D626151B091E}"/>
    <cellStyle name="Total 1 2 6 2" xfId="10309" xr:uid="{5DE5C77C-5352-45C2-9E77-19CE8BDFEFB1}"/>
    <cellStyle name="Total 1 2 6 3" xfId="13665" xr:uid="{553DDAAE-AA0C-4283-B37C-73C8C1EC7D36}"/>
    <cellStyle name="Total 1 2 6 4" xfId="9055" xr:uid="{B368FEE5-3A45-4794-B572-67229157951D}"/>
    <cellStyle name="Total 1 2 7" xfId="8420" xr:uid="{1879CDD7-4D4B-45FF-9116-D7C13357455C}"/>
    <cellStyle name="Total 1 2 7 2" xfId="10310" xr:uid="{E0ED804A-BD70-4E3A-8817-BED87B8D3EC5}"/>
    <cellStyle name="Total 1 2 7 3" xfId="13666" xr:uid="{30BF58AD-5007-4317-AD19-77576FA269CD}"/>
    <cellStyle name="Total 1 2 7 4" xfId="13696" xr:uid="{E2A01DD8-3A7B-4218-ACBA-4C977F2CB284}"/>
    <cellStyle name="Total 1 2 8" xfId="10781" xr:uid="{EA895D08-1F9B-48B7-AE31-2866B98F772C}"/>
    <cellStyle name="Total 1 2 8 2" xfId="14357" xr:uid="{AAE3489A-36B9-4999-8A9E-E4A87D7D6B4B}"/>
    <cellStyle name="Total 1 2 9" xfId="9366" xr:uid="{A19D6195-8425-4450-A105-29C15FE1EB4F}"/>
    <cellStyle name="Total 1 3" xfId="2665" xr:uid="{9DF99DBE-12DE-43F0-81BE-5BE4FB45D923}"/>
    <cellStyle name="Total 1 3 2" xfId="12293" xr:uid="{CD6B1DA4-21FE-4680-B423-18473D050D15}"/>
    <cellStyle name="Total 1 3 2 2" xfId="15693" xr:uid="{5DA8D431-8994-41EC-9EC3-FC691A224B2F}"/>
    <cellStyle name="Total 1 3 2 3" xfId="17077" xr:uid="{6A1FAB2A-0AAC-48E1-8DE2-1E5A223EF447}"/>
    <cellStyle name="Total 1 3 3" xfId="10890" xr:uid="{398C3F2B-1CD9-47CB-BFE3-47045BDC9AD9}"/>
    <cellStyle name="Total 1 3 3 2" xfId="14121" xr:uid="{D6D5782F-46E7-4DA3-B160-5DED1B7170DF}"/>
    <cellStyle name="Total 1 3 3 3" xfId="15053" xr:uid="{938307DC-72FB-4BE9-8EF4-3E3BEB8EC3D3}"/>
    <cellStyle name="Total 1 3 4" xfId="9653" xr:uid="{6F1883BD-BE3A-4CFB-BDA0-3253BF825F09}"/>
    <cellStyle name="Total 1 3 5" xfId="13033" xr:uid="{966DC05D-CDA5-4A49-9D26-0D6FFF3737F9}"/>
    <cellStyle name="Total 1 3 6" xfId="7760" xr:uid="{E50DF231-A727-49AA-ADC9-67E2B126B610}"/>
    <cellStyle name="Total 1 4" xfId="2821" xr:uid="{70389B15-9C15-4966-91F0-55DEA0C2CBBC}"/>
    <cellStyle name="Total 1 4 2" xfId="11693" xr:uid="{BF19FB71-BD97-49C8-9132-F4A346B0F780}"/>
    <cellStyle name="Total 1 4 2 2" xfId="15398" xr:uid="{FCD073DE-6E41-4CB5-B0CA-ECFE70A486B2}"/>
    <cellStyle name="Total 1 4 3" xfId="9473" xr:uid="{4F93E604-8CA1-41CC-B71B-2B4CFA87B9A4}"/>
    <cellStyle name="Total 1 4 4" xfId="9033" xr:uid="{AB493BD3-9897-4255-85DC-4B3DC0F065C6}"/>
    <cellStyle name="Total 1 4 5" xfId="16577" xr:uid="{85615F6B-6C1F-455E-8746-FA0A01654B8F}"/>
    <cellStyle name="Total 1 4 6" xfId="7579" xr:uid="{E642F498-C39C-4238-81BB-EA7545D8D667}"/>
    <cellStyle name="Total 1 5" xfId="2702" xr:uid="{482F1946-EA12-479D-AE10-B1C2B933BE0E}"/>
    <cellStyle name="Total 1 5 2" xfId="15432" xr:uid="{B3F2D47A-9EA4-4018-AEC3-F86BA2A5C54C}"/>
    <cellStyle name="Total 1 5 3" xfId="16777" xr:uid="{91172B6B-A93C-4D3E-ADDF-A5A2E2DD6B86}"/>
    <cellStyle name="Total 1 5 4" xfId="11926" xr:uid="{E8F23A56-9A8F-441B-88E9-6400A604D729}"/>
    <cellStyle name="Total 1 6" xfId="4017" xr:uid="{E8645B3A-C55F-4A7F-93E0-A51B247B8B9B}"/>
    <cellStyle name="Total 1 6 2" xfId="9029" xr:uid="{55EBAEB6-0835-4E09-BBA5-A7F1D93F69E3}"/>
    <cellStyle name="Total 1 7" xfId="4505" xr:uid="{3BBD244D-4508-4D49-A8DF-6786C7C5986F}"/>
    <cellStyle name="Total 1 7 2" xfId="16121" xr:uid="{96878F89-736A-4140-A4CF-184A55584B0A}"/>
    <cellStyle name="Total 1 8" xfId="5758" xr:uid="{2D894456-AE61-4A18-98F7-9A1962646955}"/>
    <cellStyle name="Total 2" xfId="281" xr:uid="{A76A4577-218E-4D6E-8F77-CE8CF87FFE46}"/>
    <cellStyle name="Total 2 10" xfId="4239" xr:uid="{2C7873F9-0226-47C6-B097-DCE53CC81703}"/>
    <cellStyle name="Total 2 10 2" xfId="9030" xr:uid="{42CFD827-0CD9-451D-AA46-D4BC09B03389}"/>
    <cellStyle name="Total 2 11" xfId="5759" xr:uid="{5767F74C-3B27-45F0-BBD5-558BE4D74B78}"/>
    <cellStyle name="Total 2 12" xfId="6025" xr:uid="{1EAF2631-C104-475C-B9A1-797A39A2FA61}"/>
    <cellStyle name="Total 2 13" xfId="7377" xr:uid="{DF0F3BCE-F100-4747-881B-4D6497309964}"/>
    <cellStyle name="Total 2 2" xfId="885" xr:uid="{098ADFFE-3DBC-4010-914D-316BA595396A}"/>
    <cellStyle name="Total 2 2 2" xfId="1342" xr:uid="{9B81B659-5F89-4C3F-9C16-1A70C79EA8C4}"/>
    <cellStyle name="Total 2 2 2 2" xfId="2590" xr:uid="{C81263F0-28B2-44AB-988E-49DA05CEB88A}"/>
    <cellStyle name="Total 2 2 2 2 2" xfId="14860" xr:uid="{9A21121B-4EBC-4FAC-97AF-19386BCB9135}"/>
    <cellStyle name="Total 2 2 2 3" xfId="3096" xr:uid="{35DB7B0F-DFC5-4792-AEEB-CEC49C78D41A}"/>
    <cellStyle name="Total 2 2 2 3 2" xfId="15589" xr:uid="{6B12A30F-E29B-4DDB-97BB-C292EC81EAD7}"/>
    <cellStyle name="Total 2 2 2 4" xfId="1690" xr:uid="{C43AF49A-4371-4BE4-B0EB-033D965300BD}"/>
    <cellStyle name="Total 2 2 2 4 2" xfId="16982" xr:uid="{69181B5F-1DFA-42ED-A56F-F71A134CAC2A}"/>
    <cellStyle name="Total 2 2 2 5" xfId="3433" xr:uid="{3EBE5043-1DE3-44B8-AF4E-7C899B15E8C2}"/>
    <cellStyle name="Total 2 2 2 6" xfId="1833" xr:uid="{91455F8C-5B4B-44B1-A023-4F659C2FE495}"/>
    <cellStyle name="Total 2 2 2 7" xfId="4410" xr:uid="{B798A5AA-9303-4AD0-BD43-8E48243F913C}"/>
    <cellStyle name="Total 2 2 2 8" xfId="12186" xr:uid="{6960CB77-A0F2-4387-BE55-937A517178BD}"/>
    <cellStyle name="Total 2 2 3" xfId="2159" xr:uid="{812F5F0D-FE00-4EF6-B59E-BE20F6F939AC}"/>
    <cellStyle name="Total 2 2 3 2" xfId="14014" xr:uid="{168E32F3-ACAA-43FA-AE8E-EA6117FFAE34}"/>
    <cellStyle name="Total 2 2 3 3" xfId="15059" xr:uid="{C8958B95-2899-4012-86FC-DC6779BE4D62}"/>
    <cellStyle name="Total 2 2 3 4" xfId="10782" xr:uid="{7BBF9F3F-065F-43A5-A101-78A97D6C3402}"/>
    <cellStyle name="Total 2 2 4" xfId="2667" xr:uid="{11B8B244-0CA1-4598-802B-4F4FDBB12069}"/>
    <cellStyle name="Total 2 2 4 2" xfId="9770" xr:uid="{3806370C-58DA-42A7-8CFD-8E3036AE5BEE}"/>
    <cellStyle name="Total 2 2 5" xfId="2749" xr:uid="{6F51DBDB-0FC9-40C0-9E9B-65D960EC449F}"/>
    <cellStyle name="Total 2 2 5 2" xfId="13203" xr:uid="{AAC20D0D-B77C-4812-A6C1-C062DA7434DE}"/>
    <cellStyle name="Total 2 2 6" xfId="3983" xr:uid="{B5F6BB0C-09A0-48C1-A52B-B04825EB3242}"/>
    <cellStyle name="Total 2 2 6 2" xfId="14180" xr:uid="{6AB46C32-295D-43F6-B78C-E3DC7F315A2B}"/>
    <cellStyle name="Total 2 2 7" xfId="2340" xr:uid="{1DB2685A-A8FC-43C9-82D8-E50F35B2CB45}"/>
    <cellStyle name="Total 2 2 8" xfId="4085" xr:uid="{F2E88262-A80C-47A7-8FFC-E680CA96771B}"/>
    <cellStyle name="Total 2 2 9" xfId="7877" xr:uid="{BD58E65D-1755-40F4-A4BA-F5FCC6B7C834}"/>
    <cellStyle name="Total 2 3" xfId="884" xr:uid="{5D4DB370-717F-44FB-A4D7-BC0578364679}"/>
    <cellStyle name="Total 2 3 2" xfId="1341" xr:uid="{41E871A6-A69B-4A2C-8D09-20BEA34A50BE}"/>
    <cellStyle name="Total 2 3 2 2" xfId="2589" xr:uid="{D2F3BC85-C349-4309-8911-0E437F107C11}"/>
    <cellStyle name="Total 2 3 2 2 2" xfId="14919" xr:uid="{40E3CA4F-7ADC-436B-8C9A-DE11527E1920}"/>
    <cellStyle name="Total 2 3 2 3" xfId="3095" xr:uid="{1244F68C-328F-4D52-9A90-E37E4CDAE887}"/>
    <cellStyle name="Total 2 3 2 3 2" xfId="15694" xr:uid="{07A5B128-5278-4CFF-AB14-665F0AD69383}"/>
    <cellStyle name="Total 2 3 2 4" xfId="3128" xr:uid="{96A2FEBC-7CF5-4473-857D-34110A7A59F0}"/>
    <cellStyle name="Total 2 3 2 4 2" xfId="17078" xr:uid="{A36BB75A-9E6A-4204-AF86-55172B6D833B}"/>
    <cellStyle name="Total 2 3 2 5" xfId="3664" xr:uid="{3B567B37-22CE-4162-A57E-3F927D1E1C0E}"/>
    <cellStyle name="Total 2 3 2 6" xfId="3818" xr:uid="{8C01BC8C-98C9-4259-AE42-8E986C70CEDF}"/>
    <cellStyle name="Total 2 3 2 7" xfId="4366" xr:uid="{006A27FF-EFCB-423D-B5BE-665876A607E3}"/>
    <cellStyle name="Total 2 3 2 8" xfId="12294" xr:uid="{E20C305C-6C74-4AD9-AE04-30D1675FEDEE}"/>
    <cellStyle name="Total 2 3 3" xfId="2158" xr:uid="{C97DF493-7B66-45D8-8081-DC1F4B2A5862}"/>
    <cellStyle name="Total 2 3 3 2" xfId="14122" xr:uid="{8325B31B-C45C-41FF-802B-CA3F42F40C3B}"/>
    <cellStyle name="Total 2 3 3 3" xfId="13142" xr:uid="{D491C7CD-185A-40D5-B76F-4A5022A650E8}"/>
    <cellStyle name="Total 2 3 3 4" xfId="10891" xr:uid="{FC2F8FF1-D74B-4C53-A95B-314B5AAC8A79}"/>
    <cellStyle name="Total 2 3 4" xfId="2666" xr:uid="{7D3523BD-9B2F-42CF-8B49-3B56F8155AC3}"/>
    <cellStyle name="Total 2 3 4 2" xfId="10091" xr:uid="{75B69309-5FD3-4707-B2DC-2757A2595BC0}"/>
    <cellStyle name="Total 2 3 5" xfId="2850" xr:uid="{08842624-C0D5-4C7F-9E17-7BA31913D0EB}"/>
    <cellStyle name="Total 2 3 5 2" xfId="13485" xr:uid="{A84B68EF-5A80-4F0D-9BA1-74538A8CD9B6}"/>
    <cellStyle name="Total 2 3 6" xfId="3984" xr:uid="{F59DF2BD-4592-465F-91FA-E78B2C4A5FFA}"/>
    <cellStyle name="Total 2 3 6 2" xfId="13358" xr:uid="{89D0C573-4B53-40B7-86D2-95583AFC1344}"/>
    <cellStyle name="Total 2 3 7" xfId="4195" xr:uid="{5046E323-796D-4899-8262-B9816DAEDBDC}"/>
    <cellStyle name="Total 2 3 8" xfId="4334" xr:uid="{6BD57F8E-C883-4002-9E76-015CCEBF881C}"/>
    <cellStyle name="Total 2 3 9" xfId="8198" xr:uid="{C26826A8-869B-4E5A-9123-691BB0E97D6D}"/>
    <cellStyle name="Total 2 4" xfId="1194" xr:uid="{7C8C53CB-728B-4476-8B63-954ED693CDB4}"/>
    <cellStyle name="Total 2 4 2" xfId="2442" xr:uid="{08487BC0-C8CE-46BD-AA71-44E1E2B7516E}"/>
    <cellStyle name="Total 2 4 2 2" xfId="15040" xr:uid="{9300464C-2335-4F99-99CF-722C17710024}"/>
    <cellStyle name="Total 2 4 2 3" xfId="15863" xr:uid="{0FE6B684-5B70-4A2E-9361-C475E46186AB}"/>
    <cellStyle name="Total 2 4 2 4" xfId="17336" xr:uid="{43C55B3D-5807-4B2F-86A6-F57139A3CCF5}"/>
    <cellStyle name="Total 2 4 2 5" xfId="12561" xr:uid="{4864EF33-641E-4B7D-8722-4C47A109AE2A}"/>
    <cellStyle name="Total 2 4 3" xfId="2948" xr:uid="{5A19CADE-D461-4414-90B7-55CB0BA8B4B5}"/>
    <cellStyle name="Total 2 4 3 2" xfId="14337" xr:uid="{D529DEE8-A645-4CCB-BA09-0A56DAB49C77}"/>
    <cellStyle name="Total 2 4 3 3" xfId="14340" xr:uid="{63B65702-E2FF-4009-B797-F34674B8C234}"/>
    <cellStyle name="Total 2 4 3 4" xfId="11152" xr:uid="{B1BE7886-39D5-4D1C-9840-9F4799240F1C}"/>
    <cellStyle name="Total 2 4 4" xfId="3356" xr:uid="{21CE94B9-A2F2-419B-92DF-89732B3F48BD}"/>
    <cellStyle name="Total 2 4 4 2" xfId="9840" xr:uid="{1E929002-EFCA-44ED-9F79-AA9D0A6010D0}"/>
    <cellStyle name="Total 2 4 5" xfId="3755" xr:uid="{AAD5AFC8-4ECC-4E49-8CA1-F17A9964C688}"/>
    <cellStyle name="Total 2 4 5 2" xfId="13273" xr:uid="{DCFB4066-3ED9-4959-8D34-98B3DDC250E2}"/>
    <cellStyle name="Total 2 4 6" xfId="3624" xr:uid="{49181D77-5C86-4564-94D1-7A4E3AE057EA}"/>
    <cellStyle name="Total 2 4 6 2" xfId="14628" xr:uid="{306A907B-F77D-4641-A4D0-9191BB9D90CD}"/>
    <cellStyle name="Total 2 4 7" xfId="4383" xr:uid="{5DF1329A-755B-44E3-A9B7-2708E3333AC9}"/>
    <cellStyle name="Total 2 4 8" xfId="7947" xr:uid="{60C168CB-B002-47E7-A1B6-1E4E3A42CFBD}"/>
    <cellStyle name="Total 2 5" xfId="1623" xr:uid="{CEFCB420-A85B-4B40-AF6F-57D80E3819BF}"/>
    <cellStyle name="Total 2 5 2" xfId="12734" xr:uid="{C5C5FA5A-60A9-4447-A28A-0F6901B9A7BC}"/>
    <cellStyle name="Total 2 5 2 2" xfId="15124" xr:uid="{1C220C09-5A27-46BB-BD05-2A4EE4299597}"/>
    <cellStyle name="Total 2 5 2 3" xfId="15948" xr:uid="{82589A69-23AF-4928-B822-CC515B2B8AAD}"/>
    <cellStyle name="Total 2 5 2 4" xfId="17509" xr:uid="{8F63C4DF-4E96-4F40-90B4-F0AD9D5FDC92}"/>
    <cellStyle name="Total 2 5 3" xfId="11325" xr:uid="{EBA0329E-D632-4CD6-A10B-21F9652D9F02}"/>
    <cellStyle name="Total 2 5 3 2" xfId="14471" xr:uid="{E6B119A3-6C35-45B6-A5BB-6D16CCEB7ACA}"/>
    <cellStyle name="Total 2 5 3 3" xfId="9367" xr:uid="{5FAA3910-7B98-4B42-8D3C-FCFCD96C8A0D}"/>
    <cellStyle name="Total 2 5 4" xfId="10261" xr:uid="{4C913893-EFAE-4B3C-B172-FC8475F60268}"/>
    <cellStyle name="Total 2 5 5" xfId="13617" xr:uid="{7C3977B3-5073-44F7-8210-691C7ADBE6AA}"/>
    <cellStyle name="Total 2 5 6" xfId="14371" xr:uid="{776AE1B6-79A8-41AC-A741-B4CF9436741F}"/>
    <cellStyle name="Total 2 5 7" xfId="8371" xr:uid="{E7A7313C-12A3-4E2A-8850-FE61021792BA}"/>
    <cellStyle name="Total 2 6" xfId="1922" xr:uid="{E0D404D3-3E64-44E0-B9AD-FC26F56BA639}"/>
    <cellStyle name="Total 2 6 2" xfId="12469" xr:uid="{B11D4C11-5551-44D7-8CA2-A7D568FCE735}"/>
    <cellStyle name="Total 2 6 2 2" xfId="15007" xr:uid="{A775B02C-7955-431F-8BEA-79EA841EBA5C}"/>
    <cellStyle name="Total 2 6 2 3" xfId="15780" xr:uid="{16696B79-E5B2-48A8-A3BE-22A3DA37CCBC}"/>
    <cellStyle name="Total 2 6 2 4" xfId="17253" xr:uid="{185F0F39-1C00-4AD6-A239-94E8AC6D42CA}"/>
    <cellStyle name="Total 2 6 3" xfId="14254" xr:uid="{373D5CD2-ADFF-4218-A524-92DB510E27C8}"/>
    <cellStyle name="Total 2 6 4" xfId="13545" xr:uid="{9D4ADDE9-20E5-411E-A819-D96735896267}"/>
    <cellStyle name="Total 2 6 5" xfId="11067" xr:uid="{719763E4-A86B-48EF-87CD-98F0DC11A0B7}"/>
    <cellStyle name="Total 2 7" xfId="2768" xr:uid="{BBC7F879-BF32-4009-9BA3-0969C85C7B51}"/>
    <cellStyle name="Total 2 7 2" xfId="14705" xr:uid="{2ACE308D-4A00-420A-BE8F-A5BE99C9116A}"/>
    <cellStyle name="Total 2 7 3" xfId="15433" xr:uid="{72EBB854-A3F0-45BB-B3CC-0CA7A0714D18}"/>
    <cellStyle name="Total 2 7 4" xfId="16778" xr:uid="{0AD2245F-23FD-4265-961B-4BECDE3FBEB5}"/>
    <cellStyle name="Total 2 7 5" xfId="11927" xr:uid="{A3424CF5-20AA-4702-B713-90B0065F5F4D}"/>
    <cellStyle name="Total 2 8" xfId="3363" xr:uid="{36BAB609-8958-4C54-B007-F6085968141D}"/>
    <cellStyle name="Total 2 8 2" xfId="13806" xr:uid="{9DC3C0FC-E575-427B-AE04-B50FED38287D}"/>
    <cellStyle name="Total 2 8 3" xfId="14737" xr:uid="{80373A35-4B3A-4104-85A4-8761B89A5FB4}"/>
    <cellStyle name="Total 2 8 4" xfId="10549" xr:uid="{A7FF0E59-0EA7-46D5-B54F-964580040039}"/>
    <cellStyle name="Total 2 9" xfId="4066" xr:uid="{785F7A02-B53F-422C-AECF-56EB35090546}"/>
    <cellStyle name="Total 2 9 2" xfId="9272" xr:uid="{099E1C79-8C36-4E08-862A-DAC50C368954}"/>
    <cellStyle name="Total 3" xfId="909" xr:uid="{4DF128B3-B94A-4CCD-B647-9172E0A72A1E}"/>
    <cellStyle name="Total 3 10" xfId="9031" xr:uid="{221BFED8-5ACD-4DB4-B5FB-9D55E1DFD88A}"/>
    <cellStyle name="Total 3 11" xfId="7378" xr:uid="{B8006C0B-01A4-431B-B0A4-4A689B9F6084}"/>
    <cellStyle name="Total 3 2" xfId="5760" xr:uid="{BFB32E04-923C-48F6-AB54-015CDE9F01CB}"/>
    <cellStyle name="Total 3 2 2" xfId="12187" xr:uid="{F83E1536-5F7E-4853-A13C-CB519DC83B99}"/>
    <cellStyle name="Total 3 2 2 2" xfId="14861" xr:uid="{1DC639C0-3EA0-432F-A909-C4AF518DF914}"/>
    <cellStyle name="Total 3 2 2 3" xfId="15590" xr:uid="{01F890D9-D2DB-4484-BE68-313BD9B5036A}"/>
    <cellStyle name="Total 3 2 2 4" xfId="16983" xr:uid="{198916F5-6CD9-4F09-BC1B-40B9EFE70528}"/>
    <cellStyle name="Total 3 2 3" xfId="10783" xr:uid="{B683AD77-32B2-469A-AD70-1CA9F20DFBDC}"/>
    <cellStyle name="Total 3 2 3 2" xfId="14015" xr:uid="{C5EF1A9A-3C3F-407C-B40E-DD99A8C505B1}"/>
    <cellStyle name="Total 3 2 3 3" xfId="13148" xr:uid="{E2B1FDAA-314C-488A-98C3-18402A36EDDE}"/>
    <cellStyle name="Total 3 2 4" xfId="9769" xr:uid="{92DA5272-A4D7-449C-846B-6DBE22E32E7C}"/>
    <cellStyle name="Total 3 2 5" xfId="13202" xr:uid="{4D06D7D9-7C49-40E8-8DF4-67D958DC39F1}"/>
    <cellStyle name="Total 3 2 6" xfId="13030" xr:uid="{A1D31E90-9B47-43B1-8F17-2AB5702DBDE4}"/>
    <cellStyle name="Total 3 2 7" xfId="7876" xr:uid="{E72C9580-A7CA-4D2F-91A4-5D7F0B40B80B}"/>
    <cellStyle name="Total 3 3" xfId="6026" xr:uid="{F07047E3-A58F-4106-A6CF-8114AE17BF3F}"/>
    <cellStyle name="Total 3 3 2" xfId="12295" xr:uid="{5E32990E-0955-4FAF-9A40-8C7608B732DD}"/>
    <cellStyle name="Total 3 3 2 2" xfId="14920" xr:uid="{0AF1CCCC-50DC-4B69-A68E-25FFE6AF9EEA}"/>
    <cellStyle name="Total 3 3 2 3" xfId="15695" xr:uid="{ED132709-EA9F-4D99-8BBA-DE16F7BB36DA}"/>
    <cellStyle name="Total 3 3 2 4" xfId="17079" xr:uid="{E5A68377-36C0-424D-9941-A6EA5A36D3E3}"/>
    <cellStyle name="Total 3 3 3" xfId="10892" xr:uid="{9BF0DFCB-9B80-4CD5-A8E4-345BE44B836A}"/>
    <cellStyle name="Total 3 3 3 2" xfId="14123" xr:uid="{0F974858-832B-41BB-9A70-0104A694F86E}"/>
    <cellStyle name="Total 3 3 3 3" xfId="12949" xr:uid="{12BB3F7D-40AC-4D00-80D3-B17B7F2F5350}"/>
    <cellStyle name="Total 3 3 4" xfId="10092" xr:uid="{F2989064-C2E4-4909-9E21-E6219C4DD58F}"/>
    <cellStyle name="Total 3 3 5" xfId="13486" xr:uid="{5904132D-9689-4B54-A672-98310C38B463}"/>
    <cellStyle name="Total 3 3 6" xfId="14598" xr:uid="{3B669255-E25D-4615-86E0-35295C78571E}"/>
    <cellStyle name="Total 3 3 7" xfId="8199" xr:uid="{F5FE03D5-6EF5-4C8E-BAC0-9C98DFDC8E5B}"/>
    <cellStyle name="Total 3 4" xfId="8212" xr:uid="{A4241EFC-10E0-484E-B089-547386C5E87A}"/>
    <cellStyle name="Total 3 4 2" xfId="12562" xr:uid="{48CB6C7F-8567-40B6-A402-7BF3B768896C}"/>
    <cellStyle name="Total 3 4 2 2" xfId="15041" xr:uid="{AA1B46AC-AD65-42F4-A59D-01B71AD62011}"/>
    <cellStyle name="Total 3 4 2 3" xfId="15864" xr:uid="{C8589CE6-FB11-4EC7-ACF6-15EB4BFF6780}"/>
    <cellStyle name="Total 3 4 2 4" xfId="17337" xr:uid="{1E3CFBE6-6532-4211-BA13-436BC7F20A54}"/>
    <cellStyle name="Total 3 4 3" xfId="11153" xr:uid="{694E7DB5-BC05-411D-AD29-EE43C7CEC5AD}"/>
    <cellStyle name="Total 3 4 3 2" xfId="14338" xr:uid="{2306723A-A62B-415E-B43B-CC7614E4D5CE}"/>
    <cellStyle name="Total 3 4 3 3" xfId="15042" xr:uid="{85CA5B26-DE1A-4C2C-8010-5C983AE2B10C}"/>
    <cellStyle name="Total 3 4 4" xfId="10104" xr:uid="{142C18A9-C6CF-4A8C-A863-FCC8B2E7AC6E}"/>
    <cellStyle name="Total 3 4 5" xfId="13498" xr:uid="{E910E2D6-3830-40D9-B7F5-7678F6050413}"/>
    <cellStyle name="Total 3 4 6" xfId="12972" xr:uid="{28222C55-4952-45D2-8469-7FF3017254CD}"/>
    <cellStyle name="Total 3 5" xfId="8136" xr:uid="{663A52F6-724E-4D45-A9E3-94C24BC4647F}"/>
    <cellStyle name="Total 3 5 2" xfId="12735" xr:uid="{E125D5EB-7E7F-4DDE-8477-D0FE84EF2382}"/>
    <cellStyle name="Total 3 5 2 2" xfId="15125" xr:uid="{110FCC24-AA23-40C9-8B56-BDE258394774}"/>
    <cellStyle name="Total 3 5 2 3" xfId="15949" xr:uid="{38E078B8-CA43-46C0-AAD1-75E00DBF9117}"/>
    <cellStyle name="Total 3 5 2 4" xfId="17510" xr:uid="{750D910A-64A1-4AA9-9685-60C79542E1AD}"/>
    <cellStyle name="Total 3 5 3" xfId="11326" xr:uid="{419E81AC-3CD0-4653-A931-FAAA939AEA50}"/>
    <cellStyle name="Total 3 5 3 2" xfId="14472" xr:uid="{A4D12DEF-00FC-416F-9660-EF339730C913}"/>
    <cellStyle name="Total 3 5 3 3" xfId="13600" xr:uid="{487B658F-180A-4E13-90CA-2A535CEB2135}"/>
    <cellStyle name="Total 3 5 4" xfId="10029" xr:uid="{9D25776C-3E26-49B9-9907-707A0BF57814}"/>
    <cellStyle name="Total 3 5 5" xfId="13423" xr:uid="{F828B4FA-EC43-4220-8AA8-3ED6F0301FC1}"/>
    <cellStyle name="Total 3 5 6" xfId="15253" xr:uid="{DD4D1F75-0FCB-4CBB-A102-463835CB0323}"/>
    <cellStyle name="Total 3 6" xfId="11068" xr:uid="{C418714F-C5FB-4B20-9645-45DF068558AE}"/>
    <cellStyle name="Total 3 6 2" xfId="12470" xr:uid="{15EFAF20-D5F4-4198-9388-E4428EC1677D}"/>
    <cellStyle name="Total 3 6 2 2" xfId="15008" xr:uid="{574371FC-B969-4365-BC5D-E25FE5CF7B06}"/>
    <cellStyle name="Total 3 6 2 3" xfId="15781" xr:uid="{90854DD0-EF25-42FC-B473-E496FBC3CF3F}"/>
    <cellStyle name="Total 3 6 2 4" xfId="17254" xr:uid="{14BACB53-0ECC-41E8-B28F-AF73679661AB}"/>
    <cellStyle name="Total 3 6 3" xfId="14255" xr:uid="{9CB62DD3-89CE-4E4C-BDCE-5DDA79A391ED}"/>
    <cellStyle name="Total 3 6 4" xfId="14716" xr:uid="{E4A88DBB-7815-43C0-AD72-5FFA644F28B5}"/>
    <cellStyle name="Total 3 7" xfId="11928" xr:uid="{C6011EFB-C3DA-4617-AB43-68CA77FBDB39}"/>
    <cellStyle name="Total 3 7 2" xfId="14706" xr:uid="{FE273C47-D74D-44A4-823D-3542F839B4F7}"/>
    <cellStyle name="Total 3 7 3" xfId="15434" xr:uid="{F5C5EFF7-D349-428A-965E-F7D77436A4AE}"/>
    <cellStyle name="Total 3 7 4" xfId="16779" xr:uid="{42EEAC20-B9F5-45F8-9989-AB9C6025DF4C}"/>
    <cellStyle name="Total 3 8" xfId="10550" xr:uid="{4FCE54EF-4EF8-4FDD-BBA5-597BC6C5EFB4}"/>
    <cellStyle name="Total 3 8 2" xfId="13807" xr:uid="{FB2ADCE4-DF21-4CAD-A7A9-1DF105B03BFA}"/>
    <cellStyle name="Total 3 8 3" xfId="13060" xr:uid="{7505B176-4A56-478F-A494-1E327F233622}"/>
    <cellStyle name="Total 3 9" xfId="9273" xr:uid="{84B74F92-914F-41FD-8148-3EFFD9FE3645}"/>
    <cellStyle name="Total 4" xfId="175" xr:uid="{2B34966E-2D53-4352-B1B7-0182EED3A194}"/>
    <cellStyle name="Total 5" xfId="141" xr:uid="{DC263CF0-0215-4B1B-9078-3189E4E8E186}"/>
    <cellStyle name="Total 5 2" xfId="1152" xr:uid="{F230BA40-112B-4363-806E-D76772C033FF}"/>
    <cellStyle name="Total 5 2 2" xfId="2400" xr:uid="{E6A1DEDF-9D5A-43B6-B83B-F63BE86801C2}"/>
    <cellStyle name="Total 5 2 3" xfId="2906" xr:uid="{F2BC0F14-4AC0-4EBF-8850-DE212267F731}"/>
    <cellStyle name="Total 5 2 4" xfId="2065" xr:uid="{A18E6461-19A6-4408-B6A5-7CF6F38B90C7}"/>
    <cellStyle name="Total 5 2 5" xfId="3955" xr:uid="{1F24080C-6462-45AC-B8A3-5E4582C378A1}"/>
    <cellStyle name="Total 5 2 6" xfId="3860" xr:uid="{5EDB13A5-1FC2-4AE9-A4B2-CC35FDCC40A5}"/>
    <cellStyle name="Total 5 2 7" xfId="4484" xr:uid="{EE3D7ED9-4094-4B9A-B962-16353016C056}"/>
    <cellStyle name="Total 5 3" xfId="1500" xr:uid="{D2061C61-0416-48D3-8A5D-3976F0845EE6}"/>
    <cellStyle name="Total 5 4" xfId="2230" xr:uid="{A55D6245-72EF-473E-BC65-D3DEFA818F1C}"/>
    <cellStyle name="Total 5 5" xfId="3530" xr:uid="{A8F66A73-53FE-4936-97A5-CC5E0E08BA3E}"/>
    <cellStyle name="Total 5 6" xfId="3635" xr:uid="{5924B6C9-887C-429E-BFB3-04BCAC13362D}"/>
    <cellStyle name="Total 5 7" xfId="1458" xr:uid="{5DE423C4-2AE6-41F8-9C08-741D5E497961}"/>
    <cellStyle name="Total 5 8" xfId="4164" xr:uid="{6FF4F0DB-A3B2-41E8-B893-90F9E1DD9FDC}"/>
    <cellStyle name="Totals" xfId="886" xr:uid="{8F8AEC79-02FC-438D-88CF-6D8BFB19751A}"/>
    <cellStyle name="User Input" xfId="5" xr:uid="{A7065D57-8A16-4108-866A-36257493668F}"/>
    <cellStyle name="User Input 2" xfId="6085" xr:uid="{BCAB0299-F179-449C-861B-E78CCDE4B6BC}"/>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2" xr:uid="{E6DEC116-FF6C-41C5-A7D5-8F0C43CF8B2E}"/>
    <cellStyle name="Warning Text 3" xfId="891" xr:uid="{E8D8088E-9CED-44EE-B37B-4526B119D0C8}"/>
    <cellStyle name="Warning Text 3 2" xfId="5763"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0" xr:uid="{66D6B31E-9268-47DA-99DC-0C8DF86CE6E7}"/>
    <cellStyle name="Yellow" xfId="892" xr:uid="{109586ED-6BE3-4959-BEA0-22F8F4B7F31E}"/>
    <cellStyle name="Yellow 2" xfId="5765" xr:uid="{7843056B-C234-4F47-B516-13509CCB4887}"/>
    <cellStyle name="Yellow 2 2" xfId="5766" xr:uid="{21E4E1D4-8A31-417C-804C-B484EF040F96}"/>
    <cellStyle name="Yellow 2 3" xfId="5767" xr:uid="{EA5CE4B5-5F1C-4C18-98C8-CDDB512A9A92}"/>
    <cellStyle name="Yellow 2 4" xfId="5768" xr:uid="{542891C9-7212-4421-AC10-95CB81ACACA3}"/>
    <cellStyle name="Yellow 2 5" xfId="5769" xr:uid="{E8AAA2E9-1EBF-4139-A08D-19DB164D1008}"/>
    <cellStyle name="Yellow 2 6" xfId="5770" xr:uid="{788EA516-9152-4BCF-AE5A-05952357D074}"/>
    <cellStyle name="Yellow 2 7" xfId="5771" xr:uid="{D90F1427-0E64-4194-B351-29070ED640B2}"/>
    <cellStyle name="Yellow 2 8" xfId="5772" xr:uid="{3E5EE38F-5500-493C-888D-1BB4CA426C21}"/>
    <cellStyle name="Yellow 3" xfId="5764" xr:uid="{97CF2583-920A-42E5-9B76-7046F6CC82B7}"/>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666666"/>
      <color rgb="FF797979"/>
      <color rgb="FF828282"/>
      <color rgb="FFB40000"/>
      <color rgb="FF4D4D4D"/>
      <color rgb="FFFFC269"/>
      <color rgb="FFA162D0"/>
      <color rgb="FFFF2525"/>
      <color rgb="FF6A8ED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sheetMetadata" Target="metadata.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84425</xdr:colOff>
      <xdr:row>1</xdr:row>
      <xdr:rowOff>12400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xdr:row>
      <xdr:rowOff>95251</xdr:rowOff>
    </xdr:from>
    <xdr:ext cx="2723809" cy="352424"/>
    <xdr:pic>
      <xdr:nvPicPr>
        <xdr:cNvPr id="2" name="Picture 1" descr="Maximum Revenue = Pass through items plus Site Specific Charges plus Transmission Owner Final Sums plus RIIO-1 Network Innovation Competition plus Strategic Innovation Fund plus Legacy Adjustments to Revenue plus Adjustment term plus Correction Term">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1925" y="2000251"/>
          <a:ext cx="2723809" cy="352424"/>
        </a:xfrm>
        <a:prstGeom prst="rect">
          <a:avLst/>
        </a:prstGeom>
      </xdr:spPr>
    </xdr:pic>
    <xdr:clientData/>
  </xdr:oneCellAnchor>
  <xdr:oneCellAnchor>
    <xdr:from>
      <xdr:col>1</xdr:col>
      <xdr:colOff>76200</xdr:colOff>
      <xdr:row>46</xdr:row>
      <xdr:rowOff>38099</xdr:rowOff>
    </xdr:from>
    <xdr:ext cx="1702381" cy="238125"/>
    <xdr:pic>
      <xdr:nvPicPr>
        <xdr:cNvPr id="3" name="Picture 2" descr="BDt equals BDAt plus RBD">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85800" y="9182099"/>
          <a:ext cx="1702381" cy="238125"/>
        </a:xfrm>
        <a:prstGeom prst="rect">
          <a:avLst/>
        </a:prstGeom>
      </xdr:spPr>
    </xdr:pic>
    <xdr:clientData/>
  </xdr:oneCellAnchor>
  <xdr:oneCellAnchor>
    <xdr:from>
      <xdr:col>0</xdr:col>
      <xdr:colOff>47625</xdr:colOff>
      <xdr:row>26</xdr:row>
      <xdr:rowOff>21754</xdr:rowOff>
    </xdr:from>
    <xdr:ext cx="3629025" cy="433109"/>
    <xdr:pic>
      <xdr:nvPicPr>
        <xdr:cNvPr id="4" name="Picture 3" descr="PTt equals LFt plus ITCt plus Termt plus TSPt plus TSHt plus TNGETt plus TOFTOt plus OFTETt plus TICFt plus TICPt plus BDt">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47625" y="5355754"/>
          <a:ext cx="3629025" cy="433109"/>
        </a:xfrm>
        <a:prstGeom prst="rect">
          <a:avLst/>
        </a:prstGeom>
      </xdr:spPr>
    </xdr:pic>
    <xdr:clientData/>
  </xdr:oneCellAnchor>
  <xdr:oneCellAnchor>
    <xdr:from>
      <xdr:col>0</xdr:col>
      <xdr:colOff>161925</xdr:colOff>
      <xdr:row>93</xdr:row>
      <xdr:rowOff>38100</xdr:rowOff>
    </xdr:from>
    <xdr:ext cx="3200000" cy="314286"/>
    <xdr:pic>
      <xdr:nvPicPr>
        <xdr:cNvPr id="5" name="Picture 4" descr="LARt equals LTRUt plus LPTt minus LKt plus LDISt plus LTSt">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61925" y="18135600"/>
          <a:ext cx="3200000" cy="314286"/>
        </a:xfrm>
        <a:prstGeom prst="rect">
          <a:avLst/>
        </a:prstGeom>
      </xdr:spPr>
    </xdr:pic>
    <xdr:clientData/>
  </xdr:oneCellAnchor>
  <xdr:oneCellAnchor>
    <xdr:from>
      <xdr:col>1</xdr:col>
      <xdr:colOff>19050</xdr:colOff>
      <xdr:row>106</xdr:row>
      <xdr:rowOff>28575</xdr:rowOff>
    </xdr:from>
    <xdr:ext cx="1895238" cy="295238"/>
    <xdr:pic>
      <xdr:nvPicPr>
        <xdr:cNvPr id="6" name="Picture 5" descr="LPTt equals LLFt plus LITCt plus LRBt">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28650" y="20602575"/>
          <a:ext cx="1895238" cy="295238"/>
        </a:xfrm>
        <a:prstGeom prst="rect">
          <a:avLst/>
        </a:prstGeom>
      </xdr:spPr>
    </xdr:pic>
    <xdr:clientData/>
  </xdr:oneCellAnchor>
  <xdr:oneCellAnchor>
    <xdr:from>
      <xdr:col>1</xdr:col>
      <xdr:colOff>9525</xdr:colOff>
      <xdr:row>144</xdr:row>
      <xdr:rowOff>38100</xdr:rowOff>
    </xdr:from>
    <xdr:ext cx="2600000" cy="209524"/>
    <xdr:pic>
      <xdr:nvPicPr>
        <xdr:cNvPr id="7" name="Picture 6" descr="ADJt equals ( TOt-1 minus TO*t-1 ) times ( 1 plus It-1 plus 1.15% )">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619125" y="22707600"/>
          <a:ext cx="2600000" cy="209524"/>
        </a:xfrm>
        <a:prstGeom prst="rect">
          <a:avLst/>
        </a:prstGeom>
      </xdr:spPr>
    </xdr:pic>
    <xdr:clientData/>
  </xdr:oneCellAnchor>
  <xdr:oneCellAnchor>
    <xdr:from>
      <xdr:col>1</xdr:col>
      <xdr:colOff>28575</xdr:colOff>
      <xdr:row>158</xdr:row>
      <xdr:rowOff>57150</xdr:rowOff>
    </xdr:from>
    <xdr:ext cx="3219048" cy="219048"/>
    <xdr:pic>
      <xdr:nvPicPr>
        <xdr:cNvPr id="8" name="Picture 7" descr="Kt equals ( TOt-1 minus TNRt-1 ) times ( 1 plus It-1 plus 1.15% plus PRPt-1 times PRAt-1 )">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638175" y="25203150"/>
          <a:ext cx="3219048" cy="219048"/>
        </a:xfrm>
        <a:prstGeom prst="rect">
          <a:avLst/>
        </a:prstGeom>
      </xdr:spPr>
    </xdr:pic>
    <xdr:clientData/>
  </xdr:oneCellAnchor>
  <xdr:oneCellAnchor>
    <xdr:from>
      <xdr:col>1</xdr:col>
      <xdr:colOff>54415</xdr:colOff>
      <xdr:row>173</xdr:row>
      <xdr:rowOff>142709</xdr:rowOff>
    </xdr:from>
    <xdr:ext cx="2409825" cy="507756"/>
    <xdr:pic>
      <xdr:nvPicPr>
        <xdr:cNvPr id="9" name="Picture 8" descr="PRAt equals; EITHER 1.15% if TNRt divided by TOt is equal to or greater than 1.055; OR negative 1.15% if TNRt divided by TOt is equal or less than 0.945; OR 0 otherwise">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302893" y="55031557"/>
          <a:ext cx="2409825" cy="507756"/>
        </a:xfrm>
        <a:prstGeom prst="rect">
          <a:avLst/>
        </a:prstGeom>
      </xdr:spPr>
    </xdr:pic>
    <xdr:clientData/>
  </xdr:oneCellAnchor>
  <xdr:oneCellAnchor>
    <xdr:from>
      <xdr:col>0</xdr:col>
      <xdr:colOff>32544</xdr:colOff>
      <xdr:row>116</xdr:row>
      <xdr:rowOff>35719</xdr:rowOff>
    </xdr:from>
    <xdr:ext cx="5282233" cy="450957"/>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30639" y="36602194"/>
          <a:ext cx="5282233" cy="450957"/>
        </a:xfrm>
        <a:prstGeom prst="rect">
          <a:avLst/>
        </a:prstGeom>
      </xdr:spPr>
    </xdr:pic>
    <xdr:clientData/>
  </xdr:oneCellAnchor>
  <xdr:oneCellAnchor>
    <xdr:from>
      <xdr:col>0</xdr:col>
      <xdr:colOff>132522</xdr:colOff>
      <xdr:row>144</xdr:row>
      <xdr:rowOff>0</xdr:rowOff>
    </xdr:from>
    <xdr:ext cx="3178969" cy="304029"/>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132522" y="47535548"/>
          <a:ext cx="3178969" cy="3040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3619500</xdr:colOff>
          <xdr:row>75</xdr:row>
          <xdr:rowOff>142875</xdr:rowOff>
        </xdr:from>
        <xdr:to>
          <xdr:col>2</xdr:col>
          <xdr:colOff>381000</xdr:colOff>
          <xdr:row>77</xdr:row>
          <xdr:rowOff>57150</xdr:rowOff>
        </xdr:to>
        <xdr:sp macro="" textlink="">
          <xdr:nvSpPr>
            <xdr:cNvPr id="30721" name="Object 1" descr="Equation outlining that black start services cost allowance equals black start total costs minus black start total costs adjustment. "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93</xdr:row>
          <xdr:rowOff>38100</xdr:rowOff>
        </xdr:from>
        <xdr:to>
          <xdr:col>3</xdr:col>
          <xdr:colOff>0</xdr:colOff>
          <xdr:row>95</xdr:row>
          <xdr:rowOff>171450</xdr:rowOff>
        </xdr:to>
        <xdr:sp macro="" textlink="">
          <xdr:nvSpPr>
            <xdr:cNvPr id="30722" name="Object 2" descr="Equation outlining the SO-TO Cost Allowance True-Up"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47</xdr:row>
      <xdr:rowOff>0</xdr:rowOff>
    </xdr:from>
    <xdr:ext cx="5339047" cy="365715"/>
    <xdr:pic>
      <xdr:nvPicPr>
        <xdr:cNvPr id="4" name="Picture 3" descr="Balancing External Costs equals Cost of licensee bids and offers in BM less non-delivery charges plus Contact of availability for use of BM services plus Balancing service adjustments minus Balancing service provision to others plus Incentive Payments plus Incentive Payments Reconciliation plus Black Start Services Cost Allowance plus SO-TO Cost Allowance">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6858000"/>
          <a:ext cx="5339047" cy="365715"/>
        </a:xfrm>
        <a:prstGeom prst="rect">
          <a:avLst/>
        </a:prstGeom>
      </xdr:spPr>
    </xdr:pic>
    <xdr:clientData/>
  </xdr:oneCellAnchor>
  <xdr:twoCellAnchor editAs="oneCell">
    <xdr:from>
      <xdr:col>0</xdr:col>
      <xdr:colOff>0</xdr:colOff>
      <xdr:row>12</xdr:row>
      <xdr:rowOff>147917</xdr:rowOff>
    </xdr:from>
    <xdr:to>
      <xdr:col>0</xdr:col>
      <xdr:colOff>4249271</xdr:colOff>
      <xdr:row>15</xdr:row>
      <xdr:rowOff>10009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3195917"/>
          <a:ext cx="4249271" cy="382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2020-21_NGET_Revenue_return_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Copy%20of%202020-21_ngeso_revenue_rrp_v4%20P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g/CO/Cost_and_Outputs_Lib/RIIO-ET2_Cost_Assessment/01.02_BPDTs/BPDT_Submissions/SPT_BPDT_DEC_Working_Versi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r%20reg%20finance%2018.03.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RIIO_2_%20External_BSUoS_templat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sites/GRP-INT-UK-Finance-Controllership-Electricity-System-Operator/Shared%20Documents/Regulatory%20Finance/AIP/2022-23/01.%20DryRun%201_%20August/3.%20PCFM%20updated%20inflation%20RRP%2026%20July%202022/3.final%20version%20tax%20trigger%20ESO%20PCFM%20for%20AIP%202022%2026.07.xlsm?A9A67ABF" TargetMode="External"/><Relationship Id="rId1" Type="http://schemas.openxmlformats.org/officeDocument/2006/relationships/externalLinkPath" Target="file:///\\A9A67ABF\3.final%20version%20tax%20trigger%20ESO%20PCFM%20for%20AIP%202022%2026.0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smithm\AppData\Local\Microsoft\Windows\INetCache\Content.Outlook\95ARMX1U\FINAL_RIIO-2%20ESO%20Regulatory%20Reporting%20Pack%20v1.3%20(ESO%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 val="ADMIN"/>
      <sheetName val="Data Lookups"/>
      <sheetName val="FP23 Finance Summary"/>
      <sheetName val="Transmission PCRRP tables_SPTL_"/>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True Up"/>
      <sheetName val="R7 Pass Through"/>
      <sheetName val="R8 Output incentives"/>
      <sheetName val="R9 Innovation incentive"/>
      <sheetName val="R12 SO MAR"/>
      <sheetName val="R10 Correction"/>
      <sheetName val="R11 TIRG"/>
      <sheetName val="R14 Rec to Stat Ac"/>
      <sheetName val="R13 Excluded Revenue"/>
      <sheetName val="R16 SO External Rev"/>
      <sheetName val="R15 SO Internal"/>
      <sheetName val="Draft Changes"/>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8 SO PT"/>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4.18 - Inflation update"/>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9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ystemOperator"/>
      <sheetName val="SOIAR"/>
      <sheetName val="LiveResults"/>
      <sheetName val="SavedResults"/>
      <sheetName val="Annual Inflation"/>
      <sheetName val="Monthly Inflation"/>
    </sheetNames>
    <sheetDataSet>
      <sheetData sheetId="0"/>
      <sheetData sheetId="1"/>
      <sheetData sheetId="2"/>
      <sheetData sheetId="3"/>
      <sheetData sheetId="4"/>
      <sheetData sheetId="5"/>
      <sheetData sheetId="6">
        <row r="29">
          <cell r="AK29">
            <v>264.99166666666673</v>
          </cell>
          <cell r="AL29">
            <v>274.90833333333336</v>
          </cell>
          <cell r="AM29">
            <v>283.30833333333334</v>
          </cell>
          <cell r="AN29">
            <v>290.64166666666665</v>
          </cell>
          <cell r="AO29">
            <v>294.16666666666669</v>
          </cell>
          <cell r="AP29">
            <v>307.32821397646848</v>
          </cell>
        </row>
      </sheetData>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anges Log"/>
      <sheetName val="Universal Data"/>
      <sheetName val="RIIO-1 RPI and PVF"/>
      <sheetName val="1.1 Disposals"/>
      <sheetName val="1.2 PCFM Inputs Summary"/>
      <sheetName val="1.3 Pass Through"/>
      <sheetName val="1.4 Tax Pool Inputs"/>
      <sheetName val="1.5 Transmission Network Rev"/>
      <sheetName val="1.6 External Revenue"/>
      <sheetName val="1.7 DRS Revenue"/>
      <sheetName val="2.1 Totex Summary"/>
      <sheetName val="2.2a BP1 Cost Benchmark Summary"/>
      <sheetName val="2.2b BP2 VFM Summary"/>
      <sheetName val="2.3 Related Party Transactions"/>
      <sheetName val="3.1 Opex Summary"/>
      <sheetName val="3.2 Salary and FTE Numbers"/>
      <sheetName val="3.3 Provisions"/>
      <sheetName val="4.1 BSC"/>
      <sheetName val="4.2 BSC Allocation"/>
      <sheetName val="5.1 Capex Summary"/>
      <sheetName val="6.1 Cyber Resilience IT Costs"/>
      <sheetName val="6.2 Pension Admin Costs"/>
      <sheetName val="6.3 SO Review Costs"/>
      <sheetName val="6.4 Unfunded Innovation Costs"/>
      <sheetName val="7.1 Non-Activity Based Costs"/>
      <sheetName val="7.2 DRS"/>
      <sheetName val="7.3 NIA"/>
      <sheetName val="7.4 CNIA"/>
      <sheetName val="7.5 NIC"/>
      <sheetName val="7.6 SIF"/>
      <sheetName val="8.1 SO EMR Data"/>
    </sheetNames>
    <sheetDataSet>
      <sheetData sheetId="0"/>
      <sheetData sheetId="1"/>
      <sheetData sheetId="2"/>
      <sheetData sheetId="3">
        <row r="31">
          <cell r="D31">
            <v>283.30833333333334</v>
          </cell>
        </row>
        <row r="34">
          <cell r="D34">
            <v>307.32821397646848</v>
          </cell>
        </row>
        <row r="35">
          <cell r="D35">
            <v>334.29358180068937</v>
          </cell>
        </row>
        <row r="36">
          <cell r="D36">
            <v>350.17008495704403</v>
          </cell>
        </row>
        <row r="37">
          <cell r="D37">
            <v>352.72791950127947</v>
          </cell>
        </row>
        <row r="38">
          <cell r="D38">
            <v>353.6130043675667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drawing" Target="../drawings/drawing3.xml"/><Relationship Id="rId7" Type="http://schemas.openxmlformats.org/officeDocument/2006/relationships/oleObject" Target="../embeddings/oleObject2.bin"/><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1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tabColor theme="5"/>
    <pageSetUpPr autoPageBreaks="0"/>
  </sheetPr>
  <dimension ref="A1:L38"/>
  <sheetViews>
    <sheetView showGridLines="0" topLeftCell="A3" workbookViewId="0">
      <selection activeCell="E22" sqref="E22:H22"/>
    </sheetView>
  </sheetViews>
  <sheetFormatPr defaultColWidth="0" defaultRowHeight="12.75" zeroHeight="1"/>
  <cols>
    <col min="1" max="1" width="9.25" customWidth="1"/>
    <col min="2" max="6" width="9.25" style="51" customWidth="1"/>
    <col min="7" max="11" width="9.25" customWidth="1"/>
    <col min="12" max="12" width="9" hidden="1" customWidth="1"/>
    <col min="13" max="16384" width="9.25" hidden="1"/>
  </cols>
  <sheetData>
    <row r="1" spans="1:11" s="449" customFormat="1" ht="56.85" customHeight="1"/>
    <row r="2" spans="1:11" ht="26.25">
      <c r="A2" s="1" t="s">
        <v>0</v>
      </c>
      <c r="B2" s="2"/>
      <c r="C2" s="2"/>
      <c r="D2" s="2"/>
      <c r="E2" s="3"/>
      <c r="F2" s="2"/>
      <c r="G2" s="2"/>
      <c r="H2" s="4"/>
      <c r="I2" s="2"/>
      <c r="J2" s="3"/>
      <c r="K2" s="2"/>
    </row>
    <row r="3" spans="1:11" ht="26.25">
      <c r="A3" s="4" t="str">
        <f>$E$14</f>
        <v>National Grid Electricity System Operator</v>
      </c>
      <c r="B3" s="2"/>
      <c r="C3" s="2"/>
      <c r="D3" s="5"/>
      <c r="E3" s="3"/>
      <c r="F3" s="2"/>
      <c r="G3" s="2"/>
      <c r="H3" s="2"/>
      <c r="I3" s="2"/>
      <c r="J3" s="2"/>
      <c r="K3" s="2"/>
    </row>
    <row r="4" spans="1:11" ht="27" thickBot="1">
      <c r="A4" s="27" t="str">
        <f>$E$18</f>
        <v>2022/23</v>
      </c>
      <c r="B4" s="27"/>
      <c r="C4" s="27"/>
      <c r="D4" s="27"/>
      <c r="E4" s="6"/>
      <c r="F4" s="7"/>
      <c r="G4" s="7"/>
      <c r="H4" s="7"/>
      <c r="I4" s="7"/>
      <c r="J4" s="7"/>
      <c r="K4" s="7"/>
    </row>
    <row r="5" spans="1:11" s="51" customFormat="1" ht="14.25">
      <c r="A5" s="64"/>
      <c r="B5" s="64"/>
      <c r="C5" s="64"/>
      <c r="D5" s="64"/>
      <c r="E5" s="64"/>
      <c r="F5" s="64"/>
      <c r="G5" s="64"/>
      <c r="H5" s="64"/>
      <c r="I5" s="64"/>
      <c r="J5" s="64"/>
      <c r="K5" s="64"/>
    </row>
    <row r="6" spans="1:11" s="51" customFormat="1" ht="15" thickBot="1">
      <c r="A6" s="64"/>
      <c r="B6" s="64"/>
      <c r="C6" s="64"/>
      <c r="D6" s="64"/>
      <c r="E6" s="64"/>
      <c r="F6" s="64"/>
      <c r="G6" s="64"/>
      <c r="H6" s="64"/>
      <c r="I6" s="64"/>
      <c r="J6" s="64"/>
      <c r="K6" s="64"/>
    </row>
    <row r="7" spans="1:11" s="51" customFormat="1" ht="15" thickTop="1">
      <c r="A7" s="64"/>
      <c r="B7" s="64"/>
      <c r="C7" s="9"/>
      <c r="D7" s="10"/>
      <c r="E7" s="10"/>
      <c r="F7" s="10"/>
      <c r="G7" s="10"/>
      <c r="H7" s="10"/>
      <c r="I7" s="11"/>
      <c r="J7" s="64"/>
      <c r="K7" s="64"/>
    </row>
    <row r="8" spans="1:11" s="51" customFormat="1" ht="23.1" customHeight="1">
      <c r="A8" s="64"/>
      <c r="B8" s="64"/>
      <c r="C8" s="455" t="s">
        <v>1</v>
      </c>
      <c r="D8" s="456"/>
      <c r="E8" s="456"/>
      <c r="F8" s="456"/>
      <c r="G8" s="456"/>
      <c r="H8" s="456"/>
      <c r="I8" s="457"/>
      <c r="J8" s="64"/>
      <c r="K8" s="64"/>
    </row>
    <row r="9" spans="1:11" s="51" customFormat="1" ht="14.1" customHeight="1">
      <c r="A9" s="64"/>
      <c r="B9" s="64"/>
      <c r="C9" s="455"/>
      <c r="D9" s="456"/>
      <c r="E9" s="456"/>
      <c r="F9" s="456"/>
      <c r="G9" s="456"/>
      <c r="H9" s="456"/>
      <c r="I9" s="457"/>
      <c r="J9" s="64"/>
      <c r="K9" s="64"/>
    </row>
    <row r="10" spans="1:11" s="51" customFormat="1" ht="14.1" customHeight="1">
      <c r="A10" s="64"/>
      <c r="B10" s="64"/>
      <c r="C10" s="455"/>
      <c r="D10" s="456"/>
      <c r="E10" s="456"/>
      <c r="F10" s="456"/>
      <c r="G10" s="456"/>
      <c r="H10" s="456"/>
      <c r="I10" s="457"/>
      <c r="J10" s="64"/>
      <c r="K10" s="64"/>
    </row>
    <row r="11" spans="1:11" s="51" customFormat="1" ht="14.1" customHeight="1">
      <c r="A11" s="64"/>
      <c r="B11" s="64"/>
      <c r="C11" s="129"/>
      <c r="D11" s="130"/>
      <c r="E11" s="130"/>
      <c r="F11" s="130"/>
      <c r="G11" s="130"/>
      <c r="H11" s="130"/>
      <c r="I11" s="131"/>
      <c r="J11" s="64"/>
      <c r="K11" s="64"/>
    </row>
    <row r="12" spans="1:11" s="51" customFormat="1" ht="14.25">
      <c r="A12" s="64"/>
      <c r="B12" s="64"/>
      <c r="C12" s="12"/>
      <c r="D12" s="13"/>
      <c r="E12" s="13"/>
      <c r="F12" s="15"/>
      <c r="G12" s="13"/>
      <c r="H12" s="13"/>
      <c r="I12" s="14"/>
      <c r="J12" s="64"/>
      <c r="K12" s="64"/>
    </row>
    <row r="13" spans="1:11" s="51" customFormat="1" ht="14.25">
      <c r="A13" s="64"/>
      <c r="B13" s="64"/>
      <c r="C13" s="12"/>
      <c r="D13" s="13"/>
      <c r="E13" s="13"/>
      <c r="F13" s="16"/>
      <c r="G13" s="13"/>
      <c r="H13" s="13"/>
      <c r="I13" s="14"/>
      <c r="J13" s="64"/>
      <c r="K13" s="64"/>
    </row>
    <row r="14" spans="1:11" s="51" customFormat="1" ht="14.25">
      <c r="A14" s="64"/>
      <c r="B14" s="64"/>
      <c r="C14" s="12"/>
      <c r="D14" s="17" t="s">
        <v>2</v>
      </c>
      <c r="E14" s="450" t="s">
        <v>3</v>
      </c>
      <c r="F14" s="450"/>
      <c r="G14" s="450"/>
      <c r="H14" s="450"/>
      <c r="I14" s="14"/>
      <c r="J14" s="64"/>
      <c r="K14" s="64"/>
    </row>
    <row r="15" spans="1:11" s="51" customFormat="1" ht="14.25">
      <c r="A15" s="64"/>
      <c r="B15" s="64"/>
      <c r="C15" s="12"/>
      <c r="D15" s="17"/>
      <c r="E15" s="13"/>
      <c r="F15" s="16"/>
      <c r="G15" s="13"/>
      <c r="H15" s="13"/>
      <c r="I15" s="14"/>
      <c r="J15" s="64"/>
      <c r="K15" s="64"/>
    </row>
    <row r="16" spans="1:11" s="51" customFormat="1" ht="14.25">
      <c r="A16" s="64"/>
      <c r="B16" s="64"/>
      <c r="C16" s="12"/>
      <c r="D16" s="17" t="s">
        <v>4</v>
      </c>
      <c r="E16" s="454" t="s">
        <v>5</v>
      </c>
      <c r="F16" s="454"/>
      <c r="G16" s="454"/>
      <c r="H16" s="454"/>
      <c r="I16" s="14"/>
      <c r="J16" s="64"/>
      <c r="K16" s="64"/>
    </row>
    <row r="17" spans="1:11" s="51" customFormat="1" ht="14.25">
      <c r="A17" s="64"/>
      <c r="B17" s="64"/>
      <c r="C17" s="12"/>
      <c r="D17" s="17"/>
      <c r="E17" s="13"/>
      <c r="F17" s="16"/>
      <c r="G17" s="13"/>
      <c r="H17" s="13"/>
      <c r="I17" s="14"/>
      <c r="J17" s="64"/>
      <c r="K17" s="64"/>
    </row>
    <row r="18" spans="1:11" s="51" customFormat="1" ht="14.25">
      <c r="A18" s="64"/>
      <c r="B18" s="64"/>
      <c r="C18" s="12"/>
      <c r="D18" s="17" t="s">
        <v>6</v>
      </c>
      <c r="E18" s="451" t="s">
        <v>7</v>
      </c>
      <c r="F18" s="451"/>
      <c r="G18" s="451"/>
      <c r="H18" s="451"/>
      <c r="I18" s="14"/>
      <c r="J18" s="64"/>
      <c r="K18" s="234"/>
    </row>
    <row r="19" spans="1:11" s="51" customFormat="1" ht="14.25">
      <c r="A19" s="64"/>
      <c r="B19" s="64"/>
      <c r="C19" s="12"/>
      <c r="D19" s="17"/>
      <c r="E19" s="13"/>
      <c r="F19" s="16"/>
      <c r="G19" s="13"/>
      <c r="H19" s="13"/>
      <c r="I19" s="14"/>
      <c r="J19" s="64"/>
      <c r="K19" s="64"/>
    </row>
    <row r="20" spans="1:11" s="51" customFormat="1" ht="14.25">
      <c r="A20" s="64"/>
      <c r="B20" s="64"/>
      <c r="C20" s="12"/>
      <c r="D20" s="17" t="s">
        <v>8</v>
      </c>
      <c r="E20" s="452">
        <v>2</v>
      </c>
      <c r="F20" s="452"/>
      <c r="G20" s="452"/>
      <c r="H20" s="452"/>
      <c r="I20" s="14"/>
      <c r="J20" s="64"/>
      <c r="K20" s="64"/>
    </row>
    <row r="21" spans="1:11" s="51" customFormat="1" ht="14.25">
      <c r="A21" s="64"/>
      <c r="B21" s="64"/>
      <c r="C21" s="12"/>
      <c r="D21" s="17"/>
      <c r="E21" s="13"/>
      <c r="F21" s="16"/>
      <c r="G21" s="13"/>
      <c r="H21" s="13"/>
      <c r="I21" s="14"/>
      <c r="J21" s="64"/>
      <c r="K21" s="64"/>
    </row>
    <row r="22" spans="1:11" s="51" customFormat="1" ht="14.25">
      <c r="A22" s="64"/>
      <c r="B22" s="64"/>
      <c r="C22" s="12"/>
      <c r="D22" s="17" t="s">
        <v>9</v>
      </c>
      <c r="E22" s="453">
        <v>45078</v>
      </c>
      <c r="F22" s="453"/>
      <c r="G22" s="453"/>
      <c r="H22" s="453"/>
      <c r="I22" s="14"/>
      <c r="J22" s="64"/>
      <c r="K22" s="64"/>
    </row>
    <row r="23" spans="1:11" s="51" customFormat="1" ht="15" thickBot="1">
      <c r="A23" s="64"/>
      <c r="B23" s="64"/>
      <c r="C23" s="18"/>
      <c r="D23" s="19"/>
      <c r="E23" s="19"/>
      <c r="F23" s="19"/>
      <c r="G23" s="19"/>
      <c r="H23" s="19"/>
      <c r="I23" s="20"/>
      <c r="J23" s="64"/>
      <c r="K23" s="64"/>
    </row>
    <row r="24" spans="1:11" s="51" customFormat="1" ht="15" thickTop="1">
      <c r="A24" s="64"/>
      <c r="B24" s="64"/>
      <c r="C24" s="64"/>
      <c r="D24" s="64"/>
      <c r="E24" s="64"/>
      <c r="F24" s="64"/>
      <c r="G24" s="64"/>
      <c r="H24" s="64"/>
      <c r="I24" s="64"/>
      <c r="J24" s="64"/>
      <c r="K24" s="64"/>
    </row>
    <row r="25" spans="1:11" s="51" customFormat="1" ht="14.25">
      <c r="A25" s="64"/>
      <c r="B25" s="64"/>
      <c r="C25" s="64"/>
      <c r="D25" s="64"/>
      <c r="E25" s="64"/>
      <c r="F25" s="64"/>
      <c r="G25" s="64"/>
      <c r="H25" s="64"/>
      <c r="I25" s="64"/>
      <c r="J25" s="64"/>
      <c r="K25" s="64"/>
    </row>
    <row r="26" spans="1:11" s="51" customFormat="1" ht="15">
      <c r="A26" s="420" t="s">
        <v>10</v>
      </c>
      <c r="B26" s="421"/>
      <c r="C26" s="60"/>
      <c r="D26" s="60"/>
      <c r="E26" s="67"/>
      <c r="F26" s="67"/>
      <c r="G26" s="67"/>
      <c r="H26" s="67"/>
      <c r="I26" s="67"/>
      <c r="J26" s="67"/>
      <c r="K26" s="67"/>
    </row>
    <row r="27" spans="1:11" s="51" customFormat="1" ht="14.25">
      <c r="A27" s="21"/>
      <c r="B27" s="21"/>
      <c r="C27" s="21"/>
      <c r="D27" s="21"/>
      <c r="E27" s="64"/>
      <c r="F27" s="64"/>
      <c r="G27" s="64"/>
      <c r="H27" s="64"/>
      <c r="I27" s="64"/>
      <c r="J27" s="64"/>
      <c r="K27" s="64"/>
    </row>
    <row r="28" spans="1:11" s="51" customFormat="1" ht="14.25">
      <c r="A28" s="21"/>
      <c r="B28" s="21"/>
      <c r="C28" s="223"/>
      <c r="D28" s="21" t="s">
        <v>11</v>
      </c>
      <c r="E28" s="64"/>
      <c r="F28" s="64"/>
      <c r="G28" s="64"/>
      <c r="H28" s="64"/>
      <c r="I28" s="64"/>
      <c r="J28" s="64"/>
      <c r="K28" s="64"/>
    </row>
    <row r="29" spans="1:11" s="51" customFormat="1" ht="14.25">
      <c r="A29" s="21"/>
      <c r="B29" s="21"/>
      <c r="C29" s="268" t="s">
        <v>12</v>
      </c>
      <c r="D29" s="21" t="s">
        <v>13</v>
      </c>
      <c r="E29" s="64"/>
      <c r="F29" s="64"/>
      <c r="G29" s="64"/>
      <c r="H29" s="64"/>
      <c r="I29" s="64"/>
      <c r="J29" s="64"/>
      <c r="K29" s="64"/>
    </row>
    <row r="30" spans="1:11" s="51" customFormat="1" ht="14.25">
      <c r="A30" s="21"/>
      <c r="B30" s="21"/>
      <c r="C30" s="227" t="s">
        <v>12</v>
      </c>
      <c r="D30" s="21" t="s">
        <v>14</v>
      </c>
      <c r="E30" s="64"/>
      <c r="F30" s="64"/>
      <c r="G30" s="64"/>
      <c r="H30" s="64"/>
      <c r="I30" s="64"/>
      <c r="J30" s="64"/>
      <c r="K30" s="64"/>
    </row>
    <row r="31" spans="1:11" s="51" customFormat="1" ht="14.25">
      <c r="A31" s="21"/>
      <c r="B31" s="21"/>
      <c r="C31" s="243" t="s">
        <v>12</v>
      </c>
      <c r="D31" s="21" t="s">
        <v>15</v>
      </c>
      <c r="E31" s="64"/>
      <c r="F31" s="64"/>
      <c r="G31" s="64"/>
      <c r="H31" s="64"/>
      <c r="I31" s="64"/>
      <c r="J31" s="64"/>
      <c r="K31" s="64"/>
    </row>
    <row r="32" spans="1:11" s="51" customFormat="1" ht="14.25">
      <c r="A32" s="21"/>
      <c r="B32" s="21"/>
      <c r="C32" s="269" t="s">
        <v>12</v>
      </c>
      <c r="D32" s="21" t="s">
        <v>16</v>
      </c>
      <c r="E32" s="64"/>
      <c r="F32" s="64"/>
      <c r="G32" s="64"/>
      <c r="H32" s="64"/>
      <c r="I32" s="64"/>
      <c r="J32" s="64"/>
      <c r="K32" s="64"/>
    </row>
    <row r="33" spans="1:11" s="51" customFormat="1" ht="14.25">
      <c r="A33" s="21"/>
      <c r="B33" s="21"/>
      <c r="C33" s="226" t="s">
        <v>12</v>
      </c>
      <c r="D33" s="21" t="s">
        <v>17</v>
      </c>
      <c r="E33" s="64"/>
      <c r="F33" s="64"/>
      <c r="G33" s="64"/>
      <c r="H33" s="64"/>
      <c r="I33" s="64"/>
      <c r="J33" s="64"/>
      <c r="K33" s="64"/>
    </row>
    <row r="34" spans="1:11" s="51" customFormat="1" ht="14.25">
      <c r="A34" s="21"/>
      <c r="B34" s="21"/>
      <c r="C34" s="270" t="s">
        <v>12</v>
      </c>
      <c r="D34" s="21" t="s">
        <v>18</v>
      </c>
      <c r="E34" s="64"/>
      <c r="F34" s="64"/>
      <c r="G34" s="64"/>
      <c r="H34" s="64"/>
      <c r="I34" s="64"/>
      <c r="J34" s="64"/>
      <c r="K34" s="64"/>
    </row>
    <row r="35" spans="1:11" s="51" customFormat="1" ht="14.25">
      <c r="A35" s="21"/>
      <c r="B35" s="21"/>
      <c r="C35" s="417" t="s">
        <v>12</v>
      </c>
      <c r="D35" s="21" t="s">
        <v>19</v>
      </c>
      <c r="E35" s="64"/>
      <c r="F35" s="64"/>
      <c r="G35" s="64"/>
      <c r="H35" s="64"/>
      <c r="I35" s="64"/>
      <c r="J35" s="64"/>
      <c r="K35" s="64"/>
    </row>
    <row r="36" spans="1:11" s="51" customFormat="1" ht="14.25">
      <c r="A36" s="21"/>
      <c r="B36" s="21"/>
      <c r="C36" s="64"/>
      <c r="D36" s="64"/>
      <c r="E36" s="64"/>
      <c r="F36" s="64"/>
      <c r="G36" s="64"/>
      <c r="H36" s="64"/>
      <c r="I36" s="64"/>
      <c r="J36" s="64"/>
      <c r="K36" s="64"/>
    </row>
    <row r="37" spans="1:11" ht="14.25" hidden="1">
      <c r="A37" s="21"/>
      <c r="B37" s="21"/>
      <c r="C37" s="21"/>
      <c r="D37" s="21"/>
      <c r="E37" s="64"/>
      <c r="F37" s="64"/>
      <c r="G37" s="8"/>
      <c r="H37" s="8"/>
      <c r="I37" s="8"/>
      <c r="J37" s="8"/>
      <c r="K37" s="8"/>
    </row>
    <row r="38" spans="1:11" ht="14.25" hidden="1">
      <c r="A38" s="8"/>
      <c r="B38" s="64"/>
      <c r="C38" s="64"/>
      <c r="D38" s="64"/>
      <c r="E38" s="64"/>
      <c r="F38" s="64"/>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tabColor theme="5"/>
    <pageSetUpPr autoPageBreaks="0"/>
  </sheetPr>
  <dimension ref="A1:H85"/>
  <sheetViews>
    <sheetView tabSelected="1" workbookViewId="0">
      <selection activeCell="B49" sqref="B49"/>
    </sheetView>
  </sheetViews>
  <sheetFormatPr defaultColWidth="0" defaultRowHeight="12.75" zeroHeight="1"/>
  <cols>
    <col min="1" max="1" width="9.25" customWidth="1"/>
    <col min="2" max="2" width="23.375" bestFit="1" customWidth="1"/>
    <col min="3" max="3" width="59.125" bestFit="1" customWidth="1"/>
    <col min="4" max="4" width="4.5" bestFit="1" customWidth="1"/>
    <col min="5" max="6" width="1.75" customWidth="1"/>
    <col min="7" max="7" width="15.5" customWidth="1"/>
    <col min="8" max="8" width="9.25" customWidth="1"/>
    <col min="9" max="16384" width="9.25" hidden="1"/>
  </cols>
  <sheetData>
    <row r="1" spans="1:8" ht="26.25">
      <c r="A1" s="1" t="str">
        <f>Cover!$A$2</f>
        <v>ESO Regulatory Reporting Pack</v>
      </c>
      <c r="B1" s="22"/>
      <c r="C1" s="22"/>
      <c r="D1" s="22"/>
      <c r="E1" s="22"/>
      <c r="F1" s="22"/>
      <c r="G1" s="22"/>
      <c r="H1" s="22"/>
    </row>
    <row r="2" spans="1:8" ht="26.25">
      <c r="A2" s="4" t="str">
        <f>Cover!$A$3</f>
        <v>National Grid Electricity System Operator</v>
      </c>
      <c r="B2" s="22"/>
      <c r="C2" s="22"/>
      <c r="D2" s="22"/>
      <c r="E2" s="22"/>
      <c r="F2" s="22"/>
      <c r="G2" s="22"/>
      <c r="H2" s="22"/>
    </row>
    <row r="3" spans="1:8" ht="26.25">
      <c r="A3" s="3" t="str">
        <f>Cover!$E$18</f>
        <v>2022/23</v>
      </c>
      <c r="B3" s="3"/>
      <c r="C3" s="3"/>
      <c r="D3" s="3"/>
      <c r="E3" s="22"/>
      <c r="F3" s="22"/>
      <c r="G3" s="22"/>
      <c r="H3" s="22"/>
    </row>
    <row r="4" spans="1:8" ht="27" thickBot="1">
      <c r="A4" s="23" t="s">
        <v>20</v>
      </c>
      <c r="B4" s="24"/>
      <c r="C4" s="24"/>
      <c r="D4" s="24"/>
      <c r="E4" s="24"/>
      <c r="F4" s="24"/>
      <c r="G4" s="24"/>
      <c r="H4" s="24"/>
    </row>
    <row r="5" spans="1:8" ht="13.5" thickBot="1">
      <c r="A5" s="25"/>
      <c r="B5" s="25"/>
      <c r="C5" s="25"/>
      <c r="D5" s="25"/>
      <c r="E5" s="25"/>
      <c r="F5" s="25"/>
      <c r="G5" s="25"/>
      <c r="H5" s="25"/>
    </row>
    <row r="6" spans="1:8">
      <c r="A6" s="44" t="s">
        <v>21</v>
      </c>
      <c r="B6" s="75" t="s">
        <v>22</v>
      </c>
      <c r="C6" s="44" t="s">
        <v>23</v>
      </c>
      <c r="D6" s="44" t="s">
        <v>24</v>
      </c>
      <c r="E6" s="25"/>
      <c r="F6" s="25"/>
      <c r="G6" s="458" t="s">
        <v>25</v>
      </c>
      <c r="H6" s="25"/>
    </row>
    <row r="7" spans="1:8">
      <c r="A7" s="25"/>
      <c r="B7" s="25"/>
      <c r="C7" s="25"/>
      <c r="D7" s="25"/>
      <c r="E7" s="25"/>
      <c r="F7" s="25"/>
      <c r="G7" s="459"/>
      <c r="H7" s="25"/>
    </row>
    <row r="8" spans="1:8">
      <c r="A8" s="25"/>
      <c r="B8" s="25"/>
      <c r="C8" s="25"/>
      <c r="D8" s="25"/>
      <c r="E8" s="25"/>
      <c r="F8" s="25"/>
      <c r="G8" s="459"/>
      <c r="H8" s="25"/>
    </row>
    <row r="9" spans="1:8" ht="13.5" thickBot="1">
      <c r="A9" s="25"/>
      <c r="B9" s="25"/>
      <c r="C9" s="25"/>
      <c r="D9" s="25"/>
      <c r="E9" s="25"/>
      <c r="F9" s="25"/>
      <c r="G9" s="460"/>
      <c r="H9" s="25"/>
    </row>
    <row r="10" spans="1:8">
      <c r="A10" s="44"/>
      <c r="B10" s="89" t="s">
        <v>26</v>
      </c>
      <c r="C10" s="71" t="s">
        <v>27</v>
      </c>
      <c r="D10" s="91" t="s">
        <v>28</v>
      </c>
      <c r="E10" s="25"/>
      <c r="F10" s="25"/>
      <c r="G10" s="25"/>
      <c r="H10" s="25"/>
    </row>
    <row r="11" spans="1:8">
      <c r="A11" s="25"/>
      <c r="B11" s="71"/>
      <c r="C11" s="71" t="s">
        <v>20</v>
      </c>
      <c r="D11" s="91" t="s">
        <v>28</v>
      </c>
      <c r="E11" s="25"/>
      <c r="F11" s="25"/>
      <c r="G11" s="25"/>
      <c r="H11" s="25"/>
    </row>
    <row r="12" spans="1:8">
      <c r="A12" s="25"/>
      <c r="B12" s="71"/>
      <c r="C12" s="71" t="s">
        <v>29</v>
      </c>
      <c r="D12" s="91" t="s">
        <v>28</v>
      </c>
      <c r="E12" s="25"/>
      <c r="F12" s="25"/>
      <c r="G12" s="25"/>
      <c r="H12" s="25"/>
    </row>
    <row r="13" spans="1:8">
      <c r="A13" s="25"/>
      <c r="B13" s="71"/>
      <c r="C13" s="71" t="s">
        <v>30</v>
      </c>
      <c r="D13" s="91" t="s">
        <v>28</v>
      </c>
      <c r="E13" s="25"/>
      <c r="F13" s="25"/>
      <c r="G13" s="25"/>
      <c r="H13" s="25"/>
    </row>
    <row r="14" spans="1:8">
      <c r="A14" s="25"/>
      <c r="B14" s="71"/>
      <c r="C14" s="71" t="s">
        <v>31</v>
      </c>
      <c r="D14" s="91" t="s">
        <v>28</v>
      </c>
      <c r="E14" s="25"/>
      <c r="F14" s="25"/>
      <c r="G14" s="25"/>
      <c r="H14" s="25"/>
    </row>
    <row r="15" spans="1:8">
      <c r="A15" s="25"/>
      <c r="B15" s="25"/>
      <c r="C15" s="25"/>
      <c r="D15" s="25"/>
      <c r="E15" s="25"/>
      <c r="F15" s="25"/>
      <c r="G15" s="25"/>
      <c r="H15" s="25"/>
    </row>
    <row r="16" spans="1:8">
      <c r="A16" s="44">
        <v>1</v>
      </c>
      <c r="B16" s="414" t="s">
        <v>32</v>
      </c>
      <c r="C16" s="25"/>
      <c r="D16" s="25"/>
      <c r="E16" s="25"/>
      <c r="F16" s="25"/>
      <c r="G16" s="39"/>
      <c r="H16" s="25"/>
    </row>
    <row r="17" spans="1:8">
      <c r="A17" s="25"/>
      <c r="B17" s="25"/>
      <c r="C17" s="71" t="s">
        <v>33</v>
      </c>
      <c r="D17" s="91" t="s">
        <v>28</v>
      </c>
      <c r="E17" s="25"/>
      <c r="F17" s="25"/>
      <c r="G17" s="42"/>
      <c r="H17" s="25"/>
    </row>
    <row r="18" spans="1:8">
      <c r="A18" s="25"/>
      <c r="B18" s="25"/>
      <c r="C18" s="71" t="s">
        <v>34</v>
      </c>
      <c r="D18" s="91" t="s">
        <v>28</v>
      </c>
      <c r="E18" s="25"/>
      <c r="F18" s="25"/>
      <c r="G18" s="42"/>
      <c r="H18" s="25"/>
    </row>
    <row r="19" spans="1:8">
      <c r="A19" s="25"/>
      <c r="B19" s="25"/>
      <c r="C19" s="71" t="s">
        <v>35</v>
      </c>
      <c r="D19" s="91" t="s">
        <v>28</v>
      </c>
      <c r="E19" s="25"/>
      <c r="F19" s="25"/>
      <c r="G19" s="42"/>
      <c r="H19" s="25"/>
    </row>
    <row r="20" spans="1:8">
      <c r="A20" s="25"/>
      <c r="B20" s="25"/>
      <c r="C20" s="71" t="s">
        <v>36</v>
      </c>
      <c r="D20" s="91" t="s">
        <v>28</v>
      </c>
      <c r="E20" s="25"/>
      <c r="F20" s="25"/>
      <c r="G20" s="42"/>
      <c r="H20" s="25"/>
    </row>
    <row r="21" spans="1:8">
      <c r="A21" s="25"/>
      <c r="B21" s="25"/>
      <c r="C21" s="71" t="s">
        <v>37</v>
      </c>
      <c r="D21" s="91" t="s">
        <v>28</v>
      </c>
      <c r="E21" s="25"/>
      <c r="F21" s="25"/>
      <c r="G21" s="42"/>
      <c r="H21" s="25"/>
    </row>
    <row r="22" spans="1:8">
      <c r="A22" s="25"/>
      <c r="B22" s="25"/>
      <c r="C22" s="71" t="s">
        <v>38</v>
      </c>
      <c r="D22" s="91" t="s">
        <v>28</v>
      </c>
      <c r="E22" s="25"/>
      <c r="F22" s="25"/>
      <c r="G22" s="42"/>
      <c r="H22" s="25"/>
    </row>
    <row r="23" spans="1:8">
      <c r="A23" s="25"/>
      <c r="B23" s="25"/>
      <c r="C23" s="71" t="s">
        <v>39</v>
      </c>
      <c r="D23" s="91" t="s">
        <v>28</v>
      </c>
      <c r="E23" s="25"/>
      <c r="F23" s="25"/>
      <c r="G23" s="42"/>
      <c r="H23" s="25"/>
    </row>
    <row r="24" spans="1:8">
      <c r="A24" s="25"/>
      <c r="B24" s="25"/>
      <c r="C24" s="25" t="s">
        <v>40</v>
      </c>
      <c r="D24" s="91" t="s">
        <v>28</v>
      </c>
      <c r="E24" s="25"/>
      <c r="F24" s="25"/>
      <c r="G24" s="42"/>
      <c r="H24" s="25"/>
    </row>
    <row r="25" spans="1:8">
      <c r="A25" s="25"/>
      <c r="B25" s="25"/>
      <c r="C25" s="25"/>
      <c r="D25" s="25"/>
      <c r="E25" s="25"/>
      <c r="F25" s="25"/>
      <c r="G25" s="25"/>
      <c r="H25" s="25"/>
    </row>
    <row r="26" spans="1:8">
      <c r="A26" s="44">
        <v>2</v>
      </c>
      <c r="B26" s="34" t="s">
        <v>41</v>
      </c>
      <c r="C26" s="52"/>
      <c r="D26" s="25"/>
      <c r="E26" s="25"/>
      <c r="F26" s="25"/>
      <c r="G26" s="25"/>
      <c r="H26" s="25"/>
    </row>
    <row r="27" spans="1:8">
      <c r="A27" s="25"/>
      <c r="B27" s="25"/>
      <c r="C27" s="71" t="s">
        <v>42</v>
      </c>
      <c r="D27" s="91" t="s">
        <v>28</v>
      </c>
      <c r="E27" s="25"/>
      <c r="F27" s="25"/>
      <c r="G27" s="42"/>
      <c r="H27" s="25"/>
    </row>
    <row r="28" spans="1:8">
      <c r="A28" s="25"/>
      <c r="B28" s="25"/>
      <c r="C28" s="71" t="s">
        <v>43</v>
      </c>
      <c r="D28" s="91" t="s">
        <v>28</v>
      </c>
      <c r="E28" s="25"/>
      <c r="F28" s="25"/>
      <c r="G28" s="42"/>
      <c r="H28" s="25"/>
    </row>
    <row r="29" spans="1:8">
      <c r="A29" s="25"/>
      <c r="B29" s="25"/>
      <c r="C29" s="71" t="s">
        <v>44</v>
      </c>
      <c r="D29" s="91" t="s">
        <v>28</v>
      </c>
      <c r="E29" s="25"/>
      <c r="F29" s="25"/>
      <c r="G29" s="42"/>
      <c r="H29" s="25"/>
    </row>
    <row r="30" spans="1:8">
      <c r="A30" s="25"/>
      <c r="B30" s="25"/>
      <c r="C30" s="25"/>
      <c r="D30" s="25"/>
      <c r="E30" s="25"/>
      <c r="F30" s="25"/>
      <c r="G30" s="25"/>
      <c r="H30" s="25"/>
    </row>
    <row r="31" spans="1:8">
      <c r="A31" s="44">
        <v>3</v>
      </c>
      <c r="B31" s="72" t="s">
        <v>45</v>
      </c>
      <c r="C31" s="25"/>
      <c r="D31" s="25"/>
      <c r="E31" s="25"/>
      <c r="F31" s="25"/>
      <c r="G31" s="25"/>
      <c r="H31" s="25"/>
    </row>
    <row r="32" spans="1:8">
      <c r="A32" s="25"/>
      <c r="B32" s="71"/>
      <c r="C32" s="71" t="s">
        <v>46</v>
      </c>
      <c r="D32" s="91" t="s">
        <v>28</v>
      </c>
      <c r="E32" s="25"/>
      <c r="F32" s="25"/>
      <c r="G32" s="42"/>
      <c r="H32" s="25"/>
    </row>
    <row r="33" spans="1:8">
      <c r="A33" s="25"/>
      <c r="B33" s="71"/>
      <c r="C33" s="71" t="s">
        <v>47</v>
      </c>
      <c r="D33" s="91" t="s">
        <v>28</v>
      </c>
      <c r="E33" s="25"/>
      <c r="F33" s="25"/>
      <c r="G33" s="42"/>
      <c r="H33" s="25"/>
    </row>
    <row r="34" spans="1:8">
      <c r="A34" s="25"/>
      <c r="B34" s="71"/>
      <c r="C34" s="71" t="s">
        <v>48</v>
      </c>
      <c r="D34" s="91" t="s">
        <v>28</v>
      </c>
      <c r="E34" s="25"/>
      <c r="F34" s="25"/>
      <c r="G34" s="42"/>
      <c r="H34" s="25"/>
    </row>
    <row r="35" spans="1:8">
      <c r="A35" s="25"/>
      <c r="B35" s="25"/>
      <c r="C35" s="25"/>
      <c r="D35" s="25"/>
      <c r="E35" s="25"/>
      <c r="F35" s="25"/>
      <c r="G35" s="39"/>
      <c r="H35" s="25"/>
    </row>
    <row r="36" spans="1:8">
      <c r="A36" s="44">
        <v>4</v>
      </c>
      <c r="B36" s="57" t="s">
        <v>49</v>
      </c>
      <c r="C36" s="25"/>
      <c r="D36" s="25"/>
      <c r="E36" s="25"/>
      <c r="F36" s="25"/>
      <c r="G36" s="39"/>
      <c r="H36" s="25"/>
    </row>
    <row r="37" spans="1:8">
      <c r="A37" s="25"/>
      <c r="B37" s="25"/>
      <c r="C37" s="71" t="s">
        <v>50</v>
      </c>
      <c r="D37" s="91" t="s">
        <v>28</v>
      </c>
      <c r="E37" s="25"/>
      <c r="F37" s="25"/>
      <c r="G37" s="42"/>
      <c r="H37" s="25"/>
    </row>
    <row r="38" spans="1:8">
      <c r="A38" s="25"/>
      <c r="B38" s="25"/>
      <c r="C38" s="71" t="s">
        <v>51</v>
      </c>
      <c r="D38" s="91" t="s">
        <v>28</v>
      </c>
      <c r="E38" s="25"/>
      <c r="F38" s="25"/>
      <c r="G38" s="42"/>
      <c r="H38" s="25"/>
    </row>
    <row r="39" spans="1:8">
      <c r="A39" s="32"/>
      <c r="B39" s="50"/>
      <c r="C39" s="25"/>
      <c r="D39" s="25"/>
      <c r="E39" s="25"/>
      <c r="F39" s="25"/>
      <c r="G39" s="25"/>
      <c r="H39" s="25"/>
    </row>
    <row r="40" spans="1:8">
      <c r="A40" s="44">
        <v>5</v>
      </c>
      <c r="B40" s="63" t="s">
        <v>52</v>
      </c>
      <c r="C40" s="25"/>
      <c r="D40" s="25"/>
      <c r="E40" s="25"/>
      <c r="F40" s="25"/>
      <c r="G40" s="39"/>
      <c r="H40" s="25"/>
    </row>
    <row r="41" spans="1:8">
      <c r="A41" s="25"/>
      <c r="B41" s="25"/>
      <c r="C41" s="71" t="s">
        <v>53</v>
      </c>
      <c r="D41" s="91" t="s">
        <v>28</v>
      </c>
      <c r="E41" s="25"/>
      <c r="F41" s="25"/>
      <c r="G41" s="42"/>
      <c r="H41" s="25"/>
    </row>
    <row r="42" spans="1:8">
      <c r="A42" s="32"/>
      <c r="B42" s="50"/>
      <c r="C42" s="25"/>
      <c r="D42" s="25"/>
      <c r="E42" s="25"/>
      <c r="F42" s="25"/>
      <c r="G42" s="25"/>
      <c r="H42" s="25"/>
    </row>
    <row r="43" spans="1:8">
      <c r="A43" s="44">
        <v>6</v>
      </c>
      <c r="B43" s="415" t="s">
        <v>54</v>
      </c>
      <c r="C43" s="25"/>
      <c r="D43" s="25"/>
      <c r="E43" s="25"/>
      <c r="F43" s="25"/>
      <c r="G43" s="39"/>
      <c r="H43" s="25"/>
    </row>
    <row r="44" spans="1:8">
      <c r="A44" s="25"/>
      <c r="B44" s="25"/>
      <c r="C44" s="71" t="s">
        <v>55</v>
      </c>
      <c r="D44" s="91" t="s">
        <v>28</v>
      </c>
      <c r="E44" s="25"/>
      <c r="F44" s="25"/>
      <c r="G44" s="42"/>
      <c r="H44" s="25"/>
    </row>
    <row r="45" spans="1:8">
      <c r="A45" s="25"/>
      <c r="B45" s="25"/>
      <c r="C45" s="71" t="s">
        <v>56</v>
      </c>
      <c r="D45" s="91" t="s">
        <v>28</v>
      </c>
      <c r="E45" s="25"/>
      <c r="F45" s="25"/>
      <c r="G45" s="42"/>
      <c r="H45" s="25"/>
    </row>
    <row r="46" spans="1:8">
      <c r="A46" s="25"/>
      <c r="B46" s="25"/>
      <c r="C46" s="71" t="s">
        <v>57</v>
      </c>
      <c r="D46" s="91" t="s">
        <v>28</v>
      </c>
      <c r="E46" s="25"/>
      <c r="F46" s="25"/>
      <c r="G46" s="42"/>
      <c r="H46" s="25"/>
    </row>
    <row r="47" spans="1:8">
      <c r="A47" s="25"/>
      <c r="B47" s="25"/>
      <c r="C47" s="71" t="s">
        <v>58</v>
      </c>
      <c r="D47" s="91" t="s">
        <v>28</v>
      </c>
      <c r="E47" s="25"/>
      <c r="F47" s="25"/>
      <c r="G47" s="42"/>
      <c r="H47" s="25"/>
    </row>
    <row r="48" spans="1:8">
      <c r="A48" s="25"/>
      <c r="B48" s="25"/>
      <c r="C48" s="71"/>
      <c r="D48" s="25"/>
      <c r="E48" s="25"/>
      <c r="F48" s="25"/>
      <c r="G48" s="88"/>
      <c r="H48" s="25"/>
    </row>
    <row r="49" spans="1:8">
      <c r="A49" s="44">
        <v>7</v>
      </c>
      <c r="B49" s="416" t="s">
        <v>59</v>
      </c>
      <c r="C49" s="25"/>
      <c r="D49" s="25"/>
      <c r="E49" s="25"/>
      <c r="F49" s="25"/>
      <c r="G49" s="39"/>
      <c r="H49" s="25"/>
    </row>
    <row r="50" spans="1:8">
      <c r="A50" s="44"/>
      <c r="C50" s="25" t="s">
        <v>60</v>
      </c>
      <c r="D50" s="91" t="s">
        <v>28</v>
      </c>
      <c r="E50" s="25"/>
      <c r="F50" s="25"/>
      <c r="G50" s="42"/>
      <c r="H50" s="25"/>
    </row>
    <row r="51" spans="1:8">
      <c r="A51" s="44"/>
      <c r="B51" s="75"/>
      <c r="C51" s="25" t="s">
        <v>61</v>
      </c>
      <c r="D51" s="92" t="s">
        <v>28</v>
      </c>
      <c r="E51" s="25"/>
      <c r="F51" s="25"/>
      <c r="G51" s="42"/>
      <c r="H51" s="25"/>
    </row>
    <row r="52" spans="1:8">
      <c r="A52" s="25"/>
      <c r="B52" s="25"/>
      <c r="C52" s="71" t="s">
        <v>62</v>
      </c>
      <c r="D52" s="91" t="s">
        <v>28</v>
      </c>
      <c r="E52" s="25"/>
      <c r="F52" s="25"/>
      <c r="G52" s="42"/>
      <c r="H52" s="25"/>
    </row>
    <row r="53" spans="1:8">
      <c r="A53" s="25"/>
      <c r="B53" s="25"/>
      <c r="C53" s="71" t="s">
        <v>63</v>
      </c>
      <c r="D53" s="91" t="s">
        <v>28</v>
      </c>
      <c r="E53" s="25"/>
      <c r="F53" s="25"/>
      <c r="G53" s="42"/>
      <c r="H53" s="25"/>
    </row>
    <row r="54" spans="1:8">
      <c r="A54" s="25"/>
      <c r="B54" s="25"/>
      <c r="C54" s="71" t="s">
        <v>64</v>
      </c>
      <c r="D54" s="91" t="s">
        <v>28</v>
      </c>
      <c r="E54" s="25"/>
      <c r="F54" s="25"/>
      <c r="G54" s="42"/>
      <c r="H54" s="25"/>
    </row>
    <row r="55" spans="1:8">
      <c r="A55" s="25"/>
      <c r="B55" s="25"/>
      <c r="C55" s="71" t="s">
        <v>65</v>
      </c>
      <c r="D55" s="91" t="s">
        <v>28</v>
      </c>
      <c r="E55" s="25"/>
      <c r="F55" s="25"/>
      <c r="G55" s="42"/>
      <c r="H55" s="25"/>
    </row>
    <row r="56" spans="1:8">
      <c r="A56" s="25"/>
      <c r="B56" s="25"/>
      <c r="C56" s="71"/>
      <c r="D56" s="25"/>
      <c r="E56" s="25"/>
      <c r="F56" s="25"/>
      <c r="G56" s="88"/>
      <c r="H56" s="25"/>
    </row>
    <row r="57" spans="1:8">
      <c r="A57" s="44">
        <v>8</v>
      </c>
      <c r="B57" s="90" t="s">
        <v>66</v>
      </c>
      <c r="C57" s="25"/>
      <c r="D57" s="25"/>
      <c r="E57" s="25"/>
      <c r="F57" s="25"/>
      <c r="G57" s="39"/>
      <c r="H57" s="25"/>
    </row>
    <row r="58" spans="1:8">
      <c r="A58" s="25"/>
      <c r="B58" s="25"/>
      <c r="C58" s="71" t="s">
        <v>67</v>
      </c>
      <c r="D58" s="91" t="s">
        <v>28</v>
      </c>
      <c r="E58" s="25"/>
      <c r="F58" s="25"/>
      <c r="G58" s="42"/>
      <c r="H58" s="25"/>
    </row>
    <row r="59" spans="1:8">
      <c r="A59" s="25"/>
      <c r="B59" s="25"/>
      <c r="C59" s="71"/>
      <c r="D59" s="25"/>
      <c r="E59" s="25"/>
      <c r="F59" s="25"/>
      <c r="G59" s="88"/>
      <c r="H59" s="25"/>
    </row>
    <row r="60" spans="1:8">
      <c r="A60" s="32"/>
      <c r="B60" s="50"/>
      <c r="C60" s="25"/>
      <c r="D60" s="25"/>
      <c r="E60" s="25"/>
      <c r="F60" s="25"/>
      <c r="G60" s="25"/>
      <c r="H60" s="25"/>
    </row>
    <row r="61" spans="1:8">
      <c r="A61" s="25"/>
      <c r="B61" s="33"/>
      <c r="C61" s="75" t="s">
        <v>68</v>
      </c>
      <c r="D61" s="25"/>
      <c r="E61" s="33"/>
      <c r="F61" s="33"/>
      <c r="G61" s="58" t="s">
        <v>69</v>
      </c>
      <c r="H61" s="25"/>
    </row>
    <row r="62" spans="1:8">
      <c r="A62" s="25"/>
      <c r="B62" s="25"/>
      <c r="C62" s="42" t="s">
        <v>70</v>
      </c>
      <c r="D62" s="33"/>
      <c r="E62" s="25"/>
      <c r="F62" s="33"/>
      <c r="G62" s="42"/>
      <c r="H62" s="25"/>
    </row>
    <row r="63" spans="1:8">
      <c r="A63" s="25"/>
      <c r="B63" s="25"/>
      <c r="C63" s="42" t="s">
        <v>70</v>
      </c>
      <c r="D63" s="33"/>
      <c r="E63" s="33"/>
      <c r="F63" s="33"/>
      <c r="G63" s="42"/>
      <c r="H63" s="25"/>
    </row>
    <row r="64" spans="1:8">
      <c r="A64" s="25"/>
      <c r="B64" s="25"/>
      <c r="C64" s="42" t="s">
        <v>70</v>
      </c>
      <c r="D64" s="33"/>
      <c r="E64" s="33"/>
      <c r="F64" s="33"/>
      <c r="G64" s="42"/>
      <c r="H64" s="25"/>
    </row>
    <row r="65" spans="1:8">
      <c r="A65" s="25"/>
      <c r="B65" s="25"/>
      <c r="C65" s="33"/>
      <c r="D65" s="33"/>
      <c r="E65" s="33"/>
      <c r="F65" s="33"/>
      <c r="G65" s="39"/>
      <c r="H65" s="25"/>
    </row>
    <row r="66" spans="1:8">
      <c r="A66" s="25"/>
      <c r="B66" s="33"/>
      <c r="C66" s="69" t="s">
        <v>71</v>
      </c>
      <c r="D66" s="74"/>
      <c r="E66" s="25"/>
      <c r="F66" s="33"/>
      <c r="G66" s="33"/>
      <c r="H66" s="25"/>
    </row>
    <row r="67" spans="1:8">
      <c r="A67" s="25"/>
      <c r="B67" s="25"/>
      <c r="C67" s="33" t="s">
        <v>72</v>
      </c>
      <c r="D67" s="45"/>
      <c r="E67" s="45"/>
      <c r="F67" s="33"/>
      <c r="G67" s="42"/>
      <c r="H67" s="25"/>
    </row>
    <row r="68" spans="1:8">
      <c r="A68" s="25"/>
      <c r="B68" s="25"/>
      <c r="C68" s="33" t="s">
        <v>73</v>
      </c>
      <c r="D68" s="33"/>
      <c r="E68" s="33"/>
      <c r="F68" s="33"/>
      <c r="G68" s="42"/>
      <c r="H68" s="25"/>
    </row>
    <row r="69" spans="1:8">
      <c r="A69" s="25"/>
      <c r="B69" s="25"/>
      <c r="C69" s="33" t="s">
        <v>74</v>
      </c>
      <c r="D69" s="33"/>
      <c r="E69" s="33"/>
      <c r="F69" s="33"/>
      <c r="G69" s="42"/>
      <c r="H69" s="25"/>
    </row>
    <row r="70" spans="1:8">
      <c r="A70" s="25"/>
      <c r="B70" s="25"/>
      <c r="C70" s="33" t="s">
        <v>75</v>
      </c>
      <c r="D70" s="33"/>
      <c r="E70" s="33"/>
      <c r="F70" s="33"/>
      <c r="G70" s="42"/>
      <c r="H70" s="25"/>
    </row>
    <row r="71" spans="1:8">
      <c r="A71" s="25"/>
      <c r="B71" s="25"/>
      <c r="C71" s="33" t="s">
        <v>76</v>
      </c>
      <c r="D71" s="33"/>
      <c r="E71" s="33"/>
      <c r="F71" s="33"/>
      <c r="G71" s="42"/>
      <c r="H71" s="25"/>
    </row>
    <row r="72" spans="1:8">
      <c r="A72" s="25"/>
      <c r="B72" s="25"/>
      <c r="C72" s="33" t="s">
        <v>77</v>
      </c>
      <c r="D72" s="33"/>
      <c r="E72" s="33"/>
      <c r="F72" s="33"/>
      <c r="G72" s="42"/>
      <c r="H72" s="25"/>
    </row>
    <row r="73" spans="1:8">
      <c r="A73" s="25"/>
      <c r="B73" s="25"/>
      <c r="C73" s="33" t="s">
        <v>78</v>
      </c>
      <c r="D73" s="33"/>
      <c r="E73" s="33"/>
      <c r="F73" s="33"/>
      <c r="G73" s="42"/>
      <c r="H73" s="25"/>
    </row>
    <row r="74" spans="1:8">
      <c r="A74" s="25"/>
      <c r="B74" s="25"/>
      <c r="C74" s="33" t="s">
        <v>79</v>
      </c>
      <c r="D74" s="33"/>
      <c r="E74" s="33"/>
      <c r="F74" s="33"/>
      <c r="G74" s="42"/>
      <c r="H74" s="25"/>
    </row>
    <row r="75" spans="1:8">
      <c r="A75" s="25"/>
      <c r="B75" s="25"/>
      <c r="C75" s="33" t="s">
        <v>80</v>
      </c>
      <c r="D75" s="33"/>
      <c r="E75" s="33"/>
      <c r="F75" s="33"/>
      <c r="G75" s="42"/>
      <c r="H75" s="25"/>
    </row>
    <row r="76" spans="1:8">
      <c r="A76" s="25"/>
      <c r="B76" s="25"/>
      <c r="C76" s="33" t="s">
        <v>81</v>
      </c>
      <c r="D76" s="33"/>
      <c r="E76" s="33"/>
      <c r="F76" s="33"/>
      <c r="G76" s="42"/>
      <c r="H76" s="25"/>
    </row>
    <row r="77" spans="1:8">
      <c r="A77" s="25"/>
      <c r="B77" s="25"/>
      <c r="C77" s="33" t="s">
        <v>82</v>
      </c>
      <c r="D77" s="33"/>
      <c r="E77" s="33"/>
      <c r="F77" s="33"/>
      <c r="G77" s="42"/>
      <c r="H77" s="25"/>
    </row>
    <row r="78" spans="1:8" hidden="1">
      <c r="A78" s="25"/>
      <c r="B78" s="25"/>
      <c r="C78" s="33" t="s">
        <v>83</v>
      </c>
      <c r="D78" s="33"/>
      <c r="E78" s="33"/>
      <c r="F78" s="33"/>
      <c r="G78" s="42"/>
      <c r="H78" s="25"/>
    </row>
    <row r="79" spans="1:8">
      <c r="A79" s="25"/>
      <c r="B79" s="25"/>
      <c r="C79" s="33" t="s">
        <v>84</v>
      </c>
      <c r="D79" s="33"/>
      <c r="E79" s="33"/>
      <c r="F79" s="33"/>
      <c r="G79" s="42"/>
    </row>
    <row r="80" spans="1:8">
      <c r="A80" s="25"/>
      <c r="B80" s="25"/>
      <c r="C80" s="33" t="s">
        <v>85</v>
      </c>
      <c r="D80" s="33"/>
      <c r="E80" s="33"/>
      <c r="F80" s="33"/>
      <c r="G80" s="42"/>
      <c r="H80" s="25"/>
    </row>
    <row r="81" spans="1:8">
      <c r="A81" s="25"/>
      <c r="B81" s="25"/>
      <c r="C81" s="33"/>
      <c r="D81" s="33"/>
      <c r="E81" s="33"/>
      <c r="F81" s="33"/>
      <c r="G81" s="33"/>
      <c r="H81" s="25"/>
    </row>
    <row r="82" spans="1:8" hidden="1">
      <c r="A82" s="25"/>
      <c r="B82" s="25"/>
      <c r="C82" s="25"/>
      <c r="D82" s="25"/>
      <c r="E82" s="25"/>
      <c r="F82" s="25"/>
      <c r="G82" s="25"/>
      <c r="H82" s="25"/>
    </row>
    <row r="83" spans="1:8"/>
    <row r="84" spans="1:8"/>
    <row r="85" spans="1:8"/>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7" location="'1.1 Disposals'!A1" display="Go" xr:uid="{FF9E9D31-38B5-4289-8C07-1E61A965D6A3}"/>
    <hyperlink ref="D18" location="'1.2 Totex PCFM'!A1" display="Go" xr:uid="{21FC0ADA-E735-4B65-BABA-70FEE450C7C7}"/>
    <hyperlink ref="D27" location="'2.1 Totex Summary'!A1" display="Go" xr:uid="{EB29B572-E1E5-4B07-B4F5-1C8C134F470B}"/>
    <hyperlink ref="D28" location="'2.2 Cost Benchmark Summary'!A1" display="Go" xr:uid="{5A565119-0219-41BC-A5DC-4704990C9639}"/>
    <hyperlink ref="D32" location="'3.1 Opex Summary'!A1" display="Go" xr:uid="{76F05D65-EA34-43C1-968C-1C59EA7F0B0D}"/>
    <hyperlink ref="D33" location="'3.2 Salary and FTE numbers'!A1" display="Go" xr:uid="{AE7C17DD-5CD0-49B6-AD51-002DEA74A280}"/>
    <hyperlink ref="D34" location="'3.3 Provisions'!A1" display="Go" xr:uid="{C80D64F7-A971-47A9-B162-11ABF0F5E56F}"/>
    <hyperlink ref="D29" location="'2.3 Related Party Transactions'!A1" display="Go" xr:uid="{31618FBB-3BCF-4D2E-9B87-908E45ECA7CB}"/>
    <hyperlink ref="D37" location="'4.1 BSC'!A1" display="Go" xr:uid="{3EAE1307-B79C-4DB9-BCDB-7F9DCDF87DC7}"/>
    <hyperlink ref="D38" location="'4.2 BSC Allocation'!A1" display="Go" xr:uid="{B73E22BD-1DE1-4CD3-8636-1A05AAE7C2D0}"/>
    <hyperlink ref="D41" location="'5.1 Capex Summary'!A1" display="Go" xr:uid="{468CEA7C-2872-4C67-9026-DA4D52507AFC}"/>
    <hyperlink ref="D44" location="'6.1 Cyber Resilience IT Costs'!A1" display="Go" xr:uid="{1ACC8D4A-650F-45AA-BB01-91CE8EC7BFD4}"/>
    <hyperlink ref="D45" location="'6.2 Pension Admin Costs'!A1" display="Go" xr:uid="{436F5874-C9F9-4751-BD9E-BAFEF27E969C}"/>
    <hyperlink ref="D52" location="'7.3 NIA'!A1" display="Go" xr:uid="{6D53E153-3AED-4F71-A1A8-F558F5ECA156}"/>
    <hyperlink ref="D53" location="'7.4 CNIA'!A1" display="Go" xr:uid="{F303B01C-20C3-457F-B34E-79D7BB8BC4A8}"/>
    <hyperlink ref="D54" location="'7.5 NIC'!A1" display="Go" xr:uid="{9EC3ADB9-4BDE-4182-97E2-CBACC9DC2419}"/>
    <hyperlink ref="D55" location="'7.6 SIF'!A1" display="Go" xr:uid="{62A75D25-1643-4476-B391-B639F6E3D110}"/>
    <hyperlink ref="D51" location="'7.2 DRS'!A1" display="Go" xr:uid="{488DAC51-7753-47B5-A413-5D8042D031C6}"/>
    <hyperlink ref="D58" location="'8.1 SO EMR Data'!A1" display="Go" xr:uid="{12C398F4-5F0F-4079-9D1F-3E47C3D82BF3}"/>
    <hyperlink ref="D50" location="'7.1 Non-Activity Based Costs'!A1" display="Go" xr:uid="{09048497-BDBC-4F5E-BF0F-D9600A77D4B0}"/>
    <hyperlink ref="D46:D47" location="'6.2 Pension Admin Costs'!A1" display="Go" xr:uid="{FAAD0A29-A863-4230-AE3F-B6C9E3DE1E30}"/>
    <hyperlink ref="D46" location="'6.3 SO Review Costs'!A1" display="Go" xr:uid="{EEFB8A64-BCB8-4E5F-8DDC-0414D2A103E5}"/>
    <hyperlink ref="D47" location="'6.4 Unfunded Innovation Costs'!A1" display="Go" xr:uid="{FA6F8D78-FACF-4B96-A848-F16BCE095B92}"/>
    <hyperlink ref="D14" location="'RIIO-1 RPI and PVF'!A1" display="Go" xr:uid="{7A797C1E-5CA1-40CE-8CAA-C9245E3A4018}"/>
    <hyperlink ref="D20" location="'1.4 Tax Pool Inputs'!A1" display="Go" xr:uid="{1B8FD166-B0D6-4620-919C-A16E1AD921D7}"/>
    <hyperlink ref="D19" location="'1.3 Pass Through'!A1" display="Go" xr:uid="{C321DCAB-1F4F-4D59-A60B-BE059CCB0289}"/>
    <hyperlink ref="D21" location="'1.5 Transmission Network Rev'!A1" display="Go" xr:uid="{E5E445AD-1C0B-4D17-B020-0C09A8A816C9}"/>
    <hyperlink ref="D22" location="'1.6 External Revenue'!A1" display="Go" xr:uid="{509B80E8-4024-4CFA-B962-DA8B25AFA23C}"/>
    <hyperlink ref="D23" location="'1.7 DRS Revenue'!A1" display="Go" xr:uid="{C4B26765-4B23-4C32-AF4D-A5B586CD1211}"/>
    <hyperlink ref="D24" location="'1.8 - Inflation update'!A1" display="Go" xr:uid="{FEA44E2F-D575-422B-8999-50F6563ABC81}"/>
  </hyperlink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tabColor theme="5"/>
    <pageSetUpPr autoPageBreaks="0"/>
  </sheetPr>
  <dimension ref="A1:G61"/>
  <sheetViews>
    <sheetView topLeftCell="A47" zoomScale="85" zoomScaleNormal="85" workbookViewId="0">
      <selection activeCell="D58" sqref="D58"/>
    </sheetView>
  </sheetViews>
  <sheetFormatPr defaultColWidth="0" defaultRowHeight="12.75" zeroHeight="1"/>
  <cols>
    <col min="1" max="1" width="9.25" customWidth="1"/>
    <col min="2" max="2" width="14.125" bestFit="1" customWidth="1"/>
    <col min="3" max="3" width="11.125" bestFit="1" customWidth="1"/>
    <col min="4" max="4" width="28.375" customWidth="1"/>
    <col min="5" max="5" width="59.625" customWidth="1"/>
    <col min="6" max="6" width="21.875" bestFit="1" customWidth="1"/>
    <col min="7" max="7" width="9.25" customWidth="1"/>
    <col min="8" max="16384" width="9.25" hidden="1"/>
  </cols>
  <sheetData>
    <row r="1" spans="1:7" ht="26.25">
      <c r="A1" s="1" t="str">
        <f>Cover!$A$2</f>
        <v>ESO Regulatory Reporting Pack</v>
      </c>
      <c r="B1" s="1"/>
      <c r="C1" s="22"/>
      <c r="D1" s="22"/>
      <c r="E1" s="22"/>
      <c r="F1" s="22"/>
      <c r="G1" s="22"/>
    </row>
    <row r="2" spans="1:7" ht="26.25">
      <c r="A2" s="4" t="str">
        <f>Cover!$A$3</f>
        <v>National Grid Electricity System Operator</v>
      </c>
      <c r="B2" s="4"/>
      <c r="C2" s="22"/>
      <c r="D2" s="22"/>
      <c r="E2" s="22"/>
      <c r="F2" s="22"/>
      <c r="G2" s="22"/>
    </row>
    <row r="3" spans="1:7" ht="26.25">
      <c r="A3" s="3" t="str">
        <f>Cover!$A$4</f>
        <v>2022/23</v>
      </c>
      <c r="B3" s="3"/>
      <c r="C3" s="3"/>
      <c r="D3" s="3"/>
      <c r="E3" s="3"/>
      <c r="F3" s="22"/>
      <c r="G3" s="22"/>
    </row>
    <row r="4" spans="1:7" ht="27" thickBot="1">
      <c r="A4" s="23" t="s">
        <v>29</v>
      </c>
      <c r="B4" s="23"/>
      <c r="C4" s="24"/>
      <c r="D4" s="24"/>
      <c r="E4" s="24"/>
      <c r="F4" s="24"/>
      <c r="G4" s="24"/>
    </row>
    <row r="5" spans="1:7"/>
    <row r="6" spans="1:7" ht="15">
      <c r="B6" s="111" t="s">
        <v>86</v>
      </c>
      <c r="C6" s="111" t="s">
        <v>87</v>
      </c>
      <c r="D6" s="111" t="s">
        <v>88</v>
      </c>
      <c r="E6" s="112" t="s">
        <v>89</v>
      </c>
      <c r="F6" s="111" t="s">
        <v>90</v>
      </c>
    </row>
    <row r="7" spans="1:7" ht="14.25">
      <c r="B7" s="127">
        <v>1</v>
      </c>
      <c r="C7" s="132">
        <v>0.1</v>
      </c>
      <c r="D7" s="127" t="s">
        <v>91</v>
      </c>
      <c r="E7" s="133" t="s">
        <v>92</v>
      </c>
      <c r="F7" s="134" t="s">
        <v>93</v>
      </c>
    </row>
    <row r="8" spans="1:7" ht="14.25">
      <c r="B8" s="127">
        <v>2</v>
      </c>
      <c r="C8" s="132">
        <v>1</v>
      </c>
      <c r="D8" s="127" t="s">
        <v>27</v>
      </c>
      <c r="E8" s="133" t="s">
        <v>94</v>
      </c>
      <c r="F8" s="135" t="s">
        <v>93</v>
      </c>
    </row>
    <row r="9" spans="1:7" ht="42.75">
      <c r="B9" s="127">
        <v>3</v>
      </c>
      <c r="C9" s="132">
        <v>1</v>
      </c>
      <c r="D9" s="127" t="s">
        <v>20</v>
      </c>
      <c r="E9" s="133" t="s">
        <v>95</v>
      </c>
      <c r="F9" s="135" t="s">
        <v>93</v>
      </c>
    </row>
    <row r="10" spans="1:7" ht="42.75">
      <c r="B10" s="127">
        <v>4</v>
      </c>
      <c r="C10" s="132">
        <v>1</v>
      </c>
      <c r="D10" s="127" t="s">
        <v>33</v>
      </c>
      <c r="E10" s="133" t="s">
        <v>96</v>
      </c>
      <c r="F10" s="135" t="s">
        <v>93</v>
      </c>
    </row>
    <row r="11" spans="1:7" ht="56.25">
      <c r="B11" s="127">
        <v>5</v>
      </c>
      <c r="C11" s="132">
        <v>1</v>
      </c>
      <c r="D11" s="136" t="s">
        <v>97</v>
      </c>
      <c r="E11" s="133" t="s">
        <v>98</v>
      </c>
      <c r="F11" s="135" t="s">
        <v>93</v>
      </c>
    </row>
    <row r="12" spans="1:7" ht="28.5">
      <c r="B12" s="127">
        <v>6</v>
      </c>
      <c r="C12" s="132">
        <v>1</v>
      </c>
      <c r="D12" s="136" t="s">
        <v>99</v>
      </c>
      <c r="E12" s="133" t="s">
        <v>100</v>
      </c>
      <c r="F12" s="135" t="s">
        <v>93</v>
      </c>
    </row>
    <row r="13" spans="1:7" ht="14.25">
      <c r="B13" s="127">
        <v>7</v>
      </c>
      <c r="C13" s="132">
        <v>1</v>
      </c>
      <c r="D13" s="127" t="s">
        <v>48</v>
      </c>
      <c r="E13" s="133" t="s">
        <v>101</v>
      </c>
      <c r="F13" s="135" t="s">
        <v>93</v>
      </c>
    </row>
    <row r="14" spans="1:7" ht="28.5">
      <c r="B14" s="127">
        <v>8</v>
      </c>
      <c r="C14" s="132">
        <v>1</v>
      </c>
      <c r="D14" s="127" t="s">
        <v>102</v>
      </c>
      <c r="E14" s="133" t="s">
        <v>103</v>
      </c>
      <c r="F14" s="135" t="s">
        <v>93</v>
      </c>
    </row>
    <row r="15" spans="1:7" ht="28.5">
      <c r="B15" s="127">
        <v>9</v>
      </c>
      <c r="C15" s="132">
        <v>1</v>
      </c>
      <c r="D15" s="127" t="s">
        <v>53</v>
      </c>
      <c r="E15" s="133" t="s">
        <v>104</v>
      </c>
      <c r="F15" s="135" t="s">
        <v>93</v>
      </c>
    </row>
    <row r="16" spans="1:7" ht="14.25">
      <c r="B16" s="127">
        <v>10</v>
      </c>
      <c r="C16" s="132">
        <v>1</v>
      </c>
      <c r="D16" s="127" t="s">
        <v>105</v>
      </c>
      <c r="E16" s="133" t="s">
        <v>106</v>
      </c>
      <c r="F16" s="135" t="s">
        <v>93</v>
      </c>
    </row>
    <row r="17" spans="2:6" ht="14.25">
      <c r="B17" s="127">
        <v>11</v>
      </c>
      <c r="C17" s="132">
        <v>1</v>
      </c>
      <c r="D17" s="127" t="s">
        <v>107</v>
      </c>
      <c r="E17" s="133" t="s">
        <v>108</v>
      </c>
      <c r="F17" s="135" t="s">
        <v>93</v>
      </c>
    </row>
    <row r="18" spans="2:6" ht="42.75">
      <c r="B18" s="127">
        <v>12</v>
      </c>
      <c r="C18" s="132">
        <v>1</v>
      </c>
      <c r="D18" s="127" t="s">
        <v>109</v>
      </c>
      <c r="E18" s="133" t="s">
        <v>110</v>
      </c>
      <c r="F18" s="135" t="s">
        <v>93</v>
      </c>
    </row>
    <row r="19" spans="2:6" ht="14.25">
      <c r="B19" s="127">
        <v>13</v>
      </c>
      <c r="C19" s="132">
        <v>1</v>
      </c>
      <c r="D19" s="127" t="s">
        <v>111</v>
      </c>
      <c r="E19" s="133" t="s">
        <v>112</v>
      </c>
      <c r="F19" s="135" t="s">
        <v>93</v>
      </c>
    </row>
    <row r="20" spans="2:6" ht="114">
      <c r="B20" s="127">
        <v>14</v>
      </c>
      <c r="C20" s="132">
        <v>1</v>
      </c>
      <c r="D20" s="136" t="s">
        <v>113</v>
      </c>
      <c r="E20" s="133" t="s">
        <v>114</v>
      </c>
      <c r="F20" s="135" t="s">
        <v>93</v>
      </c>
    </row>
    <row r="21" spans="2:6" ht="128.25">
      <c r="B21" s="127">
        <v>15</v>
      </c>
      <c r="C21" s="132">
        <v>1</v>
      </c>
      <c r="D21" s="136" t="s">
        <v>115</v>
      </c>
      <c r="E21" s="133" t="s">
        <v>116</v>
      </c>
      <c r="F21" s="135" t="s">
        <v>93</v>
      </c>
    </row>
    <row r="22" spans="2:6" ht="71.25">
      <c r="B22" s="127">
        <v>16</v>
      </c>
      <c r="C22" s="132">
        <v>1</v>
      </c>
      <c r="D22" s="127" t="s">
        <v>55</v>
      </c>
      <c r="E22" s="133" t="s">
        <v>117</v>
      </c>
      <c r="F22" s="135" t="s">
        <v>93</v>
      </c>
    </row>
    <row r="23" spans="2:6" ht="199.5">
      <c r="B23" s="127">
        <v>17</v>
      </c>
      <c r="C23" s="132">
        <v>1</v>
      </c>
      <c r="D23" s="136" t="s">
        <v>118</v>
      </c>
      <c r="E23" s="133" t="s">
        <v>119</v>
      </c>
      <c r="F23" s="135" t="s">
        <v>93</v>
      </c>
    </row>
    <row r="24" spans="2:6" ht="57">
      <c r="B24" s="127">
        <v>18</v>
      </c>
      <c r="C24" s="132">
        <v>1</v>
      </c>
      <c r="D24" s="136" t="s">
        <v>120</v>
      </c>
      <c r="E24" s="133" t="s">
        <v>121</v>
      </c>
      <c r="F24" s="135" t="s">
        <v>93</v>
      </c>
    </row>
    <row r="25" spans="2:6" ht="71.25">
      <c r="B25" s="127">
        <v>19</v>
      </c>
      <c r="C25" s="132">
        <v>1</v>
      </c>
      <c r="D25" s="127" t="s">
        <v>44</v>
      </c>
      <c r="E25" s="133" t="s">
        <v>122</v>
      </c>
      <c r="F25" s="135" t="s">
        <v>93</v>
      </c>
    </row>
    <row r="26" spans="2:6" ht="37.5">
      <c r="B26" s="127">
        <v>20</v>
      </c>
      <c r="C26" s="132">
        <v>1</v>
      </c>
      <c r="D26" s="127" t="s">
        <v>123</v>
      </c>
      <c r="E26" s="133" t="s">
        <v>124</v>
      </c>
      <c r="F26" s="135" t="s">
        <v>93</v>
      </c>
    </row>
    <row r="27" spans="2:6" ht="42.75">
      <c r="B27" s="127">
        <v>21</v>
      </c>
      <c r="C27" s="132">
        <v>1</v>
      </c>
      <c r="D27" s="136" t="s">
        <v>125</v>
      </c>
      <c r="E27" s="133" t="s">
        <v>126</v>
      </c>
      <c r="F27" s="135" t="s">
        <v>93</v>
      </c>
    </row>
    <row r="28" spans="2:6" ht="57">
      <c r="B28" s="127">
        <v>22</v>
      </c>
      <c r="C28" s="132">
        <v>1</v>
      </c>
      <c r="D28" s="127" t="s">
        <v>43</v>
      </c>
      <c r="E28" s="133" t="s">
        <v>127</v>
      </c>
      <c r="F28" s="135" t="s">
        <v>93</v>
      </c>
    </row>
    <row r="29" spans="2:6" ht="28.5">
      <c r="B29" s="127">
        <v>23</v>
      </c>
      <c r="C29" s="132">
        <v>1</v>
      </c>
      <c r="D29" s="127" t="s">
        <v>42</v>
      </c>
      <c r="E29" s="133" t="s">
        <v>128</v>
      </c>
      <c r="F29" s="135" t="s">
        <v>93</v>
      </c>
    </row>
    <row r="30" spans="2:6" ht="57">
      <c r="B30" s="127">
        <v>24</v>
      </c>
      <c r="C30" s="132">
        <v>1</v>
      </c>
      <c r="D30" s="127" t="s">
        <v>102</v>
      </c>
      <c r="E30" s="133" t="s">
        <v>129</v>
      </c>
      <c r="F30" s="135" t="s">
        <v>93</v>
      </c>
    </row>
    <row r="31" spans="2:6" ht="33">
      <c r="B31" s="127">
        <v>25</v>
      </c>
      <c r="C31" s="132">
        <v>1</v>
      </c>
      <c r="D31" s="127" t="s">
        <v>35</v>
      </c>
      <c r="E31" s="271" t="s">
        <v>130</v>
      </c>
      <c r="F31" s="135" t="s">
        <v>93</v>
      </c>
    </row>
    <row r="32" spans="2:6" ht="28.5">
      <c r="B32" s="127">
        <v>26</v>
      </c>
      <c r="C32" s="132">
        <v>1.1000000000000001</v>
      </c>
      <c r="D32" s="127" t="s">
        <v>131</v>
      </c>
      <c r="E32" s="133" t="s">
        <v>132</v>
      </c>
      <c r="F32" s="135" t="s">
        <v>133</v>
      </c>
    </row>
    <row r="33" spans="2:6" ht="14.25">
      <c r="B33" s="127">
        <v>27</v>
      </c>
      <c r="C33" s="132">
        <v>1.1000000000000001</v>
      </c>
      <c r="D33" s="127" t="s">
        <v>35</v>
      </c>
      <c r="E33" s="133" t="s">
        <v>134</v>
      </c>
      <c r="F33" s="135" t="s">
        <v>133</v>
      </c>
    </row>
    <row r="34" spans="2:6" ht="14.25">
      <c r="B34" s="127">
        <v>28</v>
      </c>
      <c r="C34" s="132">
        <v>1.1000000000000001</v>
      </c>
      <c r="D34" s="127" t="s">
        <v>123</v>
      </c>
      <c r="E34" s="133" t="s">
        <v>135</v>
      </c>
      <c r="F34" s="135" t="s">
        <v>136</v>
      </c>
    </row>
    <row r="35" spans="2:6" ht="28.5">
      <c r="B35" s="272">
        <v>29</v>
      </c>
      <c r="C35" s="132">
        <v>1.1000000000000001</v>
      </c>
      <c r="D35" s="272" t="s">
        <v>35</v>
      </c>
      <c r="E35" s="273" t="s">
        <v>137</v>
      </c>
      <c r="F35" s="134" t="s">
        <v>136</v>
      </c>
    </row>
    <row r="36" spans="2:6" ht="14.25">
      <c r="B36" s="127">
        <v>30</v>
      </c>
      <c r="C36" s="132">
        <v>1.1000000000000001</v>
      </c>
      <c r="D36" s="127" t="s">
        <v>138</v>
      </c>
      <c r="E36" s="133" t="s">
        <v>139</v>
      </c>
      <c r="F36" s="134" t="s">
        <v>136</v>
      </c>
    </row>
    <row r="37" spans="2:6" ht="14.25">
      <c r="B37" s="127">
        <v>31</v>
      </c>
      <c r="C37" s="132">
        <v>1.1000000000000001</v>
      </c>
      <c r="D37" s="127" t="s">
        <v>140</v>
      </c>
      <c r="E37" s="133" t="s">
        <v>139</v>
      </c>
      <c r="F37" s="134" t="s">
        <v>136</v>
      </c>
    </row>
    <row r="38" spans="2:6" ht="14.25">
      <c r="B38" s="127">
        <v>32</v>
      </c>
      <c r="C38" s="132">
        <v>1.1000000000000001</v>
      </c>
      <c r="D38" s="127" t="s">
        <v>141</v>
      </c>
      <c r="E38" s="133" t="s">
        <v>139</v>
      </c>
      <c r="F38" s="134" t="s">
        <v>136</v>
      </c>
    </row>
    <row r="39" spans="2:6" ht="14.25">
      <c r="B39" s="127">
        <v>33</v>
      </c>
      <c r="C39" s="132">
        <v>1.1000000000000001</v>
      </c>
      <c r="D39" s="127" t="s">
        <v>31</v>
      </c>
      <c r="E39" s="133" t="s">
        <v>139</v>
      </c>
      <c r="F39" s="134" t="s">
        <v>136</v>
      </c>
    </row>
    <row r="40" spans="2:6" ht="14.25">
      <c r="B40" s="127">
        <v>34</v>
      </c>
      <c r="C40" s="132">
        <v>1.2</v>
      </c>
      <c r="D40" s="127" t="s">
        <v>39</v>
      </c>
      <c r="E40" s="133" t="s">
        <v>139</v>
      </c>
      <c r="F40" s="134" t="s">
        <v>136</v>
      </c>
    </row>
    <row r="41" spans="2:6" ht="42.75">
      <c r="B41" s="127">
        <v>35</v>
      </c>
      <c r="C41" s="132">
        <v>1.2</v>
      </c>
      <c r="D41" s="127" t="s">
        <v>142</v>
      </c>
      <c r="E41" s="133" t="s">
        <v>143</v>
      </c>
      <c r="F41" s="134" t="s">
        <v>144</v>
      </c>
    </row>
    <row r="42" spans="2:6" ht="28.5">
      <c r="B42" s="127">
        <v>36</v>
      </c>
      <c r="C42" s="132">
        <v>1.2</v>
      </c>
      <c r="D42" s="127" t="s">
        <v>145</v>
      </c>
      <c r="E42" s="133" t="s">
        <v>146</v>
      </c>
      <c r="F42" s="134" t="s">
        <v>144</v>
      </c>
    </row>
    <row r="43" spans="2:6" ht="28.5">
      <c r="B43" s="127">
        <v>37</v>
      </c>
      <c r="C43" s="132">
        <v>1.2</v>
      </c>
      <c r="D43" s="127" t="s">
        <v>53</v>
      </c>
      <c r="E43" s="133" t="s">
        <v>147</v>
      </c>
      <c r="F43" s="134" t="s">
        <v>144</v>
      </c>
    </row>
    <row r="44" spans="2:6" ht="42.75">
      <c r="B44" s="127">
        <v>38</v>
      </c>
      <c r="C44" s="132">
        <v>1.2</v>
      </c>
      <c r="D44" s="127" t="s">
        <v>39</v>
      </c>
      <c r="E44" s="133" t="s">
        <v>148</v>
      </c>
      <c r="F44" s="134" t="s">
        <v>144</v>
      </c>
    </row>
    <row r="45" spans="2:6" ht="71.25">
      <c r="B45" s="127">
        <v>39</v>
      </c>
      <c r="C45" s="132">
        <v>1.2</v>
      </c>
      <c r="D45" s="127" t="s">
        <v>105</v>
      </c>
      <c r="E45" s="133" t="s">
        <v>149</v>
      </c>
      <c r="F45" s="134" t="s">
        <v>144</v>
      </c>
    </row>
    <row r="46" spans="2:6" ht="85.5">
      <c r="B46" s="127">
        <v>40</v>
      </c>
      <c r="C46" s="132">
        <v>1.2</v>
      </c>
      <c r="D46" s="127" t="s">
        <v>42</v>
      </c>
      <c r="E46" s="133" t="s">
        <v>150</v>
      </c>
      <c r="F46" s="134" t="s">
        <v>144</v>
      </c>
    </row>
    <row r="47" spans="2:6" ht="199.5">
      <c r="B47" s="127">
        <v>41</v>
      </c>
      <c r="C47" s="132">
        <v>1.2</v>
      </c>
      <c r="D47" s="127" t="s">
        <v>36</v>
      </c>
      <c r="E47" s="133" t="s">
        <v>896</v>
      </c>
      <c r="F47" s="135" t="s">
        <v>144</v>
      </c>
    </row>
    <row r="48" spans="2:6" ht="28.5">
      <c r="B48" s="127">
        <v>42</v>
      </c>
      <c r="C48" s="132">
        <v>1.2</v>
      </c>
      <c r="D48" s="127" t="s">
        <v>36</v>
      </c>
      <c r="E48" s="133" t="s">
        <v>151</v>
      </c>
      <c r="F48" s="135" t="s">
        <v>144</v>
      </c>
    </row>
    <row r="49" spans="2:6" ht="14.25">
      <c r="B49" s="127">
        <v>43</v>
      </c>
      <c r="C49" s="132">
        <v>1.3</v>
      </c>
      <c r="D49" s="127" t="s">
        <v>27</v>
      </c>
      <c r="E49" s="133" t="s">
        <v>152</v>
      </c>
      <c r="F49" s="135" t="s">
        <v>153</v>
      </c>
    </row>
    <row r="50" spans="2:6" ht="28.5">
      <c r="B50" s="127">
        <v>44</v>
      </c>
      <c r="C50" s="132">
        <v>1.3</v>
      </c>
      <c r="D50" s="136" t="s">
        <v>123</v>
      </c>
      <c r="E50" s="133" t="s">
        <v>903</v>
      </c>
      <c r="F50" s="135" t="s">
        <v>153</v>
      </c>
    </row>
    <row r="51" spans="2:6" ht="28.5">
      <c r="B51" s="127">
        <v>45</v>
      </c>
      <c r="C51" s="132">
        <v>1.3</v>
      </c>
      <c r="D51" s="127" t="s">
        <v>123</v>
      </c>
      <c r="E51" s="133" t="s">
        <v>155</v>
      </c>
      <c r="F51" s="135" t="s">
        <v>153</v>
      </c>
    </row>
    <row r="52" spans="2:6" ht="28.5">
      <c r="B52" s="127">
        <v>46</v>
      </c>
      <c r="C52" s="132">
        <v>1.3</v>
      </c>
      <c r="D52" s="136" t="s">
        <v>35</v>
      </c>
      <c r="E52" s="133" t="s">
        <v>154</v>
      </c>
      <c r="F52" s="135" t="s">
        <v>153</v>
      </c>
    </row>
    <row r="53" spans="2:6" ht="28.5">
      <c r="B53" s="127">
        <v>47</v>
      </c>
      <c r="C53" s="132">
        <v>1.3</v>
      </c>
      <c r="D53" s="136" t="s">
        <v>898</v>
      </c>
      <c r="E53" s="133" t="s">
        <v>897</v>
      </c>
      <c r="F53" s="135" t="s">
        <v>133</v>
      </c>
    </row>
    <row r="54" spans="2:6" ht="28.5">
      <c r="B54" s="127">
        <v>48</v>
      </c>
      <c r="C54" s="132">
        <v>1.3</v>
      </c>
      <c r="D54" s="136" t="s">
        <v>35</v>
      </c>
      <c r="E54" s="133" t="s">
        <v>899</v>
      </c>
      <c r="F54" s="135" t="s">
        <v>133</v>
      </c>
    </row>
    <row r="55" spans="2:6" ht="42.75">
      <c r="B55" s="127">
        <v>49</v>
      </c>
      <c r="C55" s="132">
        <v>1.3</v>
      </c>
      <c r="D55" s="136" t="s">
        <v>123</v>
      </c>
      <c r="E55" s="133" t="s">
        <v>900</v>
      </c>
      <c r="F55" s="135" t="s">
        <v>133</v>
      </c>
    </row>
    <row r="56" spans="2:6" ht="28.5">
      <c r="B56" s="127">
        <v>50</v>
      </c>
      <c r="C56" s="132">
        <v>1.3</v>
      </c>
      <c r="D56" s="136" t="s">
        <v>123</v>
      </c>
      <c r="E56" s="133" t="s">
        <v>901</v>
      </c>
      <c r="F56" s="135" t="s">
        <v>133</v>
      </c>
    </row>
    <row r="57" spans="2:6" ht="14.25">
      <c r="B57" s="127">
        <v>51</v>
      </c>
      <c r="C57" s="132">
        <v>1.3</v>
      </c>
      <c r="D57" s="136" t="s">
        <v>123</v>
      </c>
      <c r="E57" s="133" t="s">
        <v>906</v>
      </c>
      <c r="F57" s="135" t="s">
        <v>133</v>
      </c>
    </row>
    <row r="58" spans="2:6" ht="14.25">
      <c r="B58" s="511">
        <v>52</v>
      </c>
      <c r="C58" s="512">
        <v>2</v>
      </c>
      <c r="D58" s="511" t="s">
        <v>27</v>
      </c>
      <c r="E58" s="513" t="s">
        <v>152</v>
      </c>
      <c r="F58" s="514" t="s">
        <v>153</v>
      </c>
    </row>
    <row r="59" spans="2:6" ht="28.5">
      <c r="B59" s="511">
        <v>53</v>
      </c>
      <c r="C59" s="512">
        <v>2</v>
      </c>
      <c r="D59" s="511" t="s">
        <v>942</v>
      </c>
      <c r="E59" s="513" t="s">
        <v>943</v>
      </c>
      <c r="F59" s="514" t="s">
        <v>153</v>
      </c>
    </row>
    <row r="60" spans="2:6"/>
    <row r="61" spans="2:6"/>
  </sheetData>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tabColor theme="5"/>
    <pageSetUpPr autoPageBreaks="0"/>
  </sheetPr>
  <dimension ref="A1:AD44"/>
  <sheetViews>
    <sheetView workbookViewId="0">
      <selection activeCell="C8" sqref="C8"/>
    </sheetView>
  </sheetViews>
  <sheetFormatPr defaultColWidth="0" defaultRowHeight="12.75" zeroHeight="1"/>
  <cols>
    <col min="1" max="1" width="9.25" customWidth="1"/>
    <col min="2" max="2" width="34.125" bestFit="1" customWidth="1"/>
    <col min="3" max="3" width="33.625" bestFit="1" customWidth="1"/>
    <col min="4" max="5" width="24.75" customWidth="1"/>
    <col min="6" max="7" width="25.75" customWidth="1"/>
    <col min="8" max="30" width="0" hidden="1" customWidth="1"/>
    <col min="31" max="16384" width="9.25" hidden="1"/>
  </cols>
  <sheetData>
    <row r="1" spans="1:7" ht="26.25">
      <c r="A1" s="1" t="str">
        <f>Cover!$A$2</f>
        <v>ESO Regulatory Reporting Pack</v>
      </c>
      <c r="B1" s="22"/>
      <c r="C1" s="22"/>
      <c r="D1" s="22"/>
      <c r="E1" s="22"/>
      <c r="F1" s="22"/>
      <c r="G1" s="22"/>
    </row>
    <row r="2" spans="1:7" ht="26.25">
      <c r="A2" s="4" t="str">
        <f>Cover!$A$3</f>
        <v>National Grid Electricity System Operator</v>
      </c>
      <c r="B2" s="22"/>
      <c r="C2" s="22"/>
      <c r="D2" s="22"/>
      <c r="E2" s="22"/>
      <c r="F2" s="22"/>
      <c r="G2" s="22"/>
    </row>
    <row r="3" spans="1:7" ht="26.25">
      <c r="A3" s="3" t="str">
        <f>Cover!$A$4</f>
        <v>2022/23</v>
      </c>
      <c r="B3" s="3"/>
      <c r="C3" s="3"/>
      <c r="D3" s="3"/>
      <c r="E3" s="3"/>
      <c r="F3" s="3"/>
      <c r="G3" s="3"/>
    </row>
    <row r="4" spans="1:7" ht="27" thickBot="1">
      <c r="A4" s="23" t="s">
        <v>30</v>
      </c>
      <c r="B4" s="24"/>
      <c r="C4" s="24"/>
      <c r="D4" s="24"/>
      <c r="E4" s="24"/>
      <c r="F4" s="24"/>
      <c r="G4" s="24"/>
    </row>
    <row r="5" spans="1:7"/>
    <row r="6" spans="1:7">
      <c r="B6" s="274" t="s">
        <v>156</v>
      </c>
      <c r="C6" s="275" t="s">
        <v>3</v>
      </c>
    </row>
    <row r="7" spans="1:7">
      <c r="B7" s="274" t="s">
        <v>157</v>
      </c>
      <c r="C7" s="276" t="s">
        <v>5</v>
      </c>
    </row>
    <row r="8" spans="1:7">
      <c r="B8" s="274" t="s">
        <v>158</v>
      </c>
      <c r="C8" s="277" t="str">
        <f>Cover!E18</f>
        <v>2022/23</v>
      </c>
    </row>
    <row r="9" spans="1:7">
      <c r="B9" s="274" t="s">
        <v>159</v>
      </c>
      <c r="C9" s="277">
        <f>Cover!E20</f>
        <v>2</v>
      </c>
    </row>
    <row r="10" spans="1:7">
      <c r="B10" s="274" t="s">
        <v>160</v>
      </c>
      <c r="C10" s="278">
        <f>Cover!E22</f>
        <v>45078</v>
      </c>
    </row>
    <row r="11" spans="1:7"/>
    <row r="12" spans="1:7">
      <c r="B12" s="274" t="s">
        <v>161</v>
      </c>
      <c r="C12" s="279" t="e">
        <f>$C$8-6&amp;"/"&amp;RIGHT($C$8-5,2)</f>
        <v>#VALUE!</v>
      </c>
    </row>
    <row r="13" spans="1:7">
      <c r="B13" s="274" t="s">
        <v>162</v>
      </c>
      <c r="C13" s="279" t="e">
        <f>$C$8-5&amp;"/"&amp;RIGHT($C$8-4,2)</f>
        <v>#VALUE!</v>
      </c>
    </row>
    <row r="14" spans="1:7">
      <c r="B14" s="274" t="s">
        <v>163</v>
      </c>
      <c r="C14" s="279" t="e">
        <f>$C$8-4&amp;"/"&amp;RIGHT($C$8-3,2)</f>
        <v>#VALUE!</v>
      </c>
    </row>
    <row r="15" spans="1:7">
      <c r="B15" s="274" t="s">
        <v>164</v>
      </c>
      <c r="C15" s="279" t="e">
        <f>$C$8-3&amp;"/"&amp;RIGHT($C$8-2,2)</f>
        <v>#VALUE!</v>
      </c>
    </row>
    <row r="16" spans="1:7">
      <c r="B16" s="274" t="s">
        <v>165</v>
      </c>
      <c r="C16" s="279" t="e">
        <f>$C$8-2&amp;"/"&amp;RIGHT($C$8-1,2)</f>
        <v>#VALUE!</v>
      </c>
    </row>
    <row r="17" spans="2:7">
      <c r="B17" s="280" t="s">
        <v>6</v>
      </c>
      <c r="C17" s="279" t="e">
        <f>$C$8-1&amp;"/"&amp;RIGHT($C$8,2)</f>
        <v>#VALUE!</v>
      </c>
    </row>
    <row r="18" spans="2:7">
      <c r="B18" s="274" t="s">
        <v>166</v>
      </c>
      <c r="C18" s="279" t="e">
        <f>$C$8&amp;"/"&amp;RIGHT($C$8+1,2)</f>
        <v>#VALUE!</v>
      </c>
    </row>
    <row r="19" spans="2:7">
      <c r="B19" s="274" t="s">
        <v>167</v>
      </c>
      <c r="C19" s="279" t="e">
        <f>$C$8+1&amp;"/"&amp;RIGHT($C$8+2,2)</f>
        <v>#VALUE!</v>
      </c>
    </row>
    <row r="20" spans="2:7">
      <c r="B20" s="274" t="s">
        <v>168</v>
      </c>
      <c r="C20" s="279" t="e">
        <f>$C$8+2&amp;"/"&amp;RIGHT($C$8+3,2)</f>
        <v>#VALUE!</v>
      </c>
    </row>
    <row r="21" spans="2:7">
      <c r="B21" s="274" t="s">
        <v>169</v>
      </c>
      <c r="C21" s="279" t="e">
        <f>$C$8+3&amp;"/"&amp;RIGHT($C$8+4,2)</f>
        <v>#VALUE!</v>
      </c>
    </row>
    <row r="22" spans="2:7">
      <c r="B22" s="274" t="s">
        <v>170</v>
      </c>
      <c r="C22" s="279" t="e">
        <f>$C$8+4&amp;"/"&amp;RIGHT($C$8+5,2)</f>
        <v>#VALUE!</v>
      </c>
    </row>
    <row r="23" spans="2:7">
      <c r="B23" s="76"/>
      <c r="C23" s="76"/>
    </row>
    <row r="24" spans="2:7">
      <c r="B24" s="76"/>
      <c r="C24" s="76"/>
    </row>
    <row r="25" spans="2:7">
      <c r="B25" s="76" t="s">
        <v>171</v>
      </c>
      <c r="C25" s="281">
        <v>0.1</v>
      </c>
    </row>
    <row r="26" spans="2:7"/>
    <row r="27" spans="2:7"/>
    <row r="28" spans="2:7" ht="51">
      <c r="B28" s="282" t="s">
        <v>172</v>
      </c>
      <c r="C28" s="283" t="s">
        <v>173</v>
      </c>
      <c r="D28" s="284" t="s">
        <v>174</v>
      </c>
      <c r="E28" s="283" t="s">
        <v>175</v>
      </c>
      <c r="F28" s="283" t="s">
        <v>176</v>
      </c>
    </row>
    <row r="29" spans="2:7">
      <c r="B29" s="285"/>
      <c r="C29" s="286" t="s">
        <v>177</v>
      </c>
      <c r="D29" s="287">
        <f>+'[23]Annual Inflation'!$AK$29</f>
        <v>264.99166666666673</v>
      </c>
      <c r="E29" s="288"/>
      <c r="F29" s="288"/>
      <c r="G29" s="97"/>
    </row>
    <row r="30" spans="2:7">
      <c r="B30" s="285"/>
      <c r="C30" s="286" t="s">
        <v>178</v>
      </c>
      <c r="D30" s="287">
        <f>+'[23]Annual Inflation'!$AL$29</f>
        <v>274.90833333333336</v>
      </c>
      <c r="E30" s="288"/>
      <c r="F30" s="288"/>
      <c r="G30" s="97"/>
    </row>
    <row r="31" spans="2:7">
      <c r="B31" s="285"/>
      <c r="C31" s="286" t="s">
        <v>179</v>
      </c>
      <c r="D31" s="287">
        <f>+'[23]Annual Inflation'!$AM$29</f>
        <v>283.30833333333334</v>
      </c>
      <c r="E31" s="289">
        <f>D31/$D$31</f>
        <v>1</v>
      </c>
      <c r="F31" s="289">
        <f>$E$31/E31</f>
        <v>1</v>
      </c>
      <c r="G31" s="97"/>
    </row>
    <row r="32" spans="2:7">
      <c r="B32" s="285"/>
      <c r="C32" s="286" t="s">
        <v>180</v>
      </c>
      <c r="D32" s="287">
        <f>+'[23]Annual Inflation'!$AN$29</f>
        <v>290.64166666666665</v>
      </c>
      <c r="E32" s="289">
        <f t="shared" ref="E32:E38" si="0">D32/$D$31</f>
        <v>1.0258846368797245</v>
      </c>
      <c r="F32" s="289">
        <f t="shared" ref="F32:F38" si="1">$E$31/E32</f>
        <v>0.97476847205895012</v>
      </c>
      <c r="G32" s="97"/>
    </row>
    <row r="33" spans="2:7">
      <c r="B33" s="285"/>
      <c r="C33" s="286" t="s">
        <v>181</v>
      </c>
      <c r="D33" s="287">
        <f>+'[23]Annual Inflation'!$AO$29</f>
        <v>294.16666666666669</v>
      </c>
      <c r="E33" s="289">
        <f t="shared" si="0"/>
        <v>1.0383269111980469</v>
      </c>
      <c r="F33" s="289">
        <f t="shared" si="1"/>
        <v>0.96308781869688387</v>
      </c>
      <c r="G33" s="97"/>
    </row>
    <row r="34" spans="2:7">
      <c r="B34" s="285"/>
      <c r="C34" s="286" t="s">
        <v>182</v>
      </c>
      <c r="D34" s="287">
        <f>+'[23]Annual Inflation'!$AP$29</f>
        <v>307.32821397646848</v>
      </c>
      <c r="E34" s="289">
        <f t="shared" si="0"/>
        <v>1.0847835302284383</v>
      </c>
      <c r="F34" s="289">
        <f t="shared" si="1"/>
        <v>0.92184290426073834</v>
      </c>
      <c r="G34" s="418" t="s">
        <v>183</v>
      </c>
    </row>
    <row r="35" spans="2:7">
      <c r="B35" s="285"/>
      <c r="C35" s="286" t="s">
        <v>7</v>
      </c>
      <c r="D35" s="287">
        <v>334.29358180068937</v>
      </c>
      <c r="E35" s="289">
        <f t="shared" si="0"/>
        <v>1.1799638149272795</v>
      </c>
      <c r="F35" s="289">
        <f t="shared" si="1"/>
        <v>0.84748361547140272</v>
      </c>
      <c r="G35" s="418" t="s">
        <v>184</v>
      </c>
    </row>
    <row r="36" spans="2:7">
      <c r="B36" s="285"/>
      <c r="C36" s="286" t="s">
        <v>185</v>
      </c>
      <c r="D36" s="287">
        <v>350.17008495704403</v>
      </c>
      <c r="E36" s="289">
        <f t="shared" si="0"/>
        <v>1.2360034766257399</v>
      </c>
      <c r="F36" s="289">
        <f t="shared" si="1"/>
        <v>0.80905921294815142</v>
      </c>
      <c r="G36" s="418" t="s">
        <v>184</v>
      </c>
    </row>
    <row r="37" spans="2:7">
      <c r="B37" s="285"/>
      <c r="C37" s="286" t="s">
        <v>186</v>
      </c>
      <c r="D37" s="287">
        <v>352.72791950127947</v>
      </c>
      <c r="E37" s="289">
        <f t="shared" si="0"/>
        <v>1.2450319245860968</v>
      </c>
      <c r="F37" s="289">
        <f t="shared" si="1"/>
        <v>0.80319225575877806</v>
      </c>
      <c r="G37" s="418" t="s">
        <v>184</v>
      </c>
    </row>
    <row r="38" spans="2:7">
      <c r="B38" s="285"/>
      <c r="C38" s="286" t="s">
        <v>187</v>
      </c>
      <c r="D38" s="287">
        <v>353.6130043675667</v>
      </c>
      <c r="E38" s="289">
        <f t="shared" si="0"/>
        <v>1.248156029182222</v>
      </c>
      <c r="F38" s="289">
        <f t="shared" si="1"/>
        <v>0.80118188481226094</v>
      </c>
      <c r="G38" s="418" t="s">
        <v>184</v>
      </c>
    </row>
    <row r="39" spans="2:7">
      <c r="B39" s="285"/>
      <c r="C39" s="286" t="s">
        <v>188</v>
      </c>
      <c r="D39" s="290"/>
      <c r="E39" s="288"/>
      <c r="F39" s="288"/>
    </row>
    <row r="40" spans="2:7">
      <c r="B40" s="76"/>
      <c r="C40" s="76"/>
      <c r="D40" s="76"/>
    </row>
    <row r="41" spans="2:7">
      <c r="B41" s="461" t="s">
        <v>189</v>
      </c>
      <c r="C41" s="461"/>
      <c r="D41" s="291" t="e">
        <f>INDEX($D$29:$D$39,MATCH($C$17,C29:C39,0))</f>
        <v>#VALUE!</v>
      </c>
    </row>
    <row r="42" spans="2:7">
      <c r="B42" s="76"/>
    </row>
    <row r="43" spans="2:7">
      <c r="B43" s="76"/>
    </row>
    <row r="44" spans="2:7" ht="14.25" hidden="1">
      <c r="B44" s="31"/>
    </row>
  </sheetData>
  <mergeCells count="1">
    <mergeCell ref="B41:C41"/>
  </mergeCells>
  <dataValidations disablePrompts="1"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78F3-2E45-4603-9D27-ECFE77EA8CC3}">
  <sheetPr>
    <tabColor theme="5" tint="-0.249977111117893"/>
    <pageSetUpPr autoPageBreaks="0" fitToPage="1"/>
  </sheetPr>
  <dimension ref="A1:XFD256"/>
  <sheetViews>
    <sheetView showGridLines="0" zoomScale="85" zoomScaleNormal="85" zoomScaleSheetLayoutView="85" workbookViewId="0">
      <pane xSplit="1" ySplit="5" topLeftCell="B6" activePane="bottomRight" state="frozen"/>
      <selection pane="topRight" activeCell="H70" sqref="H70"/>
      <selection pane="bottomLeft" activeCell="H70" sqref="H70"/>
      <selection pane="bottomRight" activeCell="B4" sqref="B4"/>
    </sheetView>
  </sheetViews>
  <sheetFormatPr defaultColWidth="0" defaultRowHeight="0" customHeight="1" zeroHeight="1"/>
  <cols>
    <col min="1" max="1" width="39" style="188" customWidth="1"/>
    <col min="2" max="2" width="12.375" style="189" customWidth="1"/>
    <col min="3" max="3" width="11.375" style="200" customWidth="1"/>
    <col min="4" max="4" width="9.125" style="200" customWidth="1"/>
    <col min="5" max="5" width="14.5" style="200" bestFit="1" customWidth="1"/>
    <col min="6" max="6" width="9.125" style="188" customWidth="1"/>
    <col min="7" max="7" width="9.375" style="188" customWidth="1"/>
    <col min="8" max="8" width="10.75" style="188" customWidth="1"/>
    <col min="9" max="9" width="9.125" style="188" customWidth="1"/>
    <col min="10" max="10" width="11.75" style="188" customWidth="1"/>
    <col min="11" max="11" width="9.375" style="188" customWidth="1"/>
    <col min="12" max="12" width="10.375" style="188" customWidth="1"/>
    <col min="13" max="13" width="9.375" style="188" customWidth="1"/>
    <col min="14" max="14" width="10" style="191" customWidth="1"/>
    <col min="15" max="15" width="10" style="189" customWidth="1"/>
    <col min="16" max="16" width="14" style="189" customWidth="1"/>
    <col min="17" max="17" width="0" style="191" hidden="1"/>
    <col min="18" max="18" width="11.5" style="189" hidden="1" customWidth="1"/>
    <col min="19" max="19" width="6.625" style="189" hidden="1" customWidth="1"/>
    <col min="20" max="20" width="18.125" style="189" hidden="1" customWidth="1"/>
    <col min="21" max="21" width="18.125" style="188" hidden="1" customWidth="1"/>
    <col min="22" max="22" width="11.5" style="188" hidden="1" customWidth="1"/>
    <col min="23" max="23" width="6.625" style="188" hidden="1" customWidth="1"/>
    <col min="24" max="31" width="18.125" style="188" hidden="1" customWidth="1"/>
    <col min="32" max="16383" width="9" style="188" hidden="1"/>
    <col min="16384" max="16384" width="12" style="188" customWidth="1"/>
  </cols>
  <sheetData>
    <row r="1" spans="1:26" s="189" customFormat="1" ht="12.75" customHeight="1">
      <c r="A1" s="199" t="s">
        <v>190</v>
      </c>
      <c r="B1" s="198"/>
      <c r="C1" s="197"/>
      <c r="D1" s="197"/>
      <c r="E1" s="197"/>
    </row>
    <row r="2" spans="1:26" s="189" customFormat="1" ht="12.75" customHeight="1">
      <c r="A2" s="196" t="s">
        <v>191</v>
      </c>
      <c r="B2" s="196"/>
      <c r="C2" s="196"/>
      <c r="D2" s="196"/>
      <c r="E2" s="195"/>
      <c r="F2" s="195"/>
    </row>
    <row r="3" spans="1:26" ht="12.75" customHeight="1">
      <c r="A3" s="413" t="s">
        <v>192</v>
      </c>
      <c r="B3" s="413"/>
      <c r="C3" s="413"/>
      <c r="D3" s="413"/>
      <c r="E3" s="194"/>
      <c r="G3" s="462"/>
      <c r="H3" s="462"/>
      <c r="I3" s="193"/>
      <c r="J3" s="193"/>
      <c r="K3" s="193"/>
      <c r="L3" s="193"/>
      <c r="M3" s="193"/>
      <c r="O3" s="192"/>
      <c r="P3" s="192"/>
      <c r="S3" s="190"/>
    </row>
    <row r="4" spans="1:26" s="189" customFormat="1" ht="12.75" customHeight="1">
      <c r="A4" s="201" t="s">
        <v>193</v>
      </c>
      <c r="B4" s="217"/>
      <c r="C4" s="217">
        <v>2011</v>
      </c>
      <c r="D4" s="217">
        <v>2012</v>
      </c>
      <c r="E4" s="217">
        <v>2013</v>
      </c>
      <c r="F4" s="217">
        <v>2014</v>
      </c>
      <c r="G4" s="217">
        <v>2015</v>
      </c>
      <c r="H4" s="217">
        <v>2016</v>
      </c>
      <c r="I4" s="217">
        <v>2017</v>
      </c>
      <c r="J4" s="217">
        <v>2018</v>
      </c>
      <c r="K4" s="217">
        <v>2019</v>
      </c>
      <c r="L4" s="217">
        <v>2020</v>
      </c>
      <c r="M4" s="217">
        <v>2021</v>
      </c>
      <c r="N4" s="216">
        <v>2022</v>
      </c>
      <c r="O4" s="216">
        <v>2023</v>
      </c>
      <c r="P4" s="216">
        <v>2024</v>
      </c>
      <c r="U4" s="188"/>
      <c r="V4" s="188"/>
      <c r="W4" s="188"/>
      <c r="X4" s="188"/>
      <c r="Y4" s="188"/>
      <c r="Z4" s="188"/>
    </row>
    <row r="5" spans="1:26" ht="12.75" customHeight="1">
      <c r="A5" s="195"/>
      <c r="B5" s="190"/>
      <c r="C5" s="215"/>
      <c r="D5" s="215"/>
      <c r="E5" s="215"/>
      <c r="F5" s="215"/>
      <c r="G5" s="215"/>
      <c r="H5" s="215"/>
      <c r="I5" s="215"/>
      <c r="J5" s="215"/>
      <c r="K5" s="215"/>
      <c r="L5" s="215"/>
      <c r="M5" s="215"/>
      <c r="O5" s="192"/>
      <c r="P5" s="192"/>
      <c r="S5" s="190"/>
    </row>
    <row r="6" spans="1:26" s="189" customFormat="1" ht="12.75">
      <c r="A6" s="201"/>
      <c r="C6" s="197"/>
      <c r="D6" s="197"/>
      <c r="E6" s="197"/>
      <c r="O6" s="192"/>
      <c r="P6" s="192"/>
      <c r="U6" s="188"/>
      <c r="V6" s="188"/>
      <c r="W6" s="188"/>
      <c r="X6" s="188"/>
      <c r="Y6" s="188"/>
      <c r="Z6" s="188"/>
    </row>
    <row r="7" spans="1:26" s="165" customFormat="1" ht="12.75" customHeight="1">
      <c r="A7" s="205" t="s">
        <v>194</v>
      </c>
      <c r="C7" s="205"/>
      <c r="D7" s="292">
        <v>2012</v>
      </c>
      <c r="E7" s="292">
        <v>2013</v>
      </c>
      <c r="F7" s="292">
        <v>2014</v>
      </c>
      <c r="G7" s="292">
        <v>2015</v>
      </c>
      <c r="H7" s="292">
        <v>2016</v>
      </c>
      <c r="I7" s="292">
        <v>2017</v>
      </c>
      <c r="J7" s="292">
        <v>2018</v>
      </c>
      <c r="K7" s="292">
        <v>2019</v>
      </c>
      <c r="L7" s="292">
        <v>2020</v>
      </c>
      <c r="M7" s="292">
        <v>2021</v>
      </c>
      <c r="N7" s="292">
        <v>2022</v>
      </c>
      <c r="O7" s="292">
        <v>2023</v>
      </c>
    </row>
    <row r="8" spans="1:26" s="189" customFormat="1" ht="12.75" customHeight="1">
      <c r="A8" s="201" t="s">
        <v>195</v>
      </c>
      <c r="B8" s="214" t="s">
        <v>196</v>
      </c>
      <c r="D8" s="293">
        <f t="shared" ref="D8:O8" si="0">ROUND(D9/$B$9,3)</f>
        <v>1.1000000000000001</v>
      </c>
      <c r="E8" s="294">
        <f t="shared" si="0"/>
        <v>1.1339999999999999</v>
      </c>
      <c r="F8" s="293">
        <f t="shared" si="0"/>
        <v>1.167</v>
      </c>
      <c r="G8" s="293">
        <f t="shared" si="0"/>
        <v>1.19</v>
      </c>
      <c r="H8" s="293">
        <f t="shared" si="0"/>
        <v>1.202</v>
      </c>
      <c r="I8" s="293">
        <f t="shared" si="0"/>
        <v>1.228</v>
      </c>
      <c r="J8" s="293">
        <f t="shared" si="0"/>
        <v>1.274</v>
      </c>
      <c r="K8" s="293">
        <f t="shared" si="0"/>
        <v>1.3129999999999999</v>
      </c>
      <c r="L8" s="293">
        <f t="shared" si="0"/>
        <v>1.347</v>
      </c>
      <c r="M8" s="293">
        <f t="shared" si="0"/>
        <v>1.363</v>
      </c>
      <c r="N8" s="293">
        <f t="shared" si="0"/>
        <v>1.399</v>
      </c>
      <c r="O8" s="293">
        <f t="shared" si="0"/>
        <v>1.4430000000000001</v>
      </c>
      <c r="P8" s="192"/>
      <c r="U8" s="188"/>
      <c r="V8" s="188"/>
      <c r="W8" s="188"/>
      <c r="X8" s="188"/>
      <c r="Y8" s="188"/>
      <c r="Z8" s="188"/>
    </row>
    <row r="9" spans="1:26" s="189" customFormat="1" ht="12.75" customHeight="1">
      <c r="A9" s="201" t="s">
        <v>197</v>
      </c>
      <c r="B9" s="295">
        <v>215.767</v>
      </c>
      <c r="C9" s="295">
        <v>226.47499999999999</v>
      </c>
      <c r="D9" s="295">
        <v>237.34200000000001</v>
      </c>
      <c r="E9" s="295">
        <v>244.67500000000001</v>
      </c>
      <c r="F9" s="295">
        <v>251.733</v>
      </c>
      <c r="G9" s="295">
        <v>256.66699999999997</v>
      </c>
      <c r="H9" s="295">
        <v>259.43299999999999</v>
      </c>
      <c r="I9" s="295">
        <v>264.99200000000002</v>
      </c>
      <c r="J9" s="295">
        <v>274.90800000000002</v>
      </c>
      <c r="K9" s="296">
        <v>283.30799999999999</v>
      </c>
      <c r="L9" s="296">
        <v>290.642</v>
      </c>
      <c r="M9" s="296">
        <v>294.16699999999997</v>
      </c>
      <c r="N9" s="296">
        <v>301.96242549999994</v>
      </c>
      <c r="O9" s="296">
        <v>311.24777008412497</v>
      </c>
      <c r="P9" s="213"/>
      <c r="U9" s="188"/>
      <c r="V9" s="188"/>
      <c r="W9" s="188"/>
      <c r="X9" s="188"/>
      <c r="Y9" s="188"/>
      <c r="Z9" s="188"/>
    </row>
    <row r="10" spans="1:26" s="189" customFormat="1" ht="12.75" customHeight="1">
      <c r="A10" s="201"/>
      <c r="C10" s="197"/>
      <c r="G10" s="212"/>
      <c r="H10" s="212"/>
      <c r="I10" s="212"/>
      <c r="J10" s="212"/>
      <c r="K10" s="212"/>
      <c r="L10" s="212"/>
      <c r="M10" s="212"/>
      <c r="P10" s="192"/>
      <c r="U10" s="188"/>
      <c r="V10" s="188"/>
      <c r="W10" s="188"/>
      <c r="X10" s="188"/>
      <c r="Y10" s="188"/>
      <c r="Z10" s="188"/>
    </row>
    <row r="11" spans="1:26" s="165" customFormat="1" ht="12.75" customHeight="1">
      <c r="A11" s="211" t="s">
        <v>198</v>
      </c>
    </row>
    <row r="12" spans="1:26" s="165" customFormat="1" ht="12.75" customHeight="1">
      <c r="A12" s="211" t="s">
        <v>194</v>
      </c>
      <c r="C12" s="211"/>
      <c r="D12" s="292">
        <v>2012</v>
      </c>
      <c r="E12" s="292">
        <v>2013</v>
      </c>
      <c r="F12" s="292">
        <v>2014</v>
      </c>
      <c r="G12" s="292">
        <v>2015</v>
      </c>
      <c r="H12" s="292">
        <v>2016</v>
      </c>
      <c r="I12" s="292">
        <v>2017</v>
      </c>
      <c r="J12" s="292">
        <v>2018</v>
      </c>
      <c r="K12" s="292">
        <v>2019</v>
      </c>
      <c r="L12" s="292">
        <v>2020</v>
      </c>
      <c r="M12" s="292">
        <v>2021</v>
      </c>
      <c r="N12" s="292">
        <v>2022</v>
      </c>
      <c r="O12" s="292">
        <v>2023</v>
      </c>
    </row>
    <row r="13" spans="1:26" s="165" customFormat="1" ht="12.75" customHeight="1">
      <c r="A13" s="165" t="s">
        <v>199</v>
      </c>
      <c r="B13" s="165" t="s">
        <v>200</v>
      </c>
      <c r="D13" s="297">
        <v>3.3000000000000002E-2</v>
      </c>
      <c r="E13" s="297">
        <v>2.5999999999999999E-2</v>
      </c>
    </row>
    <row r="14" spans="1:26" s="165" customFormat="1" ht="12.75" customHeight="1">
      <c r="A14" s="165" t="s">
        <v>199</v>
      </c>
      <c r="B14" s="165" t="s">
        <v>201</v>
      </c>
      <c r="D14" s="297">
        <v>3.1E-2</v>
      </c>
      <c r="E14" s="297">
        <v>2.7E-2</v>
      </c>
      <c r="F14" s="297">
        <v>2.5000000000000001E-2</v>
      </c>
      <c r="G14" s="166"/>
      <c r="H14" s="166"/>
      <c r="I14" s="166"/>
      <c r="J14" s="166"/>
      <c r="Q14" s="165">
        <v>5.4487240225358002E-2</v>
      </c>
    </row>
    <row r="15" spans="1:26" s="165" customFormat="1" ht="12.75" customHeight="1">
      <c r="A15" s="165" t="s">
        <v>199</v>
      </c>
      <c r="B15" s="165" t="s">
        <v>202</v>
      </c>
      <c r="D15" s="166"/>
      <c r="E15" s="297">
        <v>3.1E-2</v>
      </c>
      <c r="F15" s="297">
        <v>3.1E-2</v>
      </c>
      <c r="G15" s="297">
        <v>0.03</v>
      </c>
      <c r="H15" s="166"/>
      <c r="I15" s="166"/>
      <c r="J15" s="166"/>
    </row>
    <row r="16" spans="1:26" s="165" customFormat="1" ht="12.75" customHeight="1">
      <c r="A16" s="165" t="s">
        <v>199</v>
      </c>
      <c r="B16" s="165" t="s">
        <v>203</v>
      </c>
      <c r="D16" s="166"/>
      <c r="E16" s="210"/>
      <c r="F16" s="297">
        <v>2.5000000000000001E-2</v>
      </c>
      <c r="G16" s="297">
        <v>2.4E-2</v>
      </c>
      <c r="H16" s="297">
        <v>3.2000000000000001E-2</v>
      </c>
      <c r="I16" s="166"/>
      <c r="J16" s="166"/>
    </row>
    <row r="17" spans="1:16" s="165" customFormat="1" ht="12.75" customHeight="1">
      <c r="A17" s="165" t="s">
        <v>199</v>
      </c>
      <c r="B17" s="165" t="s">
        <v>204</v>
      </c>
      <c r="D17" s="166"/>
      <c r="E17" s="166"/>
      <c r="F17" s="166"/>
      <c r="G17" s="297">
        <v>0.01</v>
      </c>
      <c r="H17" s="297">
        <v>2.1000000000000001E-2</v>
      </c>
      <c r="I17" s="297">
        <v>0.03</v>
      </c>
      <c r="J17" s="166"/>
    </row>
    <row r="18" spans="1:16" s="165" customFormat="1" ht="12.75" customHeight="1">
      <c r="A18" s="165" t="s">
        <v>199</v>
      </c>
      <c r="B18" s="165" t="s">
        <v>205</v>
      </c>
      <c r="D18" s="166"/>
      <c r="E18" s="166"/>
      <c r="F18" s="166"/>
      <c r="G18" s="166"/>
      <c r="H18" s="297">
        <v>1.7999999999999999E-2</v>
      </c>
      <c r="I18" s="297">
        <v>3.5000000000000003E-2</v>
      </c>
      <c r="J18" s="297">
        <v>3.1E-2</v>
      </c>
      <c r="N18" s="209"/>
      <c r="O18" s="209"/>
      <c r="P18" s="209"/>
    </row>
    <row r="19" spans="1:16" s="165" customFormat="1" ht="12.75" customHeight="1">
      <c r="A19" s="165" t="s">
        <v>199</v>
      </c>
      <c r="B19" s="165" t="s">
        <v>206</v>
      </c>
      <c r="D19" s="166"/>
      <c r="E19" s="166"/>
      <c r="F19" s="166"/>
      <c r="G19" s="166"/>
      <c r="H19" s="166"/>
      <c r="I19" s="297">
        <v>3.5999999999999997E-2</v>
      </c>
      <c r="J19" s="297">
        <v>3.4000000000000002E-2</v>
      </c>
      <c r="K19" s="297">
        <v>3.1E-2</v>
      </c>
    </row>
    <row r="20" spans="1:16" s="165" customFormat="1" ht="12.75" customHeight="1">
      <c r="A20" s="165" t="s">
        <v>199</v>
      </c>
      <c r="B20" s="165" t="s">
        <v>207</v>
      </c>
      <c r="D20" s="166"/>
      <c r="E20" s="166"/>
      <c r="F20" s="166"/>
      <c r="G20" s="166"/>
      <c r="H20" s="166"/>
      <c r="I20" s="166"/>
      <c r="J20" s="297">
        <v>3.4000000000000002E-2</v>
      </c>
      <c r="K20" s="297">
        <v>3.2000000000000001E-2</v>
      </c>
      <c r="L20" s="297">
        <v>3.1E-2</v>
      </c>
    </row>
    <row r="21" spans="1:16" s="165" customFormat="1" ht="12.75" customHeight="1">
      <c r="A21" s="165" t="s">
        <v>199</v>
      </c>
      <c r="B21" s="165" t="s">
        <v>208</v>
      </c>
      <c r="F21" s="208"/>
      <c r="K21" s="297">
        <v>2.5999999999999999E-2</v>
      </c>
      <c r="L21" s="297">
        <v>2.4E-2</v>
      </c>
      <c r="M21" s="297">
        <v>2.7E-2</v>
      </c>
    </row>
    <row r="22" spans="1:16" s="165" customFormat="1" ht="12.75" customHeight="1">
      <c r="A22" s="165" t="s">
        <v>199</v>
      </c>
      <c r="B22" s="166" t="s">
        <v>209</v>
      </c>
      <c r="F22" s="208"/>
      <c r="K22" s="207"/>
      <c r="L22" s="297">
        <v>1.4999999999999999E-2</v>
      </c>
      <c r="M22" s="297">
        <v>2.3E-2</v>
      </c>
      <c r="N22" s="297">
        <v>3.1E-2</v>
      </c>
      <c r="P22" s="206"/>
    </row>
    <row r="23" spans="1:16" s="165" customFormat="1" ht="12.75" customHeight="1">
      <c r="A23" s="165" t="s">
        <v>199</v>
      </c>
      <c r="B23" s="166" t="s">
        <v>210</v>
      </c>
      <c r="L23" s="207"/>
      <c r="M23" s="297">
        <v>2.4E-2</v>
      </c>
      <c r="N23" s="297">
        <v>2.8000000000000001E-2</v>
      </c>
      <c r="O23" s="297">
        <v>2.9000000000000001E-2</v>
      </c>
      <c r="P23" s="206"/>
    </row>
    <row r="24" spans="1:16" s="197" customFormat="1" ht="12.75" customHeight="1">
      <c r="A24" s="201"/>
      <c r="B24" s="189"/>
    </row>
    <row r="25" spans="1:16" s="165" customFormat="1" ht="12.75" customHeight="1">
      <c r="A25" s="201"/>
      <c r="B25" s="189"/>
      <c r="C25" s="197"/>
    </row>
    <row r="26" spans="1:16" s="165" customFormat="1" ht="12.75" customHeight="1">
      <c r="A26" s="205" t="s">
        <v>194</v>
      </c>
      <c r="D26" s="292">
        <v>2012</v>
      </c>
      <c r="E26" s="292">
        <v>2013</v>
      </c>
      <c r="F26" s="292">
        <v>2014</v>
      </c>
      <c r="G26" s="292">
        <v>2015</v>
      </c>
      <c r="H26" s="292">
        <v>2016</v>
      </c>
      <c r="I26" s="292">
        <v>2017</v>
      </c>
      <c r="J26" s="292">
        <v>2018</v>
      </c>
      <c r="K26" s="292">
        <v>2019</v>
      </c>
      <c r="L26" s="292">
        <v>2020</v>
      </c>
      <c r="M26" s="292">
        <v>2021</v>
      </c>
      <c r="N26" s="292">
        <v>2022</v>
      </c>
      <c r="O26" s="292">
        <v>2023</v>
      </c>
    </row>
    <row r="27" spans="1:16" s="165" customFormat="1" ht="12.75" customHeight="1">
      <c r="A27" s="165" t="s">
        <v>211</v>
      </c>
      <c r="D27" s="293">
        <f t="shared" ref="D27:O27" si="1">+D8</f>
        <v>1.1000000000000001</v>
      </c>
      <c r="E27" s="293">
        <f t="shared" si="1"/>
        <v>1.1339999999999999</v>
      </c>
      <c r="F27" s="293">
        <f t="shared" si="1"/>
        <v>1.167</v>
      </c>
      <c r="G27" s="293">
        <f t="shared" si="1"/>
        <v>1.19</v>
      </c>
      <c r="H27" s="293">
        <f t="shared" si="1"/>
        <v>1.202</v>
      </c>
      <c r="I27" s="293">
        <f t="shared" si="1"/>
        <v>1.228</v>
      </c>
      <c r="J27" s="293">
        <f t="shared" si="1"/>
        <v>1.274</v>
      </c>
      <c r="K27" s="293">
        <f t="shared" si="1"/>
        <v>1.3129999999999999</v>
      </c>
      <c r="L27" s="293">
        <f t="shared" si="1"/>
        <v>1.347</v>
      </c>
      <c r="M27" s="293">
        <f t="shared" si="1"/>
        <v>1.363</v>
      </c>
      <c r="N27" s="293">
        <f t="shared" si="1"/>
        <v>1.399</v>
      </c>
      <c r="O27" s="293">
        <f t="shared" si="1"/>
        <v>1.4430000000000001</v>
      </c>
      <c r="P27" s="187"/>
    </row>
    <row r="28" spans="1:16" s="165" customFormat="1" ht="12.75" customHeight="1">
      <c r="A28" s="165" t="s">
        <v>198</v>
      </c>
      <c r="B28" s="165" t="s">
        <v>212</v>
      </c>
      <c r="E28" s="298">
        <f>0.75*'RIIO-1 RPI and PVF'!D14+0.25*'RIIO-1 RPI and PVF'!E14</f>
        <v>0.03</v>
      </c>
      <c r="F28" s="298">
        <f>0.75*'RIIO-1 RPI and PVF'!E14+0.25*'RIIO-1 RPI and PVF'!F14</f>
        <v>2.6500000000000003E-2</v>
      </c>
      <c r="N28" s="191"/>
    </row>
    <row r="29" spans="1:16" s="165" customFormat="1" ht="12.75" customHeight="1">
      <c r="A29" s="165" t="s">
        <v>198</v>
      </c>
      <c r="B29" s="165" t="s">
        <v>213</v>
      </c>
      <c r="F29" s="298">
        <f>0.75*'RIIO-1 RPI and PVF'!E15+0.25*'RIIO-1 RPI and PVF'!F15</f>
        <v>3.1E-2</v>
      </c>
      <c r="G29" s="298">
        <f>0.75*'RIIO-1 RPI and PVF'!F15+0.25*'RIIO-1 RPI and PVF'!G15</f>
        <v>3.075E-2</v>
      </c>
      <c r="N29" s="191"/>
    </row>
    <row r="30" spans="1:16" s="165" customFormat="1" ht="12.75" customHeight="1">
      <c r="A30" s="165" t="s">
        <v>198</v>
      </c>
      <c r="B30" s="165" t="s">
        <v>214</v>
      </c>
      <c r="G30" s="298">
        <f>0.75*'RIIO-1 RPI and PVF'!F16+0.25*'RIIO-1 RPI and PVF'!G16</f>
        <v>2.4750000000000001E-2</v>
      </c>
      <c r="H30" s="298">
        <f>0.75*'RIIO-1 RPI and PVF'!G16+0.25*'RIIO-1 RPI and PVF'!H16</f>
        <v>2.6000000000000002E-2</v>
      </c>
      <c r="N30" s="191"/>
    </row>
    <row r="31" spans="1:16" s="165" customFormat="1" ht="12.75" customHeight="1">
      <c r="A31" s="165" t="s">
        <v>198</v>
      </c>
      <c r="B31" s="165" t="s">
        <v>215</v>
      </c>
      <c r="H31" s="298">
        <f>0.75*'RIIO-1 RPI and PVF'!G17+0.25*'RIIO-1 RPI and PVF'!H17</f>
        <v>1.2750000000000001E-2</v>
      </c>
      <c r="I31" s="298">
        <f>0.75*'RIIO-1 RPI and PVF'!H17+0.25*'RIIO-1 RPI and PVF'!I17</f>
        <v>2.325E-2</v>
      </c>
      <c r="N31" s="191"/>
    </row>
    <row r="32" spans="1:16" s="165" customFormat="1" ht="12.75" customHeight="1">
      <c r="A32" s="165" t="s">
        <v>198</v>
      </c>
      <c r="B32" s="165" t="s">
        <v>216</v>
      </c>
      <c r="I32" s="298">
        <f>0.75*'RIIO-1 RPI and PVF'!H18+0.25*'RIIO-1 RPI and PVF'!I18</f>
        <v>2.2249999999999999E-2</v>
      </c>
      <c r="J32" s="298">
        <f>0.75*'RIIO-1 RPI and PVF'!I18+0.25*'RIIO-1 RPI and PVF'!J18</f>
        <v>3.4000000000000002E-2</v>
      </c>
      <c r="N32" s="191"/>
    </row>
    <row r="33" spans="1:26 16384:16384" s="165" customFormat="1" ht="12.75" customHeight="1">
      <c r="A33" s="165" t="s">
        <v>198</v>
      </c>
      <c r="B33" s="165" t="s">
        <v>217</v>
      </c>
      <c r="J33" s="298">
        <f>0.75*'RIIO-1 RPI and PVF'!I19+0.25*'RIIO-1 RPI and PVF'!J19</f>
        <v>3.5499999999999997E-2</v>
      </c>
      <c r="K33" s="298">
        <f>0.75*'RIIO-1 RPI and PVF'!J19+0.25*'RIIO-1 RPI and PVF'!K19</f>
        <v>3.3250000000000002E-2</v>
      </c>
      <c r="N33" s="191"/>
    </row>
    <row r="34" spans="1:26 16384:16384" s="165" customFormat="1" ht="12.75" customHeight="1">
      <c r="A34" s="165" t="s">
        <v>198</v>
      </c>
      <c r="B34" s="165" t="s">
        <v>218</v>
      </c>
      <c r="K34" s="298">
        <f>0.75*'RIIO-1 RPI and PVF'!J20+0.25*'RIIO-1 RPI and PVF'!K20</f>
        <v>3.3500000000000002E-2</v>
      </c>
      <c r="L34" s="298">
        <f>0.75*'RIIO-1 RPI and PVF'!K20+0.25*'RIIO-1 RPI and PVF'!L20</f>
        <v>3.175E-2</v>
      </c>
      <c r="N34" s="191"/>
    </row>
    <row r="35" spans="1:26 16384:16384" s="165" customFormat="1" ht="12.75" customHeight="1">
      <c r="A35" s="165" t="s">
        <v>198</v>
      </c>
      <c r="B35" s="165" t="s">
        <v>219</v>
      </c>
      <c r="L35" s="298">
        <f>0.75*'RIIO-1 RPI and PVF'!K21+0.25*'RIIO-1 RPI and PVF'!L21</f>
        <v>2.5500000000000002E-2</v>
      </c>
      <c r="M35" s="298">
        <f>0.75*'RIIO-1 RPI and PVF'!L21+0.25*'RIIO-1 RPI and PVF'!M21</f>
        <v>2.4750000000000001E-2</v>
      </c>
    </row>
    <row r="36" spans="1:26 16384:16384" s="165" customFormat="1" ht="12.75" customHeight="1">
      <c r="A36" s="165" t="s">
        <v>198</v>
      </c>
      <c r="B36" s="165" t="s">
        <v>220</v>
      </c>
      <c r="M36" s="298">
        <f>0.75*'RIIO-1 RPI and PVF'!L22+0.25*'RIIO-1 RPI and PVF'!M22</f>
        <v>1.7000000000000001E-2</v>
      </c>
      <c r="N36" s="298">
        <f>0.75*'RIIO-1 RPI and PVF'!M22+0.25*'RIIO-1 RPI and PVF'!N22</f>
        <v>2.5000000000000001E-2</v>
      </c>
    </row>
    <row r="37" spans="1:26 16384:16384" s="165" customFormat="1" ht="12.75" customHeight="1">
      <c r="A37" s="165" t="s">
        <v>198</v>
      </c>
      <c r="B37" s="165" t="s">
        <v>221</v>
      </c>
      <c r="N37" s="298">
        <f>0.75*'RIIO-1 RPI and PVF'!M23+0.25*'RIIO-1 RPI and PVF'!N23</f>
        <v>2.5000000000000001E-2</v>
      </c>
      <c r="O37" s="298">
        <f>0.75*'RIIO-1 RPI and PVF'!N23+0.25*'RIIO-1 RPI and PVF'!O23</f>
        <v>2.8250000000000001E-2</v>
      </c>
    </row>
    <row r="38" spans="1:26 16384:16384" s="165" customFormat="1" ht="12.75" customHeight="1">
      <c r="A38" s="165" t="s">
        <v>222</v>
      </c>
      <c r="E38" s="293">
        <f>1.1344</f>
        <v>1.1344000000000001</v>
      </c>
      <c r="F38" s="293">
        <f>ROUND(D27*(1+$E$28)*(1+$F$28),3)</f>
        <v>1.163</v>
      </c>
      <c r="G38" s="293">
        <f>ROUND(E27*(1+$F$29)*(1+$G$29),3)</f>
        <v>1.2050000000000001</v>
      </c>
      <c r="H38" s="293">
        <f>ROUND(F27*(1+$G$30)*(1+$H$30),3)</f>
        <v>1.2270000000000001</v>
      </c>
      <c r="I38" s="293">
        <f>ROUND(G27*(1+$H$31)*(1+$I$31),3)</f>
        <v>1.2330000000000001</v>
      </c>
      <c r="J38" s="293">
        <f>ROUND(H27*(1+$I$32)*(1+$J$32),3)</f>
        <v>1.2709999999999999</v>
      </c>
      <c r="K38" s="293">
        <f>ROUND(I27*(1+$J$33)*(1+$K$33),3)</f>
        <v>1.3140000000000001</v>
      </c>
      <c r="L38" s="293">
        <f>ROUND(J27*(1+$K$34)*(1+$L$34),3)</f>
        <v>1.3580000000000001</v>
      </c>
      <c r="M38" s="293">
        <f>ROUND(K27*(1+$L$35)*(1+$M$35),3)</f>
        <v>1.38</v>
      </c>
      <c r="N38" s="293">
        <f>ROUND(L27*(1+$M$36)*(1+$N$36),3)</f>
        <v>1.4039999999999999</v>
      </c>
      <c r="O38" s="293">
        <f>ROUND(M27*(1+$N$37)*(1+$O$37),3)</f>
        <v>1.4370000000000001</v>
      </c>
      <c r="P38" s="204"/>
    </row>
    <row r="39" spans="1:26 16384:16384" s="165" customFormat="1" ht="12.75" customHeight="1">
      <c r="A39" s="201"/>
      <c r="B39" s="189"/>
      <c r="C39" s="197"/>
    </row>
    <row r="40" spans="1:26 16384:16384" s="189" customFormat="1" ht="12.75" customHeight="1">
      <c r="A40" s="203"/>
      <c r="B40" s="166"/>
      <c r="C40" s="202"/>
      <c r="O40" s="192"/>
      <c r="P40" s="192"/>
      <c r="U40" s="188"/>
      <c r="V40" s="188"/>
      <c r="W40" s="188"/>
      <c r="X40" s="188"/>
      <c r="Y40" s="188"/>
      <c r="Z40" s="188"/>
    </row>
    <row r="41" spans="1:26 16384:16384" s="189" customFormat="1" ht="12.75" customHeight="1">
      <c r="A41" s="201" t="s">
        <v>223</v>
      </c>
      <c r="C41" s="197"/>
      <c r="O41" s="192"/>
      <c r="U41" s="188"/>
      <c r="V41" s="188"/>
      <c r="W41" s="188"/>
      <c r="X41" s="188"/>
      <c r="Y41" s="188"/>
      <c r="Z41" s="188"/>
    </row>
    <row r="42" spans="1:26 16384:16384" s="189" customFormat="1" ht="12.75" customHeight="1">
      <c r="A42" s="189" t="s">
        <v>224</v>
      </c>
      <c r="B42" s="189" t="s">
        <v>225</v>
      </c>
      <c r="C42" s="197" t="s">
        <v>226</v>
      </c>
      <c r="D42" s="197"/>
      <c r="E42" s="299">
        <v>4.7500000000000001E-2</v>
      </c>
      <c r="F42" s="299">
        <v>4.5520000000000005E-2</v>
      </c>
      <c r="G42" s="299">
        <v>4.4319999999999998E-2</v>
      </c>
      <c r="H42" s="299">
        <v>4.3300000000000005E-2</v>
      </c>
      <c r="I42" s="299">
        <v>4.2280000000000005E-2</v>
      </c>
      <c r="J42" s="299">
        <v>4.1320000000000003E-2</v>
      </c>
      <c r="K42" s="299">
        <v>3.9460000000000002E-2</v>
      </c>
      <c r="L42" s="299">
        <v>3.7480000000000006E-2</v>
      </c>
      <c r="M42" s="299">
        <v>3.4540000000000001E-2</v>
      </c>
      <c r="N42" s="299">
        <v>2.0808E-2</v>
      </c>
      <c r="O42" s="299">
        <v>2.2339000000000001E-2</v>
      </c>
      <c r="P42" s="299">
        <v>2.4840999999999998E-2</v>
      </c>
      <c r="U42" s="188"/>
      <c r="V42" s="188"/>
      <c r="W42" s="188"/>
      <c r="X42" s="188"/>
      <c r="Y42" s="188"/>
      <c r="Z42" s="188"/>
      <c r="XFD42" s="192"/>
    </row>
    <row r="43" spans="1:26 16384:16384" s="189" customFormat="1" ht="12.75" customHeight="1">
      <c r="A43" s="189" t="s">
        <v>227</v>
      </c>
      <c r="B43" s="189" t="s">
        <v>228</v>
      </c>
      <c r="C43" s="197" t="s">
        <v>196</v>
      </c>
      <c r="E43" s="300">
        <f t="shared" ref="E43:P43" si="2">1+E42</f>
        <v>1.0475000000000001</v>
      </c>
      <c r="F43" s="300">
        <f t="shared" si="2"/>
        <v>1.04552</v>
      </c>
      <c r="G43" s="300">
        <f t="shared" si="2"/>
        <v>1.0443199999999999</v>
      </c>
      <c r="H43" s="300">
        <f t="shared" si="2"/>
        <v>1.0432999999999999</v>
      </c>
      <c r="I43" s="300">
        <f t="shared" si="2"/>
        <v>1.0422800000000001</v>
      </c>
      <c r="J43" s="300">
        <f t="shared" si="2"/>
        <v>1.04132</v>
      </c>
      <c r="K43" s="300">
        <f t="shared" si="2"/>
        <v>1.0394600000000001</v>
      </c>
      <c r="L43" s="300">
        <f t="shared" si="2"/>
        <v>1.03748</v>
      </c>
      <c r="M43" s="300">
        <f t="shared" si="2"/>
        <v>1.03454</v>
      </c>
      <c r="N43" s="300">
        <f t="shared" si="2"/>
        <v>1.0208079999999999</v>
      </c>
      <c r="O43" s="300">
        <f t="shared" si="2"/>
        <v>1.0223390000000001</v>
      </c>
      <c r="P43" s="300">
        <f t="shared" si="2"/>
        <v>1.0248409999999999</v>
      </c>
      <c r="U43" s="188"/>
      <c r="V43" s="188"/>
      <c r="W43" s="188"/>
      <c r="X43" s="188"/>
      <c r="Y43" s="188"/>
      <c r="Z43" s="188"/>
      <c r="XFD43" s="192"/>
    </row>
    <row r="44" spans="1:26 16384:16384" s="189" customFormat="1" ht="12.75">
      <c r="C44" s="197"/>
      <c r="O44" s="192"/>
      <c r="P44" s="192"/>
      <c r="U44" s="188"/>
      <c r="V44" s="188"/>
      <c r="W44" s="188"/>
      <c r="X44" s="188"/>
      <c r="Y44" s="188"/>
      <c r="Z44" s="188"/>
    </row>
    <row r="45" spans="1:26 16384:16384" ht="12.75"/>
    <row r="46" spans="1:26 16384:16384" ht="12.75"/>
    <row r="47" spans="1:26 16384:16384" ht="12.75"/>
    <row r="48" spans="1:26 16384:16384" ht="12.75"/>
    <row r="49" ht="12.75"/>
    <row r="50" ht="12.75"/>
    <row r="51" ht="12.75"/>
    <row r="52" ht="12.75"/>
    <row r="53" ht="12.75"/>
    <row r="54" ht="12.75"/>
    <row r="55" ht="12.75"/>
    <row r="56" ht="12.75"/>
    <row r="57" ht="12.75"/>
    <row r="58" ht="12.75"/>
    <row r="59" ht="12.75"/>
    <row r="60" ht="12.75"/>
    <row r="61" ht="12.75"/>
    <row r="62" ht="12.75"/>
    <row r="63" ht="12.75"/>
    <row r="64" ht="12.75"/>
    <row r="65" ht="12.75"/>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sheetData>
  <sheetProtection formatCells="0" formatColumns="0" formatRows="0" insertHyperlinks="0" autoFilter="0" pivotTables="0"/>
  <mergeCells count="1">
    <mergeCell ref="G3:H3"/>
  </mergeCells>
  <pageMargins left="0.23622047244094491" right="0.23622047244094491" top="0.39370078740157483" bottom="0.43307086614173229" header="0.19685039370078741" footer="0.19685039370078741"/>
  <pageSetup paperSize="8" orientation="portrait" r:id="rId1"/>
  <headerFooter>
    <oddFooter>&amp;L&amp;D &amp;T&amp;C_x000D_&amp;1#&amp;"Calibri"&amp;10&amp;K000000 OFFICIAL-InternalOnly&amp;R&amp;F</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tabColor theme="4"/>
    <pageSetUpPr autoPageBreaks="0"/>
  </sheetPr>
  <dimension ref="A1:AC30"/>
  <sheetViews>
    <sheetView topLeftCell="A8" workbookViewId="0">
      <selection activeCell="C15" sqref="C15"/>
    </sheetView>
  </sheetViews>
  <sheetFormatPr defaultColWidth="0" defaultRowHeight="12.75" zeroHeight="1"/>
  <cols>
    <col min="1" max="1" width="1.75" customWidth="1"/>
    <col min="2" max="2" width="65.75" customWidth="1"/>
    <col min="3" max="3" width="9.25" customWidth="1"/>
    <col min="4" max="4" width="11.125" bestFit="1" customWidth="1"/>
    <col min="5" max="5" width="10.125" customWidth="1"/>
    <col min="6" max="6" width="11.125" customWidth="1"/>
    <col min="7" max="10" width="10.125" customWidth="1"/>
    <col min="11" max="11" width="9.25" customWidth="1"/>
    <col min="12" max="29" width="0" hidden="1" customWidth="1"/>
    <col min="30" max="16384" width="9.25" hidden="1"/>
  </cols>
  <sheetData>
    <row r="1" spans="1:11" ht="26.25">
      <c r="A1" s="1" t="str">
        <f>Cover!$A$2</f>
        <v>ESO Regulatory Reporting Pack</v>
      </c>
      <c r="B1" s="22"/>
      <c r="C1" s="22"/>
      <c r="D1" s="22"/>
      <c r="E1" s="22"/>
      <c r="F1" s="22"/>
      <c r="G1" s="22"/>
      <c r="H1" s="22"/>
      <c r="I1" s="22"/>
      <c r="J1" s="22"/>
      <c r="K1" s="22"/>
    </row>
    <row r="2" spans="1:11" ht="26.25">
      <c r="A2" s="4" t="str">
        <f>Cover!$A$3</f>
        <v>National Grid Electricity System Operator</v>
      </c>
      <c r="B2" s="22"/>
      <c r="C2" s="22"/>
      <c r="D2" s="22"/>
      <c r="E2" s="22"/>
      <c r="F2" s="22"/>
      <c r="G2" s="22"/>
      <c r="H2" s="22"/>
      <c r="I2" s="22"/>
      <c r="J2" s="22"/>
      <c r="K2" s="22"/>
    </row>
    <row r="3" spans="1:11" ht="26.25">
      <c r="A3" s="4" t="str">
        <f>Cover!$A$4</f>
        <v>2022/23</v>
      </c>
      <c r="B3" s="22"/>
      <c r="C3" s="22"/>
      <c r="D3" s="22"/>
      <c r="E3" s="22"/>
      <c r="F3" s="22"/>
      <c r="G3" s="22"/>
      <c r="H3" s="22"/>
      <c r="I3" s="22"/>
      <c r="J3" s="22"/>
      <c r="K3" s="22"/>
    </row>
    <row r="4" spans="1:11" ht="27" thickBot="1">
      <c r="A4" s="23" t="s">
        <v>33</v>
      </c>
      <c r="B4" s="24"/>
      <c r="C4" s="24"/>
      <c r="D4" s="24"/>
      <c r="E4" s="24"/>
      <c r="F4" s="24"/>
      <c r="G4" s="24"/>
      <c r="H4" s="24"/>
      <c r="I4" s="24"/>
      <c r="J4" s="24"/>
      <c r="K4" s="24"/>
    </row>
    <row r="5" spans="1:11"/>
    <row r="6" spans="1:11"/>
    <row r="7" spans="1:11" ht="18">
      <c r="A7" s="116"/>
      <c r="B7" s="117" t="s">
        <v>229</v>
      </c>
      <c r="C7" s="116"/>
      <c r="D7" s="116"/>
      <c r="E7" s="116"/>
      <c r="F7" s="116"/>
      <c r="G7" s="116"/>
      <c r="H7" s="116"/>
      <c r="I7" s="116"/>
      <c r="J7" s="116"/>
    </row>
    <row r="8" spans="1:11"/>
    <row r="9" spans="1:11" ht="13.5" customHeight="1">
      <c r="E9" s="463" t="str">
        <f>A3</f>
        <v>2022/23</v>
      </c>
      <c r="F9" s="464"/>
      <c r="G9" s="464"/>
      <c r="H9" s="464"/>
      <c r="I9" s="464"/>
      <c r="J9" s="464"/>
    </row>
    <row r="10" spans="1:11" ht="38.25">
      <c r="D10" t="s">
        <v>230</v>
      </c>
      <c r="E10" s="301" t="s">
        <v>231</v>
      </c>
      <c r="F10" s="301" t="s">
        <v>232</v>
      </c>
      <c r="G10" s="301" t="s">
        <v>233</v>
      </c>
      <c r="H10" s="301" t="s">
        <v>234</v>
      </c>
      <c r="I10" s="301" t="s">
        <v>235</v>
      </c>
      <c r="J10" s="301" t="s">
        <v>236</v>
      </c>
    </row>
    <row r="11" spans="1:11">
      <c r="B11" t="s">
        <v>237</v>
      </c>
      <c r="D11" s="424" t="s">
        <v>266</v>
      </c>
      <c r="E11" s="302"/>
      <c r="F11" s="302"/>
      <c r="G11" s="291">
        <f>E11-F11</f>
        <v>0</v>
      </c>
      <c r="H11" s="302"/>
      <c r="I11" s="302"/>
      <c r="J11" s="291">
        <f>H11-G11</f>
        <v>0</v>
      </c>
    </row>
    <row r="12" spans="1:11">
      <c r="B12" t="s">
        <v>239</v>
      </c>
      <c r="D12" s="424" t="s">
        <v>266</v>
      </c>
      <c r="E12" s="302"/>
      <c r="F12" s="302"/>
      <c r="G12" s="291">
        <f t="shared" ref="G12:G16" si="0">E12-F12</f>
        <v>0</v>
      </c>
      <c r="H12" s="302"/>
      <c r="I12" s="302"/>
      <c r="J12" s="291">
        <f t="shared" ref="J12:J16" si="1">H12-G12</f>
        <v>0</v>
      </c>
    </row>
    <row r="13" spans="1:11">
      <c r="B13" t="s">
        <v>240</v>
      </c>
      <c r="D13" s="424" t="s">
        <v>266</v>
      </c>
      <c r="E13" s="302"/>
      <c r="F13" s="302"/>
      <c r="G13" s="291">
        <f t="shared" si="0"/>
        <v>0</v>
      </c>
      <c r="H13" s="302"/>
      <c r="I13" s="302"/>
      <c r="J13" s="291">
        <f t="shared" si="1"/>
        <v>0</v>
      </c>
    </row>
    <row r="14" spans="1:11">
      <c r="B14" t="s">
        <v>241</v>
      </c>
      <c r="D14" s="424" t="s">
        <v>266</v>
      </c>
      <c r="E14" s="302"/>
      <c r="F14" s="302"/>
      <c r="G14" s="291">
        <f t="shared" si="0"/>
        <v>0</v>
      </c>
      <c r="H14" s="302"/>
      <c r="I14" s="302"/>
      <c r="J14" s="291">
        <f t="shared" si="1"/>
        <v>0</v>
      </c>
    </row>
    <row r="15" spans="1:11">
      <c r="B15" t="s">
        <v>242</v>
      </c>
      <c r="D15" s="424" t="s">
        <v>266</v>
      </c>
      <c r="E15" s="302"/>
      <c r="F15" s="302"/>
      <c r="G15" s="291">
        <f t="shared" si="0"/>
        <v>0</v>
      </c>
      <c r="H15" s="302"/>
      <c r="I15" s="302"/>
      <c r="J15" s="291">
        <f t="shared" si="1"/>
        <v>0</v>
      </c>
    </row>
    <row r="16" spans="1:11">
      <c r="B16" t="s">
        <v>243</v>
      </c>
      <c r="D16" s="424" t="s">
        <v>266</v>
      </c>
      <c r="E16" s="302"/>
      <c r="F16" s="302"/>
      <c r="G16" s="291">
        <f t="shared" si="0"/>
        <v>0</v>
      </c>
      <c r="H16" s="302"/>
      <c r="I16" s="302"/>
      <c r="J16" s="291">
        <f t="shared" si="1"/>
        <v>0</v>
      </c>
    </row>
    <row r="17" spans="2:10">
      <c r="B17" s="73" t="s">
        <v>244</v>
      </c>
      <c r="D17" s="425" t="s">
        <v>266</v>
      </c>
      <c r="E17" s="291">
        <f>SUM(E11:E16)</f>
        <v>0</v>
      </c>
      <c r="F17" s="291">
        <f t="shared" ref="F17:I17" si="2">SUM(F11:F16)</f>
        <v>0</v>
      </c>
      <c r="G17" s="291">
        <f t="shared" si="2"/>
        <v>0</v>
      </c>
      <c r="H17" s="291">
        <f t="shared" si="2"/>
        <v>0</v>
      </c>
      <c r="I17" s="291">
        <f t="shared" si="2"/>
        <v>0</v>
      </c>
      <c r="J17" s="291">
        <f>SUM(J11:J16)</f>
        <v>0</v>
      </c>
    </row>
    <row r="18" spans="2:10"/>
    <row r="19" spans="2:10" ht="14.25">
      <c r="B19" s="116" t="s">
        <v>245</v>
      </c>
      <c r="C19" s="118"/>
      <c r="D19" s="118"/>
      <c r="E19" s="118"/>
      <c r="F19" s="118"/>
      <c r="G19" s="118"/>
      <c r="H19" s="118"/>
      <c r="I19" s="118"/>
      <c r="J19" s="118"/>
    </row>
    <row r="20" spans="2:10"/>
    <row r="21" spans="2:10">
      <c r="B21" s="303" t="s">
        <v>246</v>
      </c>
      <c r="D21" s="424" t="s">
        <v>266</v>
      </c>
      <c r="E21" s="302"/>
      <c r="F21" s="302"/>
      <c r="G21" s="291">
        <f>E21-F21</f>
        <v>0</v>
      </c>
      <c r="H21" s="302"/>
      <c r="I21" s="302"/>
      <c r="J21" s="291">
        <f>H21-G21</f>
        <v>0</v>
      </c>
    </row>
    <row r="22" spans="2:10">
      <c r="B22" s="303" t="s">
        <v>247</v>
      </c>
      <c r="D22" s="424" t="s">
        <v>266</v>
      </c>
      <c r="E22" s="302"/>
      <c r="F22" s="302"/>
      <c r="G22" s="291">
        <f t="shared" ref="G22:G27" si="3">E22-F22</f>
        <v>0</v>
      </c>
      <c r="H22" s="302"/>
      <c r="I22" s="302"/>
      <c r="J22" s="291">
        <f t="shared" ref="J22:J27" si="4">H22-G22</f>
        <v>0</v>
      </c>
    </row>
    <row r="23" spans="2:10">
      <c r="B23" s="303" t="s">
        <v>248</v>
      </c>
      <c r="D23" s="424" t="s">
        <v>266</v>
      </c>
      <c r="E23" s="302"/>
      <c r="F23" s="302"/>
      <c r="G23" s="291">
        <f t="shared" si="3"/>
        <v>0</v>
      </c>
      <c r="H23" s="302"/>
      <c r="I23" s="302"/>
      <c r="J23" s="291">
        <f t="shared" si="4"/>
        <v>0</v>
      </c>
    </row>
    <row r="24" spans="2:10">
      <c r="B24" s="303" t="s">
        <v>249</v>
      </c>
      <c r="D24" s="424" t="s">
        <v>266</v>
      </c>
      <c r="E24" s="302"/>
      <c r="F24" s="302"/>
      <c r="G24" s="291">
        <f t="shared" si="3"/>
        <v>0</v>
      </c>
      <c r="H24" s="302"/>
      <c r="I24" s="302"/>
      <c r="J24" s="291">
        <f t="shared" si="4"/>
        <v>0</v>
      </c>
    </row>
    <row r="25" spans="2:10">
      <c r="B25" s="303" t="s">
        <v>250</v>
      </c>
      <c r="D25" s="424" t="s">
        <v>266</v>
      </c>
      <c r="E25" s="302"/>
      <c r="F25" s="302"/>
      <c r="G25" s="291">
        <f t="shared" si="3"/>
        <v>0</v>
      </c>
      <c r="H25" s="302"/>
      <c r="I25" s="302"/>
      <c r="J25" s="291">
        <f t="shared" si="4"/>
        <v>0</v>
      </c>
    </row>
    <row r="26" spans="2:10">
      <c r="B26" s="303" t="s">
        <v>251</v>
      </c>
      <c r="D26" s="424" t="s">
        <v>266</v>
      </c>
      <c r="E26" s="302"/>
      <c r="F26" s="302"/>
      <c r="G26" s="291">
        <f t="shared" si="3"/>
        <v>0</v>
      </c>
      <c r="H26" s="302"/>
      <c r="I26" s="302"/>
      <c r="J26" s="291">
        <f t="shared" si="4"/>
        <v>0</v>
      </c>
    </row>
    <row r="27" spans="2:10">
      <c r="B27" s="303" t="s">
        <v>252</v>
      </c>
      <c r="D27" s="424" t="s">
        <v>266</v>
      </c>
      <c r="E27" s="302"/>
      <c r="F27" s="302"/>
      <c r="G27" s="291">
        <f t="shared" si="3"/>
        <v>0</v>
      </c>
      <c r="H27" s="302"/>
      <c r="I27" s="302"/>
      <c r="J27" s="291">
        <f t="shared" si="4"/>
        <v>0</v>
      </c>
    </row>
    <row r="28" spans="2:10">
      <c r="B28" s="73" t="s">
        <v>253</v>
      </c>
      <c r="D28" s="425" t="s">
        <v>266</v>
      </c>
      <c r="E28" s="304">
        <f>SUM(E17,E21:E27)</f>
        <v>0</v>
      </c>
      <c r="F28" s="304">
        <f t="shared" ref="F28:I28" si="5">SUM(F17,F21:F27)</f>
        <v>0</v>
      </c>
      <c r="G28" s="304">
        <f t="shared" si="5"/>
        <v>0</v>
      </c>
      <c r="H28" s="304">
        <f t="shared" si="5"/>
        <v>0</v>
      </c>
      <c r="I28" s="304">
        <f t="shared" si="5"/>
        <v>0</v>
      </c>
      <c r="J28" s="304">
        <f>SUM(J17,J21:J27)</f>
        <v>0</v>
      </c>
    </row>
    <row r="29" spans="2:10"/>
    <row r="30" spans="2:10"/>
  </sheetData>
  <mergeCells count="1">
    <mergeCell ref="E9:J9"/>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tabColor theme="4"/>
    <pageSetUpPr autoPageBreaks="0"/>
  </sheetPr>
  <dimension ref="A1:AD57"/>
  <sheetViews>
    <sheetView topLeftCell="C1" zoomScale="115" zoomScaleNormal="115" workbookViewId="0">
      <selection activeCell="H20" sqref="H20"/>
    </sheetView>
  </sheetViews>
  <sheetFormatPr defaultColWidth="0" defaultRowHeight="12.75" zeroHeight="1"/>
  <cols>
    <col min="1" max="1" width="1.75" customWidth="1"/>
    <col min="2" max="2" width="45.125" bestFit="1" customWidth="1"/>
    <col min="3" max="3" width="7" customWidth="1"/>
    <col min="4" max="4" width="13.75" customWidth="1"/>
    <col min="5" max="5" width="8.125" bestFit="1" customWidth="1"/>
    <col min="6" max="13" width="9.25" customWidth="1"/>
    <col min="14" max="30" width="0" hidden="1" customWidth="1"/>
    <col min="31" max="16384" width="9.25" hidden="1"/>
  </cols>
  <sheetData>
    <row r="1" spans="1:13" ht="26.25">
      <c r="A1" s="1" t="str">
        <f>Cover!$A$2</f>
        <v>ESO Regulatory Reporting Pack</v>
      </c>
      <c r="B1" s="3"/>
      <c r="C1" s="2"/>
      <c r="D1" s="2"/>
      <c r="E1" s="2"/>
      <c r="F1" s="2"/>
      <c r="G1" s="2"/>
      <c r="H1" s="2"/>
      <c r="I1" s="2"/>
      <c r="J1" s="2"/>
      <c r="K1" s="2"/>
      <c r="L1" s="2"/>
      <c r="M1" s="2"/>
    </row>
    <row r="2" spans="1:13" ht="26.25">
      <c r="A2" s="3" t="str">
        <f>Cover!$A$3</f>
        <v>National Grid Electricity System Operator</v>
      </c>
      <c r="B2" s="3"/>
      <c r="C2" s="2"/>
      <c r="D2" s="2"/>
      <c r="E2" s="2"/>
      <c r="F2" s="2"/>
      <c r="G2" s="2"/>
      <c r="H2" s="2"/>
      <c r="I2" s="2"/>
      <c r="J2" s="2"/>
      <c r="K2" s="2"/>
      <c r="L2" s="2"/>
      <c r="M2" s="2"/>
    </row>
    <row r="3" spans="1:13" ht="26.25">
      <c r="A3" s="3" t="str">
        <f>Cover!$A$4</f>
        <v>2022/23</v>
      </c>
      <c r="B3" s="3"/>
      <c r="C3" s="3"/>
      <c r="D3" s="3"/>
      <c r="E3" s="2"/>
      <c r="F3" s="2"/>
      <c r="G3" s="2"/>
      <c r="H3" s="2"/>
      <c r="I3" s="2"/>
      <c r="J3" s="2"/>
      <c r="K3" s="2"/>
      <c r="L3" s="2"/>
      <c r="M3" s="2"/>
    </row>
    <row r="4" spans="1:13" ht="27" thickBot="1">
      <c r="A4" s="27" t="s">
        <v>34</v>
      </c>
      <c r="B4" s="27"/>
      <c r="C4" s="7"/>
      <c r="D4" s="7"/>
      <c r="E4" s="7"/>
      <c r="F4" s="7"/>
      <c r="G4" s="7"/>
      <c r="H4" s="7"/>
      <c r="I4" s="7"/>
      <c r="J4" s="7"/>
      <c r="K4" s="7"/>
      <c r="L4" s="7"/>
      <c r="M4" s="7"/>
    </row>
    <row r="5" spans="1:13" ht="13.5" thickBot="1"/>
    <row r="6" spans="1:13">
      <c r="H6" s="113" t="s">
        <v>254</v>
      </c>
      <c r="I6" s="114"/>
      <c r="J6" s="114"/>
      <c r="K6" s="114"/>
      <c r="L6" s="115"/>
    </row>
    <row r="7" spans="1:13">
      <c r="H7" s="242" t="s">
        <v>182</v>
      </c>
      <c r="I7" s="40" t="s">
        <v>7</v>
      </c>
      <c r="J7" s="40" t="s">
        <v>185</v>
      </c>
      <c r="K7" s="40" t="s">
        <v>186</v>
      </c>
      <c r="L7" s="242" t="s">
        <v>187</v>
      </c>
    </row>
    <row r="8" spans="1:13"/>
    <row r="9" spans="1:13" ht="18">
      <c r="A9" s="116"/>
      <c r="B9" s="117" t="s">
        <v>255</v>
      </c>
      <c r="C9" s="116"/>
      <c r="D9" s="116"/>
      <c r="E9" s="116"/>
      <c r="F9" s="116"/>
      <c r="G9" s="116"/>
      <c r="H9" s="116"/>
      <c r="I9" s="116"/>
      <c r="J9" s="116"/>
      <c r="K9" s="116"/>
      <c r="L9" s="116"/>
    </row>
    <row r="10" spans="1:13"/>
    <row r="11" spans="1:13">
      <c r="B11" t="s">
        <v>256</v>
      </c>
      <c r="D11" t="s">
        <v>257</v>
      </c>
      <c r="E11" t="s">
        <v>258</v>
      </c>
      <c r="H11" s="65">
        <f>(INDEX('Universal Data'!$F$31:$F$38,MATCH("2021/22",'Universal Data'!$C$31:$C$38,0)))*'2.1 Totex Summary'!I13</f>
        <v>0</v>
      </c>
      <c r="I11" s="65">
        <f>(INDEX('Universal Data'!$F$31:$F$38,MATCH("2022/23",'Universal Data'!$C$31:$C$38,0)))*'2.1 Totex Summary'!J13</f>
        <v>0</v>
      </c>
      <c r="J11" s="65">
        <f>(INDEX('Universal Data'!$F$31:$F$38,MATCH("2023/24",'Universal Data'!$C$31:$C$38,0)))*'2.1 Totex Summary'!K13</f>
        <v>0</v>
      </c>
      <c r="K11" s="65">
        <f>(INDEX('Universal Data'!$F$31:$F$38,MATCH("2024/25",'Universal Data'!$C$31:$C$38,0)))*'2.1 Totex Summary'!L13</f>
        <v>0</v>
      </c>
      <c r="L11" s="65">
        <f>(INDEX('Universal Data'!$F$31:$F$38,MATCH("2025/26",'Universal Data'!$C$31:$C$38,0)))*'2.1 Totex Summary'!M13</f>
        <v>0</v>
      </c>
    </row>
    <row r="12" spans="1:13">
      <c r="B12" t="s">
        <v>259</v>
      </c>
      <c r="D12" t="s">
        <v>257</v>
      </c>
      <c r="E12" t="s">
        <v>260</v>
      </c>
      <c r="H12" s="65">
        <f>(INDEX('Universal Data'!$F$31:$F$38,MATCH("2021/22",'Universal Data'!$C$31:$C$38,0)))*'2.1 Totex Summary'!I14</f>
        <v>0</v>
      </c>
      <c r="I12" s="65">
        <f>(INDEX('Universal Data'!$F$31:$F$38,MATCH("2022/23",'Universal Data'!$C$31:$C$38,0)))*'2.1 Totex Summary'!J14</f>
        <v>0</v>
      </c>
      <c r="J12" s="65">
        <f>(INDEX('Universal Data'!$F$31:$F$38,MATCH("2023/24",'Universal Data'!$C$31:$C$38,0)))*'2.1 Totex Summary'!K14</f>
        <v>0</v>
      </c>
      <c r="K12" s="65">
        <f>(INDEX('Universal Data'!$F$31:$F$38,MATCH("2024/25",'Universal Data'!$C$31:$C$38,0)))*'2.1 Totex Summary'!L14</f>
        <v>0</v>
      </c>
      <c r="L12" s="65">
        <f>(INDEX('Universal Data'!$F$31:$F$38,MATCH("2025/26",'Universal Data'!$C$31:$C$38,0)))*'2.1 Totex Summary'!M14</f>
        <v>0</v>
      </c>
    </row>
    <row r="13" spans="1:13"/>
    <row r="14" spans="1:13" ht="21">
      <c r="A14" s="116"/>
      <c r="B14" s="117" t="s">
        <v>261</v>
      </c>
      <c r="C14" s="116"/>
      <c r="D14" s="116"/>
      <c r="E14" s="116"/>
      <c r="F14" s="116"/>
      <c r="G14" s="116"/>
      <c r="H14" s="116"/>
      <c r="I14" s="116"/>
      <c r="J14" s="116"/>
      <c r="K14" s="116"/>
      <c r="L14" s="116"/>
    </row>
    <row r="15" spans="1:13"/>
    <row r="16" spans="1:13" ht="14.25">
      <c r="B16" t="s">
        <v>262</v>
      </c>
      <c r="C16" t="s">
        <v>263</v>
      </c>
      <c r="D16" t="s">
        <v>266</v>
      </c>
      <c r="E16" t="s">
        <v>264</v>
      </c>
      <c r="H16" s="30">
        <f>'1.3 Pass Through'!G14</f>
        <v>0</v>
      </c>
      <c r="I16" s="30">
        <f>'1.3 Pass Through'!H14</f>
        <v>0</v>
      </c>
      <c r="J16" s="30">
        <f>'1.3 Pass Through'!I14</f>
        <v>0</v>
      </c>
      <c r="K16" s="30">
        <f>'1.3 Pass Through'!J14</f>
        <v>0</v>
      </c>
      <c r="L16" s="30">
        <f>'1.3 Pass Through'!K14</f>
        <v>0</v>
      </c>
    </row>
    <row r="17" spans="1:12" ht="14.25">
      <c r="B17" t="s">
        <v>265</v>
      </c>
      <c r="C17" t="s">
        <v>263</v>
      </c>
      <c r="D17" t="s">
        <v>266</v>
      </c>
      <c r="E17" t="s">
        <v>267</v>
      </c>
      <c r="H17" s="30">
        <f>'1.3 Pass Through'!G15</f>
        <v>0</v>
      </c>
      <c r="I17" s="30">
        <f>'1.3 Pass Through'!H15</f>
        <v>0</v>
      </c>
      <c r="J17" s="30">
        <f>'1.3 Pass Through'!I15</f>
        <v>0</v>
      </c>
      <c r="K17" s="30">
        <f>'1.3 Pass Through'!J15</f>
        <v>0</v>
      </c>
      <c r="L17" s="30">
        <f>'1.3 Pass Through'!K15</f>
        <v>0</v>
      </c>
    </row>
    <row r="18" spans="1:12" ht="14.25">
      <c r="B18" t="s">
        <v>268</v>
      </c>
      <c r="C18" t="s">
        <v>263</v>
      </c>
      <c r="D18" t="s">
        <v>266</v>
      </c>
      <c r="E18" t="s">
        <v>269</v>
      </c>
      <c r="H18" s="30">
        <f>'1.3 Pass Through'!G16</f>
        <v>0</v>
      </c>
      <c r="I18" s="30">
        <f>'1.3 Pass Through'!H16</f>
        <v>0</v>
      </c>
      <c r="J18" s="30">
        <f>'1.3 Pass Through'!I16</f>
        <v>0</v>
      </c>
      <c r="K18" s="30">
        <f>'1.3 Pass Through'!J16</f>
        <v>0</v>
      </c>
      <c r="L18" s="30">
        <f>'1.3 Pass Through'!K16</f>
        <v>0</v>
      </c>
    </row>
    <row r="19" spans="1:12" ht="14.25">
      <c r="B19" t="s">
        <v>270</v>
      </c>
      <c r="C19" t="s">
        <v>263</v>
      </c>
      <c r="D19" s="124" t="s">
        <v>257</v>
      </c>
      <c r="E19" t="s">
        <v>271</v>
      </c>
      <c r="H19" s="30">
        <f>'1.3 Pass Through'!G17</f>
        <v>0</v>
      </c>
      <c r="I19" s="30">
        <f>'1.3 Pass Through'!H17</f>
        <v>0</v>
      </c>
      <c r="J19" s="30">
        <f>'1.3 Pass Through'!I17</f>
        <v>0</v>
      </c>
      <c r="K19" s="30">
        <f>'1.3 Pass Through'!J17</f>
        <v>0</v>
      </c>
      <c r="L19" s="30">
        <f>'1.3 Pass Through'!K17</f>
        <v>0</v>
      </c>
    </row>
    <row r="20" spans="1:12" ht="14.25">
      <c r="B20" t="s">
        <v>904</v>
      </c>
      <c r="C20" t="s">
        <v>263</v>
      </c>
      <c r="D20" t="s">
        <v>266</v>
      </c>
      <c r="E20" t="s">
        <v>905</v>
      </c>
      <c r="H20" s="70">
        <f>'1.3 Pass Through'!G18</f>
        <v>0</v>
      </c>
      <c r="I20" s="70">
        <f>'1.3 Pass Through'!H18</f>
        <v>0</v>
      </c>
      <c r="J20" s="70">
        <f>'1.3 Pass Through'!I18</f>
        <v>0</v>
      </c>
      <c r="K20" s="70">
        <f>'1.3 Pass Through'!J18</f>
        <v>0</v>
      </c>
      <c r="L20" s="70">
        <f>'1.3 Pass Through'!K18</f>
        <v>0</v>
      </c>
    </row>
    <row r="21" spans="1:12"/>
    <row r="22" spans="1:12" ht="21">
      <c r="A22" s="116"/>
      <c r="B22" s="117" t="s">
        <v>272</v>
      </c>
      <c r="C22" s="116"/>
      <c r="D22" s="116"/>
      <c r="E22" s="116"/>
      <c r="F22" s="116"/>
      <c r="G22" s="116"/>
      <c r="H22" s="116"/>
      <c r="I22" s="116"/>
      <c r="J22" s="116"/>
      <c r="K22" s="116"/>
      <c r="L22" s="116"/>
    </row>
    <row r="23" spans="1:12"/>
    <row r="24" spans="1:12" ht="14.25">
      <c r="B24" t="s">
        <v>273</v>
      </c>
      <c r="C24" t="s">
        <v>274</v>
      </c>
      <c r="D24" t="s">
        <v>257</v>
      </c>
      <c r="E24" t="s">
        <v>275</v>
      </c>
      <c r="H24" s="30">
        <f>'7.3 NIA'!V52</f>
        <v>0</v>
      </c>
      <c r="I24" s="30">
        <f>'7.3 NIA'!W52</f>
        <v>0</v>
      </c>
      <c r="J24" s="30">
        <f>'7.3 NIA'!X52</f>
        <v>0</v>
      </c>
      <c r="K24" s="30">
        <f>'7.3 NIA'!Y52</f>
        <v>0</v>
      </c>
      <c r="L24" s="30">
        <f>'7.3 NIA'!Z52</f>
        <v>0</v>
      </c>
    </row>
    <row r="25" spans="1:12" ht="14.25">
      <c r="B25" t="s">
        <v>276</v>
      </c>
      <c r="C25" t="s">
        <v>277</v>
      </c>
      <c r="D25" t="s">
        <v>257</v>
      </c>
      <c r="E25" t="s">
        <v>278</v>
      </c>
      <c r="H25" s="30">
        <f>'7.4 CNIA'!V55</f>
        <v>0</v>
      </c>
      <c r="I25" s="288"/>
      <c r="J25" s="288"/>
      <c r="K25" s="288"/>
      <c r="L25" s="288"/>
    </row>
    <row r="26" spans="1:12"/>
    <row r="27" spans="1:12" ht="18">
      <c r="A27" s="116"/>
      <c r="B27" s="117" t="s">
        <v>279</v>
      </c>
      <c r="C27" s="116"/>
      <c r="D27" s="116"/>
      <c r="E27" s="116"/>
      <c r="F27" s="116"/>
      <c r="G27" s="116"/>
      <c r="H27" s="116"/>
      <c r="I27" s="116"/>
      <c r="J27" s="116"/>
      <c r="K27" s="116"/>
      <c r="L27" s="116"/>
    </row>
    <row r="28" spans="1:12"/>
    <row r="29" spans="1:12" ht="14.25">
      <c r="B29" t="s">
        <v>280</v>
      </c>
      <c r="D29" t="s">
        <v>266</v>
      </c>
      <c r="E29" t="s">
        <v>281</v>
      </c>
      <c r="H29" s="305">
        <v>4.8</v>
      </c>
      <c r="I29" s="305">
        <v>4.8</v>
      </c>
      <c r="J29" s="305">
        <v>4.8</v>
      </c>
      <c r="K29" s="305">
        <v>4.8</v>
      </c>
      <c r="L29" s="305">
        <v>4.8</v>
      </c>
    </row>
    <row r="30" spans="1:12" ht="14.25">
      <c r="B30" t="s">
        <v>282</v>
      </c>
      <c r="C30" t="s">
        <v>283</v>
      </c>
      <c r="D30" t="s">
        <v>266</v>
      </c>
      <c r="E30" t="s">
        <v>284</v>
      </c>
      <c r="H30" s="70"/>
      <c r="I30" s="70"/>
      <c r="J30" s="70"/>
      <c r="K30" s="70"/>
      <c r="L30" s="70"/>
    </row>
    <row r="31" spans="1:12"/>
    <row r="32" spans="1:12" ht="18">
      <c r="A32" s="116"/>
      <c r="B32" s="117" t="s">
        <v>285</v>
      </c>
      <c r="C32" s="116"/>
      <c r="D32" s="116"/>
      <c r="E32" s="116"/>
      <c r="F32" s="116"/>
      <c r="G32" s="116"/>
      <c r="H32" s="116"/>
      <c r="I32" s="116"/>
      <c r="J32" s="116"/>
      <c r="K32" s="116"/>
      <c r="L32" s="116"/>
    </row>
    <row r="33" spans="2:12"/>
    <row r="34" spans="2:12">
      <c r="B34" t="s">
        <v>286</v>
      </c>
    </row>
    <row r="35" spans="2:12"/>
    <row r="36" spans="2:12" ht="14.25">
      <c r="B36" t="s">
        <v>287</v>
      </c>
      <c r="D36" t="s">
        <v>226</v>
      </c>
      <c r="E36" t="s">
        <v>288</v>
      </c>
      <c r="H36" s="399">
        <f>'1.4 Tax Pool Inputs'!H55</f>
        <v>0</v>
      </c>
      <c r="I36" s="399">
        <f>'1.4 Tax Pool Inputs'!I55</f>
        <v>0</v>
      </c>
      <c r="J36" s="399">
        <f>'1.4 Tax Pool Inputs'!J55</f>
        <v>0</v>
      </c>
      <c r="K36" s="399">
        <f>'1.4 Tax Pool Inputs'!K55</f>
        <v>0</v>
      </c>
      <c r="L36" s="399">
        <f>'1.4 Tax Pool Inputs'!L55</f>
        <v>0</v>
      </c>
    </row>
    <row r="37" spans="2:12" ht="14.25">
      <c r="B37" t="s">
        <v>289</v>
      </c>
      <c r="D37" t="s">
        <v>226</v>
      </c>
      <c r="E37" t="s">
        <v>290</v>
      </c>
      <c r="H37" s="399">
        <f>'1.4 Tax Pool Inputs'!H56</f>
        <v>0</v>
      </c>
      <c r="I37" s="399">
        <f>'1.4 Tax Pool Inputs'!I56</f>
        <v>0</v>
      </c>
      <c r="J37" s="399">
        <f>'1.4 Tax Pool Inputs'!J56</f>
        <v>0</v>
      </c>
      <c r="K37" s="399">
        <f>'1.4 Tax Pool Inputs'!K56</f>
        <v>0</v>
      </c>
      <c r="L37" s="399">
        <f>'1.4 Tax Pool Inputs'!L56</f>
        <v>0</v>
      </c>
    </row>
    <row r="38" spans="2:12" ht="14.25">
      <c r="B38" t="s">
        <v>291</v>
      </c>
      <c r="D38" t="s">
        <v>226</v>
      </c>
      <c r="E38" t="s">
        <v>292</v>
      </c>
      <c r="H38" s="399">
        <f>'1.4 Tax Pool Inputs'!H57</f>
        <v>0</v>
      </c>
      <c r="I38" s="399">
        <f>'1.4 Tax Pool Inputs'!I57</f>
        <v>0</v>
      </c>
      <c r="J38" s="399">
        <f>'1.4 Tax Pool Inputs'!J57</f>
        <v>0</v>
      </c>
      <c r="K38" s="399">
        <f>'1.4 Tax Pool Inputs'!K57</f>
        <v>0</v>
      </c>
      <c r="L38" s="399">
        <f>'1.4 Tax Pool Inputs'!L57</f>
        <v>0</v>
      </c>
    </row>
    <row r="39" spans="2:12" ht="14.25">
      <c r="B39" t="s">
        <v>293</v>
      </c>
      <c r="D39" t="s">
        <v>226</v>
      </c>
      <c r="E39" t="s">
        <v>294</v>
      </c>
      <c r="H39" s="399">
        <f>'1.4 Tax Pool Inputs'!H58</f>
        <v>0</v>
      </c>
      <c r="I39" s="399">
        <f>'1.4 Tax Pool Inputs'!I58</f>
        <v>0</v>
      </c>
      <c r="J39" s="399">
        <f>'1.4 Tax Pool Inputs'!J58</f>
        <v>0</v>
      </c>
      <c r="K39" s="399">
        <f>'1.4 Tax Pool Inputs'!K58</f>
        <v>0</v>
      </c>
      <c r="L39" s="399">
        <f>'1.4 Tax Pool Inputs'!L58</f>
        <v>0</v>
      </c>
    </row>
    <row r="40" spans="2:12" ht="14.25">
      <c r="B40" t="s">
        <v>295</v>
      </c>
      <c r="D40" t="s">
        <v>226</v>
      </c>
      <c r="E40" t="s">
        <v>296</v>
      </c>
      <c r="H40" s="399">
        <f>'1.4 Tax Pool Inputs'!H59</f>
        <v>0</v>
      </c>
      <c r="I40" s="399">
        <f>'1.4 Tax Pool Inputs'!I59</f>
        <v>0</v>
      </c>
      <c r="J40" s="399">
        <f>'1.4 Tax Pool Inputs'!J59</f>
        <v>0</v>
      </c>
      <c r="K40" s="399">
        <f>'1.4 Tax Pool Inputs'!K59</f>
        <v>0</v>
      </c>
      <c r="L40" s="399">
        <f>'1.4 Tax Pool Inputs'!L59</f>
        <v>0</v>
      </c>
    </row>
    <row r="41" spans="2:12" ht="14.25">
      <c r="B41" t="s">
        <v>297</v>
      </c>
      <c r="D41" t="s">
        <v>226</v>
      </c>
      <c r="E41" t="s">
        <v>298</v>
      </c>
      <c r="H41" s="399">
        <f>'1.4 Tax Pool Inputs'!H60</f>
        <v>0</v>
      </c>
      <c r="I41" s="399">
        <f>'1.4 Tax Pool Inputs'!I60</f>
        <v>0</v>
      </c>
      <c r="J41" s="399">
        <f>'1.4 Tax Pool Inputs'!J60</f>
        <v>0</v>
      </c>
      <c r="K41" s="399">
        <f>'1.4 Tax Pool Inputs'!K60</f>
        <v>0</v>
      </c>
      <c r="L41" s="399">
        <f>'1.4 Tax Pool Inputs'!L60</f>
        <v>0</v>
      </c>
    </row>
    <row r="42" spans="2:12" ht="14.25">
      <c r="B42" t="s">
        <v>299</v>
      </c>
      <c r="D42" t="s">
        <v>226</v>
      </c>
      <c r="E42" t="s">
        <v>300</v>
      </c>
      <c r="H42" s="399">
        <f>'1.4 Tax Pool Inputs'!H61</f>
        <v>0</v>
      </c>
      <c r="I42" s="399">
        <f>'1.4 Tax Pool Inputs'!I61</f>
        <v>0</v>
      </c>
      <c r="J42" s="399">
        <f>'1.4 Tax Pool Inputs'!J61</f>
        <v>0</v>
      </c>
      <c r="K42" s="399">
        <f>'1.4 Tax Pool Inputs'!K61</f>
        <v>0</v>
      </c>
      <c r="L42" s="399">
        <f>'1.4 Tax Pool Inputs'!L61</f>
        <v>0</v>
      </c>
    </row>
    <row r="43" spans="2:12"/>
    <row r="44" spans="2:12" ht="18">
      <c r="B44" t="s">
        <v>301</v>
      </c>
      <c r="D44" t="s">
        <v>266</v>
      </c>
      <c r="E44" t="s">
        <v>302</v>
      </c>
      <c r="H44" s="30">
        <f>'1.4 Tax Pool Inputs'!H66</f>
        <v>0</v>
      </c>
      <c r="I44" s="288"/>
      <c r="J44" s="288"/>
      <c r="K44" s="288"/>
      <c r="L44" s="288"/>
    </row>
    <row r="45" spans="2:12" ht="18">
      <c r="B45" t="s">
        <v>303</v>
      </c>
      <c r="D45" t="s">
        <v>266</v>
      </c>
      <c r="E45" t="s">
        <v>304</v>
      </c>
      <c r="H45" s="30">
        <f>'1.4 Tax Pool Inputs'!H67</f>
        <v>0</v>
      </c>
      <c r="I45" s="288"/>
      <c r="J45" s="288"/>
      <c r="K45" s="288"/>
      <c r="L45" s="288"/>
    </row>
    <row r="46" spans="2:12" ht="18">
      <c r="B46" t="s">
        <v>305</v>
      </c>
      <c r="D46" t="s">
        <v>266</v>
      </c>
      <c r="E46" t="s">
        <v>306</v>
      </c>
      <c r="H46" s="30">
        <f>'1.4 Tax Pool Inputs'!H68</f>
        <v>0</v>
      </c>
      <c r="I46" s="288"/>
      <c r="J46" s="288"/>
      <c r="K46" s="288"/>
      <c r="L46" s="288"/>
    </row>
    <row r="47" spans="2:12" ht="18">
      <c r="B47" t="s">
        <v>307</v>
      </c>
      <c r="D47" t="s">
        <v>266</v>
      </c>
      <c r="E47" t="s">
        <v>308</v>
      </c>
      <c r="H47" s="30">
        <f>'1.4 Tax Pool Inputs'!H69</f>
        <v>0</v>
      </c>
      <c r="I47" s="288"/>
      <c r="J47" s="288"/>
      <c r="K47" s="288"/>
      <c r="L47" s="288"/>
    </row>
    <row r="48" spans="2:12" ht="18">
      <c r="B48" t="s">
        <v>309</v>
      </c>
      <c r="D48" t="s">
        <v>266</v>
      </c>
      <c r="E48" t="s">
        <v>310</v>
      </c>
      <c r="H48" s="30">
        <f>'1.4 Tax Pool Inputs'!H70</f>
        <v>0</v>
      </c>
      <c r="I48" s="288"/>
      <c r="J48" s="288"/>
      <c r="K48" s="288"/>
      <c r="L48" s="288"/>
    </row>
    <row r="49" spans="1:12"/>
    <row r="50" spans="1:12" ht="18">
      <c r="A50" s="116"/>
      <c r="B50" s="117" t="s">
        <v>311</v>
      </c>
      <c r="C50" s="116"/>
      <c r="D50" s="116"/>
      <c r="E50" s="116"/>
      <c r="F50" s="116"/>
      <c r="G50" s="116"/>
      <c r="H50" s="116"/>
      <c r="I50" s="116"/>
      <c r="J50" s="116"/>
      <c r="K50" s="116"/>
      <c r="L50" s="116"/>
    </row>
    <row r="51" spans="1:12"/>
    <row r="52" spans="1:12" ht="14.25">
      <c r="B52" t="s">
        <v>312</v>
      </c>
      <c r="D52" t="s">
        <v>257</v>
      </c>
      <c r="E52" t="s">
        <v>313</v>
      </c>
      <c r="H52" s="65">
        <f>'1.7 DRS Revenue'!I32+'1.7 DRS Revenue'!I57</f>
        <v>0</v>
      </c>
      <c r="I52" s="65">
        <f>'1.7 DRS Revenue'!J32+'1.7 DRS Revenue'!J57</f>
        <v>0</v>
      </c>
      <c r="J52" s="65">
        <f>'1.7 DRS Revenue'!K32+'1.7 DRS Revenue'!K57</f>
        <v>0</v>
      </c>
      <c r="K52" s="65">
        <f>'1.7 DRS Revenue'!L32+'1.7 DRS Revenue'!L57</f>
        <v>0</v>
      </c>
      <c r="L52" s="65">
        <f>'1.7 DRS Revenue'!M32+'1.7 DRS Revenue'!M57</f>
        <v>0</v>
      </c>
    </row>
    <row r="53" spans="1:12" ht="14.25">
      <c r="B53" t="s">
        <v>314</v>
      </c>
      <c r="D53" t="s">
        <v>257</v>
      </c>
      <c r="E53" t="s">
        <v>315</v>
      </c>
      <c r="H53" s="137" t="e">
        <f>(INDEX('Universal Data'!$F$31:$F$38,MATCH('Universal Data'!$C$17,'Universal Data'!$C$31:$C$38,0)))*'7.2 DRS'!S29</f>
        <v>#VALUE!</v>
      </c>
      <c r="I53" s="137" t="e">
        <f>(INDEX('Universal Data'!$F$31:$F$38,MATCH('Universal Data'!$C$17,'Universal Data'!$C$31:$C$38,0)))*'7.2 DRS'!T29</f>
        <v>#VALUE!</v>
      </c>
      <c r="J53" s="137" t="e">
        <f>(INDEX('Universal Data'!$F$31:$F$38,MATCH('Universal Data'!$C$17,'Universal Data'!$C$31:$C$38,0)))*'7.2 DRS'!U29</f>
        <v>#VALUE!</v>
      </c>
      <c r="K53" s="137" t="e">
        <f>(INDEX('Universal Data'!$F$31:$F$38,MATCH('Universal Data'!$C$17,'Universal Data'!$C$31:$C$38,0)))*'7.2 DRS'!V29</f>
        <v>#VALUE!</v>
      </c>
      <c r="L53" s="137" t="e">
        <f>(INDEX('Universal Data'!$F$31:$F$38,MATCH('Universal Data'!$C$17,'Universal Data'!$C$31:$C$38,0)))*'7.2 DRS'!W29</f>
        <v>#VALUE!</v>
      </c>
    </row>
    <row r="54" spans="1:12"/>
    <row r="55" spans="1:12"/>
    <row r="56" spans="1:12"/>
    <row r="57" spans="1:12"/>
  </sheetData>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tabColor theme="4"/>
    <pageSetUpPr autoPageBreaks="0"/>
  </sheetPr>
  <dimension ref="A1:U28"/>
  <sheetViews>
    <sheetView topLeftCell="A6" zoomScaleNormal="100" workbookViewId="0">
      <selection activeCell="J20" sqref="J20"/>
    </sheetView>
  </sheetViews>
  <sheetFormatPr defaultColWidth="9.25" defaultRowHeight="12.75" zeroHeight="1"/>
  <cols>
    <col min="1" max="1" width="1.75" customWidth="1"/>
    <col min="2" max="2" width="40.125" customWidth="1"/>
    <col min="3" max="3" width="8.375" customWidth="1"/>
    <col min="4" max="4" width="13.75" bestFit="1" customWidth="1"/>
    <col min="5" max="5" width="6.5" bestFit="1" customWidth="1"/>
    <col min="6" max="6" width="9.25" customWidth="1"/>
    <col min="7" max="7" width="19" customWidth="1"/>
    <col min="8" max="12" width="9.25" customWidth="1"/>
    <col min="13" max="14" width="2.25" customWidth="1"/>
    <col min="15" max="30" width="9.25" customWidth="1"/>
  </cols>
  <sheetData>
    <row r="1" spans="1:21" ht="26.25">
      <c r="A1" s="1" t="str">
        <f>Cover!$A$2</f>
        <v>ESO Regulatory Reporting Pack</v>
      </c>
      <c r="B1" s="3"/>
      <c r="C1" s="2"/>
      <c r="D1" s="2"/>
      <c r="E1" s="2"/>
      <c r="F1" s="2"/>
      <c r="G1" s="2"/>
      <c r="H1" s="2"/>
      <c r="I1" s="2"/>
      <c r="J1" s="2"/>
      <c r="K1" s="2"/>
      <c r="L1" s="2"/>
      <c r="M1" s="2"/>
      <c r="N1" s="2"/>
      <c r="O1" s="2"/>
      <c r="P1" s="2"/>
      <c r="Q1" s="2"/>
      <c r="R1" s="2"/>
      <c r="S1" s="2"/>
    </row>
    <row r="2" spans="1:21" ht="26.25">
      <c r="A2" s="3" t="str">
        <f>Cover!$A$3</f>
        <v>National Grid Electricity System Operator</v>
      </c>
      <c r="B2" s="3"/>
      <c r="C2" s="2"/>
      <c r="D2" s="2"/>
      <c r="E2" s="2"/>
      <c r="F2" s="2"/>
      <c r="G2" s="2"/>
      <c r="H2" s="2"/>
      <c r="I2" s="2"/>
      <c r="J2" s="2"/>
      <c r="K2" s="2"/>
      <c r="L2" s="2"/>
      <c r="M2" s="2"/>
      <c r="N2" s="2"/>
      <c r="O2" s="2"/>
      <c r="P2" s="2"/>
      <c r="Q2" s="2"/>
      <c r="R2" s="2"/>
      <c r="S2" s="2"/>
    </row>
    <row r="3" spans="1:21" ht="26.25">
      <c r="A3" s="3" t="str">
        <f>Cover!$A$4</f>
        <v>2022/23</v>
      </c>
      <c r="B3" s="3"/>
      <c r="C3" s="3"/>
      <c r="D3" s="3"/>
      <c r="E3" s="2"/>
      <c r="F3" s="2"/>
      <c r="G3" s="2"/>
      <c r="H3" s="2"/>
      <c r="I3" s="2"/>
      <c r="J3" s="2"/>
      <c r="K3" s="2"/>
      <c r="L3" s="2"/>
      <c r="M3" s="2"/>
      <c r="N3" s="2"/>
      <c r="O3" s="2"/>
      <c r="P3" s="2"/>
      <c r="Q3" s="2"/>
      <c r="R3" s="2"/>
      <c r="S3" s="2"/>
    </row>
    <row r="4" spans="1:21" ht="27" thickBot="1">
      <c r="A4" s="27" t="s">
        <v>35</v>
      </c>
      <c r="B4" s="27"/>
      <c r="C4" s="7"/>
      <c r="D4" s="7"/>
      <c r="E4" s="7"/>
      <c r="F4" s="7"/>
      <c r="G4" s="7"/>
      <c r="H4" s="7"/>
      <c r="I4" s="7"/>
      <c r="J4" s="7"/>
      <c r="K4" s="7"/>
      <c r="L4" s="7"/>
      <c r="M4" s="7"/>
      <c r="N4" s="7"/>
      <c r="O4" s="7"/>
      <c r="P4" s="7"/>
      <c r="Q4" s="7"/>
      <c r="R4" s="7"/>
      <c r="S4" s="7"/>
    </row>
    <row r="5" spans="1:21">
      <c r="L5" s="230"/>
    </row>
    <row r="6" spans="1:21">
      <c r="L6" s="231"/>
      <c r="O6" s="465"/>
      <c r="P6" s="465"/>
      <c r="Q6" s="404"/>
      <c r="R6" s="405"/>
      <c r="S6" s="405"/>
    </row>
    <row r="7" spans="1:21" ht="13.5" thickBot="1">
      <c r="G7" s="73" t="s">
        <v>316</v>
      </c>
      <c r="L7" s="231"/>
      <c r="O7" s="406"/>
      <c r="P7" s="405"/>
      <c r="Q7" s="405"/>
      <c r="R7" s="405"/>
      <c r="S7" s="405"/>
    </row>
    <row r="8" spans="1:21">
      <c r="G8" s="113" t="s">
        <v>254</v>
      </c>
      <c r="H8" s="114"/>
      <c r="I8" s="114"/>
      <c r="J8" s="114"/>
      <c r="K8" s="115"/>
      <c r="L8" s="231"/>
      <c r="O8" s="407"/>
      <c r="P8" s="407"/>
      <c r="Q8" s="407"/>
      <c r="R8" s="407"/>
      <c r="S8" s="407"/>
    </row>
    <row r="9" spans="1:21">
      <c r="G9" s="242" t="s">
        <v>182</v>
      </c>
      <c r="H9" s="40" t="s">
        <v>7</v>
      </c>
      <c r="I9" s="40" t="s">
        <v>185</v>
      </c>
      <c r="J9" s="40" t="s">
        <v>186</v>
      </c>
      <c r="K9" s="242" t="s">
        <v>187</v>
      </c>
      <c r="L9" s="231"/>
      <c r="O9" s="408"/>
      <c r="P9" s="408"/>
      <c r="Q9" s="408"/>
      <c r="R9" s="408"/>
      <c r="S9" s="408"/>
    </row>
    <row r="10" spans="1:21">
      <c r="D10" t="s">
        <v>317</v>
      </c>
      <c r="G10" s="233">
        <v>2022</v>
      </c>
      <c r="H10" s="233">
        <v>2023</v>
      </c>
      <c r="I10" s="233">
        <v>2024</v>
      </c>
      <c r="J10" s="233">
        <v>2025</v>
      </c>
      <c r="K10" s="233">
        <v>2026</v>
      </c>
      <c r="L10" s="231"/>
      <c r="O10" s="409"/>
      <c r="P10" s="409"/>
      <c r="Q10" s="409"/>
      <c r="R10" s="409"/>
      <c r="S10" s="409"/>
    </row>
    <row r="11" spans="1:21" ht="21">
      <c r="A11" s="116"/>
      <c r="B11" s="117" t="s">
        <v>318</v>
      </c>
      <c r="C11" s="116"/>
      <c r="D11" s="116"/>
      <c r="E11" s="116"/>
      <c r="F11" s="116"/>
      <c r="G11" s="116"/>
      <c r="H11" s="116"/>
      <c r="I11" s="116"/>
      <c r="J11" s="116"/>
      <c r="K11" s="116"/>
      <c r="L11" s="411"/>
      <c r="N11" s="402"/>
      <c r="O11" s="410"/>
      <c r="P11" s="410"/>
      <c r="Q11" s="410"/>
      <c r="R11" s="410"/>
      <c r="S11" s="410"/>
    </row>
    <row r="12" spans="1:21" ht="14.25">
      <c r="B12" s="73" t="s">
        <v>319</v>
      </c>
      <c r="E12" s="401" t="s">
        <v>902</v>
      </c>
      <c r="L12" s="231"/>
      <c r="O12" s="405"/>
      <c r="P12" s="405"/>
      <c r="Q12" s="405"/>
      <c r="R12" s="405"/>
      <c r="S12" s="405"/>
    </row>
    <row r="13" spans="1:21">
      <c r="L13" s="231"/>
      <c r="O13" s="405"/>
      <c r="P13" s="405"/>
      <c r="Q13" s="405"/>
      <c r="R13" s="405"/>
      <c r="S13" s="405"/>
    </row>
    <row r="14" spans="1:21" ht="14.25">
      <c r="B14" t="s">
        <v>262</v>
      </c>
      <c r="C14" t="s">
        <v>264</v>
      </c>
      <c r="D14" t="s">
        <v>266</v>
      </c>
      <c r="G14" s="400"/>
      <c r="H14" s="400"/>
      <c r="I14" s="400"/>
      <c r="J14" s="400"/>
      <c r="K14" s="400"/>
      <c r="L14" s="231"/>
      <c r="O14" s="403"/>
      <c r="P14" s="403"/>
      <c r="Q14" s="403"/>
      <c r="R14" s="403"/>
      <c r="S14" s="403"/>
      <c r="U14" s="232"/>
    </row>
    <row r="15" spans="1:21" ht="14.25">
      <c r="B15" t="s">
        <v>265</v>
      </c>
      <c r="C15" t="s">
        <v>267</v>
      </c>
      <c r="D15" t="s">
        <v>266</v>
      </c>
      <c r="G15" s="400"/>
      <c r="H15" s="400"/>
      <c r="I15" s="400"/>
      <c r="J15" s="400"/>
      <c r="K15" s="400"/>
      <c r="L15" s="231"/>
    </row>
    <row r="16" spans="1:21" ht="14.25">
      <c r="B16" t="s">
        <v>268</v>
      </c>
      <c r="C16" t="s">
        <v>269</v>
      </c>
      <c r="D16" t="s">
        <v>266</v>
      </c>
      <c r="G16" s="30">
        <f>G27</f>
        <v>0</v>
      </c>
      <c r="H16" s="30">
        <f t="shared" ref="H16:K16" si="0">H27</f>
        <v>0</v>
      </c>
      <c r="I16" s="30">
        <f t="shared" si="0"/>
        <v>0</v>
      </c>
      <c r="J16" s="30">
        <f t="shared" si="0"/>
        <v>0</v>
      </c>
      <c r="K16" s="30">
        <f t="shared" si="0"/>
        <v>0</v>
      </c>
      <c r="L16" s="231"/>
    </row>
    <row r="17" spans="1:12" ht="14.25">
      <c r="B17" t="s">
        <v>270</v>
      </c>
      <c r="C17" t="s">
        <v>271</v>
      </c>
      <c r="D17" t="s">
        <v>257</v>
      </c>
      <c r="G17" s="412"/>
      <c r="H17" s="412"/>
      <c r="I17" s="412"/>
      <c r="J17" s="412"/>
      <c r="K17" s="412"/>
      <c r="L17" s="231"/>
    </row>
    <row r="18" spans="1:12" ht="14.25">
      <c r="B18" s="424" t="s">
        <v>904</v>
      </c>
      <c r="C18" s="424" t="s">
        <v>905</v>
      </c>
      <c r="D18" s="424" t="s">
        <v>266</v>
      </c>
      <c r="E18" s="424"/>
      <c r="F18" s="424"/>
      <c r="G18" s="412"/>
      <c r="H18" s="412"/>
      <c r="I18" s="412"/>
      <c r="J18" s="412"/>
      <c r="K18" s="412"/>
      <c r="L18" s="231"/>
    </row>
    <row r="19" spans="1:12">
      <c r="L19" s="231"/>
    </row>
    <row r="20" spans="1:12" ht="21">
      <c r="A20" s="116"/>
      <c r="B20" s="117" t="s">
        <v>320</v>
      </c>
      <c r="C20" s="116"/>
      <c r="D20" s="116"/>
      <c r="E20" s="116"/>
      <c r="F20" s="116"/>
      <c r="G20" s="116"/>
      <c r="H20" s="116"/>
      <c r="I20" s="116"/>
      <c r="J20" s="116"/>
      <c r="K20" s="116"/>
      <c r="L20" s="231"/>
    </row>
    <row r="21" spans="1:12">
      <c r="B21" s="73" t="s">
        <v>321</v>
      </c>
      <c r="L21" s="231"/>
    </row>
    <row r="22" spans="1:12">
      <c r="L22" s="231"/>
    </row>
    <row r="23" spans="1:12">
      <c r="B23" t="s">
        <v>322</v>
      </c>
      <c r="D23" t="s">
        <v>266</v>
      </c>
      <c r="G23" s="47"/>
      <c r="H23" s="47"/>
      <c r="I23" s="47"/>
      <c r="J23" s="47"/>
      <c r="K23" s="47"/>
      <c r="L23" s="231"/>
    </row>
    <row r="24" spans="1:12">
      <c r="B24" t="s">
        <v>323</v>
      </c>
      <c r="D24" t="s">
        <v>266</v>
      </c>
      <c r="G24" s="47"/>
      <c r="H24" s="47"/>
      <c r="I24" s="47"/>
      <c r="J24" s="47"/>
      <c r="K24" s="47"/>
      <c r="L24" s="231"/>
    </row>
    <row r="25" spans="1:12" ht="14.25">
      <c r="B25" t="s">
        <v>324</v>
      </c>
      <c r="C25" t="s">
        <v>325</v>
      </c>
      <c r="D25" t="s">
        <v>266</v>
      </c>
      <c r="G25" s="38">
        <f>SUM(G23:G24)</f>
        <v>0</v>
      </c>
      <c r="H25" s="38">
        <f>SUM(H23:H24)</f>
        <v>0</v>
      </c>
      <c r="I25" s="38">
        <f>SUM(I23:I24)</f>
        <v>0</v>
      </c>
      <c r="J25" s="38">
        <f>SUM(J23:J24)</f>
        <v>0</v>
      </c>
      <c r="K25" s="38">
        <f>SUM(K23:K24)</f>
        <v>0</v>
      </c>
      <c r="L25" s="231"/>
    </row>
    <row r="26" spans="1:12" ht="14.25">
      <c r="B26" t="s">
        <v>326</v>
      </c>
      <c r="C26" t="s">
        <v>327</v>
      </c>
      <c r="D26" t="s">
        <v>266</v>
      </c>
      <c r="G26" s="47"/>
      <c r="H26" s="47"/>
      <c r="I26" s="47"/>
      <c r="J26" s="47"/>
      <c r="K26" s="47"/>
      <c r="L26" s="231"/>
    </row>
    <row r="27" spans="1:12" ht="14.25">
      <c r="B27" t="s">
        <v>328</v>
      </c>
      <c r="C27" t="s">
        <v>269</v>
      </c>
      <c r="D27" t="s">
        <v>266</v>
      </c>
      <c r="G27" s="306">
        <f>G25-G26</f>
        <v>0</v>
      </c>
      <c r="H27" s="306">
        <f t="shared" ref="H27:K27" si="1">H25-H26</f>
        <v>0</v>
      </c>
      <c r="I27" s="306">
        <f t="shared" si="1"/>
        <v>0</v>
      </c>
      <c r="J27" s="306">
        <f t="shared" si="1"/>
        <v>0</v>
      </c>
      <c r="K27" s="306">
        <f t="shared" si="1"/>
        <v>0</v>
      </c>
      <c r="L27" s="231"/>
    </row>
    <row r="28" spans="1:12">
      <c r="G28" s="403"/>
      <c r="H28" s="403"/>
      <c r="I28" s="403"/>
      <c r="J28" s="403"/>
      <c r="K28" s="403"/>
      <c r="L28" s="231"/>
    </row>
  </sheetData>
  <mergeCells count="1">
    <mergeCell ref="O6:P6"/>
  </mergeCells>
  <dataValidations disablePrompts="1" count="1">
    <dataValidation type="list" allowBlank="1" showInputMessage="1" showErrorMessage="1" sqref="Q6" xr:uid="{AB2CFE93-702D-4B30-B56E-7957D5F40431}">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tabColor theme="4"/>
    <pageSetUpPr autoPageBreaks="0"/>
  </sheetPr>
  <dimension ref="A1:X71"/>
  <sheetViews>
    <sheetView topLeftCell="A49" zoomScale="85" zoomScaleNormal="85" workbookViewId="0">
      <selection activeCell="C62" sqref="C62:D62"/>
    </sheetView>
  </sheetViews>
  <sheetFormatPr defaultColWidth="0" defaultRowHeight="12.75" zeroHeight="1"/>
  <cols>
    <col min="1" max="1" width="1.75" customWidth="1"/>
    <col min="2" max="2" width="9.25" customWidth="1"/>
    <col min="3" max="3" width="60.75" bestFit="1" customWidth="1"/>
    <col min="4" max="4" width="13.75" bestFit="1" customWidth="1"/>
    <col min="5" max="5" width="18.5" bestFit="1" customWidth="1"/>
    <col min="6" max="7" width="6.75" customWidth="1"/>
    <col min="8" max="12" width="9.25" customWidth="1"/>
    <col min="13" max="13" width="3" customWidth="1"/>
    <col min="14" max="14" width="2.625" customWidth="1"/>
    <col min="15" max="15" width="2" customWidth="1"/>
    <col min="16" max="19" width="9.25" customWidth="1"/>
    <col min="20" max="24" width="9.25" hidden="1" customWidth="1"/>
  </cols>
  <sheetData>
    <row r="1" spans="1:24" ht="26.25">
      <c r="A1" s="1" t="str">
        <f>Cover!$A$2</f>
        <v>ESO Regulatory Reporting Pack</v>
      </c>
      <c r="B1" s="3"/>
      <c r="C1" s="2"/>
      <c r="D1" s="2"/>
      <c r="E1" s="2"/>
      <c r="F1" s="2"/>
      <c r="G1" s="2"/>
      <c r="H1" s="2"/>
      <c r="I1" s="2"/>
      <c r="J1" s="2"/>
      <c r="K1" s="2"/>
      <c r="L1" s="2"/>
      <c r="M1" s="2"/>
      <c r="N1" s="2"/>
      <c r="O1" s="2"/>
      <c r="P1" s="220"/>
      <c r="Q1" s="220"/>
      <c r="R1" s="220"/>
      <c r="S1" s="220"/>
      <c r="T1" s="220"/>
      <c r="U1" s="220"/>
      <c r="V1" s="220"/>
      <c r="W1" s="220"/>
      <c r="X1" s="220"/>
    </row>
    <row r="2" spans="1:24" ht="26.25">
      <c r="A2" s="3" t="str">
        <f>Cover!$A$3</f>
        <v>National Grid Electricity System Operator</v>
      </c>
      <c r="B2" s="3"/>
      <c r="C2" s="2"/>
      <c r="D2" s="2"/>
      <c r="E2" s="2"/>
      <c r="F2" s="2"/>
      <c r="G2" s="2"/>
      <c r="H2" s="2"/>
      <c r="I2" s="2"/>
      <c r="J2" s="2"/>
      <c r="K2" s="2"/>
      <c r="L2" s="2"/>
      <c r="M2" s="2"/>
      <c r="N2" s="2"/>
      <c r="O2" s="2"/>
      <c r="P2" s="220"/>
      <c r="Q2" s="220"/>
      <c r="R2" s="220"/>
      <c r="S2" s="220"/>
      <c r="T2" s="220"/>
      <c r="U2" s="220"/>
      <c r="V2" s="220"/>
      <c r="W2" s="220"/>
      <c r="X2" s="220"/>
    </row>
    <row r="3" spans="1:24" ht="26.25">
      <c r="A3" s="3" t="str">
        <f>Cover!$A$4</f>
        <v>2022/23</v>
      </c>
      <c r="B3" s="3"/>
      <c r="C3" s="3"/>
      <c r="D3" s="3"/>
      <c r="E3" s="2"/>
      <c r="F3" s="2"/>
      <c r="G3" s="2"/>
      <c r="H3" s="2"/>
      <c r="I3" s="2"/>
      <c r="J3" s="2"/>
      <c r="K3" s="2"/>
      <c r="L3" s="2"/>
      <c r="M3" s="2"/>
      <c r="N3" s="2"/>
      <c r="O3" s="2"/>
      <c r="P3" s="220"/>
      <c r="Q3" s="220"/>
      <c r="R3" s="220"/>
      <c r="S3" s="220"/>
      <c r="T3" s="220"/>
      <c r="U3" s="220"/>
      <c r="V3" s="220"/>
      <c r="W3" s="220"/>
      <c r="X3" s="220"/>
    </row>
    <row r="4" spans="1:24" ht="27" thickBot="1">
      <c r="A4" s="27" t="s">
        <v>329</v>
      </c>
      <c r="B4" s="27"/>
      <c r="C4" s="7"/>
      <c r="D4" s="7"/>
      <c r="E4" s="7"/>
      <c r="F4" s="7"/>
      <c r="G4" s="7"/>
      <c r="H4" s="7"/>
      <c r="I4" s="7"/>
      <c r="J4" s="7"/>
      <c r="K4" s="7"/>
      <c r="L4" s="7"/>
      <c r="M4" s="7"/>
      <c r="N4" s="7"/>
      <c r="O4" s="7"/>
      <c r="P4" s="220"/>
      <c r="Q4" s="220"/>
      <c r="R4" s="220"/>
      <c r="S4" s="220"/>
      <c r="T4" s="220"/>
      <c r="U4" s="220"/>
      <c r="V4" s="220"/>
      <c r="W4" s="220"/>
      <c r="X4" s="220"/>
    </row>
    <row r="5" spans="1:24"/>
    <row r="6" spans="1:24"/>
    <row r="7" spans="1:24" ht="13.5" customHeight="1">
      <c r="R7" s="126"/>
    </row>
    <row r="8" spans="1:24" ht="13.5" thickBot="1">
      <c r="H8" s="73"/>
      <c r="P8" s="73"/>
    </row>
    <row r="9" spans="1:24" ht="13.5" customHeight="1">
      <c r="H9" s="466" t="s">
        <v>254</v>
      </c>
      <c r="I9" s="467"/>
      <c r="J9" s="467"/>
      <c r="K9" s="467"/>
      <c r="L9" s="468"/>
      <c r="P9" s="55"/>
      <c r="Q9" s="55"/>
      <c r="R9" s="55"/>
      <c r="S9" s="55"/>
      <c r="T9" s="55"/>
    </row>
    <row r="10" spans="1:24">
      <c r="H10" s="242" t="s">
        <v>182</v>
      </c>
      <c r="I10" s="242" t="s">
        <v>7</v>
      </c>
      <c r="J10" s="242" t="s">
        <v>185</v>
      </c>
      <c r="K10" s="242" t="s">
        <v>186</v>
      </c>
      <c r="L10" s="242" t="s">
        <v>187</v>
      </c>
      <c r="P10" s="158"/>
      <c r="Q10" s="158"/>
      <c r="R10" s="158"/>
      <c r="S10" s="158"/>
      <c r="T10" s="158"/>
    </row>
    <row r="11" spans="1:24">
      <c r="P11" s="233"/>
      <c r="Q11" s="233"/>
      <c r="R11" s="233"/>
      <c r="S11" s="233"/>
      <c r="T11" s="233"/>
    </row>
    <row r="12" spans="1:24" ht="18">
      <c r="A12" s="116"/>
      <c r="B12" s="117" t="s">
        <v>330</v>
      </c>
      <c r="C12" s="116"/>
      <c r="D12" s="116"/>
      <c r="E12" s="116"/>
      <c r="F12" s="116"/>
      <c r="G12" s="116"/>
      <c r="H12" s="116"/>
      <c r="I12" s="116"/>
      <c r="J12" s="116"/>
      <c r="K12" s="116"/>
      <c r="L12" s="116"/>
      <c r="M12" s="116"/>
      <c r="N12" s="116"/>
      <c r="O12" s="116"/>
      <c r="P12" s="16"/>
      <c r="Q12" s="16"/>
      <c r="R12" s="16"/>
      <c r="S12" s="16"/>
      <c r="T12" s="16"/>
    </row>
    <row r="13" spans="1:24"/>
    <row r="14" spans="1:24" ht="14.25">
      <c r="B14" s="116" t="s">
        <v>331</v>
      </c>
      <c r="C14" s="118"/>
      <c r="D14" s="118"/>
      <c r="E14" s="118"/>
      <c r="F14" s="118"/>
      <c r="G14" s="118"/>
      <c r="H14" s="118"/>
      <c r="I14" s="118"/>
      <c r="J14" s="118"/>
      <c r="K14" s="118"/>
      <c r="L14" s="118"/>
      <c r="M14" s="118"/>
      <c r="N14" s="118"/>
      <c r="O14" s="118"/>
      <c r="P14" s="237"/>
      <c r="Q14" s="237"/>
      <c r="R14" s="237"/>
      <c r="S14" s="237"/>
      <c r="T14" s="237"/>
    </row>
    <row r="15" spans="1:24"/>
    <row r="16" spans="1:24">
      <c r="C16" t="s">
        <v>332</v>
      </c>
      <c r="D16" t="s">
        <v>226</v>
      </c>
      <c r="E16" t="s">
        <v>333</v>
      </c>
      <c r="H16" s="307"/>
      <c r="I16" s="307"/>
      <c r="J16" s="307"/>
      <c r="K16" s="307"/>
      <c r="L16" s="307"/>
      <c r="M16" s="35" t="s">
        <v>334</v>
      </c>
    </row>
    <row r="17" spans="2:20">
      <c r="C17" s="48" t="s">
        <v>332</v>
      </c>
      <c r="D17" s="48" t="s">
        <v>226</v>
      </c>
      <c r="E17" s="48" t="s">
        <v>335</v>
      </c>
      <c r="F17" s="48"/>
      <c r="G17" s="48"/>
      <c r="H17" s="307"/>
      <c r="I17" s="307"/>
      <c r="J17" s="307"/>
      <c r="K17" s="307"/>
      <c r="L17" s="307"/>
    </row>
    <row r="18" spans="2:20">
      <c r="C18" t="s">
        <v>336</v>
      </c>
      <c r="D18" t="s">
        <v>226</v>
      </c>
      <c r="E18" t="s">
        <v>333</v>
      </c>
      <c r="H18" s="307"/>
      <c r="I18" s="307"/>
      <c r="J18" s="307"/>
      <c r="K18" s="307"/>
      <c r="L18" s="307"/>
    </row>
    <row r="19" spans="2:20">
      <c r="C19" s="48" t="s">
        <v>336</v>
      </c>
      <c r="D19" s="48" t="s">
        <v>226</v>
      </c>
      <c r="E19" s="48" t="s">
        <v>335</v>
      </c>
      <c r="F19" s="48"/>
      <c r="G19" s="48"/>
      <c r="H19" s="307"/>
      <c r="I19" s="307"/>
      <c r="J19" s="307"/>
      <c r="K19" s="307"/>
      <c r="L19" s="307"/>
    </row>
    <row r="20" spans="2:20">
      <c r="C20" t="s">
        <v>337</v>
      </c>
      <c r="D20" t="s">
        <v>226</v>
      </c>
      <c r="E20" t="s">
        <v>333</v>
      </c>
      <c r="H20" s="307"/>
      <c r="I20" s="307"/>
      <c r="J20" s="307"/>
      <c r="K20" s="307"/>
      <c r="L20" s="307"/>
    </row>
    <row r="21" spans="2:20">
      <c r="C21" s="48" t="s">
        <v>337</v>
      </c>
      <c r="D21" s="48" t="s">
        <v>226</v>
      </c>
      <c r="E21" s="48" t="s">
        <v>335</v>
      </c>
      <c r="F21" s="48"/>
      <c r="G21" s="48"/>
      <c r="H21" s="307"/>
      <c r="I21" s="307"/>
      <c r="J21" s="307"/>
      <c r="K21" s="307"/>
      <c r="L21" s="307"/>
    </row>
    <row r="22" spans="2:20">
      <c r="C22" t="s">
        <v>338</v>
      </c>
      <c r="D22" t="s">
        <v>226</v>
      </c>
      <c r="E22" t="s">
        <v>333</v>
      </c>
      <c r="H22" s="307"/>
      <c r="I22" s="307"/>
      <c r="J22" s="307"/>
      <c r="K22" s="307"/>
      <c r="L22" s="307"/>
    </row>
    <row r="23" spans="2:20">
      <c r="C23" s="48" t="s">
        <v>338</v>
      </c>
      <c r="D23" s="48" t="s">
        <v>226</v>
      </c>
      <c r="E23" s="48" t="s">
        <v>335</v>
      </c>
      <c r="F23" s="48"/>
      <c r="G23" s="48"/>
      <c r="H23" s="307"/>
      <c r="I23" s="307"/>
      <c r="J23" s="307"/>
      <c r="K23" s="307"/>
      <c r="L23" s="307"/>
    </row>
    <row r="24" spans="2:20">
      <c r="C24" t="s">
        <v>339</v>
      </c>
      <c r="D24" t="s">
        <v>226</v>
      </c>
      <c r="E24" t="s">
        <v>333</v>
      </c>
      <c r="H24" s="307"/>
      <c r="I24" s="307"/>
      <c r="J24" s="307"/>
      <c r="K24" s="307"/>
      <c r="L24" s="307"/>
    </row>
    <row r="25" spans="2:20">
      <c r="C25" s="48" t="s">
        <v>339</v>
      </c>
      <c r="D25" s="48" t="s">
        <v>226</v>
      </c>
      <c r="E25" s="48" t="s">
        <v>335</v>
      </c>
      <c r="F25" s="48"/>
      <c r="G25" s="48"/>
      <c r="H25" s="307"/>
      <c r="I25" s="307"/>
      <c r="J25" s="307"/>
      <c r="K25" s="307"/>
      <c r="L25" s="307"/>
    </row>
    <row r="26" spans="2:20">
      <c r="C26" t="s">
        <v>340</v>
      </c>
      <c r="D26" t="s">
        <v>226</v>
      </c>
      <c r="E26" t="s">
        <v>333</v>
      </c>
      <c r="H26" s="307"/>
      <c r="I26" s="307"/>
      <c r="J26" s="307"/>
      <c r="K26" s="307"/>
      <c r="L26" s="307"/>
    </row>
    <row r="27" spans="2:20">
      <c r="C27" s="48" t="s">
        <v>340</v>
      </c>
      <c r="D27" s="48" t="s">
        <v>226</v>
      </c>
      <c r="E27" s="48" t="s">
        <v>335</v>
      </c>
      <c r="F27" s="48"/>
      <c r="G27" s="48"/>
      <c r="H27" s="307"/>
      <c r="I27" s="307"/>
      <c r="J27" s="307"/>
      <c r="K27" s="307"/>
      <c r="L27" s="307"/>
    </row>
    <row r="28" spans="2:20">
      <c r="C28" t="s">
        <v>341</v>
      </c>
      <c r="D28" t="s">
        <v>226</v>
      </c>
      <c r="E28" t="s">
        <v>333</v>
      </c>
      <c r="H28" s="307"/>
      <c r="I28" s="307"/>
      <c r="J28" s="307"/>
      <c r="K28" s="307"/>
      <c r="L28" s="307"/>
    </row>
    <row r="29" spans="2:20">
      <c r="C29" t="s">
        <v>341</v>
      </c>
      <c r="D29" t="s">
        <v>226</v>
      </c>
      <c r="E29" t="s">
        <v>335</v>
      </c>
      <c r="H29" s="307"/>
      <c r="I29" s="307"/>
      <c r="J29" s="307"/>
      <c r="K29" s="307"/>
      <c r="L29" s="307"/>
    </row>
    <row r="30" spans="2:20"/>
    <row r="31" spans="2:20" ht="14.25">
      <c r="B31" s="116" t="s">
        <v>342</v>
      </c>
      <c r="C31" s="118"/>
      <c r="D31" s="118"/>
      <c r="E31" s="118"/>
      <c r="F31" s="118"/>
      <c r="G31" s="118"/>
      <c r="H31" s="118"/>
      <c r="I31" s="118"/>
      <c r="J31" s="118"/>
      <c r="K31" s="118"/>
      <c r="L31" s="118"/>
      <c r="M31" s="118"/>
      <c r="N31" s="118"/>
      <c r="O31" s="118"/>
      <c r="P31" s="237"/>
      <c r="Q31" s="237"/>
      <c r="R31" s="237"/>
      <c r="S31" s="237"/>
      <c r="T31" s="237"/>
    </row>
    <row r="32" spans="2:20"/>
    <row r="33" spans="3:12">
      <c r="C33" t="s">
        <v>343</v>
      </c>
      <c r="D33" t="s">
        <v>257</v>
      </c>
      <c r="E33" t="s">
        <v>333</v>
      </c>
      <c r="H33" s="308">
        <f>'1.2 PCFM Inputs Summary'!H11</f>
        <v>0</v>
      </c>
      <c r="I33" s="308">
        <f>'1.2 PCFM Inputs Summary'!I11</f>
        <v>0</v>
      </c>
      <c r="J33" s="308">
        <f>'1.2 PCFM Inputs Summary'!J11</f>
        <v>0</v>
      </c>
      <c r="K33" s="308">
        <f>'1.2 PCFM Inputs Summary'!K11</f>
        <v>0</v>
      </c>
      <c r="L33" s="308">
        <f>'1.2 PCFM Inputs Summary'!L11</f>
        <v>0</v>
      </c>
    </row>
    <row r="34" spans="3:12">
      <c r="C34" s="48" t="s">
        <v>344</v>
      </c>
      <c r="D34" s="48" t="s">
        <v>257</v>
      </c>
      <c r="E34" s="48" t="s">
        <v>335</v>
      </c>
      <c r="F34" s="48"/>
      <c r="G34" s="48"/>
      <c r="H34" s="308">
        <f>'1.2 PCFM Inputs Summary'!H12</f>
        <v>0</v>
      </c>
      <c r="I34" s="308">
        <f>'1.2 PCFM Inputs Summary'!I12</f>
        <v>0</v>
      </c>
      <c r="J34" s="308">
        <f>'1.2 PCFM Inputs Summary'!J12</f>
        <v>0</v>
      </c>
      <c r="K34" s="308">
        <f>'1.2 PCFM Inputs Summary'!K12</f>
        <v>0</v>
      </c>
      <c r="L34" s="308">
        <f>'1.2 PCFM Inputs Summary'!L12</f>
        <v>0</v>
      </c>
    </row>
    <row r="35" spans="3:12">
      <c r="C35" t="s">
        <v>345</v>
      </c>
      <c r="D35" t="s">
        <v>257</v>
      </c>
      <c r="H35" s="291">
        <f>SUM(H33:H34)</f>
        <v>0</v>
      </c>
      <c r="I35" s="291">
        <f t="shared" ref="I35:K35" si="0">SUM(I33:I34)</f>
        <v>0</v>
      </c>
      <c r="J35" s="291">
        <f t="shared" si="0"/>
        <v>0</v>
      </c>
      <c r="K35" s="291">
        <f t="shared" si="0"/>
        <v>0</v>
      </c>
      <c r="L35" s="291">
        <f>SUM(L33:L34)</f>
        <v>0</v>
      </c>
    </row>
    <row r="36" spans="3:12"/>
    <row r="37" spans="3:12"/>
    <row r="38" spans="3:12">
      <c r="C38" t="s">
        <v>332</v>
      </c>
      <c r="D38" t="s">
        <v>257</v>
      </c>
      <c r="E38" t="s">
        <v>333</v>
      </c>
      <c r="H38" s="309">
        <f>IFERROR((INDEX($H$33:$H$34,MATCH($E38,$E$33:$E$34,0))*H16),"-")</f>
        <v>0</v>
      </c>
      <c r="I38" s="309">
        <f>IFERROR((INDEX(I$33:I$34,MATCH($E38,$E$33:$E$34,0))*I16),"-")</f>
        <v>0</v>
      </c>
      <c r="J38" s="309">
        <f t="shared" ref="J38:L38" si="1">IFERROR((INDEX(J$33:J$34,MATCH($E38,$E$33:$E$34,0))*J16),"-")</f>
        <v>0</v>
      </c>
      <c r="K38" s="309">
        <f t="shared" si="1"/>
        <v>0</v>
      </c>
      <c r="L38" s="309">
        <f t="shared" si="1"/>
        <v>0</v>
      </c>
    </row>
    <row r="39" spans="3:12">
      <c r="C39" s="48" t="s">
        <v>332</v>
      </c>
      <c r="D39" s="48" t="s">
        <v>257</v>
      </c>
      <c r="E39" s="48" t="s">
        <v>335</v>
      </c>
      <c r="F39" s="48"/>
      <c r="G39" s="48"/>
      <c r="H39" s="309">
        <f t="shared" ref="H39" si="2">IFERROR((INDEX($H$33:$H$34,MATCH($E39,$E$33:$E$34,0))*H17),"-")</f>
        <v>0</v>
      </c>
      <c r="I39" s="309">
        <f t="shared" ref="I39:L39" si="3">IFERROR((INDEX(I$33:I$34,MATCH($E39,$E$33:$E$34,0))*I17),"-")</f>
        <v>0</v>
      </c>
      <c r="J39" s="309">
        <f t="shared" si="3"/>
        <v>0</v>
      </c>
      <c r="K39" s="309">
        <f t="shared" si="3"/>
        <v>0</v>
      </c>
      <c r="L39" s="309">
        <f t="shared" si="3"/>
        <v>0</v>
      </c>
    </row>
    <row r="40" spans="3:12">
      <c r="C40" t="s">
        <v>336</v>
      </c>
      <c r="D40" t="s">
        <v>257</v>
      </c>
      <c r="E40" t="s">
        <v>333</v>
      </c>
      <c r="H40" s="309">
        <f t="shared" ref="H40" si="4">IFERROR((INDEX($H$33:$H$34,MATCH($E40,$E$33:$E$34,0))*H18),"-")</f>
        <v>0</v>
      </c>
      <c r="I40" s="309">
        <f t="shared" ref="I40:L40" si="5">IFERROR((INDEX(I$33:I$34,MATCH($E40,$E$33:$E$34,0))*I18),"-")</f>
        <v>0</v>
      </c>
      <c r="J40" s="309">
        <f t="shared" si="5"/>
        <v>0</v>
      </c>
      <c r="K40" s="309">
        <f t="shared" si="5"/>
        <v>0</v>
      </c>
      <c r="L40" s="309">
        <f t="shared" si="5"/>
        <v>0</v>
      </c>
    </row>
    <row r="41" spans="3:12">
      <c r="C41" s="48" t="s">
        <v>336</v>
      </c>
      <c r="D41" s="48" t="s">
        <v>257</v>
      </c>
      <c r="E41" s="48" t="s">
        <v>335</v>
      </c>
      <c r="F41" s="48"/>
      <c r="G41" s="48"/>
      <c r="H41" s="309">
        <f t="shared" ref="H41" si="6">IFERROR((INDEX($H$33:$H$34,MATCH($E41,$E$33:$E$34,0))*H19),"-")</f>
        <v>0</v>
      </c>
      <c r="I41" s="309">
        <f t="shared" ref="I41:L41" si="7">IFERROR((INDEX(I$33:I$34,MATCH($E41,$E$33:$E$34,0))*I19),"-")</f>
        <v>0</v>
      </c>
      <c r="J41" s="309">
        <f t="shared" si="7"/>
        <v>0</v>
      </c>
      <c r="K41" s="309">
        <f t="shared" si="7"/>
        <v>0</v>
      </c>
      <c r="L41" s="309">
        <f t="shared" si="7"/>
        <v>0</v>
      </c>
    </row>
    <row r="42" spans="3:12">
      <c r="C42" t="s">
        <v>337</v>
      </c>
      <c r="D42" t="s">
        <v>257</v>
      </c>
      <c r="E42" t="s">
        <v>333</v>
      </c>
      <c r="H42" s="309">
        <f t="shared" ref="H42" si="8">IFERROR((INDEX($H$33:$H$34,MATCH($E42,$E$33:$E$34,0))*H20),"-")</f>
        <v>0</v>
      </c>
      <c r="I42" s="309">
        <f t="shared" ref="I42:L42" si="9">IFERROR((INDEX(I$33:I$34,MATCH($E42,$E$33:$E$34,0))*I20),"-")</f>
        <v>0</v>
      </c>
      <c r="J42" s="309">
        <f t="shared" si="9"/>
        <v>0</v>
      </c>
      <c r="K42" s="309">
        <f t="shared" si="9"/>
        <v>0</v>
      </c>
      <c r="L42" s="309">
        <f t="shared" si="9"/>
        <v>0</v>
      </c>
    </row>
    <row r="43" spans="3:12">
      <c r="C43" s="48" t="s">
        <v>337</v>
      </c>
      <c r="D43" s="48" t="s">
        <v>257</v>
      </c>
      <c r="E43" s="48" t="s">
        <v>335</v>
      </c>
      <c r="F43" s="48"/>
      <c r="G43" s="48"/>
      <c r="H43" s="309">
        <f t="shared" ref="H43" si="10">IFERROR((INDEX($H$33:$H$34,MATCH($E43,$E$33:$E$34,0))*H21),"-")</f>
        <v>0</v>
      </c>
      <c r="I43" s="309">
        <f t="shared" ref="I43:L43" si="11">IFERROR((INDEX(I$33:I$34,MATCH($E43,$E$33:$E$34,0))*I21),"-")</f>
        <v>0</v>
      </c>
      <c r="J43" s="309">
        <f t="shared" si="11"/>
        <v>0</v>
      </c>
      <c r="K43" s="309">
        <f t="shared" si="11"/>
        <v>0</v>
      </c>
      <c r="L43" s="309">
        <f t="shared" si="11"/>
        <v>0</v>
      </c>
    </row>
    <row r="44" spans="3:12">
      <c r="C44" t="s">
        <v>338</v>
      </c>
      <c r="D44" t="s">
        <v>257</v>
      </c>
      <c r="E44" t="s">
        <v>333</v>
      </c>
      <c r="H44" s="309">
        <f t="shared" ref="H44" si="12">IFERROR((INDEX($H$33:$H$34,MATCH($E44,$E$33:$E$34,0))*H22),"-")</f>
        <v>0</v>
      </c>
      <c r="I44" s="309">
        <f t="shared" ref="I44:L44" si="13">IFERROR((INDEX(I$33:I$34,MATCH($E44,$E$33:$E$34,0))*I22),"-")</f>
        <v>0</v>
      </c>
      <c r="J44" s="309">
        <f t="shared" si="13"/>
        <v>0</v>
      </c>
      <c r="K44" s="309">
        <f t="shared" si="13"/>
        <v>0</v>
      </c>
      <c r="L44" s="309">
        <f t="shared" si="13"/>
        <v>0</v>
      </c>
    </row>
    <row r="45" spans="3:12">
      <c r="C45" s="48" t="s">
        <v>338</v>
      </c>
      <c r="D45" s="48" t="s">
        <v>257</v>
      </c>
      <c r="E45" s="48" t="s">
        <v>335</v>
      </c>
      <c r="F45" s="48"/>
      <c r="G45" s="48"/>
      <c r="H45" s="309">
        <f t="shared" ref="H45" si="14">IFERROR((INDEX($H$33:$H$34,MATCH($E45,$E$33:$E$34,0))*H23),"-")</f>
        <v>0</v>
      </c>
      <c r="I45" s="309">
        <f t="shared" ref="I45:L45" si="15">IFERROR((INDEX(I$33:I$34,MATCH($E45,$E$33:$E$34,0))*I23),"-")</f>
        <v>0</v>
      </c>
      <c r="J45" s="309">
        <f t="shared" si="15"/>
        <v>0</v>
      </c>
      <c r="K45" s="309">
        <f t="shared" si="15"/>
        <v>0</v>
      </c>
      <c r="L45" s="309">
        <f t="shared" si="15"/>
        <v>0</v>
      </c>
    </row>
    <row r="46" spans="3:12">
      <c r="C46" t="s">
        <v>339</v>
      </c>
      <c r="D46" t="s">
        <v>257</v>
      </c>
      <c r="E46" t="s">
        <v>333</v>
      </c>
      <c r="H46" s="309">
        <f t="shared" ref="H46" si="16">IFERROR((INDEX($H$33:$H$34,MATCH($E46,$E$33:$E$34,0))*H24),"-")</f>
        <v>0</v>
      </c>
      <c r="I46" s="309">
        <f t="shared" ref="I46:L46" si="17">IFERROR((INDEX(I$33:I$34,MATCH($E46,$E$33:$E$34,0))*I24),"-")</f>
        <v>0</v>
      </c>
      <c r="J46" s="309">
        <f t="shared" si="17"/>
        <v>0</v>
      </c>
      <c r="K46" s="309">
        <f t="shared" si="17"/>
        <v>0</v>
      </c>
      <c r="L46" s="309">
        <f t="shared" si="17"/>
        <v>0</v>
      </c>
    </row>
    <row r="47" spans="3:12">
      <c r="C47" s="48" t="s">
        <v>339</v>
      </c>
      <c r="D47" s="48" t="s">
        <v>257</v>
      </c>
      <c r="E47" s="48" t="s">
        <v>335</v>
      </c>
      <c r="F47" s="48"/>
      <c r="G47" s="48"/>
      <c r="H47" s="309">
        <f t="shared" ref="H47" si="18">IFERROR((INDEX($H$33:$H$34,MATCH($E47,$E$33:$E$34,0))*H25),"-")</f>
        <v>0</v>
      </c>
      <c r="I47" s="309">
        <f t="shared" ref="I47:L47" si="19">IFERROR((INDEX(I$33:I$34,MATCH($E47,$E$33:$E$34,0))*I25),"-")</f>
        <v>0</v>
      </c>
      <c r="J47" s="309">
        <f t="shared" si="19"/>
        <v>0</v>
      </c>
      <c r="K47" s="309">
        <f t="shared" si="19"/>
        <v>0</v>
      </c>
      <c r="L47" s="309">
        <f t="shared" si="19"/>
        <v>0</v>
      </c>
    </row>
    <row r="48" spans="3:12">
      <c r="C48" t="s">
        <v>340</v>
      </c>
      <c r="D48" t="s">
        <v>257</v>
      </c>
      <c r="E48" t="s">
        <v>333</v>
      </c>
      <c r="H48" s="309">
        <f t="shared" ref="H48" si="20">IFERROR((INDEX($H$33:$H$34,MATCH($E48,$E$33:$E$34,0))*H26),"-")</f>
        <v>0</v>
      </c>
      <c r="I48" s="309">
        <f t="shared" ref="I48:L48" si="21">IFERROR((INDEX(I$33:I$34,MATCH($E48,$E$33:$E$34,0))*I26),"-")</f>
        <v>0</v>
      </c>
      <c r="J48" s="309">
        <f t="shared" si="21"/>
        <v>0</v>
      </c>
      <c r="K48" s="309">
        <f t="shared" si="21"/>
        <v>0</v>
      </c>
      <c r="L48" s="309">
        <f t="shared" si="21"/>
        <v>0</v>
      </c>
    </row>
    <row r="49" spans="2:20">
      <c r="C49" s="48" t="s">
        <v>340</v>
      </c>
      <c r="D49" s="48" t="s">
        <v>257</v>
      </c>
      <c r="E49" s="48" t="s">
        <v>335</v>
      </c>
      <c r="F49" s="48"/>
      <c r="G49" s="48"/>
      <c r="H49" s="309">
        <f t="shared" ref="H49" si="22">IFERROR((INDEX($H$33:$H$34,MATCH($E49,$E$33:$E$34,0))*H27),"-")</f>
        <v>0</v>
      </c>
      <c r="I49" s="309">
        <f t="shared" ref="I49:L49" si="23">IFERROR((INDEX(I$33:I$34,MATCH($E49,$E$33:$E$34,0))*I27),"-")</f>
        <v>0</v>
      </c>
      <c r="J49" s="309">
        <f t="shared" si="23"/>
        <v>0</v>
      </c>
      <c r="K49" s="309">
        <f t="shared" si="23"/>
        <v>0</v>
      </c>
      <c r="L49" s="309">
        <f t="shared" si="23"/>
        <v>0</v>
      </c>
    </row>
    <row r="50" spans="2:20">
      <c r="C50" t="s">
        <v>341</v>
      </c>
      <c r="D50" t="s">
        <v>257</v>
      </c>
      <c r="E50" t="s">
        <v>333</v>
      </c>
      <c r="H50" s="309">
        <f t="shared" ref="H50" si="24">IFERROR((INDEX($H$33:$H$34,MATCH($E50,$E$33:$E$34,0))*H28),"-")</f>
        <v>0</v>
      </c>
      <c r="I50" s="309">
        <f t="shared" ref="I50:L50" si="25">IFERROR((INDEX(I$33:I$34,MATCH($E50,$E$33:$E$34,0))*I28),"-")</f>
        <v>0</v>
      </c>
      <c r="J50" s="309">
        <f t="shared" si="25"/>
        <v>0</v>
      </c>
      <c r="K50" s="309">
        <f t="shared" si="25"/>
        <v>0</v>
      </c>
      <c r="L50" s="309">
        <f t="shared" si="25"/>
        <v>0</v>
      </c>
    </row>
    <row r="51" spans="2:20">
      <c r="C51" t="s">
        <v>341</v>
      </c>
      <c r="D51" t="s">
        <v>257</v>
      </c>
      <c r="E51" t="s">
        <v>335</v>
      </c>
      <c r="H51" s="309">
        <f t="shared" ref="H51" si="26">IFERROR((INDEX($H$33:$H$34,MATCH($E51,$E$33:$E$34,0))*H29),"-")</f>
        <v>0</v>
      </c>
      <c r="I51" s="309">
        <f t="shared" ref="I51:L51" si="27">IFERROR((INDEX(I$33:I$34,MATCH($E51,$E$33:$E$34,0))*I29),"-")</f>
        <v>0</v>
      </c>
      <c r="J51" s="309">
        <f t="shared" si="27"/>
        <v>0</v>
      </c>
      <c r="K51" s="309">
        <f t="shared" si="27"/>
        <v>0</v>
      </c>
      <c r="L51" s="309">
        <f t="shared" si="27"/>
        <v>0</v>
      </c>
    </row>
    <row r="52" spans="2:20"/>
    <row r="53" spans="2:20" ht="14.25" hidden="1" customHeight="1">
      <c r="B53" s="116" t="s">
        <v>346</v>
      </c>
      <c r="C53" s="118"/>
      <c r="D53" s="118"/>
      <c r="E53" s="118"/>
      <c r="F53" s="118"/>
      <c r="G53" s="118"/>
      <c r="H53" s="118"/>
      <c r="I53" s="118"/>
      <c r="J53" s="118"/>
      <c r="K53" s="118"/>
      <c r="L53" s="118"/>
      <c r="M53" s="118"/>
      <c r="N53" s="118"/>
      <c r="O53" s="118"/>
      <c r="P53" s="237"/>
      <c r="Q53" s="237"/>
      <c r="R53" s="237"/>
      <c r="S53" s="237"/>
      <c r="T53" s="237"/>
    </row>
    <row r="54" spans="2:20"/>
    <row r="55" spans="2:20">
      <c r="C55" t="s">
        <v>332</v>
      </c>
      <c r="D55" t="s">
        <v>226</v>
      </c>
      <c r="H55" s="397" cm="1">
        <f t="array" ref="H55">IFERROR(SUMPRODUCT(($H$38:$H$51)*($C$38:$C$51=$C55))/$H$35,0)</f>
        <v>0</v>
      </c>
      <c r="I55" s="397" cm="1">
        <f t="array" ref="I55">IFERROR(SUMPRODUCT(($I$38:$I$51)*($C$38:$C$51=$C55))/$I$35,0)</f>
        <v>0</v>
      </c>
      <c r="J55" s="397" cm="1">
        <f t="array" ref="J55">IFERROR(SUMPRODUCT(($J$38:$J$51)*($C$38:$C$51=$C55))/$J$35,0)</f>
        <v>0</v>
      </c>
      <c r="K55" s="397" cm="1">
        <f t="array" ref="K55">IFERROR(SUMPRODUCT(($K$38:$K$51)*($C$38:$C$51=$C55))/$K$35,0)</f>
        <v>0</v>
      </c>
      <c r="L55" s="397" cm="1">
        <f t="array" ref="L55">IFERROR(SUMPRODUCT(($L$38:$L$51)*($C$38:$C$51=$C55))/$L$35,0)</f>
        <v>0</v>
      </c>
    </row>
    <row r="56" spans="2:20">
      <c r="C56" t="s">
        <v>336</v>
      </c>
      <c r="D56" t="s">
        <v>226</v>
      </c>
      <c r="H56" s="397" cm="1">
        <f t="array" ref="H56">IFERROR(SUMPRODUCT(($H$38:$H$51)*($C$38:$C$51=$C56))/$H$35,0)</f>
        <v>0</v>
      </c>
      <c r="I56" s="397" cm="1">
        <f t="array" ref="I56">IFERROR(SUMPRODUCT(($I$38:$I$51)*($C$38:$C$51=$C56))/$I$35,0)</f>
        <v>0</v>
      </c>
      <c r="J56" s="397" cm="1">
        <f t="array" ref="J56">IFERROR(SUMPRODUCT(($J$38:$J$51)*($C$38:$C$51=$C56))/$J$35,0)</f>
        <v>0</v>
      </c>
      <c r="K56" s="397" cm="1">
        <f t="array" ref="K56">IFERROR(SUMPRODUCT(($K$38:$K$51)*($C$38:$C$51=$C56))/$K$35,0)</f>
        <v>0</v>
      </c>
      <c r="L56" s="397" cm="1">
        <f t="array" ref="L56">IFERROR(SUMPRODUCT(($L$38:$L$51)*($C$38:$C$51=$C56))/$L$35,0)</f>
        <v>0</v>
      </c>
    </row>
    <row r="57" spans="2:20">
      <c r="C57" t="s">
        <v>337</v>
      </c>
      <c r="D57" t="s">
        <v>226</v>
      </c>
      <c r="H57" s="397" cm="1">
        <f t="array" ref="H57">IFERROR(SUMPRODUCT(($H$38:$H$51)*($C$38:$C$51=$C57))/$H$35,0)</f>
        <v>0</v>
      </c>
      <c r="I57" s="397" cm="1">
        <f t="array" ref="I57">IFERROR(SUMPRODUCT(($I$38:$I$51)*($C$38:$C$51=$C57))/$I$35,0)</f>
        <v>0</v>
      </c>
      <c r="J57" s="397" cm="1">
        <f t="array" ref="J57">IFERROR(SUMPRODUCT(($J$38:$J$51)*($C$38:$C$51=$C57))/$J$35,0)</f>
        <v>0</v>
      </c>
      <c r="K57" s="397" cm="1">
        <f t="array" ref="K57">IFERROR(SUMPRODUCT(($K$38:$K$51)*($C$38:$C$51=$C57))/$K$35,0)</f>
        <v>0</v>
      </c>
      <c r="L57" s="397" cm="1">
        <f t="array" ref="L57">IFERROR(SUMPRODUCT(($L$38:$L$51)*($C$38:$C$51=$C57))/$L$35,0)</f>
        <v>0</v>
      </c>
    </row>
    <row r="58" spans="2:20">
      <c r="C58" t="s">
        <v>338</v>
      </c>
      <c r="D58" t="s">
        <v>226</v>
      </c>
      <c r="H58" s="397" cm="1">
        <f t="array" ref="H58">IFERROR(SUMPRODUCT(($H$38:$H$51)*($C$38:$C$51=$C58))/$H$35,0)</f>
        <v>0</v>
      </c>
      <c r="I58" s="397" cm="1">
        <f t="array" ref="I58">IFERROR(SUMPRODUCT(($I$38:$I$51)*($C$38:$C$51=$C58))/$I$35,0)</f>
        <v>0</v>
      </c>
      <c r="J58" s="397" cm="1">
        <f t="array" ref="J58">IFERROR(SUMPRODUCT(($J$38:$J$51)*($C$38:$C$51=$C58))/$J$35,0)</f>
        <v>0</v>
      </c>
      <c r="K58" s="397" cm="1">
        <f t="array" ref="K58">IFERROR(SUMPRODUCT(($K$38:$K$51)*($C$38:$C$51=$C58))/$K$35,0)</f>
        <v>0</v>
      </c>
      <c r="L58" s="397" cm="1">
        <f t="array" ref="L58">IFERROR(SUMPRODUCT(($L$38:$L$51)*($C$38:$C$51=$C58))/$L$35,0)</f>
        <v>0</v>
      </c>
    </row>
    <row r="59" spans="2:20">
      <c r="C59" t="s">
        <v>339</v>
      </c>
      <c r="D59" t="s">
        <v>226</v>
      </c>
      <c r="H59" s="397" cm="1">
        <f t="array" ref="H59">IFERROR(SUMPRODUCT(($H$38:$H$51)*($C$38:$C$51=$C59))/$H$35,0)</f>
        <v>0</v>
      </c>
      <c r="I59" s="397" cm="1">
        <f t="array" ref="I59">IFERROR(SUMPRODUCT(($I$38:$I$51)*($C$38:$C$51=$C59))/$I$35,0)</f>
        <v>0</v>
      </c>
      <c r="J59" s="397" cm="1">
        <f t="array" ref="J59">IFERROR(SUMPRODUCT(($J$38:$J$51)*($C$38:$C$51=$C59))/$J$35,0)</f>
        <v>0</v>
      </c>
      <c r="K59" s="397" cm="1">
        <f t="array" ref="K59">IFERROR(SUMPRODUCT(($K$38:$K$51)*($C$38:$C$51=$C59))/$K$35,0)</f>
        <v>0</v>
      </c>
      <c r="L59" s="397" cm="1">
        <f t="array" ref="L59">IFERROR(SUMPRODUCT(($L$38:$L$51)*($C$38:$C$51=$C59))/$L$35,0)</f>
        <v>0</v>
      </c>
    </row>
    <row r="60" spans="2:20">
      <c r="C60" t="s">
        <v>340</v>
      </c>
      <c r="D60" t="s">
        <v>226</v>
      </c>
      <c r="H60" s="397" cm="1">
        <f t="array" ref="H60">IFERROR(SUMPRODUCT(($H$38:$H$51)*($C$38:$C$51=$C60))/$H$35,0)</f>
        <v>0</v>
      </c>
      <c r="I60" s="397" cm="1">
        <f t="array" ref="I60">IFERROR(SUMPRODUCT(($I$38:$I$51)*($C$38:$C$51=$C60))/$I$35,0)</f>
        <v>0</v>
      </c>
      <c r="J60" s="397" cm="1">
        <f t="array" ref="J60">IFERROR(SUMPRODUCT(($J$38:$J$51)*($C$38:$C$51=$C60))/$J$35,0)</f>
        <v>0</v>
      </c>
      <c r="K60" s="397" cm="1">
        <f t="array" ref="K60">IFERROR(SUMPRODUCT(($K$38:$K$51)*($C$38:$C$51=$C60))/$K$35,0)</f>
        <v>0</v>
      </c>
      <c r="L60" s="397" cm="1">
        <f t="array" ref="L60">IFERROR(SUMPRODUCT(($L$38:$L$51)*($C$38:$C$51=$C60))/$L$35,0)</f>
        <v>0</v>
      </c>
    </row>
    <row r="61" spans="2:20">
      <c r="C61" t="s">
        <v>341</v>
      </c>
      <c r="D61" t="s">
        <v>226</v>
      </c>
      <c r="H61" s="397" cm="1">
        <f t="array" ref="H61">IFERROR(SUMPRODUCT(($H$38:$H$51)*($C$38:$C$51=$C61))/$H$35,0)</f>
        <v>0</v>
      </c>
      <c r="I61" s="397" cm="1">
        <f t="array" ref="I61">IFERROR(SUMPRODUCT(($I$38:$I$51)*($C$38:$C$51=$C61))/$I$35,0)</f>
        <v>0</v>
      </c>
      <c r="J61" s="397" cm="1">
        <f t="array" ref="J61">IFERROR(SUMPRODUCT(($J$38:$J$51)*($C$38:$C$51=$C61))/$J$35,0)</f>
        <v>0</v>
      </c>
      <c r="K61" s="397" cm="1">
        <f t="array" ref="K61">IFERROR(SUMPRODUCT(($K$38:$K$51)*($C$38:$C$51=$C61))/$K$35,0)</f>
        <v>0</v>
      </c>
      <c r="L61" s="397" cm="1">
        <f t="array" ref="L61">IFERROR(SUMPRODUCT(($L$38:$L$51)*($C$38:$C$51=$C61))/$L$35,0)</f>
        <v>0</v>
      </c>
    </row>
    <row r="62" spans="2:20">
      <c r="C62" s="419" t="s">
        <v>347</v>
      </c>
      <c r="D62" s="419" t="s">
        <v>226</v>
      </c>
      <c r="H62" s="310">
        <f>SUM(H55:H61)</f>
        <v>0</v>
      </c>
      <c r="I62" s="310">
        <f t="shared" ref="I62:L62" si="28">SUM(I55:I61)</f>
        <v>0</v>
      </c>
      <c r="J62" s="310">
        <f t="shared" si="28"/>
        <v>0</v>
      </c>
      <c r="K62" s="310">
        <f t="shared" si="28"/>
        <v>0</v>
      </c>
      <c r="L62" s="310">
        <f t="shared" si="28"/>
        <v>0</v>
      </c>
    </row>
    <row r="63" spans="2:20">
      <c r="C63" s="77"/>
      <c r="D63" s="77"/>
      <c r="H63" s="97"/>
      <c r="I63" s="97"/>
      <c r="J63" s="97"/>
      <c r="K63" s="97"/>
      <c r="L63" s="97"/>
    </row>
    <row r="64" spans="2:20" ht="14.25" hidden="1" customHeight="1">
      <c r="B64" s="116" t="s">
        <v>348</v>
      </c>
      <c r="C64" s="118"/>
      <c r="D64" s="118"/>
      <c r="E64" s="118"/>
      <c r="F64" s="118"/>
      <c r="G64" s="118"/>
      <c r="H64" s="118"/>
      <c r="I64" s="118"/>
      <c r="J64" s="118"/>
      <c r="K64" s="118"/>
      <c r="L64" s="118"/>
      <c r="M64" s="118"/>
      <c r="N64" s="118"/>
      <c r="O64" s="118"/>
      <c r="P64" s="237"/>
      <c r="Q64" s="237"/>
      <c r="R64" s="237"/>
      <c r="S64" s="237"/>
      <c r="T64" s="237"/>
    </row>
    <row r="65" spans="3:24">
      <c r="C65" s="77"/>
      <c r="D65" s="77"/>
      <c r="H65" s="97"/>
      <c r="I65" s="97"/>
      <c r="J65" s="97"/>
      <c r="K65" s="97"/>
      <c r="L65" s="97"/>
    </row>
    <row r="66" spans="3:24" ht="18" customHeight="1">
      <c r="C66" t="s">
        <v>301</v>
      </c>
      <c r="D66" t="s">
        <v>266</v>
      </c>
      <c r="E66" t="s">
        <v>302</v>
      </c>
      <c r="H66" s="311"/>
      <c r="I66" s="288"/>
      <c r="J66" s="288"/>
      <c r="K66" s="288"/>
      <c r="L66" s="288"/>
      <c r="M66" s="241" t="s">
        <v>349</v>
      </c>
      <c r="N66" s="236"/>
      <c r="O66" s="236"/>
      <c r="P66" s="238"/>
      <c r="Q66" s="239"/>
      <c r="R66" s="239"/>
      <c r="S66" s="239"/>
      <c r="T66" s="239"/>
      <c r="U66" s="236"/>
      <c r="V66" s="236"/>
      <c r="W66" s="240"/>
      <c r="X66" s="236"/>
    </row>
    <row r="67" spans="3:24" ht="18">
      <c r="C67" t="s">
        <v>303</v>
      </c>
      <c r="D67" t="s">
        <v>266</v>
      </c>
      <c r="E67" t="s">
        <v>304</v>
      </c>
      <c r="H67" s="311"/>
      <c r="I67" s="288"/>
      <c r="J67" s="288"/>
      <c r="K67" s="288"/>
      <c r="L67" s="288"/>
      <c r="M67" s="235"/>
      <c r="N67" s="236"/>
      <c r="O67" s="236"/>
      <c r="P67" s="238"/>
      <c r="Q67" s="239"/>
      <c r="R67" s="239"/>
      <c r="S67" s="239"/>
      <c r="T67" s="239"/>
      <c r="U67" s="236"/>
      <c r="V67" s="236"/>
      <c r="W67" s="240"/>
      <c r="X67" s="236"/>
    </row>
    <row r="68" spans="3:24" ht="18">
      <c r="C68" t="s">
        <v>305</v>
      </c>
      <c r="D68" t="s">
        <v>266</v>
      </c>
      <c r="E68" t="s">
        <v>306</v>
      </c>
      <c r="H68" s="311"/>
      <c r="I68" s="288"/>
      <c r="J68" s="288"/>
      <c r="K68" s="288"/>
      <c r="L68" s="288"/>
      <c r="P68" s="238"/>
      <c r="Q68" s="239"/>
      <c r="R68" s="239"/>
      <c r="S68" s="239"/>
      <c r="T68" s="239"/>
    </row>
    <row r="69" spans="3:24" ht="18">
      <c r="C69" t="s">
        <v>307</v>
      </c>
      <c r="D69" t="s">
        <v>266</v>
      </c>
      <c r="E69" t="s">
        <v>308</v>
      </c>
      <c r="H69" s="311"/>
      <c r="I69" s="288"/>
      <c r="J69" s="288"/>
      <c r="K69" s="288"/>
      <c r="L69" s="288"/>
      <c r="P69" s="238"/>
      <c r="Q69" s="239"/>
      <c r="R69" s="239"/>
      <c r="S69" s="239"/>
      <c r="T69" s="239"/>
    </row>
    <row r="70" spans="3:24" ht="18">
      <c r="C70" t="s">
        <v>309</v>
      </c>
      <c r="D70" t="s">
        <v>266</v>
      </c>
      <c r="E70" t="s">
        <v>310</v>
      </c>
      <c r="H70" s="311"/>
      <c r="I70" s="288"/>
      <c r="J70" s="288"/>
      <c r="K70" s="288"/>
      <c r="L70" s="288"/>
      <c r="P70" s="238"/>
      <c r="Q70" s="239"/>
      <c r="R70" s="239"/>
      <c r="S70" s="239"/>
      <c r="T70" s="239"/>
    </row>
    <row r="71" spans="3:24"/>
  </sheetData>
  <mergeCells count="1">
    <mergeCell ref="H9:L9"/>
  </mergeCells>
  <dataValidations count="1">
    <dataValidation type="list" allowBlank="1" showInputMessage="1" showErrorMessage="1" sqref="R7" xr:uid="{851802A1-9C78-41A4-9481-124DE9D1AF0A}">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1875-07F5-457E-9E4F-4D69E750E317}">
  <sheetPr>
    <tabColor theme="4"/>
    <pageSetUpPr autoPageBreaks="0"/>
  </sheetPr>
  <dimension ref="A1:O183"/>
  <sheetViews>
    <sheetView topLeftCell="A101" zoomScale="115" zoomScaleNormal="115" workbookViewId="0">
      <selection activeCell="B115" sqref="B115"/>
    </sheetView>
  </sheetViews>
  <sheetFormatPr defaultColWidth="0" defaultRowHeight="15" zeroHeight="1"/>
  <cols>
    <col min="1" max="1" width="2.875" style="143" customWidth="1"/>
    <col min="2" max="2" width="49.75" style="143" customWidth="1"/>
    <col min="3" max="3" width="9.75" style="143" bestFit="1" customWidth="1"/>
    <col min="4" max="4" width="11" style="143" bestFit="1" customWidth="1"/>
    <col min="5" max="5" width="15.25" style="143" bestFit="1" customWidth="1"/>
    <col min="6" max="6" width="9.125" style="143" customWidth="1"/>
    <col min="7" max="11" width="10" style="143" customWidth="1"/>
    <col min="12" max="12" width="9" style="143" customWidth="1"/>
    <col min="13" max="13" width="2.375" style="143" customWidth="1"/>
    <col min="14" max="14" width="2" style="143" customWidth="1"/>
    <col min="15" max="15" width="0" style="143" hidden="1" customWidth="1"/>
    <col min="16" max="16384" width="9" style="143" hidden="1"/>
  </cols>
  <sheetData>
    <row r="1" spans="1:14" ht="26.25">
      <c r="A1" s="1" t="str">
        <f>Cover!$A$2</f>
        <v>ESO Regulatory Reporting Pack</v>
      </c>
      <c r="B1" s="3"/>
      <c r="C1" s="2"/>
      <c r="D1" s="2"/>
      <c r="E1" s="2"/>
      <c r="F1" s="2"/>
      <c r="G1" s="2"/>
      <c r="H1" s="2"/>
      <c r="I1" s="2"/>
      <c r="J1" s="2"/>
      <c r="K1" s="2"/>
      <c r="L1" s="2"/>
      <c r="M1" s="2"/>
      <c r="N1" s="2"/>
    </row>
    <row r="2" spans="1:14" ht="26.25">
      <c r="A2" s="3" t="str">
        <f>Cover!$A$3</f>
        <v>National Grid Electricity System Operator</v>
      </c>
      <c r="B2" s="3"/>
      <c r="C2" s="2"/>
      <c r="D2" s="2"/>
      <c r="E2" s="2"/>
      <c r="F2" s="2"/>
      <c r="G2" s="2"/>
      <c r="H2" s="2"/>
      <c r="I2" s="2"/>
      <c r="J2" s="2"/>
      <c r="K2" s="2"/>
      <c r="L2" s="2"/>
      <c r="M2" s="2"/>
      <c r="N2" s="2"/>
    </row>
    <row r="3" spans="1:14" ht="26.25">
      <c r="A3" s="3" t="str">
        <f>Cover!$A$4</f>
        <v>2022/23</v>
      </c>
      <c r="B3" s="3"/>
      <c r="C3" s="3"/>
      <c r="D3" s="3"/>
      <c r="E3" s="2"/>
      <c r="F3" s="2"/>
      <c r="G3" s="2"/>
      <c r="H3" s="2"/>
      <c r="I3" s="2"/>
      <c r="J3" s="2"/>
      <c r="K3" s="2"/>
      <c r="L3" s="2"/>
      <c r="M3" s="2"/>
      <c r="N3" s="2"/>
    </row>
    <row r="4" spans="1:14" ht="27" thickBot="1">
      <c r="A4" s="27" t="s">
        <v>350</v>
      </c>
      <c r="B4" s="27"/>
      <c r="C4" s="7"/>
      <c r="D4" s="7"/>
      <c r="E4" s="7"/>
      <c r="F4" s="7"/>
      <c r="G4" s="7"/>
      <c r="H4" s="7"/>
      <c r="I4" s="7"/>
      <c r="J4" s="7"/>
      <c r="K4" s="7"/>
      <c r="L4" s="7"/>
      <c r="M4" s="7"/>
      <c r="N4" s="7"/>
    </row>
    <row r="5" spans="1:14"/>
    <row r="6" spans="1:14"/>
    <row r="7" spans="1:14" ht="18">
      <c r="A7" s="117" t="s">
        <v>351</v>
      </c>
      <c r="B7" s="117"/>
      <c r="C7" s="117"/>
      <c r="D7" s="117"/>
      <c r="E7" s="117"/>
      <c r="F7" s="117"/>
      <c r="G7" s="117"/>
      <c r="H7" s="117"/>
      <c r="I7" s="117"/>
      <c r="J7" s="117"/>
      <c r="K7" s="117"/>
      <c r="L7" s="117"/>
      <c r="M7" s="117"/>
      <c r="N7" s="117"/>
    </row>
    <row r="8" spans="1:14">
      <c r="B8" s="151" t="s">
        <v>352</v>
      </c>
      <c r="C8" s="164"/>
      <c r="D8" s="163"/>
      <c r="E8" s="163"/>
      <c r="F8" s="163"/>
      <c r="G8" s="162"/>
      <c r="H8" s="162"/>
      <c r="I8" s="162"/>
      <c r="J8" s="162"/>
      <c r="K8" s="162"/>
    </row>
    <row r="9" spans="1:14">
      <c r="A9" s="149"/>
    </row>
    <row r="10" spans="1:14" ht="15.75" thickBot="1">
      <c r="A10" s="149"/>
    </row>
    <row r="11" spans="1:14" ht="15.75" thickBot="1">
      <c r="C11" s="149"/>
      <c r="D11" s="149" t="s">
        <v>230</v>
      </c>
      <c r="E11" s="149" t="s">
        <v>353</v>
      </c>
      <c r="F11" s="149"/>
      <c r="G11" s="469" t="s">
        <v>254</v>
      </c>
      <c r="H11" s="470"/>
      <c r="I11" s="470"/>
      <c r="J11" s="470"/>
      <c r="K11" s="471"/>
      <c r="L11" s="149"/>
      <c r="M11" s="149"/>
    </row>
    <row r="12" spans="1:14">
      <c r="B12" s="149"/>
      <c r="G12" s="40" t="s">
        <v>182</v>
      </c>
      <c r="H12" s="40" t="s">
        <v>7</v>
      </c>
      <c r="I12" s="40" t="s">
        <v>185</v>
      </c>
      <c r="J12" s="40" t="s">
        <v>186</v>
      </c>
      <c r="K12" s="40" t="s">
        <v>187</v>
      </c>
    </row>
    <row r="13" spans="1:14"/>
    <row r="14" spans="1:14">
      <c r="B14" s="147" t="s">
        <v>354</v>
      </c>
      <c r="C14" s="147" t="s">
        <v>355</v>
      </c>
      <c r="D14" s="147" t="s">
        <v>266</v>
      </c>
      <c r="E14" s="160" t="s">
        <v>356</v>
      </c>
      <c r="F14" s="160"/>
      <c r="G14" s="269">
        <f>G41</f>
        <v>0</v>
      </c>
      <c r="H14" s="269">
        <f>H41</f>
        <v>0</v>
      </c>
      <c r="I14" s="269">
        <f>I41</f>
        <v>0</v>
      </c>
      <c r="J14" s="269">
        <f>J41</f>
        <v>0</v>
      </c>
      <c r="K14" s="269">
        <f>K41</f>
        <v>0</v>
      </c>
    </row>
    <row r="15" spans="1:14">
      <c r="B15" s="161" t="s">
        <v>357</v>
      </c>
      <c r="C15" s="147" t="s">
        <v>358</v>
      </c>
      <c r="D15" s="155" t="s">
        <v>266</v>
      </c>
      <c r="E15" s="160" t="s">
        <v>359</v>
      </c>
      <c r="F15" s="160"/>
      <c r="G15" s="269">
        <f>G63</f>
        <v>0</v>
      </c>
      <c r="H15" s="269">
        <f>H63</f>
        <v>0</v>
      </c>
      <c r="I15" s="269">
        <f>I63</f>
        <v>0</v>
      </c>
      <c r="J15" s="269">
        <f>J63</f>
        <v>0</v>
      </c>
      <c r="K15" s="269">
        <f>K63</f>
        <v>0</v>
      </c>
    </row>
    <row r="16" spans="1:14">
      <c r="B16" s="161" t="s">
        <v>360</v>
      </c>
      <c r="C16" s="147" t="s">
        <v>358</v>
      </c>
      <c r="D16" s="155" t="s">
        <v>266</v>
      </c>
      <c r="E16" s="160" t="s">
        <v>361</v>
      </c>
      <c r="F16" s="160"/>
      <c r="G16" s="269">
        <f>G73</f>
        <v>0</v>
      </c>
      <c r="H16" s="269">
        <f>H73</f>
        <v>0</v>
      </c>
      <c r="I16" s="269">
        <f>I73</f>
        <v>0</v>
      </c>
      <c r="J16" s="269">
        <f>J73</f>
        <v>0</v>
      </c>
      <c r="K16" s="269">
        <f>K73</f>
        <v>0</v>
      </c>
    </row>
    <row r="17" spans="1:15">
      <c r="B17" s="147" t="s">
        <v>362</v>
      </c>
      <c r="C17" s="147" t="s">
        <v>363</v>
      </c>
      <c r="D17" s="147" t="s">
        <v>266</v>
      </c>
      <c r="E17" s="160" t="s">
        <v>364</v>
      </c>
      <c r="F17" s="160"/>
      <c r="G17" s="269">
        <f>G81</f>
        <v>0</v>
      </c>
      <c r="H17" s="269">
        <f>H81</f>
        <v>0</v>
      </c>
      <c r="I17" s="269">
        <f>I81</f>
        <v>0</v>
      </c>
      <c r="J17" s="269">
        <f>J81</f>
        <v>0</v>
      </c>
      <c r="K17" s="269">
        <f>K81</f>
        <v>0</v>
      </c>
    </row>
    <row r="18" spans="1:15">
      <c r="B18" s="147" t="s">
        <v>365</v>
      </c>
      <c r="C18" s="147" t="s">
        <v>366</v>
      </c>
      <c r="D18" s="147" t="s">
        <v>266</v>
      </c>
      <c r="E18" s="160" t="s">
        <v>367</v>
      </c>
      <c r="F18" s="160"/>
      <c r="G18" s="269">
        <f>G89</f>
        <v>0</v>
      </c>
      <c r="H18" s="269">
        <f>H89</f>
        <v>0</v>
      </c>
      <c r="I18" s="269">
        <f>I89</f>
        <v>0</v>
      </c>
      <c r="J18" s="269">
        <f>J89</f>
        <v>0</v>
      </c>
      <c r="K18" s="269">
        <f>K89</f>
        <v>0</v>
      </c>
    </row>
    <row r="19" spans="1:15">
      <c r="B19" s="147" t="s">
        <v>368</v>
      </c>
      <c r="C19" s="147" t="s">
        <v>369</v>
      </c>
      <c r="D19" s="147" t="s">
        <v>266</v>
      </c>
      <c r="E19" s="160" t="s">
        <v>370</v>
      </c>
      <c r="F19" s="160"/>
      <c r="G19" s="269">
        <f>G102</f>
        <v>0</v>
      </c>
      <c r="H19" s="269">
        <f>H102</f>
        <v>0</v>
      </c>
      <c r="I19" s="269">
        <f>I102</f>
        <v>0</v>
      </c>
      <c r="J19" s="269">
        <f>J102</f>
        <v>0</v>
      </c>
      <c r="K19" s="223"/>
    </row>
    <row r="20" spans="1:15">
      <c r="B20" s="147" t="s">
        <v>371</v>
      </c>
      <c r="C20" s="147" t="s">
        <v>372</v>
      </c>
      <c r="D20" s="147" t="s">
        <v>266</v>
      </c>
      <c r="E20" s="160" t="s">
        <v>373</v>
      </c>
      <c r="F20" s="160"/>
      <c r="G20" s="223"/>
      <c r="H20" s="269">
        <f>H154</f>
        <v>0</v>
      </c>
      <c r="I20" s="269">
        <f>I154</f>
        <v>0</v>
      </c>
      <c r="J20" s="269">
        <f>J154</f>
        <v>0</v>
      </c>
      <c r="K20" s="269">
        <f>K154</f>
        <v>0</v>
      </c>
      <c r="L20" s="392"/>
    </row>
    <row r="21" spans="1:15">
      <c r="B21" s="147" t="s">
        <v>374</v>
      </c>
      <c r="C21" s="147" t="s">
        <v>375</v>
      </c>
      <c r="D21" s="147" t="s">
        <v>266</v>
      </c>
      <c r="E21" s="160" t="s">
        <v>376</v>
      </c>
      <c r="F21" s="160"/>
      <c r="G21" s="269">
        <f>G169</f>
        <v>0</v>
      </c>
      <c r="H21" s="223"/>
      <c r="I21" s="223"/>
      <c r="J21" s="223"/>
      <c r="K21" s="223"/>
      <c r="L21" s="392"/>
    </row>
    <row r="22" spans="1:15">
      <c r="B22" s="147" t="s">
        <v>377</v>
      </c>
      <c r="C22" s="147" t="s">
        <v>378</v>
      </c>
      <c r="D22" s="147" t="s">
        <v>266</v>
      </c>
      <c r="E22" s="160" t="s">
        <v>379</v>
      </c>
      <c r="F22" s="160"/>
      <c r="G22" s="269">
        <f>G14+G15+G16+G17+G18+G19+G20+G21</f>
        <v>0</v>
      </c>
      <c r="H22" s="269">
        <f>H14+H15+H16+H17+H18+H19+H20+H21</f>
        <v>0</v>
      </c>
      <c r="I22" s="269">
        <f>I14+I15+I16+I17+I18+I19+I20+I21</f>
        <v>0</v>
      </c>
      <c r="J22" s="269">
        <f>J14+J15+J16+J17+J18+J19+J20+J21</f>
        <v>0</v>
      </c>
      <c r="K22" s="269">
        <f>K14+K15+K16+K17+K18+K19+K20+K21</f>
        <v>0</v>
      </c>
      <c r="L22" s="392"/>
    </row>
    <row r="23" spans="1:15"/>
    <row r="24" spans="1:15"/>
    <row r="25" spans="1:15" ht="18">
      <c r="A25" s="117" t="s">
        <v>380</v>
      </c>
      <c r="B25" s="117"/>
      <c r="C25" s="117"/>
      <c r="D25" s="117"/>
      <c r="E25" s="117"/>
      <c r="F25" s="117"/>
      <c r="G25" s="117"/>
      <c r="H25" s="117"/>
      <c r="I25" s="117"/>
      <c r="J25" s="117"/>
      <c r="K25" s="117"/>
      <c r="L25" s="117"/>
      <c r="M25" s="117"/>
      <c r="N25" s="117"/>
    </row>
    <row r="26" spans="1:15" ht="15.75" thickBot="1">
      <c r="B26" s="151" t="s">
        <v>381</v>
      </c>
    </row>
    <row r="27" spans="1:15" ht="15.75" thickBot="1">
      <c r="B27" s="159"/>
      <c r="C27" s="149"/>
      <c r="D27" s="149" t="s">
        <v>230</v>
      </c>
      <c r="E27" s="149" t="s">
        <v>353</v>
      </c>
      <c r="F27" s="149"/>
      <c r="G27" s="469" t="s">
        <v>254</v>
      </c>
      <c r="H27" s="470"/>
      <c r="I27" s="470"/>
      <c r="J27" s="470"/>
      <c r="K27" s="471"/>
      <c r="L27" s="154"/>
      <c r="M27" s="154"/>
      <c r="N27" s="154"/>
      <c r="O27" s="154"/>
    </row>
    <row r="28" spans="1:15">
      <c r="B28" s="159"/>
      <c r="C28" s="154"/>
      <c r="D28" s="154"/>
      <c r="E28" s="154"/>
      <c r="F28" s="154"/>
      <c r="G28" s="40" t="s">
        <v>182</v>
      </c>
      <c r="H28" s="40" t="s">
        <v>7</v>
      </c>
      <c r="I28" s="40" t="s">
        <v>185</v>
      </c>
      <c r="J28" s="40" t="s">
        <v>186</v>
      </c>
      <c r="K28" s="40" t="s">
        <v>187</v>
      </c>
      <c r="L28" s="154"/>
      <c r="M28" s="154"/>
      <c r="N28" s="154"/>
      <c r="O28" s="154"/>
    </row>
    <row r="29" spans="1:15">
      <c r="B29" s="159"/>
      <c r="C29" s="154"/>
      <c r="D29" s="154"/>
      <c r="E29" s="154"/>
      <c r="F29" s="154"/>
      <c r="G29" s="158"/>
      <c r="H29" s="158"/>
      <c r="I29" s="158"/>
      <c r="J29" s="158"/>
      <c r="K29" s="158"/>
      <c r="L29" s="154"/>
      <c r="M29" s="154"/>
      <c r="N29" s="154"/>
      <c r="O29" s="154"/>
    </row>
    <row r="30" spans="1:15">
      <c r="B30" s="150" t="s">
        <v>382</v>
      </c>
      <c r="C30" s="155" t="s">
        <v>383</v>
      </c>
      <c r="D30" s="155" t="s">
        <v>266</v>
      </c>
      <c r="E30" s="155" t="s">
        <v>384</v>
      </c>
      <c r="F30" s="155"/>
      <c r="G30" s="393"/>
      <c r="H30" s="393"/>
      <c r="I30" s="393"/>
      <c r="J30" s="393"/>
      <c r="K30" s="393"/>
      <c r="L30" s="154"/>
      <c r="M30" s="154"/>
      <c r="N30" s="154"/>
      <c r="O30" s="154"/>
    </row>
    <row r="31" spans="1:15" ht="76.5">
      <c r="B31" s="150" t="s">
        <v>385</v>
      </c>
      <c r="C31" s="155" t="s">
        <v>383</v>
      </c>
      <c r="D31" s="155" t="s">
        <v>266</v>
      </c>
      <c r="E31" s="155" t="s">
        <v>386</v>
      </c>
      <c r="F31" s="155"/>
      <c r="G31" s="393"/>
      <c r="H31" s="393"/>
      <c r="I31" s="393"/>
      <c r="J31" s="393"/>
      <c r="K31" s="393"/>
      <c r="L31" s="154"/>
      <c r="M31" s="154"/>
      <c r="N31" s="154"/>
      <c r="O31" s="154"/>
    </row>
    <row r="32" spans="1:15" ht="76.5">
      <c r="B32" s="150" t="s">
        <v>387</v>
      </c>
      <c r="C32" s="155" t="s">
        <v>383</v>
      </c>
      <c r="D32" s="155" t="s">
        <v>266</v>
      </c>
      <c r="E32" s="155" t="s">
        <v>388</v>
      </c>
      <c r="F32" s="155"/>
      <c r="G32" s="393"/>
      <c r="H32" s="393"/>
      <c r="I32" s="393"/>
      <c r="J32" s="393"/>
      <c r="K32" s="393"/>
      <c r="L32" s="154"/>
      <c r="M32" s="154"/>
      <c r="N32" s="154"/>
      <c r="O32" s="154"/>
    </row>
    <row r="33" spans="1:15" ht="38.25">
      <c r="B33" s="150" t="s">
        <v>389</v>
      </c>
      <c r="C33" s="155" t="s">
        <v>383</v>
      </c>
      <c r="D33" s="155" t="s">
        <v>266</v>
      </c>
      <c r="E33" s="155" t="s">
        <v>390</v>
      </c>
      <c r="F33" s="155"/>
      <c r="G33" s="393"/>
      <c r="H33" s="393"/>
      <c r="I33" s="393"/>
      <c r="J33" s="393"/>
      <c r="K33" s="393"/>
      <c r="L33" s="154"/>
      <c r="M33" s="154"/>
      <c r="N33" s="154"/>
      <c r="O33" s="154"/>
    </row>
    <row r="34" spans="1:15" ht="38.25">
      <c r="B34" s="150" t="s">
        <v>391</v>
      </c>
      <c r="C34" s="155" t="s">
        <v>383</v>
      </c>
      <c r="D34" s="155" t="s">
        <v>266</v>
      </c>
      <c r="E34" s="155" t="s">
        <v>392</v>
      </c>
      <c r="F34" s="155"/>
      <c r="G34" s="393"/>
      <c r="H34" s="393"/>
      <c r="I34" s="393"/>
      <c r="J34" s="393"/>
      <c r="K34" s="393"/>
      <c r="L34" s="154"/>
      <c r="M34" s="154"/>
      <c r="N34" s="154"/>
      <c r="O34" s="154"/>
    </row>
    <row r="35" spans="1:15" ht="38.25">
      <c r="B35" s="150" t="s">
        <v>393</v>
      </c>
      <c r="C35" s="155" t="s">
        <v>383</v>
      </c>
      <c r="D35" s="155" t="s">
        <v>266</v>
      </c>
      <c r="E35" s="155" t="s">
        <v>394</v>
      </c>
      <c r="F35" s="155"/>
      <c r="G35" s="393"/>
      <c r="H35" s="393"/>
      <c r="I35" s="393"/>
      <c r="J35" s="393"/>
      <c r="K35" s="393"/>
      <c r="L35" s="154"/>
      <c r="M35" s="154"/>
      <c r="N35" s="154"/>
      <c r="O35" s="154"/>
    </row>
    <row r="36" spans="1:15" ht="38.25">
      <c r="B36" s="150" t="s">
        <v>395</v>
      </c>
      <c r="C36" s="155" t="s">
        <v>383</v>
      </c>
      <c r="D36" s="155" t="s">
        <v>266</v>
      </c>
      <c r="E36" s="155" t="s">
        <v>396</v>
      </c>
      <c r="F36" s="155"/>
      <c r="G36" s="393"/>
      <c r="H36" s="393"/>
      <c r="I36" s="393"/>
      <c r="J36" s="393"/>
      <c r="K36" s="393"/>
      <c r="L36" s="154"/>
      <c r="M36" s="154"/>
      <c r="N36" s="154"/>
      <c r="O36" s="154"/>
    </row>
    <row r="37" spans="1:15" ht="63.75">
      <c r="B37" s="150" t="s">
        <v>397</v>
      </c>
      <c r="C37" s="155" t="s">
        <v>383</v>
      </c>
      <c r="D37" s="155" t="s">
        <v>266</v>
      </c>
      <c r="E37" s="155" t="s">
        <v>398</v>
      </c>
      <c r="F37" s="155"/>
      <c r="G37" s="393"/>
      <c r="H37" s="393"/>
      <c r="I37" s="393"/>
      <c r="J37" s="393"/>
      <c r="K37" s="393"/>
      <c r="L37" s="154"/>
      <c r="M37" s="154"/>
      <c r="N37" s="154"/>
      <c r="O37" s="154"/>
    </row>
    <row r="38" spans="1:15" ht="38.25">
      <c r="B38" s="150" t="s">
        <v>399</v>
      </c>
      <c r="C38" s="155" t="s">
        <v>383</v>
      </c>
      <c r="D38" s="155" t="s">
        <v>266</v>
      </c>
      <c r="E38" s="155" t="s">
        <v>400</v>
      </c>
      <c r="F38" s="155"/>
      <c r="G38" s="393"/>
      <c r="H38" s="393"/>
      <c r="I38" s="393"/>
      <c r="J38" s="393"/>
      <c r="K38" s="393"/>
      <c r="L38" s="154"/>
      <c r="M38" s="154"/>
      <c r="N38" s="154"/>
      <c r="O38" s="154"/>
    </row>
    <row r="39" spans="1:15" ht="63.75">
      <c r="B39" s="150" t="s">
        <v>401</v>
      </c>
      <c r="C39" s="155" t="s">
        <v>383</v>
      </c>
      <c r="D39" s="155" t="s">
        <v>266</v>
      </c>
      <c r="E39" s="155" t="s">
        <v>402</v>
      </c>
      <c r="F39" s="155"/>
      <c r="G39" s="393"/>
      <c r="H39" s="393"/>
      <c r="I39" s="393"/>
      <c r="J39" s="393"/>
      <c r="K39" s="393"/>
      <c r="L39" s="154"/>
      <c r="M39" s="154"/>
      <c r="N39" s="154"/>
      <c r="O39" s="154"/>
    </row>
    <row r="40" spans="1:15" ht="25.5">
      <c r="B40" s="150" t="s">
        <v>403</v>
      </c>
      <c r="C40" s="155" t="s">
        <v>404</v>
      </c>
      <c r="D40" s="155" t="s">
        <v>266</v>
      </c>
      <c r="E40" s="155" t="s">
        <v>405</v>
      </c>
      <c r="F40" s="155"/>
      <c r="G40" s="227">
        <f>G52</f>
        <v>0</v>
      </c>
      <c r="H40" s="227">
        <f>H52</f>
        <v>0</v>
      </c>
      <c r="I40" s="227">
        <f>I52</f>
        <v>0</v>
      </c>
      <c r="J40" s="227">
        <f>J52</f>
        <v>0</v>
      </c>
      <c r="K40" s="227">
        <f>K52</f>
        <v>0</v>
      </c>
      <c r="L40" s="154"/>
      <c r="M40" s="154"/>
      <c r="N40" s="154"/>
      <c r="O40" s="154"/>
    </row>
    <row r="41" spans="1:15">
      <c r="B41" s="155" t="s">
        <v>406</v>
      </c>
      <c r="C41" s="155"/>
      <c r="D41" s="155" t="s">
        <v>266</v>
      </c>
      <c r="E41" s="155" t="s">
        <v>356</v>
      </c>
      <c r="F41" s="155"/>
      <c r="G41" s="243">
        <f>SUM(G30:G40)</f>
        <v>0</v>
      </c>
      <c r="H41" s="243">
        <f>SUM(H30:H40)</f>
        <v>0</v>
      </c>
      <c r="I41" s="243">
        <f>SUM(I30:I40)</f>
        <v>0</v>
      </c>
      <c r="J41" s="243">
        <f>SUM(J30:J40)</f>
        <v>0</v>
      </c>
      <c r="K41" s="243">
        <f>SUM(K30:K40)</f>
        <v>0</v>
      </c>
      <c r="L41" s="154"/>
      <c r="M41" s="154"/>
      <c r="N41" s="154"/>
      <c r="O41" s="154"/>
    </row>
    <row r="42" spans="1:15">
      <c r="B42" s="154"/>
      <c r="C42" s="154"/>
      <c r="D42" s="154"/>
      <c r="E42" s="154"/>
      <c r="F42" s="154"/>
      <c r="G42" s="154"/>
      <c r="H42" s="154"/>
      <c r="I42" s="154"/>
      <c r="J42" s="154"/>
      <c r="K42" s="154"/>
      <c r="L42" s="154"/>
      <c r="M42" s="154"/>
      <c r="N42" s="154"/>
      <c r="O42" s="154"/>
    </row>
    <row r="43" spans="1:15">
      <c r="B43" s="154"/>
      <c r="C43" s="154"/>
      <c r="D43" s="154"/>
      <c r="E43" s="154"/>
      <c r="F43" s="154"/>
      <c r="G43" s="154"/>
      <c r="H43" s="154"/>
      <c r="I43" s="154"/>
      <c r="J43" s="154"/>
      <c r="K43" s="154"/>
      <c r="L43" s="154"/>
      <c r="M43" s="154"/>
      <c r="N43" s="154"/>
      <c r="O43" s="154"/>
    </row>
    <row r="44" spans="1:15">
      <c r="B44" s="154"/>
      <c r="C44" s="154"/>
      <c r="D44" s="154"/>
      <c r="E44" s="154"/>
      <c r="F44" s="154"/>
      <c r="G44" s="154"/>
      <c r="H44" s="154"/>
      <c r="I44" s="154"/>
      <c r="J44" s="154"/>
      <c r="K44" s="154"/>
      <c r="L44" s="154"/>
      <c r="M44" s="154"/>
      <c r="N44" s="154"/>
      <c r="O44" s="154"/>
    </row>
    <row r="45" spans="1:15" ht="19.5">
      <c r="A45" s="117" t="s">
        <v>407</v>
      </c>
      <c r="B45" s="117"/>
      <c r="C45" s="117"/>
      <c r="D45" s="117"/>
      <c r="E45" s="117"/>
      <c r="F45" s="117"/>
      <c r="G45" s="117"/>
      <c r="H45" s="117"/>
      <c r="I45" s="117"/>
      <c r="J45" s="117"/>
      <c r="K45" s="117"/>
      <c r="L45" s="117"/>
      <c r="M45" s="117"/>
      <c r="N45" s="117"/>
      <c r="O45" s="154"/>
    </row>
    <row r="46" spans="1:15" ht="15.75" thickBot="1">
      <c r="B46" s="151" t="s">
        <v>408</v>
      </c>
      <c r="C46" s="154"/>
      <c r="D46" s="154"/>
      <c r="E46" s="154"/>
      <c r="F46" s="154"/>
      <c r="G46" s="154"/>
      <c r="H46" s="154"/>
      <c r="I46" s="154"/>
      <c r="J46" s="154"/>
      <c r="K46" s="154"/>
      <c r="L46" s="154"/>
      <c r="M46" s="154"/>
      <c r="N46" s="154"/>
      <c r="O46" s="154"/>
    </row>
    <row r="47" spans="1:15" ht="15.75" thickBot="1">
      <c r="B47" s="154"/>
      <c r="C47" s="154"/>
      <c r="D47" s="154"/>
      <c r="E47" s="154"/>
      <c r="F47" s="154"/>
      <c r="G47" s="469" t="s">
        <v>254</v>
      </c>
      <c r="H47" s="470"/>
      <c r="I47" s="470"/>
      <c r="J47" s="470"/>
      <c r="K47" s="471"/>
      <c r="L47" s="154"/>
      <c r="M47" s="154"/>
      <c r="N47" s="154"/>
      <c r="O47" s="154"/>
    </row>
    <row r="48" spans="1:15">
      <c r="B48" s="154"/>
      <c r="C48" s="154"/>
      <c r="D48" s="154"/>
      <c r="E48" s="154"/>
      <c r="F48" s="154"/>
      <c r="G48" s="40" t="s">
        <v>182</v>
      </c>
      <c r="H48" s="40" t="s">
        <v>7</v>
      </c>
      <c r="I48" s="40" t="s">
        <v>185</v>
      </c>
      <c r="J48" s="40" t="s">
        <v>186</v>
      </c>
      <c r="K48" s="40" t="s">
        <v>187</v>
      </c>
      <c r="L48" s="154"/>
      <c r="M48" s="154"/>
      <c r="N48" s="154"/>
      <c r="O48" s="154"/>
    </row>
    <row r="49" spans="1:15">
      <c r="B49" s="150"/>
      <c r="C49" s="150"/>
      <c r="D49" s="150"/>
      <c r="E49" s="150"/>
      <c r="F49" s="150"/>
      <c r="G49" s="150"/>
      <c r="H49" s="154"/>
      <c r="I49" s="154"/>
      <c r="J49" s="154"/>
      <c r="K49" s="154"/>
      <c r="L49" s="154"/>
      <c r="M49" s="154"/>
      <c r="N49" s="154"/>
      <c r="O49" s="154"/>
    </row>
    <row r="50" spans="1:15" ht="89.25">
      <c r="B50" s="150" t="s">
        <v>409</v>
      </c>
      <c r="C50" s="150"/>
      <c r="D50" s="155" t="s">
        <v>266</v>
      </c>
      <c r="E50" s="157" t="s">
        <v>410</v>
      </c>
      <c r="F50" s="157"/>
      <c r="G50" s="393"/>
      <c r="H50" s="393"/>
      <c r="I50" s="393"/>
      <c r="J50" s="393"/>
      <c r="K50" s="393"/>
      <c r="L50" s="154"/>
      <c r="M50" s="154"/>
      <c r="N50" s="154"/>
      <c r="O50" s="154"/>
    </row>
    <row r="51" spans="1:15" ht="89.25">
      <c r="B51" s="150" t="s">
        <v>411</v>
      </c>
      <c r="C51" s="150"/>
      <c r="D51" s="155" t="s">
        <v>266</v>
      </c>
      <c r="E51" s="157" t="s">
        <v>412</v>
      </c>
      <c r="F51" s="157"/>
      <c r="G51" s="393"/>
      <c r="H51" s="393"/>
      <c r="I51" s="393"/>
      <c r="J51" s="393"/>
      <c r="K51" s="393"/>
    </row>
    <row r="52" spans="1:15" ht="25.5">
      <c r="B52" s="150" t="s">
        <v>403</v>
      </c>
      <c r="C52" s="150"/>
      <c r="D52" s="155" t="s">
        <v>266</v>
      </c>
      <c r="E52" s="156" t="s">
        <v>405</v>
      </c>
      <c r="F52" s="156"/>
      <c r="G52" s="243">
        <f>G50-G51</f>
        <v>0</v>
      </c>
      <c r="H52" s="243">
        <f>H50-H51</f>
        <v>0</v>
      </c>
      <c r="I52" s="243">
        <f>I50-I51</f>
        <v>0</v>
      </c>
      <c r="J52" s="243">
        <f>J50-J51</f>
        <v>0</v>
      </c>
      <c r="K52" s="243">
        <f>K50-K51</f>
        <v>0</v>
      </c>
    </row>
    <row r="53" spans="1:15">
      <c r="B53" s="150"/>
      <c r="C53" s="150"/>
      <c r="D53" s="150"/>
      <c r="E53" s="150"/>
      <c r="F53" s="150"/>
      <c r="G53" s="150"/>
    </row>
    <row r="54" spans="1:15">
      <c r="B54" s="150"/>
      <c r="C54" s="150"/>
      <c r="D54" s="150"/>
      <c r="E54" s="150"/>
      <c r="F54" s="150"/>
      <c r="G54" s="150"/>
    </row>
    <row r="55" spans="1:15">
      <c r="B55" s="150"/>
      <c r="C55" s="150"/>
      <c r="E55" s="150"/>
      <c r="F55" s="150"/>
      <c r="G55" s="150"/>
    </row>
    <row r="56" spans="1:15" ht="18">
      <c r="A56" s="117" t="s">
        <v>413</v>
      </c>
      <c r="B56" s="117"/>
      <c r="C56" s="117"/>
      <c r="D56" s="117"/>
      <c r="E56" s="117"/>
      <c r="F56" s="117"/>
      <c r="G56" s="117"/>
      <c r="H56" s="117"/>
      <c r="I56" s="117"/>
      <c r="J56" s="117"/>
      <c r="K56" s="117"/>
      <c r="L56" s="117"/>
      <c r="M56" s="117"/>
      <c r="N56" s="117"/>
    </row>
    <row r="57" spans="1:15" ht="15.75" thickBot="1">
      <c r="B57" s="151" t="s">
        <v>352</v>
      </c>
    </row>
    <row r="58" spans="1:15" ht="15.75" thickBot="1">
      <c r="D58" s="149" t="s">
        <v>230</v>
      </c>
      <c r="E58" s="149" t="s">
        <v>353</v>
      </c>
      <c r="F58" s="149"/>
      <c r="G58" s="469" t="s">
        <v>254</v>
      </c>
      <c r="H58" s="470"/>
      <c r="I58" s="470"/>
      <c r="J58" s="470"/>
      <c r="K58" s="471"/>
    </row>
    <row r="59" spans="1:15">
      <c r="B59" s="150"/>
      <c r="C59" s="150"/>
      <c r="D59" s="150"/>
      <c r="E59" s="150"/>
      <c r="F59" s="150"/>
      <c r="G59" s="40" t="s">
        <v>182</v>
      </c>
      <c r="H59" s="40" t="s">
        <v>7</v>
      </c>
      <c r="I59" s="40" t="s">
        <v>185</v>
      </c>
      <c r="J59" s="40" t="s">
        <v>186</v>
      </c>
      <c r="K59" s="40" t="s">
        <v>187</v>
      </c>
      <c r="L59" s="150"/>
      <c r="M59" s="150"/>
      <c r="N59" s="150"/>
    </row>
    <row r="60" spans="1:15">
      <c r="B60" s="150" t="s">
        <v>414</v>
      </c>
      <c r="C60" s="150"/>
      <c r="D60" s="150"/>
      <c r="E60" s="150"/>
      <c r="F60" s="150"/>
      <c r="G60" s="150"/>
      <c r="H60" s="150"/>
      <c r="I60" s="150"/>
      <c r="J60" s="150"/>
      <c r="K60" s="150"/>
      <c r="L60" s="150"/>
      <c r="M60" s="150"/>
      <c r="N60" s="150"/>
    </row>
    <row r="61" spans="1:15" ht="76.5">
      <c r="B61" s="150" t="s">
        <v>415</v>
      </c>
      <c r="C61" s="150"/>
      <c r="D61" s="155" t="s">
        <v>266</v>
      </c>
      <c r="E61" s="150"/>
      <c r="F61" s="150"/>
      <c r="G61" s="393"/>
      <c r="H61" s="393"/>
      <c r="I61" s="393"/>
      <c r="J61" s="393"/>
      <c r="K61" s="393"/>
      <c r="L61" s="150"/>
      <c r="M61" s="150"/>
      <c r="N61" s="150"/>
    </row>
    <row r="62" spans="1:15" ht="102">
      <c r="B62" s="150" t="s">
        <v>416</v>
      </c>
      <c r="C62" s="150"/>
      <c r="D62" s="155" t="s">
        <v>266</v>
      </c>
      <c r="E62" s="150"/>
      <c r="F62" s="150"/>
      <c r="G62" s="393"/>
      <c r="H62" s="393"/>
      <c r="I62" s="393"/>
      <c r="J62" s="393"/>
      <c r="K62" s="393"/>
      <c r="L62" s="150"/>
      <c r="M62" s="150"/>
      <c r="N62" s="150"/>
    </row>
    <row r="63" spans="1:15">
      <c r="B63" s="150" t="s">
        <v>357</v>
      </c>
      <c r="C63" s="150"/>
      <c r="D63" s="155" t="s">
        <v>266</v>
      </c>
      <c r="E63" s="150" t="s">
        <v>359</v>
      </c>
      <c r="F63" s="150"/>
      <c r="G63" s="243">
        <f>G61-G62</f>
        <v>0</v>
      </c>
      <c r="H63" s="243">
        <f>H61-H62</f>
        <v>0</v>
      </c>
      <c r="I63" s="243">
        <f>I61-I62</f>
        <v>0</v>
      </c>
      <c r="J63" s="243">
        <f>J61-J62</f>
        <v>0</v>
      </c>
      <c r="K63" s="243">
        <f>K61-K62</f>
        <v>0</v>
      </c>
      <c r="L63" s="150"/>
      <c r="M63" s="150"/>
      <c r="N63" s="150"/>
    </row>
    <row r="64" spans="1:15">
      <c r="B64" s="150"/>
      <c r="C64" s="150"/>
      <c r="D64" s="150"/>
      <c r="E64" s="150"/>
      <c r="F64" s="150"/>
      <c r="G64" s="150"/>
      <c r="H64" s="150"/>
      <c r="I64" s="150"/>
      <c r="J64" s="150"/>
      <c r="K64" s="150"/>
      <c r="L64" s="150"/>
      <c r="M64" s="150"/>
      <c r="N64" s="150"/>
    </row>
    <row r="65" spans="1:14">
      <c r="B65" s="150"/>
      <c r="C65" s="150"/>
      <c r="D65" s="150"/>
      <c r="E65" s="150"/>
      <c r="F65" s="150"/>
      <c r="G65" s="150"/>
      <c r="H65" s="150"/>
      <c r="I65" s="150"/>
      <c r="J65" s="150"/>
      <c r="K65" s="150"/>
      <c r="L65" s="150"/>
      <c r="M65" s="150"/>
      <c r="N65" s="150"/>
    </row>
    <row r="66" spans="1:14" ht="18">
      <c r="A66" s="117" t="s">
        <v>417</v>
      </c>
      <c r="B66" s="117"/>
      <c r="C66" s="117"/>
      <c r="D66" s="117"/>
      <c r="E66" s="117"/>
      <c r="F66" s="117"/>
      <c r="G66" s="117"/>
      <c r="H66" s="117"/>
      <c r="I66" s="117"/>
      <c r="J66" s="117"/>
      <c r="K66" s="117"/>
      <c r="L66" s="117"/>
      <c r="M66" s="117"/>
      <c r="N66" s="117"/>
    </row>
    <row r="67" spans="1:14" ht="15.75" thickBot="1">
      <c r="B67" s="151" t="s">
        <v>352</v>
      </c>
      <c r="C67" s="150"/>
      <c r="D67" s="150"/>
      <c r="E67" s="150"/>
      <c r="F67" s="150"/>
      <c r="G67" s="150"/>
      <c r="H67" s="150"/>
      <c r="I67" s="150"/>
      <c r="J67" s="150"/>
      <c r="K67" s="150"/>
      <c r="L67" s="150"/>
      <c r="M67" s="150"/>
      <c r="N67" s="150"/>
    </row>
    <row r="68" spans="1:14" ht="15.75" thickBot="1">
      <c r="B68" s="150"/>
      <c r="C68" s="150"/>
      <c r="D68" s="149" t="s">
        <v>230</v>
      </c>
      <c r="E68" s="149" t="s">
        <v>353</v>
      </c>
      <c r="F68" s="149"/>
      <c r="G68" s="469" t="s">
        <v>254</v>
      </c>
      <c r="H68" s="470"/>
      <c r="I68" s="470"/>
      <c r="J68" s="470"/>
      <c r="K68" s="471"/>
      <c r="L68" s="150"/>
      <c r="M68" s="150"/>
      <c r="N68" s="150"/>
    </row>
    <row r="69" spans="1:14">
      <c r="G69" s="40" t="s">
        <v>182</v>
      </c>
      <c r="H69" s="40" t="s">
        <v>7</v>
      </c>
      <c r="I69" s="40" t="s">
        <v>185</v>
      </c>
      <c r="J69" s="40" t="s">
        <v>186</v>
      </c>
      <c r="K69" s="40" t="s">
        <v>187</v>
      </c>
    </row>
    <row r="70" spans="1:14" ht="38.25">
      <c r="B70" s="150" t="s">
        <v>418</v>
      </c>
      <c r="C70" s="150"/>
      <c r="D70" s="150"/>
      <c r="E70" s="150"/>
      <c r="F70" s="150"/>
      <c r="G70" s="150"/>
      <c r="H70" s="150"/>
      <c r="I70" s="150"/>
      <c r="J70" s="150"/>
      <c r="K70" s="150"/>
    </row>
    <row r="71" spans="1:14" ht="89.25">
      <c r="B71" s="150" t="s">
        <v>419</v>
      </c>
      <c r="C71" s="150"/>
      <c r="D71" s="150" t="s">
        <v>266</v>
      </c>
      <c r="E71" s="150"/>
      <c r="F71" s="150"/>
      <c r="G71" s="393"/>
      <c r="H71" s="393"/>
      <c r="I71" s="393"/>
      <c r="J71" s="393"/>
      <c r="K71" s="393"/>
    </row>
    <row r="72" spans="1:14" ht="114.75">
      <c r="B72" s="150" t="s">
        <v>420</v>
      </c>
      <c r="C72" s="150"/>
      <c r="D72" s="150" t="s">
        <v>266</v>
      </c>
      <c r="E72" s="150"/>
      <c r="F72" s="150"/>
      <c r="G72" s="393"/>
      <c r="H72" s="393"/>
      <c r="I72" s="393"/>
      <c r="J72" s="393"/>
      <c r="K72" s="393"/>
    </row>
    <row r="73" spans="1:14">
      <c r="B73" s="150" t="s">
        <v>360</v>
      </c>
      <c r="C73" s="150"/>
      <c r="D73" s="150" t="s">
        <v>266</v>
      </c>
      <c r="E73" s="150" t="s">
        <v>361</v>
      </c>
      <c r="F73" s="150"/>
      <c r="G73" s="243">
        <f>+G71-G72</f>
        <v>0</v>
      </c>
      <c r="H73" s="243">
        <f>+H71-H72</f>
        <v>0</v>
      </c>
      <c r="I73" s="243">
        <f>+I71-I72</f>
        <v>0</v>
      </c>
      <c r="J73" s="243">
        <f>+J71-J72</f>
        <v>0</v>
      </c>
      <c r="K73" s="243">
        <f>+K71-K72</f>
        <v>0</v>
      </c>
    </row>
    <row r="74" spans="1:14">
      <c r="B74" s="150"/>
      <c r="C74" s="150"/>
      <c r="D74" s="150"/>
      <c r="E74" s="150"/>
      <c r="F74" s="150"/>
      <c r="G74" s="150"/>
      <c r="H74" s="150"/>
      <c r="I74" s="150"/>
      <c r="J74" s="150"/>
      <c r="K74" s="150"/>
    </row>
    <row r="75" spans="1:14">
      <c r="B75" s="150"/>
      <c r="C75" s="150"/>
      <c r="D75" s="150"/>
      <c r="E75" s="150"/>
      <c r="F75" s="150"/>
      <c r="G75" s="150"/>
      <c r="H75" s="150"/>
      <c r="I75" s="150"/>
      <c r="J75" s="150"/>
      <c r="K75" s="150"/>
    </row>
    <row r="76" spans="1:14" ht="18">
      <c r="A76" s="117" t="s">
        <v>421</v>
      </c>
      <c r="B76" s="117"/>
      <c r="C76" s="117"/>
      <c r="D76" s="117"/>
      <c r="E76" s="117"/>
      <c r="F76" s="117"/>
      <c r="G76" s="117"/>
      <c r="H76" s="117"/>
      <c r="I76" s="117"/>
      <c r="J76" s="117"/>
      <c r="K76" s="117"/>
      <c r="L76" s="117"/>
      <c r="M76" s="117"/>
      <c r="N76" s="117"/>
    </row>
    <row r="77" spans="1:14" ht="15.75" thickBot="1">
      <c r="B77" s="151" t="s">
        <v>422</v>
      </c>
    </row>
    <row r="78" spans="1:14" ht="15.75" thickBot="1">
      <c r="D78" s="149" t="s">
        <v>230</v>
      </c>
      <c r="E78" s="149" t="s">
        <v>353</v>
      </c>
      <c r="F78" s="149"/>
      <c r="G78" s="469" t="s">
        <v>254</v>
      </c>
      <c r="H78" s="470"/>
      <c r="I78" s="470"/>
      <c r="J78" s="470"/>
      <c r="K78" s="471"/>
    </row>
    <row r="79" spans="1:14">
      <c r="G79" s="40" t="s">
        <v>182</v>
      </c>
      <c r="H79" s="40" t="s">
        <v>7</v>
      </c>
      <c r="I79" s="40" t="s">
        <v>185</v>
      </c>
      <c r="J79" s="40" t="s">
        <v>186</v>
      </c>
      <c r="K79" s="40" t="s">
        <v>187</v>
      </c>
    </row>
    <row r="80" spans="1:14"/>
    <row r="81" spans="1:14" ht="76.5">
      <c r="B81" s="150" t="s">
        <v>423</v>
      </c>
      <c r="C81" s="150"/>
      <c r="D81" s="150" t="s">
        <v>266</v>
      </c>
      <c r="E81" s="150" t="s">
        <v>364</v>
      </c>
      <c r="F81" s="150"/>
      <c r="G81" s="393"/>
      <c r="H81" s="393"/>
      <c r="I81" s="393"/>
      <c r="J81" s="393"/>
      <c r="K81" s="393"/>
    </row>
    <row r="82" spans="1:14"/>
    <row r="83" spans="1:14"/>
    <row r="84" spans="1:14" ht="18">
      <c r="A84" s="117" t="s">
        <v>424</v>
      </c>
      <c r="B84" s="117"/>
      <c r="C84" s="117"/>
      <c r="D84" s="117"/>
      <c r="E84" s="117"/>
      <c r="F84" s="117"/>
      <c r="G84" s="117"/>
      <c r="H84" s="117"/>
      <c r="I84" s="117"/>
      <c r="J84" s="117"/>
      <c r="K84" s="117"/>
      <c r="L84" s="117"/>
      <c r="M84" s="117"/>
      <c r="N84" s="117"/>
    </row>
    <row r="85" spans="1:14" ht="15.75" thickBot="1">
      <c r="B85" s="151" t="s">
        <v>425</v>
      </c>
    </row>
    <row r="86" spans="1:14" ht="15.75" thickBot="1">
      <c r="D86" s="149" t="s">
        <v>230</v>
      </c>
      <c r="E86" s="149" t="s">
        <v>353</v>
      </c>
      <c r="F86" s="149"/>
      <c r="G86" s="469" t="s">
        <v>254</v>
      </c>
      <c r="H86" s="470"/>
      <c r="I86" s="470"/>
      <c r="J86" s="470"/>
      <c r="K86" s="471"/>
    </row>
    <row r="87" spans="1:14">
      <c r="G87" s="40" t="s">
        <v>182</v>
      </c>
      <c r="H87" s="40" t="s">
        <v>7</v>
      </c>
      <c r="I87" s="40" t="s">
        <v>185</v>
      </c>
      <c r="J87" s="40" t="s">
        <v>186</v>
      </c>
      <c r="K87" s="40" t="s">
        <v>187</v>
      </c>
    </row>
    <row r="88" spans="1:14"/>
    <row r="89" spans="1:14">
      <c r="B89" s="150" t="s">
        <v>426</v>
      </c>
      <c r="C89" s="150"/>
      <c r="D89" s="150" t="s">
        <v>266</v>
      </c>
      <c r="E89" s="150" t="s">
        <v>426</v>
      </c>
      <c r="F89" s="150"/>
      <c r="G89" s="393"/>
      <c r="H89" s="393"/>
      <c r="I89" s="393"/>
      <c r="J89" s="393"/>
      <c r="K89" s="393"/>
    </row>
    <row r="90" spans="1:14">
      <c r="B90" s="150"/>
      <c r="C90" s="150"/>
      <c r="D90" s="150"/>
      <c r="E90" s="150"/>
      <c r="F90" s="150"/>
    </row>
    <row r="91" spans="1:14"/>
    <row r="92" spans="1:14" ht="18">
      <c r="A92" s="117" t="s">
        <v>427</v>
      </c>
      <c r="B92" s="117"/>
      <c r="C92" s="117"/>
      <c r="D92" s="117"/>
      <c r="E92" s="117"/>
      <c r="F92" s="117"/>
      <c r="G92" s="117"/>
      <c r="H92" s="117"/>
      <c r="I92" s="117"/>
      <c r="J92" s="117"/>
      <c r="K92" s="117"/>
      <c r="L92" s="117"/>
      <c r="M92" s="117"/>
      <c r="N92" s="117"/>
    </row>
    <row r="93" spans="1:14" ht="15.75" thickBot="1">
      <c r="B93" s="151" t="s">
        <v>428</v>
      </c>
    </row>
    <row r="94" spans="1:14" ht="15.75" thickBot="1">
      <c r="B94" s="151"/>
      <c r="D94" s="149" t="s">
        <v>230</v>
      </c>
      <c r="E94" s="149" t="s">
        <v>353</v>
      </c>
      <c r="F94" s="149"/>
      <c r="G94" s="469" t="s">
        <v>254</v>
      </c>
      <c r="H94" s="470"/>
      <c r="I94" s="470"/>
      <c r="J94" s="470"/>
      <c r="K94" s="471"/>
    </row>
    <row r="95" spans="1:14">
      <c r="G95" s="40" t="s">
        <v>182</v>
      </c>
      <c r="H95" s="40" t="s">
        <v>7</v>
      </c>
      <c r="I95" s="40" t="s">
        <v>185</v>
      </c>
      <c r="J95" s="40" t="s">
        <v>186</v>
      </c>
      <c r="K95" s="40" t="s">
        <v>187</v>
      </c>
    </row>
    <row r="96" spans="1:14"/>
    <row r="97" spans="1:14" ht="76.5">
      <c r="B97" s="150" t="s">
        <v>429</v>
      </c>
      <c r="D97" s="150" t="s">
        <v>266</v>
      </c>
      <c r="E97" s="150" t="s">
        <v>430</v>
      </c>
      <c r="F97" s="150"/>
      <c r="G97" s="393"/>
      <c r="H97" s="393"/>
      <c r="I97" s="393"/>
      <c r="J97" s="393"/>
      <c r="K97" s="223"/>
    </row>
    <row r="98" spans="1:14" ht="25.5">
      <c r="B98" s="150" t="s">
        <v>431</v>
      </c>
      <c r="D98" s="150" t="s">
        <v>266</v>
      </c>
      <c r="E98" s="150" t="s">
        <v>432</v>
      </c>
      <c r="F98" s="150"/>
      <c r="G98" s="227">
        <f>G113</f>
        <v>0</v>
      </c>
      <c r="H98" s="227">
        <f>H113</f>
        <v>0</v>
      </c>
      <c r="I98" s="223"/>
      <c r="J98" s="223"/>
      <c r="K98" s="223"/>
    </row>
    <row r="99" spans="1:14" ht="75">
      <c r="B99" s="150" t="s">
        <v>433</v>
      </c>
      <c r="D99" s="150" t="s">
        <v>266</v>
      </c>
      <c r="E99" s="150" t="s">
        <v>434</v>
      </c>
      <c r="F99" s="150"/>
      <c r="G99" s="393"/>
      <c r="H99" s="223"/>
      <c r="I99" s="223"/>
      <c r="J99" s="223"/>
      <c r="K99" s="223"/>
    </row>
    <row r="100" spans="1:14" ht="63.75">
      <c r="B100" s="150" t="s">
        <v>435</v>
      </c>
      <c r="D100" s="150" t="s">
        <v>266</v>
      </c>
      <c r="E100" s="150" t="s">
        <v>436</v>
      </c>
      <c r="F100" s="150"/>
      <c r="G100" s="393"/>
      <c r="H100" s="393"/>
      <c r="I100" s="223"/>
      <c r="J100" s="223"/>
      <c r="K100" s="223"/>
    </row>
    <row r="101" spans="1:14" ht="63.75">
      <c r="B101" s="150" t="s">
        <v>437</v>
      </c>
      <c r="D101" s="150" t="s">
        <v>266</v>
      </c>
      <c r="E101" s="150" t="s">
        <v>438</v>
      </c>
      <c r="F101" s="150"/>
      <c r="G101" s="393"/>
      <c r="H101" s="393"/>
      <c r="I101" s="223"/>
      <c r="J101" s="221"/>
      <c r="K101" s="223"/>
    </row>
    <row r="102" spans="1:14">
      <c r="B102" s="150" t="s">
        <v>370</v>
      </c>
      <c r="D102" s="150" t="s">
        <v>266</v>
      </c>
      <c r="E102" s="150" t="s">
        <v>370</v>
      </c>
      <c r="F102" s="150"/>
      <c r="G102" s="243">
        <f>G97+G98-G99+G100+G101</f>
        <v>0</v>
      </c>
      <c r="H102" s="243">
        <f>H97+H98+H100+H101</f>
        <v>0</v>
      </c>
      <c r="I102" s="312">
        <f>I97</f>
        <v>0</v>
      </c>
      <c r="J102" s="243">
        <f>J97</f>
        <v>0</v>
      </c>
      <c r="K102" s="313"/>
    </row>
    <row r="103" spans="1:14"/>
    <row r="104" spans="1:14"/>
    <row r="105" spans="1:14" ht="18">
      <c r="A105" s="117" t="s">
        <v>439</v>
      </c>
      <c r="B105" s="117"/>
      <c r="C105" s="117"/>
      <c r="D105" s="117"/>
      <c r="E105" s="117"/>
      <c r="F105" s="117"/>
      <c r="G105" s="117"/>
      <c r="H105" s="117"/>
      <c r="I105" s="117"/>
      <c r="J105" s="117"/>
      <c r="K105" s="117"/>
      <c r="L105" s="117"/>
      <c r="M105" s="117"/>
      <c r="N105" s="117"/>
    </row>
    <row r="106" spans="1:14" ht="15.75" thickBot="1">
      <c r="B106" s="151" t="s">
        <v>440</v>
      </c>
    </row>
    <row r="107" spans="1:14" ht="15.75" thickBot="1">
      <c r="D107" s="149" t="s">
        <v>230</v>
      </c>
      <c r="E107" s="149" t="s">
        <v>353</v>
      </c>
      <c r="F107" s="149"/>
      <c r="G107" s="469" t="s">
        <v>254</v>
      </c>
      <c r="H107" s="470"/>
      <c r="I107" s="470"/>
      <c r="J107" s="470"/>
      <c r="K107" s="471"/>
    </row>
    <row r="108" spans="1:14">
      <c r="G108" s="40" t="s">
        <v>182</v>
      </c>
      <c r="H108" s="40" t="s">
        <v>7</v>
      </c>
      <c r="I108" s="40" t="s">
        <v>185</v>
      </c>
      <c r="J108" s="40" t="s">
        <v>186</v>
      </c>
      <c r="K108" s="40" t="s">
        <v>187</v>
      </c>
    </row>
    <row r="109" spans="1:14"/>
    <row r="110" spans="1:14" ht="51">
      <c r="B110" s="150" t="s">
        <v>441</v>
      </c>
      <c r="D110" s="150" t="s">
        <v>266</v>
      </c>
      <c r="E110" s="150" t="s">
        <v>442</v>
      </c>
      <c r="F110" s="150"/>
      <c r="G110" s="393"/>
      <c r="H110" s="393"/>
      <c r="I110" s="223"/>
      <c r="J110" s="223"/>
      <c r="K110" s="223"/>
    </row>
    <row r="111" spans="1:14" ht="51">
      <c r="B111" s="150" t="s">
        <v>443</v>
      </c>
      <c r="D111" s="150" t="s">
        <v>266</v>
      </c>
      <c r="E111" s="150" t="s">
        <v>444</v>
      </c>
      <c r="F111" s="150"/>
      <c r="G111" s="393"/>
      <c r="H111" s="393"/>
      <c r="I111" s="223"/>
      <c r="J111" s="223"/>
      <c r="K111" s="223"/>
    </row>
    <row r="112" spans="1:14" ht="51">
      <c r="B112" s="150" t="s">
        <v>445</v>
      </c>
      <c r="D112" s="150" t="s">
        <v>266</v>
      </c>
      <c r="E112" s="150" t="s">
        <v>446</v>
      </c>
      <c r="F112" s="150"/>
      <c r="G112" s="393"/>
      <c r="H112" s="393"/>
      <c r="I112" s="223"/>
      <c r="J112" s="223"/>
      <c r="K112" s="223"/>
    </row>
    <row r="113" spans="1:14">
      <c r="B113" s="154" t="s">
        <v>432</v>
      </c>
      <c r="D113" s="150" t="s">
        <v>266</v>
      </c>
      <c r="E113" s="150" t="s">
        <v>432</v>
      </c>
      <c r="F113" s="150"/>
      <c r="G113" s="243">
        <f>G110+G111+G112</f>
        <v>0</v>
      </c>
      <c r="H113" s="243">
        <f>H110+H111+H112</f>
        <v>0</v>
      </c>
      <c r="I113" s="223"/>
      <c r="J113" s="223"/>
      <c r="K113" s="223"/>
    </row>
    <row r="114" spans="1:14" ht="18">
      <c r="A114" s="117" t="s">
        <v>928</v>
      </c>
      <c r="B114" s="117"/>
      <c r="C114" s="117"/>
      <c r="D114" s="117"/>
      <c r="E114" s="117"/>
      <c r="F114" s="117"/>
      <c r="G114" s="117"/>
      <c r="H114" s="117"/>
      <c r="I114" s="117"/>
      <c r="J114" s="117"/>
      <c r="K114" s="117"/>
      <c r="L114" s="117"/>
      <c r="M114" s="117"/>
      <c r="N114" s="117"/>
    </row>
    <row r="115" spans="1:14"/>
    <row r="116" spans="1:14" ht="15.75" thickBot="1">
      <c r="A116" s="429"/>
      <c r="B116" s="430" t="s">
        <v>907</v>
      </c>
      <c r="C116" s="429"/>
      <c r="D116" s="429"/>
      <c r="E116" s="429"/>
      <c r="F116" s="429"/>
      <c r="G116" s="429"/>
      <c r="H116" s="429"/>
      <c r="I116" s="429"/>
      <c r="J116" s="429"/>
      <c r="K116" s="429"/>
      <c r="L116" s="429"/>
      <c r="M116" s="429"/>
    </row>
    <row r="117" spans="1:14" ht="15.75" thickBot="1">
      <c r="A117" s="429"/>
      <c r="B117" s="431"/>
      <c r="C117" s="432"/>
      <c r="D117" s="432" t="s">
        <v>230</v>
      </c>
      <c r="E117" s="432" t="s">
        <v>353</v>
      </c>
      <c r="F117" s="432"/>
      <c r="G117" s="475" t="s">
        <v>254</v>
      </c>
      <c r="H117" s="476"/>
      <c r="I117" s="476"/>
      <c r="J117" s="476"/>
      <c r="K117" s="477"/>
      <c r="L117" s="433"/>
      <c r="M117" s="433"/>
    </row>
    <row r="118" spans="1:14">
      <c r="A118" s="429"/>
      <c r="B118" s="431"/>
      <c r="C118" s="433"/>
      <c r="D118" s="433"/>
      <c r="E118" s="433"/>
      <c r="F118" s="433"/>
      <c r="G118" s="436" t="s">
        <v>182</v>
      </c>
      <c r="H118" s="436" t="s">
        <v>7</v>
      </c>
      <c r="I118" s="436" t="s">
        <v>185</v>
      </c>
      <c r="J118" s="436" t="s">
        <v>186</v>
      </c>
      <c r="K118" s="436" t="s">
        <v>187</v>
      </c>
      <c r="L118" s="433"/>
      <c r="M118" s="433"/>
    </row>
    <row r="119" spans="1:14">
      <c r="A119" s="429"/>
      <c r="B119" s="431"/>
      <c r="C119" s="433"/>
      <c r="D119" s="433"/>
      <c r="E119" s="433"/>
      <c r="F119" s="433"/>
      <c r="G119" s="437"/>
      <c r="H119" s="437"/>
      <c r="I119" s="437"/>
      <c r="J119" s="437"/>
      <c r="K119" s="437"/>
      <c r="L119" s="433"/>
      <c r="M119" s="433"/>
    </row>
    <row r="120" spans="1:14">
      <c r="A120" s="429"/>
      <c r="B120" s="431"/>
      <c r="C120" s="433"/>
      <c r="D120" s="433"/>
      <c r="E120" s="433"/>
      <c r="F120" s="433"/>
      <c r="G120" s="437"/>
      <c r="H120" s="437"/>
      <c r="I120" s="437"/>
      <c r="J120" s="437"/>
      <c r="K120" s="437"/>
      <c r="L120" s="433"/>
      <c r="M120" s="433"/>
    </row>
    <row r="121" spans="1:14" ht="76.5">
      <c r="A121" s="429"/>
      <c r="B121" s="434" t="s">
        <v>387</v>
      </c>
      <c r="C121" s="435" t="s">
        <v>383</v>
      </c>
      <c r="D121" s="435" t="s">
        <v>266</v>
      </c>
      <c r="E121" s="435" t="s">
        <v>908</v>
      </c>
      <c r="F121" s="435"/>
      <c r="G121" s="426">
        <f t="shared" ref="G121:K128" si="0">G32</f>
        <v>0</v>
      </c>
      <c r="H121" s="426">
        <f t="shared" si="0"/>
        <v>0</v>
      </c>
      <c r="I121" s="426">
        <f t="shared" si="0"/>
        <v>0</v>
      </c>
      <c r="J121" s="426">
        <f t="shared" si="0"/>
        <v>0</v>
      </c>
      <c r="K121" s="426">
        <f t="shared" si="0"/>
        <v>0</v>
      </c>
      <c r="L121" s="433"/>
      <c r="M121" s="433"/>
    </row>
    <row r="122" spans="1:14" ht="38.25">
      <c r="A122" s="429"/>
      <c r="B122" s="434" t="s">
        <v>389</v>
      </c>
      <c r="C122" s="435" t="s">
        <v>383</v>
      </c>
      <c r="D122" s="435" t="s">
        <v>266</v>
      </c>
      <c r="E122" s="435" t="s">
        <v>909</v>
      </c>
      <c r="F122" s="435"/>
      <c r="G122" s="426">
        <f t="shared" si="0"/>
        <v>0</v>
      </c>
      <c r="H122" s="426">
        <f t="shared" si="0"/>
        <v>0</v>
      </c>
      <c r="I122" s="426">
        <f t="shared" si="0"/>
        <v>0</v>
      </c>
      <c r="J122" s="426">
        <f t="shared" si="0"/>
        <v>0</v>
      </c>
      <c r="K122" s="426">
        <f t="shared" si="0"/>
        <v>0</v>
      </c>
      <c r="L122" s="433"/>
      <c r="M122" s="433"/>
    </row>
    <row r="123" spans="1:14" ht="38.25">
      <c r="A123" s="429"/>
      <c r="B123" s="434" t="s">
        <v>391</v>
      </c>
      <c r="C123" s="435" t="s">
        <v>383</v>
      </c>
      <c r="D123" s="435" t="s">
        <v>266</v>
      </c>
      <c r="E123" s="435" t="s">
        <v>910</v>
      </c>
      <c r="F123" s="435"/>
      <c r="G123" s="426">
        <f t="shared" si="0"/>
        <v>0</v>
      </c>
      <c r="H123" s="426">
        <f t="shared" si="0"/>
        <v>0</v>
      </c>
      <c r="I123" s="426">
        <f t="shared" si="0"/>
        <v>0</v>
      </c>
      <c r="J123" s="426">
        <f t="shared" si="0"/>
        <v>0</v>
      </c>
      <c r="K123" s="426">
        <f t="shared" si="0"/>
        <v>0</v>
      </c>
      <c r="L123" s="433"/>
      <c r="M123" s="433"/>
    </row>
    <row r="124" spans="1:14" ht="38.25">
      <c r="A124" s="429"/>
      <c r="B124" s="434" t="s">
        <v>393</v>
      </c>
      <c r="C124" s="435" t="s">
        <v>383</v>
      </c>
      <c r="D124" s="435" t="s">
        <v>266</v>
      </c>
      <c r="E124" s="435" t="s">
        <v>911</v>
      </c>
      <c r="F124" s="435"/>
      <c r="G124" s="426">
        <f t="shared" si="0"/>
        <v>0</v>
      </c>
      <c r="H124" s="426">
        <f t="shared" si="0"/>
        <v>0</v>
      </c>
      <c r="I124" s="426">
        <f t="shared" si="0"/>
        <v>0</v>
      </c>
      <c r="J124" s="426">
        <f t="shared" si="0"/>
        <v>0</v>
      </c>
      <c r="K124" s="426">
        <f t="shared" si="0"/>
        <v>0</v>
      </c>
      <c r="L124" s="433"/>
      <c r="M124" s="433"/>
    </row>
    <row r="125" spans="1:14" ht="38.25">
      <c r="A125" s="429"/>
      <c r="B125" s="434" t="s">
        <v>395</v>
      </c>
      <c r="C125" s="435" t="s">
        <v>383</v>
      </c>
      <c r="D125" s="435" t="s">
        <v>266</v>
      </c>
      <c r="E125" s="435" t="s">
        <v>912</v>
      </c>
      <c r="F125" s="435"/>
      <c r="G125" s="426">
        <f t="shared" si="0"/>
        <v>0</v>
      </c>
      <c r="H125" s="426">
        <f t="shared" si="0"/>
        <v>0</v>
      </c>
      <c r="I125" s="426">
        <f t="shared" si="0"/>
        <v>0</v>
      </c>
      <c r="J125" s="426">
        <f t="shared" si="0"/>
        <v>0</v>
      </c>
      <c r="K125" s="426">
        <f t="shared" si="0"/>
        <v>0</v>
      </c>
      <c r="L125" s="433"/>
      <c r="M125" s="433"/>
    </row>
    <row r="126" spans="1:14" ht="63.75">
      <c r="A126" s="429"/>
      <c r="B126" s="434" t="s">
        <v>397</v>
      </c>
      <c r="C126" s="435" t="s">
        <v>383</v>
      </c>
      <c r="D126" s="435" t="s">
        <v>266</v>
      </c>
      <c r="E126" s="435" t="s">
        <v>913</v>
      </c>
      <c r="F126" s="435"/>
      <c r="G126" s="426">
        <f t="shared" si="0"/>
        <v>0</v>
      </c>
      <c r="H126" s="426">
        <f t="shared" si="0"/>
        <v>0</v>
      </c>
      <c r="I126" s="426">
        <f t="shared" si="0"/>
        <v>0</v>
      </c>
      <c r="J126" s="426">
        <f t="shared" si="0"/>
        <v>0</v>
      </c>
      <c r="K126" s="426">
        <f t="shared" si="0"/>
        <v>0</v>
      </c>
      <c r="L126" s="433"/>
      <c r="M126" s="433"/>
    </row>
    <row r="127" spans="1:14" ht="38.25">
      <c r="A127" s="429"/>
      <c r="B127" s="434" t="s">
        <v>399</v>
      </c>
      <c r="C127" s="435" t="s">
        <v>383</v>
      </c>
      <c r="D127" s="435" t="s">
        <v>266</v>
      </c>
      <c r="E127" s="435" t="s">
        <v>914</v>
      </c>
      <c r="F127" s="435"/>
      <c r="G127" s="426">
        <f t="shared" si="0"/>
        <v>0</v>
      </c>
      <c r="H127" s="426">
        <f t="shared" si="0"/>
        <v>0</v>
      </c>
      <c r="I127" s="426">
        <f t="shared" si="0"/>
        <v>0</v>
      </c>
      <c r="J127" s="426">
        <f t="shared" si="0"/>
        <v>0</v>
      </c>
      <c r="K127" s="426">
        <f t="shared" si="0"/>
        <v>0</v>
      </c>
      <c r="L127" s="433"/>
      <c r="M127" s="433"/>
    </row>
    <row r="128" spans="1:14" ht="63.75">
      <c r="A128" s="429"/>
      <c r="B128" s="434" t="s">
        <v>401</v>
      </c>
      <c r="C128" s="435" t="s">
        <v>383</v>
      </c>
      <c r="D128" s="435" t="s">
        <v>266</v>
      </c>
      <c r="E128" s="435" t="s">
        <v>915</v>
      </c>
      <c r="F128" s="435"/>
      <c r="G128" s="426">
        <f t="shared" si="0"/>
        <v>0</v>
      </c>
      <c r="H128" s="426">
        <f t="shared" si="0"/>
        <v>0</v>
      </c>
      <c r="I128" s="426">
        <f t="shared" si="0"/>
        <v>0</v>
      </c>
      <c r="J128" s="426">
        <f t="shared" si="0"/>
        <v>0</v>
      </c>
      <c r="K128" s="426">
        <f t="shared" si="0"/>
        <v>0</v>
      </c>
      <c r="L128" s="433"/>
      <c r="M128" s="433"/>
    </row>
    <row r="129" spans="1:14">
      <c r="A129" s="429"/>
      <c r="B129" s="435"/>
      <c r="C129" s="435"/>
      <c r="D129" s="435"/>
      <c r="E129" s="435"/>
      <c r="F129" s="435"/>
      <c r="G129" s="427">
        <f>SUM(G121:G128)</f>
        <v>0</v>
      </c>
      <c r="H129" s="427">
        <f>SUM(H121:H128)</f>
        <v>0</v>
      </c>
      <c r="I129" s="427">
        <f>SUM(I121:I128)</f>
        <v>0</v>
      </c>
      <c r="J129" s="427">
        <f>SUM(J121:J128)</f>
        <v>0</v>
      </c>
      <c r="K129" s="427">
        <f>SUM(K121:K128)</f>
        <v>0</v>
      </c>
      <c r="L129" s="433"/>
      <c r="M129" s="433"/>
    </row>
    <row r="130" spans="1:14">
      <c r="A130" s="429"/>
      <c r="B130" s="435"/>
      <c r="C130" s="435"/>
      <c r="D130" s="435"/>
      <c r="E130" s="435"/>
      <c r="F130" s="435"/>
      <c r="G130" s="438"/>
      <c r="H130" s="438"/>
      <c r="I130" s="438"/>
      <c r="J130" s="438"/>
      <c r="K130" s="438"/>
      <c r="L130" s="433"/>
      <c r="M130" s="433"/>
    </row>
    <row r="131" spans="1:14" ht="38.25">
      <c r="A131" s="429"/>
      <c r="B131" s="434" t="s">
        <v>916</v>
      </c>
      <c r="C131" s="435" t="s">
        <v>917</v>
      </c>
      <c r="D131" s="435" t="s">
        <v>266</v>
      </c>
      <c r="E131" s="435" t="s">
        <v>918</v>
      </c>
      <c r="F131" s="435"/>
      <c r="G131" s="428"/>
      <c r="H131" s="428"/>
      <c r="I131" s="428"/>
      <c r="J131" s="428"/>
      <c r="K131" s="428"/>
      <c r="L131" s="433"/>
      <c r="M131" s="433"/>
      <c r="N131" s="117"/>
    </row>
    <row r="132" spans="1:14" ht="38.25">
      <c r="A132" s="429"/>
      <c r="B132" s="434" t="s">
        <v>916</v>
      </c>
      <c r="C132" s="435" t="s">
        <v>917</v>
      </c>
      <c r="D132" s="435" t="s">
        <v>266</v>
      </c>
      <c r="E132" s="435" t="s">
        <v>919</v>
      </c>
      <c r="F132" s="435"/>
      <c r="G132" s="428"/>
      <c r="H132" s="428"/>
      <c r="I132" s="428"/>
      <c r="J132" s="428"/>
      <c r="K132" s="428"/>
      <c r="L132" s="433"/>
      <c r="M132" s="433"/>
    </row>
    <row r="133" spans="1:14" ht="38.25">
      <c r="A133" s="429"/>
      <c r="B133" s="434" t="s">
        <v>916</v>
      </c>
      <c r="C133" s="435" t="s">
        <v>917</v>
      </c>
      <c r="D133" s="435" t="s">
        <v>266</v>
      </c>
      <c r="E133" s="435" t="s">
        <v>920</v>
      </c>
      <c r="F133" s="435"/>
      <c r="G133" s="428"/>
      <c r="H133" s="428"/>
      <c r="I133" s="428"/>
      <c r="J133" s="428"/>
      <c r="K133" s="428"/>
      <c r="L133" s="433"/>
      <c r="M133" s="433"/>
    </row>
    <row r="134" spans="1:14" ht="38.25">
      <c r="A134" s="429"/>
      <c r="B134" s="434" t="s">
        <v>916</v>
      </c>
      <c r="C134" s="435" t="s">
        <v>917</v>
      </c>
      <c r="D134" s="435" t="s">
        <v>266</v>
      </c>
      <c r="E134" s="435" t="s">
        <v>921</v>
      </c>
      <c r="F134" s="435"/>
      <c r="G134" s="428"/>
      <c r="H134" s="428"/>
      <c r="I134" s="428"/>
      <c r="J134" s="428"/>
      <c r="K134" s="428"/>
      <c r="L134" s="433"/>
      <c r="M134" s="433"/>
    </row>
    <row r="135" spans="1:14" ht="38.25">
      <c r="A135" s="429"/>
      <c r="B135" s="434" t="s">
        <v>916</v>
      </c>
      <c r="C135" s="435" t="s">
        <v>917</v>
      </c>
      <c r="D135" s="435" t="s">
        <v>266</v>
      </c>
      <c r="E135" s="435" t="s">
        <v>922</v>
      </c>
      <c r="F135" s="435"/>
      <c r="G135" s="428"/>
      <c r="H135" s="428"/>
      <c r="I135" s="428"/>
      <c r="J135" s="428"/>
      <c r="K135" s="428"/>
      <c r="L135" s="433"/>
      <c r="M135" s="433"/>
    </row>
    <row r="136" spans="1:14" ht="38.25">
      <c r="A136" s="429"/>
      <c r="B136" s="434" t="s">
        <v>916</v>
      </c>
      <c r="C136" s="435" t="s">
        <v>917</v>
      </c>
      <c r="D136" s="435" t="s">
        <v>266</v>
      </c>
      <c r="E136" s="435" t="s">
        <v>923</v>
      </c>
      <c r="F136" s="435"/>
      <c r="G136" s="428"/>
      <c r="H136" s="428"/>
      <c r="I136" s="428"/>
      <c r="J136" s="428"/>
      <c r="K136" s="428"/>
      <c r="L136" s="433"/>
      <c r="M136" s="433"/>
    </row>
    <row r="137" spans="1:14" ht="38.25">
      <c r="A137" s="429"/>
      <c r="B137" s="434" t="s">
        <v>916</v>
      </c>
      <c r="C137" s="435" t="s">
        <v>917</v>
      </c>
      <c r="D137" s="435" t="s">
        <v>266</v>
      </c>
      <c r="E137" s="435" t="s">
        <v>924</v>
      </c>
      <c r="F137" s="435"/>
      <c r="G137" s="428"/>
      <c r="H137" s="428"/>
      <c r="I137" s="428"/>
      <c r="J137" s="428"/>
      <c r="K137" s="428"/>
      <c r="L137" s="433"/>
      <c r="M137" s="433"/>
    </row>
    <row r="138" spans="1:14" ht="38.25">
      <c r="A138" s="429"/>
      <c r="B138" s="434" t="s">
        <v>916</v>
      </c>
      <c r="C138" s="435" t="s">
        <v>917</v>
      </c>
      <c r="D138" s="435" t="s">
        <v>266</v>
      </c>
      <c r="E138" s="435" t="s">
        <v>925</v>
      </c>
      <c r="F138" s="435"/>
      <c r="G138" s="428"/>
      <c r="H138" s="428"/>
      <c r="I138" s="428"/>
      <c r="J138" s="428"/>
      <c r="K138" s="428"/>
      <c r="L138" s="433"/>
      <c r="M138" s="433"/>
    </row>
    <row r="139" spans="1:14">
      <c r="A139" s="429"/>
      <c r="B139" s="435"/>
      <c r="C139" s="435"/>
      <c r="D139" s="435"/>
      <c r="E139" s="435"/>
      <c r="F139" s="435"/>
      <c r="G139" s="427">
        <f>SUM(G131:G138)</f>
        <v>0</v>
      </c>
      <c r="H139" s="427">
        <f>SUM(H131:H138)</f>
        <v>0</v>
      </c>
      <c r="I139" s="427">
        <f>SUM(I131:I138)</f>
        <v>0</v>
      </c>
      <c r="J139" s="427">
        <f>SUM(J131:J138)</f>
        <v>0</v>
      </c>
      <c r="K139" s="427">
        <f>SUM(K131:K138)</f>
        <v>0</v>
      </c>
      <c r="L139" s="433"/>
      <c r="M139" s="433"/>
    </row>
    <row r="140" spans="1:14">
      <c r="A140" s="429"/>
      <c r="B140" s="435"/>
      <c r="C140" s="435"/>
      <c r="D140" s="435"/>
      <c r="E140" s="435"/>
      <c r="F140" s="435"/>
      <c r="G140" s="438"/>
      <c r="H140" s="438"/>
      <c r="I140" s="438"/>
      <c r="J140" s="438"/>
      <c r="K140" s="438"/>
      <c r="L140" s="433"/>
      <c r="M140" s="433"/>
    </row>
    <row r="141" spans="1:14">
      <c r="A141" s="429"/>
      <c r="B141" s="435"/>
      <c r="C141" s="435"/>
      <c r="D141" s="435" t="s">
        <v>266</v>
      </c>
      <c r="E141" s="435" t="s">
        <v>926</v>
      </c>
      <c r="F141" s="435"/>
      <c r="G141" s="427">
        <f>G129-G139</f>
        <v>0</v>
      </c>
      <c r="H141" s="427">
        <f>H129-H139</f>
        <v>0</v>
      </c>
      <c r="I141" s="427">
        <f>I129-I139</f>
        <v>0</v>
      </c>
      <c r="J141" s="427">
        <f>J129-J139</f>
        <v>0</v>
      </c>
      <c r="K141" s="427">
        <f>K129-K139</f>
        <v>0</v>
      </c>
      <c r="L141" s="433"/>
      <c r="M141" s="433"/>
    </row>
    <row r="142" spans="1:14"/>
    <row r="143" spans="1:14" ht="18">
      <c r="A143" s="117" t="s">
        <v>447</v>
      </c>
      <c r="B143" s="117"/>
      <c r="C143" s="117"/>
      <c r="D143" s="117"/>
      <c r="E143" s="117"/>
      <c r="F143" s="117"/>
      <c r="G143" s="117"/>
      <c r="H143" s="117"/>
      <c r="I143" s="117"/>
      <c r="J143" s="117"/>
      <c r="K143" s="117"/>
      <c r="L143" s="117"/>
      <c r="M143" s="117"/>
    </row>
    <row r="144" spans="1:14" ht="15.75" thickBot="1">
      <c r="B144" s="151" t="s">
        <v>448</v>
      </c>
    </row>
    <row r="145" spans="1:14" ht="15.75" thickBot="1">
      <c r="D145" s="149" t="s">
        <v>230</v>
      </c>
      <c r="E145" s="149" t="s">
        <v>353</v>
      </c>
      <c r="F145" s="149"/>
      <c r="G145" s="469" t="s">
        <v>254</v>
      </c>
      <c r="H145" s="470"/>
      <c r="I145" s="470"/>
      <c r="J145" s="470"/>
      <c r="K145" s="471"/>
    </row>
    <row r="146" spans="1:14" ht="18">
      <c r="G146" s="40" t="s">
        <v>182</v>
      </c>
      <c r="H146" s="40" t="s">
        <v>7</v>
      </c>
      <c r="I146" s="40" t="s">
        <v>185</v>
      </c>
      <c r="J146" s="40" t="s">
        <v>186</v>
      </c>
      <c r="K146" s="40" t="s">
        <v>187</v>
      </c>
      <c r="N146" s="117"/>
    </row>
    <row r="147" spans="1:14">
      <c r="B147" s="150"/>
    </row>
    <row r="148" spans="1:14" ht="38.25">
      <c r="B148" s="150" t="s">
        <v>449</v>
      </c>
      <c r="D148" s="150" t="s">
        <v>266</v>
      </c>
      <c r="E148" s="148" t="s">
        <v>450</v>
      </c>
      <c r="F148" s="148"/>
      <c r="G148" s="227">
        <f>G22</f>
        <v>0</v>
      </c>
      <c r="H148" s="227">
        <f>H22</f>
        <v>0</v>
      </c>
      <c r="I148" s="227">
        <f>I22</f>
        <v>0</v>
      </c>
      <c r="J148" s="227">
        <f>J22</f>
        <v>0</v>
      </c>
      <c r="K148" s="227">
        <f>K22</f>
        <v>0</v>
      </c>
    </row>
    <row r="149" spans="1:14" ht="25.5">
      <c r="B149" s="150" t="s">
        <v>451</v>
      </c>
      <c r="D149" s="150" t="s">
        <v>266</v>
      </c>
      <c r="E149" s="148" t="s">
        <v>452</v>
      </c>
      <c r="F149" s="148"/>
      <c r="G149" s="393"/>
      <c r="H149" s="393"/>
      <c r="I149" s="393"/>
      <c r="J149" s="393"/>
      <c r="K149" s="393"/>
    </row>
    <row r="150" spans="1:14">
      <c r="B150" s="434" t="s">
        <v>927</v>
      </c>
      <c r="C150" s="429"/>
      <c r="D150" s="429" t="s">
        <v>266</v>
      </c>
      <c r="E150" s="439" t="s">
        <v>928</v>
      </c>
      <c r="F150" s="439"/>
      <c r="G150" s="426">
        <f>G141</f>
        <v>0</v>
      </c>
      <c r="H150" s="426">
        <f>H141</f>
        <v>0</v>
      </c>
      <c r="I150" s="426">
        <f>I141</f>
        <v>0</v>
      </c>
      <c r="J150" s="426">
        <f>J141</f>
        <v>0</v>
      </c>
      <c r="K150" s="426">
        <f>K141</f>
        <v>0</v>
      </c>
    </row>
    <row r="151" spans="1:14">
      <c r="B151" s="150"/>
      <c r="E151" s="148" t="s">
        <v>929</v>
      </c>
      <c r="F151" s="148"/>
      <c r="G151" s="223"/>
      <c r="H151" s="427">
        <f>IF(G149=0,0,G148-G149-G150)</f>
        <v>0</v>
      </c>
      <c r="I151" s="427">
        <f>IF(H149=0,0,H148-H149-H150)</f>
        <v>0</v>
      </c>
      <c r="J151" s="427">
        <f>IF(I149=0,0,I148-I149-I150)</f>
        <v>0</v>
      </c>
      <c r="K151" s="427">
        <f>IF(J149=0,0,J148-J149-J150)</f>
        <v>0</v>
      </c>
    </row>
    <row r="152" spans="1:14">
      <c r="B152" s="150" t="s">
        <v>453</v>
      </c>
      <c r="D152" s="153" t="s">
        <v>226</v>
      </c>
      <c r="E152" s="148" t="s">
        <v>454</v>
      </c>
      <c r="F152" s="148"/>
      <c r="G152" s="394"/>
      <c r="H152" s="394"/>
      <c r="I152" s="394"/>
      <c r="J152" s="394"/>
      <c r="K152" s="394"/>
    </row>
    <row r="153" spans="1:14">
      <c r="B153" s="150"/>
      <c r="E153" s="148" t="s">
        <v>455</v>
      </c>
      <c r="F153" s="148"/>
      <c r="G153" s="223"/>
      <c r="H153" s="314">
        <f>(1+G152+1.15%)</f>
        <v>1.0115000000000001</v>
      </c>
      <c r="I153" s="314">
        <f>(1+H152+1.15%)</f>
        <v>1.0115000000000001</v>
      </c>
      <c r="J153" s="314">
        <f>(1+I152+1.15%)</f>
        <v>1.0115000000000001</v>
      </c>
      <c r="K153" s="314">
        <f>(1+J152+1.15%)</f>
        <v>1.0115000000000001</v>
      </c>
    </row>
    <row r="154" spans="1:14">
      <c r="B154" s="148" t="s">
        <v>456</v>
      </c>
      <c r="E154" s="148" t="s">
        <v>456</v>
      </c>
      <c r="F154" s="148"/>
      <c r="G154" s="223"/>
      <c r="H154" s="315">
        <f>IF(G149=0,0,+H151*H153)</f>
        <v>0</v>
      </c>
      <c r="I154" s="315">
        <f t="shared" ref="I154:K154" si="1">IF(H149=0,0,+I151*I153)</f>
        <v>0</v>
      </c>
      <c r="J154" s="315">
        <f t="shared" si="1"/>
        <v>0</v>
      </c>
      <c r="K154" s="315">
        <f t="shared" si="1"/>
        <v>0</v>
      </c>
    </row>
    <row r="155" spans="1:14"/>
    <row r="156" spans="1:14"/>
    <row r="157" spans="1:14" ht="18">
      <c r="A157" s="117" t="s">
        <v>457</v>
      </c>
      <c r="B157" s="117"/>
      <c r="C157" s="117"/>
      <c r="D157" s="117"/>
      <c r="E157" s="117"/>
      <c r="F157" s="117"/>
      <c r="G157" s="117"/>
      <c r="H157" s="117"/>
      <c r="I157" s="117"/>
      <c r="J157" s="117"/>
      <c r="K157" s="117"/>
      <c r="L157" s="117"/>
      <c r="M157" s="117"/>
    </row>
    <row r="158" spans="1:14" ht="15.75" thickBot="1">
      <c r="B158" s="151" t="s">
        <v>458</v>
      </c>
      <c r="N158" s="144"/>
    </row>
    <row r="159" spans="1:14" ht="15.75" thickBot="1">
      <c r="D159" s="149" t="s">
        <v>230</v>
      </c>
      <c r="E159" s="149" t="s">
        <v>353</v>
      </c>
      <c r="F159" s="229" t="s">
        <v>459</v>
      </c>
      <c r="G159" s="472" t="s">
        <v>254</v>
      </c>
      <c r="H159" s="473"/>
      <c r="I159" s="473"/>
      <c r="J159" s="473"/>
      <c r="K159" s="474"/>
    </row>
    <row r="160" spans="1:14" ht="14.45" customHeight="1">
      <c r="E160" s="148"/>
      <c r="F160" s="228" t="s">
        <v>181</v>
      </c>
      <c r="G160" s="40" t="s">
        <v>182</v>
      </c>
      <c r="H160" s="40" t="s">
        <v>7</v>
      </c>
      <c r="I160" s="40" t="s">
        <v>185</v>
      </c>
      <c r="J160" s="40" t="s">
        <v>186</v>
      </c>
      <c r="K160" s="40" t="s">
        <v>187</v>
      </c>
    </row>
    <row r="161" spans="1:13">
      <c r="B161" s="150"/>
      <c r="C161" s="150"/>
      <c r="D161" s="150"/>
      <c r="E161" s="148"/>
      <c r="F161" s="148"/>
      <c r="H161" s="152"/>
      <c r="I161" s="152"/>
      <c r="J161" s="152"/>
      <c r="K161" s="152"/>
    </row>
    <row r="162" spans="1:13" ht="51">
      <c r="B162" s="150" t="s">
        <v>460</v>
      </c>
      <c r="C162" s="150"/>
      <c r="D162" s="150" t="s">
        <v>266</v>
      </c>
      <c r="E162" s="148" t="s">
        <v>379</v>
      </c>
      <c r="F162" s="393"/>
      <c r="G162" s="223"/>
      <c r="H162" s="223"/>
      <c r="I162" s="223"/>
      <c r="J162" s="223"/>
      <c r="K162" s="223"/>
    </row>
    <row r="163" spans="1:13" ht="51">
      <c r="B163" s="150" t="s">
        <v>461</v>
      </c>
      <c r="C163" s="150"/>
      <c r="D163" s="150" t="s">
        <v>266</v>
      </c>
      <c r="E163" s="148" t="s">
        <v>462</v>
      </c>
      <c r="F163" s="393"/>
      <c r="G163" s="223"/>
      <c r="H163" s="223"/>
      <c r="I163" s="223"/>
      <c r="J163" s="223"/>
      <c r="K163" s="223"/>
    </row>
    <row r="164" spans="1:13">
      <c r="B164" s="150"/>
      <c r="C164" s="150"/>
      <c r="D164" s="150"/>
      <c r="E164" s="148" t="s">
        <v>463</v>
      </c>
      <c r="F164" s="225">
        <f>F162-F163</f>
        <v>0</v>
      </c>
      <c r="G164" s="223"/>
      <c r="H164" s="223"/>
      <c r="I164" s="223"/>
      <c r="J164" s="223"/>
      <c r="K164" s="223"/>
    </row>
    <row r="165" spans="1:13">
      <c r="B165" s="150" t="s">
        <v>464</v>
      </c>
      <c r="C165" s="150"/>
      <c r="D165" s="150" t="s">
        <v>226</v>
      </c>
      <c r="E165" s="150" t="s">
        <v>465</v>
      </c>
      <c r="F165" s="394"/>
      <c r="G165" s="223"/>
      <c r="H165" s="223"/>
      <c r="I165" s="223"/>
      <c r="J165" s="223"/>
      <c r="K165" s="223"/>
    </row>
    <row r="166" spans="1:13" ht="38.25">
      <c r="B166" s="150" t="s">
        <v>466</v>
      </c>
      <c r="C166" s="150"/>
      <c r="D166" s="150"/>
      <c r="E166" s="150" t="s">
        <v>467</v>
      </c>
      <c r="F166" s="226">
        <v>1</v>
      </c>
      <c r="G166" s="223"/>
      <c r="H166" s="223"/>
      <c r="I166" s="223"/>
      <c r="J166" s="223"/>
      <c r="K166" s="223"/>
    </row>
    <row r="167" spans="1:13" ht="25.5">
      <c r="B167" s="150" t="s">
        <v>468</v>
      </c>
      <c r="C167" s="150"/>
      <c r="D167" s="150"/>
      <c r="E167" s="150" t="s">
        <v>469</v>
      </c>
      <c r="F167" s="227">
        <f>F178</f>
        <v>0</v>
      </c>
      <c r="G167" s="223"/>
      <c r="H167" s="223"/>
      <c r="I167" s="223"/>
      <c r="J167" s="223"/>
      <c r="K167" s="223"/>
    </row>
    <row r="168" spans="1:13" ht="38.25">
      <c r="B168" s="150"/>
      <c r="C168" s="150"/>
      <c r="D168" s="150"/>
      <c r="E168" s="150" t="s">
        <v>470</v>
      </c>
      <c r="F168" s="223"/>
      <c r="G168" s="225">
        <f>(1+F165+1.15% +F166*F167)</f>
        <v>1.0115000000000001</v>
      </c>
      <c r="H168" s="223"/>
      <c r="I168" s="223"/>
      <c r="J168" s="223"/>
      <c r="K168" s="223"/>
    </row>
    <row r="169" spans="1:13">
      <c r="B169" s="150" t="s">
        <v>471</v>
      </c>
      <c r="C169" s="150"/>
      <c r="D169" s="150" t="s">
        <v>266</v>
      </c>
      <c r="E169" s="150" t="s">
        <v>472</v>
      </c>
      <c r="F169" s="223"/>
      <c r="G169" s="225">
        <f>F164*G168</f>
        <v>0</v>
      </c>
      <c r="H169" s="223"/>
      <c r="I169" s="223"/>
      <c r="J169" s="223"/>
      <c r="K169" s="223"/>
    </row>
    <row r="170" spans="1:13">
      <c r="B170" s="150"/>
      <c r="C170" s="150"/>
      <c r="D170" s="150"/>
      <c r="E170" s="150"/>
      <c r="F170" s="150"/>
    </row>
    <row r="171" spans="1:13">
      <c r="B171" s="150"/>
      <c r="C171" s="150"/>
      <c r="D171" s="150"/>
      <c r="E171" s="150"/>
      <c r="F171" s="150"/>
    </row>
    <row r="172" spans="1:13" ht="18">
      <c r="A172" s="117" t="s">
        <v>473</v>
      </c>
      <c r="B172" s="117"/>
      <c r="C172" s="117"/>
      <c r="D172" s="117"/>
      <c r="E172" s="117"/>
      <c r="F172" s="117"/>
      <c r="G172" s="117"/>
      <c r="H172" s="117"/>
      <c r="I172" s="117"/>
      <c r="J172" s="117"/>
      <c r="K172" s="117"/>
      <c r="L172" s="117"/>
      <c r="M172" s="117"/>
    </row>
    <row r="173" spans="1:13" ht="15.75" thickBot="1">
      <c r="B173" s="151" t="s">
        <v>474</v>
      </c>
      <c r="C173" s="150"/>
      <c r="D173" s="150"/>
      <c r="E173" s="150"/>
      <c r="F173" s="150"/>
    </row>
    <row r="174" spans="1:13" ht="15.75" thickBot="1">
      <c r="B174" s="150"/>
      <c r="C174" s="150"/>
      <c r="D174" s="149" t="s">
        <v>230</v>
      </c>
      <c r="E174" s="149" t="s">
        <v>353</v>
      </c>
      <c r="F174" s="229" t="s">
        <v>459</v>
      </c>
      <c r="G174" s="472" t="s">
        <v>254</v>
      </c>
      <c r="H174" s="473"/>
      <c r="I174" s="473"/>
      <c r="J174" s="473"/>
      <c r="K174" s="474"/>
    </row>
    <row r="175" spans="1:13">
      <c r="E175" s="148"/>
      <c r="F175" s="228" t="s">
        <v>181</v>
      </c>
      <c r="G175" s="40" t="s">
        <v>182</v>
      </c>
      <c r="H175" s="40" t="s">
        <v>7</v>
      </c>
      <c r="I175" s="40" t="s">
        <v>185</v>
      </c>
      <c r="J175" s="40" t="s">
        <v>186</v>
      </c>
      <c r="K175" s="40" t="s">
        <v>187</v>
      </c>
    </row>
    <row r="176" spans="1:13"/>
    <row r="177" spans="1:13">
      <c r="E177" s="147" t="s">
        <v>475</v>
      </c>
      <c r="F177" s="224">
        <f>IF(F162=0,0,F163/F162)</f>
        <v>0</v>
      </c>
      <c r="G177" s="223"/>
      <c r="H177" s="223"/>
      <c r="I177" s="223"/>
      <c r="J177" s="223"/>
      <c r="K177" s="223"/>
    </row>
    <row r="178" spans="1:13">
      <c r="E178" s="147" t="s">
        <v>469</v>
      </c>
      <c r="F178" s="224">
        <f>IF(F177=0,0,IF(F177&gt;=1.055,1.15%,IF(F177&lt;=0.945,-1.15%,0)))</f>
        <v>0</v>
      </c>
      <c r="G178" s="223"/>
      <c r="H178" s="223"/>
      <c r="I178" s="223"/>
      <c r="J178" s="223"/>
      <c r="K178" s="223"/>
    </row>
    <row r="179" spans="1:13"/>
    <row r="180" spans="1:13"/>
    <row r="181" spans="1:13"/>
    <row r="182" spans="1:13"/>
    <row r="183" spans="1:13">
      <c r="A183" s="146" t="s">
        <v>476</v>
      </c>
      <c r="B183" s="144"/>
      <c r="C183" s="144"/>
      <c r="D183" s="144"/>
      <c r="E183" s="144"/>
      <c r="F183" s="144"/>
      <c r="G183" s="145"/>
      <c r="H183" s="145"/>
      <c r="I183" s="145"/>
      <c r="J183" s="145"/>
      <c r="K183" s="145"/>
      <c r="L183" s="144"/>
      <c r="M183" s="144"/>
    </row>
  </sheetData>
  <mergeCells count="13">
    <mergeCell ref="G159:K159"/>
    <mergeCell ref="G174:K174"/>
    <mergeCell ref="G78:K78"/>
    <mergeCell ref="G86:K86"/>
    <mergeCell ref="G94:K94"/>
    <mergeCell ref="G107:K107"/>
    <mergeCell ref="G145:K145"/>
    <mergeCell ref="G117:K117"/>
    <mergeCell ref="G11:K11"/>
    <mergeCell ref="G27:K27"/>
    <mergeCell ref="G47:K47"/>
    <mergeCell ref="G58:K58"/>
    <mergeCell ref="G68:K68"/>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84A-5B20-4A84-87E2-F3C0D65B7865}">
  <sheetPr>
    <tabColor theme="4"/>
    <pageSetUpPr autoPageBreaks="0" fitToPage="1"/>
  </sheetPr>
  <dimension ref="A1:U124"/>
  <sheetViews>
    <sheetView showGridLines="0" zoomScale="85" zoomScaleNormal="85" workbookViewId="0">
      <pane xSplit="3" ySplit="9" topLeftCell="D27" activePane="bottomRight" state="frozenSplit"/>
      <selection pane="topRight" activeCell="H70" sqref="H70"/>
      <selection pane="bottomLeft" activeCell="H70" sqref="H70"/>
      <selection pane="bottomRight" activeCell="A38" sqref="A38"/>
    </sheetView>
  </sheetViews>
  <sheetFormatPr defaultColWidth="9" defaultRowHeight="12.75"/>
  <cols>
    <col min="1" max="1" width="56.75" style="165" customWidth="1"/>
    <col min="2" max="2" width="12.625" style="165" customWidth="1"/>
    <col min="3" max="3" width="17" style="165" customWidth="1"/>
    <col min="4" max="4" width="2.5" style="165" customWidth="1"/>
    <col min="5" max="6" width="14.375" style="165" bestFit="1" customWidth="1"/>
    <col min="7" max="7" width="4.5" style="165" customWidth="1"/>
    <col min="8" max="9" width="14.375" style="165" bestFit="1" customWidth="1"/>
    <col min="10" max="10" width="4.5" style="165" customWidth="1"/>
    <col min="11" max="12" width="14.375" style="165" bestFit="1" customWidth="1"/>
    <col min="13" max="13" width="4.5" style="165" customWidth="1"/>
    <col min="14" max="15" width="14.5" style="165" customWidth="1"/>
    <col min="16" max="16" width="4.625" style="165" customWidth="1"/>
    <col min="17" max="18" width="14.5" style="165" customWidth="1"/>
    <col min="19" max="19" width="4.5" style="165" customWidth="1"/>
    <col min="20" max="21" width="14.5" style="165" customWidth="1"/>
    <col min="22" max="16384" width="9" style="165"/>
  </cols>
  <sheetData>
    <row r="1" spans="1:21" s="189" customFormat="1" ht="26.25">
      <c r="A1" s="1" t="str">
        <f>Cover!$A$2</f>
        <v>ESO Regulatory Reporting Pack</v>
      </c>
      <c r="B1" s="3"/>
      <c r="C1" s="2"/>
      <c r="D1" s="2"/>
      <c r="E1" s="2"/>
      <c r="F1" s="2"/>
      <c r="G1" s="2"/>
      <c r="H1" s="2"/>
      <c r="I1" s="2"/>
      <c r="J1" s="2"/>
      <c r="K1" s="2"/>
      <c r="L1" s="2"/>
      <c r="M1" s="2"/>
      <c r="N1" s="2"/>
      <c r="O1" s="2"/>
      <c r="P1" s="2"/>
      <c r="Q1" s="2"/>
      <c r="R1" s="2"/>
      <c r="S1" s="2"/>
      <c r="T1" s="2"/>
      <c r="U1" s="2"/>
    </row>
    <row r="2" spans="1:21" s="189" customFormat="1" ht="26.25">
      <c r="A2" s="3" t="str">
        <f>Cover!$A$3</f>
        <v>National Grid Electricity System Operator</v>
      </c>
      <c r="B2" s="3"/>
      <c r="C2" s="2"/>
      <c r="D2" s="2"/>
      <c r="E2" s="2"/>
      <c r="F2" s="2"/>
      <c r="G2" s="2"/>
      <c r="H2" s="2"/>
      <c r="I2" s="2"/>
      <c r="J2" s="2"/>
      <c r="K2" s="2"/>
      <c r="L2" s="2"/>
      <c r="M2" s="2"/>
      <c r="N2" s="2"/>
      <c r="O2" s="2"/>
      <c r="P2" s="2"/>
      <c r="Q2" s="2"/>
      <c r="R2" s="2"/>
      <c r="S2" s="2"/>
      <c r="T2" s="2"/>
      <c r="U2" s="2"/>
    </row>
    <row r="3" spans="1:21" s="188" customFormat="1" ht="26.25">
      <c r="A3" s="3" t="str">
        <f>Cover!$A$4</f>
        <v>2022/23</v>
      </c>
      <c r="B3" s="3"/>
      <c r="C3" s="3"/>
      <c r="D3" s="3"/>
      <c r="E3" s="2"/>
      <c r="F3" s="2"/>
      <c r="G3" s="2"/>
      <c r="H3" s="2"/>
      <c r="I3" s="2"/>
      <c r="J3" s="2"/>
      <c r="K3" s="2"/>
      <c r="L3" s="2"/>
      <c r="M3" s="2"/>
      <c r="N3" s="2"/>
      <c r="O3" s="2"/>
      <c r="P3" s="2"/>
      <c r="Q3" s="2"/>
      <c r="R3" s="2"/>
      <c r="S3" s="2"/>
      <c r="T3" s="2"/>
      <c r="U3" s="2"/>
    </row>
    <row r="4" spans="1:21" s="188" customFormat="1" ht="27" thickBot="1">
      <c r="A4" s="27" t="s">
        <v>477</v>
      </c>
      <c r="B4" s="27"/>
      <c r="C4" s="27"/>
      <c r="D4" s="27"/>
      <c r="E4" s="7"/>
      <c r="F4" s="7"/>
      <c r="G4" s="7"/>
      <c r="H4" s="7"/>
      <c r="I4" s="7"/>
      <c r="J4" s="7"/>
      <c r="K4" s="7"/>
      <c r="L4" s="7"/>
      <c r="M4" s="7"/>
      <c r="N4" s="7"/>
      <c r="O4" s="7"/>
      <c r="P4" s="7"/>
      <c r="Q4" s="7"/>
      <c r="R4" s="7"/>
      <c r="S4" s="7"/>
      <c r="T4" s="7"/>
      <c r="U4" s="7"/>
    </row>
    <row r="5" spans="1:21" s="188" customFormat="1" ht="26.25">
      <c r="A5" s="219"/>
      <c r="B5" s="219"/>
      <c r="C5" s="219"/>
      <c r="D5" s="219"/>
      <c r="E5" s="220"/>
      <c r="F5" s="220"/>
      <c r="G5" s="220"/>
      <c r="H5" s="220"/>
      <c r="I5" s="220"/>
      <c r="J5" s="220"/>
      <c r="K5" s="220"/>
      <c r="L5" s="220"/>
      <c r="M5" s="220"/>
      <c r="N5" s="191"/>
      <c r="O5" s="192"/>
      <c r="P5" s="192"/>
      <c r="Q5" s="191"/>
      <c r="R5" s="189"/>
      <c r="S5" s="190"/>
      <c r="T5" s="189"/>
    </row>
    <row r="6" spans="1:21" s="188" customFormat="1" ht="26.25">
      <c r="A6" s="219"/>
      <c r="B6" s="219"/>
      <c r="C6" s="219"/>
      <c r="D6" s="219"/>
      <c r="E6" s="220"/>
      <c r="F6" s="220"/>
      <c r="G6" s="220"/>
      <c r="H6" s="220"/>
      <c r="I6" s="220"/>
      <c r="J6" s="220"/>
      <c r="K6" s="220"/>
      <c r="L6" s="220"/>
      <c r="M6" s="220"/>
      <c r="N6" s="191"/>
      <c r="O6" s="192"/>
      <c r="P6" s="192"/>
      <c r="Q6" s="191"/>
      <c r="R6" s="189"/>
      <c r="S6" s="190"/>
      <c r="T6" s="189"/>
    </row>
    <row r="7" spans="1:21" ht="26.25">
      <c r="A7" s="219"/>
      <c r="B7" s="219"/>
      <c r="C7" s="220"/>
      <c r="D7" s="220"/>
      <c r="E7" s="220"/>
      <c r="F7" s="220"/>
      <c r="G7" s="220"/>
      <c r="H7" s="292">
        <v>2022</v>
      </c>
      <c r="I7" s="220"/>
      <c r="J7" s="220"/>
      <c r="K7" s="292">
        <v>2023</v>
      </c>
      <c r="L7" s="220"/>
      <c r="M7" s="220"/>
      <c r="N7" s="292">
        <v>2024</v>
      </c>
      <c r="Q7" s="292">
        <v>2025</v>
      </c>
      <c r="T7" s="292">
        <v>2026</v>
      </c>
    </row>
    <row r="8" spans="1:21">
      <c r="E8" s="187"/>
      <c r="H8" s="218">
        <f>+F13-E13+H13</f>
        <v>0</v>
      </c>
      <c r="K8" s="218">
        <f>+I13-H13+K13</f>
        <v>0</v>
      </c>
      <c r="N8" s="316">
        <f>+L13-K13+N13</f>
        <v>0</v>
      </c>
      <c r="Q8" s="316">
        <f>+O13-N13+Q13</f>
        <v>0</v>
      </c>
      <c r="T8" s="316">
        <f>+R13-Q13+T13</f>
        <v>0</v>
      </c>
    </row>
    <row r="9" spans="1:21">
      <c r="E9" s="187"/>
    </row>
    <row r="10" spans="1:21">
      <c r="A10" s="186" t="s">
        <v>254</v>
      </c>
    </row>
    <row r="11" spans="1:21" ht="15">
      <c r="A11" s="182"/>
      <c r="B11" s="179"/>
      <c r="C11" s="179"/>
      <c r="E11" s="479" t="s">
        <v>478</v>
      </c>
      <c r="F11" s="480"/>
      <c r="H11" s="479" t="s">
        <v>479</v>
      </c>
      <c r="I11" s="480"/>
      <c r="K11" s="479" t="s">
        <v>480</v>
      </c>
      <c r="L11" s="480"/>
      <c r="N11" s="479" t="s">
        <v>932</v>
      </c>
      <c r="O11" s="480"/>
      <c r="Q11" s="479" t="s">
        <v>933</v>
      </c>
      <c r="R11" s="480"/>
      <c r="T11" s="479" t="s">
        <v>934</v>
      </c>
      <c r="U11" s="480"/>
    </row>
    <row r="12" spans="1:21" ht="15">
      <c r="A12" s="179"/>
      <c r="B12" s="179"/>
      <c r="C12" s="179"/>
      <c r="E12" s="292" t="s">
        <v>481</v>
      </c>
      <c r="F12" s="292" t="s">
        <v>482</v>
      </c>
      <c r="H12" s="292" t="s">
        <v>482</v>
      </c>
      <c r="I12" s="292" t="s">
        <v>483</v>
      </c>
      <c r="K12" s="292" t="s">
        <v>483</v>
      </c>
      <c r="L12" s="292" t="s">
        <v>484</v>
      </c>
      <c r="N12" s="292" t="s">
        <v>484</v>
      </c>
      <c r="O12" s="292" t="s">
        <v>485</v>
      </c>
      <c r="Q12" s="292" t="s">
        <v>485</v>
      </c>
      <c r="R12" s="292" t="s">
        <v>486</v>
      </c>
      <c r="T12" s="292" t="s">
        <v>486</v>
      </c>
      <c r="U12" s="292" t="s">
        <v>487</v>
      </c>
    </row>
    <row r="13" spans="1:21" s="176" customFormat="1">
      <c r="A13" s="181" t="s">
        <v>488</v>
      </c>
      <c r="B13" s="181" t="s">
        <v>489</v>
      </c>
      <c r="C13" s="176" t="s">
        <v>266</v>
      </c>
      <c r="E13" s="317">
        <f>+E60</f>
        <v>3.165168</v>
      </c>
      <c r="F13" s="317">
        <f>+F60</f>
        <v>3.165168</v>
      </c>
      <c r="H13" s="317">
        <f>+H25</f>
        <v>0</v>
      </c>
      <c r="I13" s="317">
        <f>+I25</f>
        <v>0</v>
      </c>
      <c r="K13" s="317">
        <f>+K25</f>
        <v>0</v>
      </c>
      <c r="L13" s="317">
        <f>+L25</f>
        <v>0</v>
      </c>
      <c r="N13" s="317">
        <f>+N25</f>
        <v>0</v>
      </c>
      <c r="O13" s="317">
        <f>+O25</f>
        <v>0</v>
      </c>
      <c r="Q13" s="317">
        <f>+Q25</f>
        <v>0</v>
      </c>
      <c r="R13" s="317">
        <f>+R25</f>
        <v>0</v>
      </c>
      <c r="T13" s="317">
        <f>+T25</f>
        <v>0</v>
      </c>
      <c r="U13" s="317">
        <f>+U25</f>
        <v>0</v>
      </c>
    </row>
    <row r="14" spans="1:21" s="176" customFormat="1" ht="15">
      <c r="A14" s="182"/>
      <c r="B14" s="179"/>
      <c r="C14" s="179"/>
      <c r="D14" s="165"/>
      <c r="E14" s="183"/>
      <c r="F14" s="183"/>
    </row>
    <row r="15" spans="1:21" s="176" customFormat="1" ht="15">
      <c r="A15" s="179"/>
      <c r="B15" s="179"/>
      <c r="C15" s="179"/>
      <c r="D15" s="165"/>
      <c r="E15" s="183"/>
      <c r="F15" s="183"/>
      <c r="G15" s="183"/>
      <c r="H15" s="183"/>
      <c r="I15" s="183"/>
      <c r="J15" s="183"/>
      <c r="K15" s="183"/>
      <c r="L15" s="183"/>
      <c r="M15" s="183"/>
      <c r="N15" s="183"/>
      <c r="O15" s="183"/>
      <c r="Q15" s="183"/>
      <c r="R15" s="183"/>
      <c r="T15" s="183"/>
      <c r="U15" s="183"/>
    </row>
    <row r="16" spans="1:21" s="176" customFormat="1" ht="12.75" customHeight="1">
      <c r="A16" s="167" t="s">
        <v>490</v>
      </c>
      <c r="B16" s="167" t="s">
        <v>491</v>
      </c>
      <c r="C16" s="166" t="s">
        <v>266</v>
      </c>
      <c r="D16" s="165"/>
      <c r="E16" s="183"/>
      <c r="F16" s="183"/>
      <c r="H16" s="318"/>
      <c r="I16" s="318"/>
      <c r="K16" s="318"/>
      <c r="L16" s="318"/>
      <c r="N16" s="318"/>
      <c r="O16" s="318"/>
      <c r="Q16" s="318"/>
      <c r="R16" s="318"/>
      <c r="T16" s="318"/>
      <c r="U16" s="318"/>
    </row>
    <row r="17" spans="1:21" s="176" customFormat="1" ht="12.75" customHeight="1">
      <c r="A17" s="167" t="s">
        <v>492</v>
      </c>
      <c r="B17" s="167" t="s">
        <v>493</v>
      </c>
      <c r="C17" s="166" t="s">
        <v>266</v>
      </c>
      <c r="D17" s="165"/>
      <c r="H17" s="318"/>
      <c r="I17" s="318"/>
      <c r="K17" s="318"/>
      <c r="L17" s="318"/>
      <c r="N17" s="318"/>
      <c r="O17" s="318"/>
      <c r="Q17" s="318"/>
      <c r="R17" s="318"/>
      <c r="T17" s="318"/>
      <c r="U17" s="318"/>
    </row>
    <row r="18" spans="1:21" s="176" customFormat="1" ht="12.75" customHeight="1">
      <c r="A18" s="167" t="s">
        <v>494</v>
      </c>
      <c r="B18" s="167" t="s">
        <v>495</v>
      </c>
      <c r="C18" s="166" t="s">
        <v>266</v>
      </c>
      <c r="D18" s="165"/>
      <c r="H18" s="319">
        <f>+H38</f>
        <v>0</v>
      </c>
      <c r="I18" s="319">
        <f>+I38</f>
        <v>0</v>
      </c>
      <c r="K18" s="319">
        <f>+K38</f>
        <v>0</v>
      </c>
      <c r="L18" s="319">
        <f>+L38</f>
        <v>0</v>
      </c>
      <c r="N18" s="319">
        <f>+N38</f>
        <v>0</v>
      </c>
      <c r="O18" s="319">
        <f>+O38</f>
        <v>0</v>
      </c>
      <c r="Q18" s="319">
        <f>+Q38</f>
        <v>0</v>
      </c>
      <c r="R18" s="319">
        <f>+R38</f>
        <v>0</v>
      </c>
      <c r="T18" s="319">
        <f>+T38</f>
        <v>0</v>
      </c>
      <c r="U18" s="319">
        <f>+U38</f>
        <v>0</v>
      </c>
    </row>
    <row r="19" spans="1:21" s="176" customFormat="1" ht="12.75" customHeight="1">
      <c r="A19" s="167" t="s">
        <v>496</v>
      </c>
      <c r="B19" s="167" t="s">
        <v>497</v>
      </c>
      <c r="C19" s="166" t="s">
        <v>266</v>
      </c>
      <c r="D19" s="166"/>
      <c r="H19" s="318"/>
      <c r="I19" s="318"/>
      <c r="K19" s="318"/>
      <c r="L19" s="318"/>
      <c r="N19" s="318"/>
      <c r="O19" s="318"/>
      <c r="Q19" s="318"/>
      <c r="R19" s="318"/>
      <c r="T19" s="318"/>
      <c r="U19" s="318"/>
    </row>
    <row r="20" spans="1:21" s="176" customFormat="1" ht="12.75" customHeight="1">
      <c r="A20" s="167" t="s">
        <v>498</v>
      </c>
      <c r="B20" s="167" t="s">
        <v>499</v>
      </c>
      <c r="C20" s="166" t="s">
        <v>266</v>
      </c>
      <c r="D20" s="166"/>
      <c r="H20" s="318"/>
      <c r="I20" s="318"/>
      <c r="K20" s="318"/>
      <c r="L20" s="318"/>
      <c r="N20" s="318"/>
      <c r="O20" s="318"/>
      <c r="Q20" s="318"/>
      <c r="R20" s="318"/>
      <c r="T20" s="318"/>
      <c r="U20" s="318"/>
    </row>
    <row r="21" spans="1:21" s="176" customFormat="1" ht="12.75" customHeight="1">
      <c r="A21" s="167" t="s">
        <v>500</v>
      </c>
      <c r="B21" s="167" t="s">
        <v>501</v>
      </c>
      <c r="C21" s="166" t="s">
        <v>266</v>
      </c>
      <c r="D21" s="166"/>
      <c r="H21" s="319">
        <f>+H103*'RIIO-1 RPI and PVF'!N38</f>
        <v>0</v>
      </c>
      <c r="I21" s="319">
        <f>+H21*'RIIO-1 RPI and PVF'!N38</f>
        <v>0</v>
      </c>
      <c r="K21" s="319">
        <f>+K103*'RIIO-1 RPI and PVF'!O38</f>
        <v>0</v>
      </c>
      <c r="L21" s="319">
        <f>+K21*'RIIO-1 RPI and PVF'!O38</f>
        <v>0</v>
      </c>
      <c r="N21" s="319">
        <f>IFERROR(N105,0)</f>
        <v>0</v>
      </c>
      <c r="O21" s="319">
        <f>+N21</f>
        <v>0</v>
      </c>
      <c r="Q21" s="319">
        <f>IFERROR(Q105,0)</f>
        <v>0</v>
      </c>
      <c r="R21" s="319">
        <f>+Q21</f>
        <v>0</v>
      </c>
      <c r="T21" s="319">
        <f>IFERROR(T105,0)</f>
        <v>0</v>
      </c>
      <c r="U21" s="319">
        <f>+T21</f>
        <v>0</v>
      </c>
    </row>
    <row r="22" spans="1:21" s="176" customFormat="1" ht="12.75" customHeight="1">
      <c r="A22" s="167" t="s">
        <v>502</v>
      </c>
      <c r="B22" s="167" t="s">
        <v>503</v>
      </c>
      <c r="C22" s="166" t="s">
        <v>266</v>
      </c>
      <c r="D22" s="166"/>
      <c r="H22" s="318"/>
      <c r="I22" s="318"/>
      <c r="K22" s="318"/>
      <c r="L22" s="318"/>
      <c r="N22" s="318"/>
      <c r="O22" s="318"/>
      <c r="Q22" s="318"/>
      <c r="R22" s="318"/>
      <c r="T22" s="320"/>
      <c r="U22" s="320"/>
    </row>
    <row r="23" spans="1:21" s="176" customFormat="1" ht="12.75" customHeight="1">
      <c r="A23" s="167" t="s">
        <v>504</v>
      </c>
      <c r="B23" s="167" t="s">
        <v>505</v>
      </c>
      <c r="C23" s="166" t="s">
        <v>266</v>
      </c>
      <c r="D23" s="166"/>
      <c r="H23" s="318"/>
      <c r="I23" s="318"/>
      <c r="K23" s="318"/>
      <c r="L23" s="318"/>
      <c r="N23" s="318"/>
      <c r="O23" s="318"/>
      <c r="Q23" s="318"/>
      <c r="R23" s="318"/>
      <c r="T23" s="320"/>
      <c r="U23" s="320"/>
    </row>
    <row r="24" spans="1:21" s="444" customFormat="1" ht="12.75" customHeight="1">
      <c r="A24" s="442" t="s">
        <v>930</v>
      </c>
      <c r="B24" s="442" t="s">
        <v>931</v>
      </c>
      <c r="C24" s="443" t="s">
        <v>266</v>
      </c>
      <c r="D24" s="443"/>
      <c r="H24" s="318"/>
      <c r="I24" s="318"/>
      <c r="K24" s="318"/>
      <c r="L24" s="318"/>
      <c r="N24" s="318"/>
      <c r="O24" s="318"/>
      <c r="Q24" s="318"/>
      <c r="R24" s="318"/>
      <c r="T24" s="320"/>
      <c r="U24" s="320"/>
    </row>
    <row r="25" spans="1:21" s="176" customFormat="1" ht="12.75" customHeight="1">
      <c r="A25" s="181" t="s">
        <v>488</v>
      </c>
      <c r="B25" s="181" t="s">
        <v>489</v>
      </c>
      <c r="C25" s="176" t="s">
        <v>266</v>
      </c>
      <c r="H25" s="321">
        <f>+H16+H17+H18-H19+H20+H21+H22+H23</f>
        <v>0</v>
      </c>
      <c r="I25" s="321">
        <f>+I16+I17+I18-I19+I20+I21+I22+I23</f>
        <v>0</v>
      </c>
      <c r="K25" s="321">
        <f>+K16+K17+K18-K19+K20+K21+K22+K23</f>
        <v>0</v>
      </c>
      <c r="L25" s="321">
        <f>+L16+L17+L18-L19+L20+L21+L22+L23</f>
        <v>0</v>
      </c>
      <c r="N25" s="445">
        <f>+N16+N17+N18-N19+N20+N21+N22+N23+N24</f>
        <v>0</v>
      </c>
      <c r="O25" s="445">
        <f>+O16+O17+O18-O19+O20+O21+O22+O23+O24</f>
        <v>0</v>
      </c>
      <c r="Q25" s="445">
        <f>+Q16+Q17+Q18-Q19+Q20+Q21+Q22+Q23+Q24</f>
        <v>0</v>
      </c>
      <c r="R25" s="445">
        <f>+R16+R17+R18-R19+R20+R21+R22+R23+R24</f>
        <v>0</v>
      </c>
      <c r="T25" s="445">
        <f>+T16+T17+T18-T19+T20+T21+T22+T23+T24</f>
        <v>0</v>
      </c>
      <c r="U25" s="445">
        <f>+U16+U17+U18-U19+U20+U21+U22+U23+U24</f>
        <v>0</v>
      </c>
    </row>
    <row r="26" spans="1:21" s="176" customFormat="1" ht="12.75" customHeight="1">
      <c r="A26" s="181"/>
      <c r="B26" s="181"/>
      <c r="C26" s="181"/>
      <c r="D26" s="181"/>
      <c r="G26" s="181"/>
    </row>
    <row r="27" spans="1:21" s="166" customFormat="1" ht="12.75" customHeight="1">
      <c r="A27" s="185" t="s">
        <v>495</v>
      </c>
      <c r="B27" s="175"/>
    </row>
    <row r="28" spans="1:21" ht="12.75" customHeight="1">
      <c r="A28" s="165" t="s">
        <v>506</v>
      </c>
      <c r="C28" s="166" t="s">
        <v>266</v>
      </c>
      <c r="H28" s="318"/>
      <c r="I28" s="318"/>
      <c r="K28" s="318"/>
      <c r="L28" s="320"/>
      <c r="N28" s="320"/>
      <c r="O28" s="320"/>
      <c r="Q28" s="320"/>
      <c r="R28" s="320"/>
      <c r="T28" s="320"/>
      <c r="U28" s="320"/>
    </row>
    <row r="29" spans="1:21" ht="12.75" customHeight="1">
      <c r="A29" s="165" t="s">
        <v>507</v>
      </c>
      <c r="C29" s="166" t="s">
        <v>266</v>
      </c>
      <c r="H29" s="318"/>
      <c r="I29" s="318"/>
      <c r="K29" s="318"/>
      <c r="L29" s="320"/>
      <c r="N29" s="320"/>
      <c r="O29" s="320"/>
      <c r="Q29" s="320"/>
      <c r="R29" s="320"/>
      <c r="T29" s="320"/>
      <c r="U29" s="320"/>
    </row>
    <row r="30" spans="1:21" ht="12.75" customHeight="1">
      <c r="A30" s="165" t="s">
        <v>508</v>
      </c>
      <c r="C30" s="166" t="s">
        <v>266</v>
      </c>
      <c r="H30" s="318"/>
      <c r="I30" s="318"/>
      <c r="K30" s="318"/>
      <c r="L30" s="318"/>
      <c r="N30" s="318"/>
      <c r="O30" s="318"/>
      <c r="Q30" s="318"/>
      <c r="R30" s="318"/>
      <c r="T30" s="318"/>
      <c r="U30" s="318"/>
    </row>
    <row r="31" spans="1:21" ht="12.75" customHeight="1">
      <c r="A31" s="165" t="s">
        <v>509</v>
      </c>
      <c r="C31" s="166" t="s">
        <v>266</v>
      </c>
      <c r="H31" s="318"/>
      <c r="I31" s="318"/>
      <c r="K31" s="318"/>
      <c r="L31" s="320"/>
      <c r="N31" s="320"/>
      <c r="O31" s="320"/>
      <c r="Q31" s="320"/>
      <c r="R31" s="320"/>
      <c r="T31" s="320"/>
      <c r="U31" s="320"/>
    </row>
    <row r="32" spans="1:21" ht="12.75" customHeight="1">
      <c r="A32" s="165" t="s">
        <v>510</v>
      </c>
      <c r="C32" s="166" t="s">
        <v>266</v>
      </c>
      <c r="H32" s="318"/>
      <c r="I32" s="318"/>
      <c r="K32" s="318"/>
      <c r="L32" s="320"/>
      <c r="N32" s="320"/>
      <c r="O32" s="320"/>
      <c r="Q32" s="320"/>
      <c r="R32" s="320"/>
      <c r="T32" s="320"/>
      <c r="U32" s="320"/>
    </row>
    <row r="33" spans="1:21" ht="12.75" customHeight="1">
      <c r="A33" s="165" t="s">
        <v>511</v>
      </c>
      <c r="C33" s="166" t="s">
        <v>266</v>
      </c>
      <c r="H33" s="318"/>
      <c r="I33" s="318"/>
      <c r="K33" s="318"/>
      <c r="L33" s="320"/>
      <c r="N33" s="320"/>
      <c r="O33" s="320"/>
      <c r="Q33" s="320"/>
      <c r="R33" s="320"/>
      <c r="T33" s="320"/>
      <c r="U33" s="320"/>
    </row>
    <row r="34" spans="1:21" ht="12.75" customHeight="1">
      <c r="A34" s="165" t="s">
        <v>512</v>
      </c>
      <c r="C34" s="166" t="s">
        <v>266</v>
      </c>
      <c r="H34" s="318"/>
      <c r="I34" s="318"/>
      <c r="K34" s="318"/>
      <c r="L34" s="320"/>
      <c r="N34" s="320"/>
      <c r="O34" s="320"/>
      <c r="Q34" s="320"/>
      <c r="R34" s="320"/>
      <c r="T34" s="320"/>
      <c r="U34" s="320"/>
    </row>
    <row r="35" spans="1:21" ht="12.75" customHeight="1">
      <c r="A35" s="165" t="s">
        <v>935</v>
      </c>
      <c r="C35" s="166" t="s">
        <v>266</v>
      </c>
      <c r="H35" s="318"/>
      <c r="I35" s="318"/>
      <c r="K35" s="318"/>
      <c r="L35" s="320"/>
      <c r="N35" s="320"/>
      <c r="O35" s="320"/>
      <c r="Q35" s="320"/>
      <c r="R35" s="320"/>
      <c r="T35" s="320"/>
      <c r="U35" s="320"/>
    </row>
    <row r="36" spans="1:21" s="176" customFormat="1" ht="12.75" customHeight="1">
      <c r="A36" s="167" t="s">
        <v>936</v>
      </c>
      <c r="B36" s="181"/>
      <c r="C36" s="166" t="s">
        <v>266</v>
      </c>
      <c r="D36" s="181"/>
      <c r="E36" s="181"/>
      <c r="F36" s="181"/>
      <c r="G36" s="181"/>
      <c r="H36" s="318"/>
      <c r="I36" s="318"/>
      <c r="K36" s="318"/>
      <c r="L36" s="320"/>
      <c r="N36" s="320"/>
      <c r="O36" s="320"/>
      <c r="Q36" s="320"/>
      <c r="R36" s="320"/>
      <c r="T36" s="320"/>
      <c r="U36" s="320"/>
    </row>
    <row r="37" spans="1:21" s="176" customFormat="1" ht="12.75" customHeight="1">
      <c r="A37" s="167" t="s">
        <v>937</v>
      </c>
      <c r="B37" s="181"/>
      <c r="C37" s="166" t="s">
        <v>266</v>
      </c>
      <c r="D37" s="181"/>
      <c r="E37" s="181"/>
      <c r="F37" s="181"/>
      <c r="G37" s="181"/>
      <c r="H37" s="440"/>
      <c r="I37" s="440"/>
      <c r="K37" s="440"/>
      <c r="L37" s="441"/>
      <c r="N37" s="441"/>
      <c r="O37" s="441"/>
      <c r="Q37" s="441"/>
      <c r="R37" s="441"/>
      <c r="T37" s="441"/>
      <c r="U37" s="441"/>
    </row>
    <row r="38" spans="1:21" s="176" customFormat="1" ht="12.75" customHeight="1">
      <c r="A38" s="167" t="s">
        <v>495</v>
      </c>
      <c r="B38" s="181"/>
      <c r="C38" s="166" t="s">
        <v>266</v>
      </c>
      <c r="D38" s="181"/>
      <c r="E38" s="181"/>
      <c r="F38" s="181"/>
      <c r="G38" s="181"/>
      <c r="H38" s="321">
        <f>SUM(H28:H36)</f>
        <v>0</v>
      </c>
      <c r="I38" s="321">
        <f>SUM(I28:I36)</f>
        <v>0</v>
      </c>
      <c r="K38" s="321">
        <f>SUM(K28:K36)</f>
        <v>0</v>
      </c>
      <c r="L38" s="321">
        <f>SUM(L28:L36)</f>
        <v>0</v>
      </c>
      <c r="N38" s="321">
        <f>SUM(N28:N36)</f>
        <v>0</v>
      </c>
      <c r="O38" s="321">
        <f>SUM(O28:O36)</f>
        <v>0</v>
      </c>
      <c r="Q38" s="321">
        <f>SUM(Q28:Q36)</f>
        <v>0</v>
      </c>
      <c r="R38" s="321">
        <f>SUM(R28:R36)</f>
        <v>0</v>
      </c>
      <c r="T38" s="321">
        <f>SUM(T28:T36)</f>
        <v>0</v>
      </c>
      <c r="U38" s="321">
        <f>SUM(U28:U36)</f>
        <v>0</v>
      </c>
    </row>
    <row r="39" spans="1:21" s="176" customFormat="1" ht="12.75" customHeight="1">
      <c r="A39" s="181"/>
      <c r="B39" s="181"/>
      <c r="C39" s="166"/>
      <c r="D39" s="181"/>
      <c r="E39" s="181"/>
      <c r="F39" s="181"/>
      <c r="G39" s="181"/>
    </row>
    <row r="40" spans="1:21" s="176" customFormat="1" ht="12.75" customHeight="1">
      <c r="A40" s="181" t="s">
        <v>499</v>
      </c>
      <c r="B40" s="181"/>
      <c r="C40" s="166"/>
      <c r="D40" s="181"/>
      <c r="E40" s="181"/>
      <c r="F40" s="181"/>
      <c r="G40" s="181"/>
    </row>
    <row r="41" spans="1:21" s="176" customFormat="1" ht="12.75" customHeight="1">
      <c r="A41" s="222" t="s">
        <v>513</v>
      </c>
      <c r="B41" s="167" t="s">
        <v>514</v>
      </c>
      <c r="C41" s="166" t="s">
        <v>266</v>
      </c>
      <c r="D41" s="181"/>
      <c r="E41" s="181"/>
      <c r="F41" s="181"/>
      <c r="G41" s="181"/>
      <c r="H41" s="320"/>
      <c r="I41" s="320"/>
      <c r="J41" s="165"/>
      <c r="K41" s="320"/>
      <c r="L41" s="320"/>
      <c r="M41" s="165"/>
      <c r="N41" s="320"/>
      <c r="O41" s="320"/>
      <c r="P41" s="165"/>
      <c r="Q41" s="320"/>
      <c r="R41" s="320"/>
      <c r="S41" s="165"/>
      <c r="T41" s="320"/>
      <c r="U41" s="320"/>
    </row>
    <row r="42" spans="1:21" s="176" customFormat="1" ht="12.75" customHeight="1">
      <c r="A42" s="222" t="s">
        <v>515</v>
      </c>
      <c r="B42" s="167" t="s">
        <v>516</v>
      </c>
      <c r="C42" s="166" t="s">
        <v>266</v>
      </c>
      <c r="D42" s="181"/>
      <c r="E42" s="181"/>
      <c r="F42" s="181"/>
      <c r="G42" s="181"/>
      <c r="H42" s="320"/>
      <c r="I42" s="320"/>
      <c r="J42" s="165"/>
      <c r="K42" s="320"/>
      <c r="L42" s="320"/>
      <c r="M42" s="165"/>
      <c r="N42" s="320"/>
      <c r="O42" s="320"/>
      <c r="P42" s="165"/>
      <c r="Q42" s="320"/>
      <c r="R42" s="320"/>
      <c r="S42" s="165"/>
      <c r="T42" s="320"/>
      <c r="U42" s="320"/>
    </row>
    <row r="43" spans="1:21" s="176" customFormat="1" ht="12.75" customHeight="1">
      <c r="A43" s="222" t="s">
        <v>517</v>
      </c>
      <c r="B43" s="167" t="s">
        <v>518</v>
      </c>
      <c r="C43" s="166" t="s">
        <v>266</v>
      </c>
      <c r="D43" s="181"/>
      <c r="E43" s="181"/>
      <c r="F43" s="181"/>
      <c r="G43" s="181"/>
      <c r="H43" s="320"/>
      <c r="I43" s="320"/>
      <c r="K43" s="320"/>
      <c r="L43" s="320"/>
      <c r="N43" s="320"/>
      <c r="O43" s="320"/>
      <c r="Q43" s="320"/>
      <c r="R43" s="320"/>
      <c r="T43" s="320"/>
      <c r="U43" s="320"/>
    </row>
    <row r="44" spans="1:21" s="176" customFormat="1" ht="12.75" customHeight="1">
      <c r="A44" s="181"/>
      <c r="B44" s="181"/>
      <c r="C44" s="166" t="s">
        <v>266</v>
      </c>
      <c r="D44" s="181"/>
      <c r="E44" s="181"/>
      <c r="F44" s="181"/>
      <c r="G44" s="181"/>
      <c r="H44" s="321">
        <f>SUM(H41:H43)</f>
        <v>0</v>
      </c>
      <c r="I44" s="321">
        <f>SUM(I41:I43)</f>
        <v>0</v>
      </c>
      <c r="K44" s="321">
        <f>SUM(K41:K43)</f>
        <v>0</v>
      </c>
      <c r="L44" s="321">
        <f>SUM(L41:L43)</f>
        <v>0</v>
      </c>
      <c r="N44" s="321">
        <f>SUM(N41:N43)</f>
        <v>0</v>
      </c>
      <c r="O44" s="321">
        <f>SUM(O41:O43)</f>
        <v>0</v>
      </c>
      <c r="Q44" s="321">
        <f>SUM(Q41:Q43)</f>
        <v>0</v>
      </c>
      <c r="R44" s="321">
        <f>SUM(R41:R43)</f>
        <v>0</v>
      </c>
      <c r="T44" s="321">
        <f>SUM(T41:T43)</f>
        <v>0</v>
      </c>
      <c r="U44" s="321">
        <f>SUM(U41:U43)</f>
        <v>0</v>
      </c>
    </row>
    <row r="45" spans="1:21" s="176" customFormat="1" ht="12.75" customHeight="1">
      <c r="A45" s="181"/>
      <c r="B45" s="181"/>
      <c r="C45" s="166"/>
      <c r="D45" s="181"/>
      <c r="E45" s="181"/>
      <c r="F45" s="181"/>
      <c r="G45" s="181"/>
    </row>
    <row r="46" spans="1:21" s="176" customFormat="1" ht="12.75" customHeight="1">
      <c r="A46" s="181"/>
      <c r="B46" s="181"/>
      <c r="C46" s="166"/>
      <c r="D46" s="181"/>
      <c r="E46" s="181"/>
      <c r="F46" s="181"/>
      <c r="G46" s="181"/>
    </row>
    <row r="47" spans="1:21" s="176" customFormat="1" ht="12.75" customHeight="1">
      <c r="A47" s="184" t="s">
        <v>519</v>
      </c>
      <c r="B47" s="181"/>
      <c r="C47" s="181"/>
      <c r="D47" s="181"/>
      <c r="E47" s="181"/>
      <c r="F47" s="181"/>
      <c r="G47" s="181"/>
    </row>
    <row r="48" spans="1:21" ht="12.75" customHeight="1">
      <c r="A48" s="177" t="s">
        <v>520</v>
      </c>
      <c r="B48" s="179"/>
      <c r="C48" s="179"/>
      <c r="E48" s="183"/>
      <c r="F48" s="183"/>
    </row>
    <row r="49" spans="1:12" ht="12.75" customHeight="1">
      <c r="A49" s="182"/>
      <c r="B49" s="179"/>
      <c r="C49" s="179"/>
      <c r="E49" s="478" t="s">
        <v>478</v>
      </c>
      <c r="F49" s="478"/>
    </row>
    <row r="50" spans="1:12" ht="12.75" customHeight="1">
      <c r="A50" s="179"/>
      <c r="B50" s="179"/>
      <c r="C50" s="179"/>
      <c r="E50" s="292" t="s">
        <v>481</v>
      </c>
      <c r="F50" s="292" t="s">
        <v>482</v>
      </c>
    </row>
    <row r="51" spans="1:12" ht="12.75" customHeight="1">
      <c r="A51" s="167" t="s">
        <v>490</v>
      </c>
      <c r="B51" s="167" t="s">
        <v>491</v>
      </c>
      <c r="C51" s="166" t="s">
        <v>266</v>
      </c>
      <c r="E51" s="318"/>
      <c r="F51" s="318"/>
    </row>
    <row r="52" spans="1:12" ht="12.75" customHeight="1">
      <c r="A52" s="167" t="s">
        <v>521</v>
      </c>
      <c r="B52" s="167" t="s">
        <v>493</v>
      </c>
      <c r="C52" s="166" t="s">
        <v>266</v>
      </c>
      <c r="E52" s="318"/>
      <c r="F52" s="318"/>
    </row>
    <row r="53" spans="1:12" ht="12.75" customHeight="1">
      <c r="A53" s="167" t="s">
        <v>522</v>
      </c>
      <c r="B53" s="167"/>
      <c r="C53" s="166" t="s">
        <v>266</v>
      </c>
      <c r="E53" s="318"/>
      <c r="F53" s="318"/>
    </row>
    <row r="54" spans="1:12" ht="12.75" customHeight="1">
      <c r="A54" s="167" t="s">
        <v>494</v>
      </c>
      <c r="B54" s="167" t="s">
        <v>495</v>
      </c>
      <c r="C54" s="166" t="s">
        <v>266</v>
      </c>
      <c r="E54" s="322">
        <f>SUM(E70:E75)</f>
        <v>0</v>
      </c>
      <c r="F54" s="322">
        <f>E54</f>
        <v>0</v>
      </c>
    </row>
    <row r="55" spans="1:12" s="166" customFormat="1" ht="12.75" customHeight="1">
      <c r="A55" s="167" t="s">
        <v>523</v>
      </c>
      <c r="B55" s="167" t="s">
        <v>497</v>
      </c>
      <c r="C55" s="166" t="s">
        <v>266</v>
      </c>
      <c r="E55" s="318"/>
      <c r="F55" s="318"/>
      <c r="H55" s="165"/>
      <c r="I55" s="165"/>
      <c r="K55" s="165"/>
      <c r="L55" s="165"/>
    </row>
    <row r="56" spans="1:12" s="166" customFormat="1" ht="12.75" customHeight="1">
      <c r="A56" s="167" t="s">
        <v>524</v>
      </c>
      <c r="B56" s="167" t="s">
        <v>525</v>
      </c>
      <c r="C56" s="166" t="s">
        <v>266</v>
      </c>
      <c r="E56" s="323">
        <f>E63</f>
        <v>0</v>
      </c>
      <c r="F56" s="323">
        <f>F63</f>
        <v>0</v>
      </c>
      <c r="H56" s="165"/>
      <c r="I56" s="165"/>
      <c r="K56" s="165"/>
      <c r="L56" s="165"/>
    </row>
    <row r="57" spans="1:12" s="166" customFormat="1" ht="12.75" customHeight="1">
      <c r="A57" s="167" t="s">
        <v>526</v>
      </c>
      <c r="B57" s="167" t="s">
        <v>527</v>
      </c>
      <c r="C57" s="166" t="s">
        <v>266</v>
      </c>
      <c r="E57" s="323">
        <f>E66</f>
        <v>0</v>
      </c>
      <c r="F57" s="323">
        <f>F66</f>
        <v>0</v>
      </c>
      <c r="H57" s="165"/>
      <c r="I57" s="165"/>
      <c r="K57" s="165"/>
      <c r="L57" s="165"/>
    </row>
    <row r="58" spans="1:12" s="166" customFormat="1" ht="12.75" customHeight="1">
      <c r="A58" s="167" t="s">
        <v>528</v>
      </c>
      <c r="B58" s="167" t="s">
        <v>529</v>
      </c>
      <c r="C58" s="166" t="s">
        <v>266</v>
      </c>
      <c r="E58" s="319">
        <f>E81</f>
        <v>0</v>
      </c>
      <c r="F58" s="323">
        <f>F81</f>
        <v>0</v>
      </c>
      <c r="H58" s="165"/>
      <c r="I58" s="165"/>
      <c r="K58" s="165"/>
      <c r="L58" s="165"/>
    </row>
    <row r="59" spans="1:12" s="166" customFormat="1" ht="12.75" customHeight="1">
      <c r="A59" s="167" t="s">
        <v>498</v>
      </c>
      <c r="B59" s="167" t="s">
        <v>499</v>
      </c>
      <c r="C59" s="166" t="s">
        <v>266</v>
      </c>
      <c r="E59" s="319">
        <f>E93</f>
        <v>3.165168</v>
      </c>
      <c r="F59" s="319">
        <f>F93</f>
        <v>3.165168</v>
      </c>
      <c r="H59" s="165"/>
      <c r="I59" s="165"/>
      <c r="K59" s="165"/>
      <c r="L59" s="165"/>
    </row>
    <row r="60" spans="1:12" s="176" customFormat="1" ht="12.75" customHeight="1">
      <c r="A60" s="181" t="s">
        <v>488</v>
      </c>
      <c r="B60" s="181" t="s">
        <v>489</v>
      </c>
      <c r="C60" s="176" t="s">
        <v>266</v>
      </c>
      <c r="E60" s="321">
        <f>SUM(E51:E59)</f>
        <v>3.165168</v>
      </c>
      <c r="F60" s="321">
        <f>SUM(F51:F59)</f>
        <v>3.165168</v>
      </c>
      <c r="H60" s="165"/>
      <c r="I60" s="165"/>
      <c r="K60" s="165"/>
      <c r="L60" s="165"/>
    </row>
    <row r="61" spans="1:12" s="176" customFormat="1" ht="12.75" customHeight="1">
      <c r="A61" s="181"/>
      <c r="B61" s="181"/>
      <c r="E61" s="180"/>
      <c r="F61" s="180"/>
      <c r="H61" s="165"/>
      <c r="I61" s="165"/>
      <c r="K61" s="165"/>
      <c r="L61" s="165"/>
    </row>
    <row r="62" spans="1:12" s="166" customFormat="1" ht="12.75" customHeight="1">
      <c r="A62" s="177" t="s">
        <v>530</v>
      </c>
      <c r="B62" s="179"/>
      <c r="C62" s="179"/>
      <c r="F62" s="178"/>
      <c r="H62" s="165"/>
      <c r="I62" s="165"/>
      <c r="K62" s="165"/>
      <c r="L62" s="165"/>
    </row>
    <row r="63" spans="1:12" s="166" customFormat="1" ht="12.75" customHeight="1">
      <c r="A63" s="167" t="s">
        <v>524</v>
      </c>
      <c r="B63" s="167" t="s">
        <v>525</v>
      </c>
      <c r="C63" s="166" t="s">
        <v>266</v>
      </c>
      <c r="E63" s="318"/>
      <c r="F63" s="318"/>
      <c r="H63" s="165"/>
      <c r="I63" s="165"/>
      <c r="K63" s="165"/>
      <c r="L63" s="165"/>
    </row>
    <row r="64" spans="1:12" s="166" customFormat="1" ht="12.75" customHeight="1">
      <c r="A64" s="167"/>
      <c r="B64" s="167"/>
    </row>
    <row r="65" spans="1:6" s="166" customFormat="1" ht="12.75" customHeight="1">
      <c r="A65" s="177" t="s">
        <v>520</v>
      </c>
      <c r="B65" s="167"/>
    </row>
    <row r="66" spans="1:6" s="166" customFormat="1" ht="12.75" customHeight="1">
      <c r="A66" s="167" t="s">
        <v>526</v>
      </c>
      <c r="B66" s="167" t="s">
        <v>527</v>
      </c>
      <c r="C66" s="166" t="s">
        <v>266</v>
      </c>
      <c r="E66" s="318"/>
      <c r="F66" s="318"/>
    </row>
    <row r="67" spans="1:6" s="166" customFormat="1" ht="12.75" customHeight="1">
      <c r="A67" s="167"/>
      <c r="B67" s="167"/>
    </row>
    <row r="68" spans="1:6" s="166" customFormat="1" ht="12.75" customHeight="1">
      <c r="A68" s="176" t="s">
        <v>531</v>
      </c>
    </row>
    <row r="69" spans="1:6" s="166" customFormat="1" ht="12.75" customHeight="1">
      <c r="A69" s="175" t="s">
        <v>494</v>
      </c>
      <c r="B69" s="166" t="s">
        <v>532</v>
      </c>
    </row>
    <row r="70" spans="1:6" ht="12.75" customHeight="1">
      <c r="A70" s="165" t="s">
        <v>506</v>
      </c>
      <c r="C70" s="166" t="s">
        <v>266</v>
      </c>
      <c r="E70" s="318"/>
    </row>
    <row r="71" spans="1:6" ht="12.75" customHeight="1">
      <c r="A71" s="165" t="s">
        <v>507</v>
      </c>
      <c r="C71" s="166" t="s">
        <v>266</v>
      </c>
      <c r="E71" s="318"/>
    </row>
    <row r="72" spans="1:6" ht="12.75" customHeight="1">
      <c r="A72" s="165" t="s">
        <v>508</v>
      </c>
      <c r="C72" s="166" t="s">
        <v>266</v>
      </c>
      <c r="E72" s="318"/>
    </row>
    <row r="73" spans="1:6" ht="12.75" customHeight="1">
      <c r="A73" s="165" t="s">
        <v>509</v>
      </c>
      <c r="C73" s="166" t="s">
        <v>266</v>
      </c>
      <c r="E73" s="318"/>
    </row>
    <row r="74" spans="1:6" ht="12.75" customHeight="1">
      <c r="A74" s="165" t="s">
        <v>510</v>
      </c>
      <c r="C74" s="166" t="s">
        <v>266</v>
      </c>
      <c r="E74" s="318"/>
    </row>
    <row r="75" spans="1:6" ht="12.75" customHeight="1">
      <c r="A75" s="165" t="s">
        <v>533</v>
      </c>
      <c r="B75" s="165" t="s">
        <v>534</v>
      </c>
      <c r="C75" s="166" t="s">
        <v>266</v>
      </c>
      <c r="E75" s="318"/>
    </row>
    <row r="76" spans="1:6" ht="12.75" customHeight="1">
      <c r="C76" s="166"/>
      <c r="E76" s="174"/>
    </row>
    <row r="77" spans="1:6" s="166" customFormat="1" ht="12.75" customHeight="1">
      <c r="A77" s="172" t="s">
        <v>535</v>
      </c>
    </row>
    <row r="78" spans="1:6" s="166" customFormat="1" ht="12.75" customHeight="1">
      <c r="A78" s="169" t="s">
        <v>536</v>
      </c>
    </row>
    <row r="79" spans="1:6" s="166" customFormat="1" ht="12.75" customHeight="1">
      <c r="A79" s="166" t="s">
        <v>537</v>
      </c>
      <c r="B79" s="166" t="s">
        <v>538</v>
      </c>
      <c r="C79" s="166" t="s">
        <v>266</v>
      </c>
      <c r="E79" s="318"/>
      <c r="F79" s="318"/>
    </row>
    <row r="80" spans="1:6" s="166" customFormat="1" ht="12.75" customHeight="1">
      <c r="A80" s="166" t="s">
        <v>539</v>
      </c>
      <c r="B80" s="166" t="s">
        <v>540</v>
      </c>
      <c r="C80" s="166" t="s">
        <v>266</v>
      </c>
      <c r="E80" s="318"/>
      <c r="F80" s="318"/>
    </row>
    <row r="81" spans="1:6" s="166" customFormat="1" ht="12.75" customHeight="1">
      <c r="A81" s="166" t="s">
        <v>528</v>
      </c>
      <c r="B81" s="166" t="s">
        <v>529</v>
      </c>
      <c r="C81" s="166" t="s">
        <v>266</v>
      </c>
      <c r="D81" s="171"/>
      <c r="E81" s="324">
        <f>E79-E80</f>
        <v>0</v>
      </c>
      <c r="F81" s="324">
        <f>F79-F80</f>
        <v>0</v>
      </c>
    </row>
    <row r="82" spans="1:6" s="166" customFormat="1" ht="12.75" customHeight="1">
      <c r="E82" s="173"/>
      <c r="F82" s="173"/>
    </row>
    <row r="83" spans="1:6" s="166" customFormat="1" ht="12.75" customHeight="1">
      <c r="A83" s="172" t="s">
        <v>541</v>
      </c>
    </row>
    <row r="84" spans="1:6" s="166" customFormat="1" ht="12.75" customHeight="1">
      <c r="A84" s="169" t="s">
        <v>542</v>
      </c>
    </row>
    <row r="85" spans="1:6" s="166" customFormat="1" ht="12.75" customHeight="1">
      <c r="A85" s="169" t="s">
        <v>543</v>
      </c>
    </row>
    <row r="86" spans="1:6" s="166" customFormat="1" ht="12.75" customHeight="1">
      <c r="A86" s="166" t="s">
        <v>544</v>
      </c>
      <c r="B86" s="166" t="s">
        <v>545</v>
      </c>
      <c r="C86" s="166" t="s">
        <v>546</v>
      </c>
      <c r="E86" s="325">
        <f>1146800/1000000</f>
        <v>1.1468</v>
      </c>
      <c r="F86" s="325">
        <f>1146800/1000000</f>
        <v>1.1468</v>
      </c>
    </row>
    <row r="87" spans="1:6" s="166" customFormat="1" ht="12.75" customHeight="1">
      <c r="A87" s="166" t="s">
        <v>547</v>
      </c>
      <c r="B87" s="166" t="s">
        <v>548</v>
      </c>
      <c r="C87" s="166" t="s">
        <v>546</v>
      </c>
      <c r="D87" s="171"/>
      <c r="E87" s="325">
        <f>1146800/1000000</f>
        <v>1.1468</v>
      </c>
      <c r="F87" s="325">
        <f>1146800/1000000</f>
        <v>1.1468</v>
      </c>
    </row>
    <row r="88" spans="1:6" s="166" customFormat="1" ht="12.75" customHeight="1">
      <c r="A88" s="167" t="s">
        <v>549</v>
      </c>
      <c r="B88" s="166" t="s">
        <v>550</v>
      </c>
      <c r="C88" s="166" t="s">
        <v>546</v>
      </c>
      <c r="E88" s="326">
        <f>E103</f>
        <v>0</v>
      </c>
      <c r="F88" s="326">
        <f>E88</f>
        <v>0</v>
      </c>
    </row>
    <row r="89" spans="1:6" s="166" customFormat="1" ht="12.75" customHeight="1">
      <c r="A89" s="166" t="s">
        <v>551</v>
      </c>
      <c r="B89" s="166" t="s">
        <v>552</v>
      </c>
      <c r="C89" s="166" t="s">
        <v>546</v>
      </c>
      <c r="D89" s="171"/>
      <c r="E89" s="318"/>
      <c r="F89" s="318"/>
    </row>
    <row r="90" spans="1:6" s="166" customFormat="1" ht="12.75" customHeight="1">
      <c r="A90" s="166" t="s">
        <v>553</v>
      </c>
      <c r="B90" s="166" t="s">
        <v>554</v>
      </c>
      <c r="C90" s="166" t="s">
        <v>196</v>
      </c>
      <c r="E90" s="327">
        <f>+'RIIO-1 RPI and PVF'!M38</f>
        <v>1.38</v>
      </c>
      <c r="F90" s="327">
        <f>E90</f>
        <v>1.38</v>
      </c>
    </row>
    <row r="91" spans="1:6" s="166" customFormat="1" ht="12.75" customHeight="1">
      <c r="A91" s="166" t="s">
        <v>555</v>
      </c>
      <c r="B91" s="166" t="s">
        <v>556</v>
      </c>
      <c r="C91" s="166" t="s">
        <v>238</v>
      </c>
      <c r="E91" s="318"/>
      <c r="F91" s="318"/>
    </row>
    <row r="92" spans="1:6" s="166" customFormat="1" ht="12.75" customHeight="1">
      <c r="A92" s="166" t="s">
        <v>557</v>
      </c>
      <c r="B92" s="166" t="s">
        <v>558</v>
      </c>
      <c r="C92" s="166" t="s">
        <v>238</v>
      </c>
      <c r="E92" s="318"/>
      <c r="F92" s="318"/>
    </row>
    <row r="93" spans="1:6" s="166" customFormat="1" ht="12.75" customHeight="1">
      <c r="A93" s="167" t="s">
        <v>498</v>
      </c>
      <c r="B93" s="167" t="s">
        <v>499</v>
      </c>
      <c r="C93" s="166" t="s">
        <v>238</v>
      </c>
      <c r="E93" s="328">
        <f>SUM(E86:E89)*E90+SUM(E91,E92)</f>
        <v>3.165168</v>
      </c>
      <c r="F93" s="328">
        <f>SUM(F86:F89)*F90+SUM(F91,F92)</f>
        <v>3.165168</v>
      </c>
    </row>
    <row r="94" spans="1:6" s="166" customFormat="1" ht="12.75" customHeight="1"/>
    <row r="95" spans="1:6" s="166" customFormat="1" ht="12.75" customHeight="1">
      <c r="A95" s="170" t="s">
        <v>559</v>
      </c>
    </row>
    <row r="96" spans="1:6" s="166" customFormat="1" ht="12.75" customHeight="1">
      <c r="A96" s="169" t="s">
        <v>560</v>
      </c>
    </row>
    <row r="97" spans="1:20" s="166" customFormat="1" ht="12.75" customHeight="1">
      <c r="A97" s="168" t="s">
        <v>561</v>
      </c>
    </row>
    <row r="98" spans="1:20" s="166" customFormat="1" ht="12.75" customHeight="1">
      <c r="A98" s="166" t="s">
        <v>562</v>
      </c>
      <c r="B98" s="166" t="s">
        <v>563</v>
      </c>
      <c r="C98" s="166" t="s">
        <v>196</v>
      </c>
      <c r="E98" s="329">
        <f>+'RIIO-1 RPI and PVF'!K27</f>
        <v>1.3129999999999999</v>
      </c>
      <c r="H98" s="329">
        <f>'RIIO-1 RPI and PVF'!L27</f>
        <v>1.347</v>
      </c>
      <c r="K98" s="329">
        <f>'RIIO-1 RPI and PVF'!M27</f>
        <v>1.363</v>
      </c>
      <c r="N98" s="329">
        <f>'RIIO-1 RPI and PVF'!P27</f>
        <v>0</v>
      </c>
      <c r="Q98" s="329">
        <f>'RIIO-1 RPI and PVF'!R27</f>
        <v>0</v>
      </c>
      <c r="T98" s="329">
        <f>'RIIO-1 RPI and PVF'!S27</f>
        <v>0</v>
      </c>
    </row>
    <row r="99" spans="1:20" s="166" customFormat="1" ht="12.75" customHeight="1">
      <c r="A99" s="166" t="s">
        <v>553</v>
      </c>
      <c r="B99" s="166" t="s">
        <v>554</v>
      </c>
      <c r="C99" s="166" t="s">
        <v>196</v>
      </c>
      <c r="E99" s="329">
        <f>+'RIIO-1 RPI and PVF'!K38</f>
        <v>1.3140000000000001</v>
      </c>
      <c r="H99" s="329">
        <f>'RIIO-1 RPI and PVF'!L38</f>
        <v>1.3580000000000001</v>
      </c>
      <c r="K99" s="329">
        <f>'RIIO-1 RPI and PVF'!M38</f>
        <v>1.38</v>
      </c>
      <c r="N99" s="329">
        <f>'RIIO-1 RPI and PVF'!P38</f>
        <v>0</v>
      </c>
      <c r="Q99" s="329">
        <f>'RIIO-1 RPI and PVF'!R38</f>
        <v>0</v>
      </c>
      <c r="T99" s="329">
        <f>'RIIO-1 RPI and PVF'!S38</f>
        <v>0</v>
      </c>
    </row>
    <row r="100" spans="1:20" s="166" customFormat="1" ht="12.75" customHeight="1">
      <c r="A100" s="166" t="s">
        <v>498</v>
      </c>
      <c r="B100" s="166" t="s">
        <v>499</v>
      </c>
      <c r="C100" s="166" t="s">
        <v>238</v>
      </c>
      <c r="E100" s="318"/>
      <c r="F100" s="174"/>
      <c r="G100" s="174"/>
      <c r="H100" s="318"/>
      <c r="K100" s="330"/>
      <c r="N100" s="223"/>
      <c r="Q100" s="223"/>
      <c r="T100" s="223"/>
    </row>
    <row r="101" spans="1:20" s="166" customFormat="1" ht="12.75" customHeight="1">
      <c r="A101" s="166" t="s">
        <v>564</v>
      </c>
      <c r="B101" s="166" t="s">
        <v>228</v>
      </c>
      <c r="C101" s="166" t="s">
        <v>196</v>
      </c>
      <c r="E101" s="329">
        <f>+'RIIO-1 RPI and PVF'!K$43</f>
        <v>1.0394600000000001</v>
      </c>
      <c r="H101" s="329">
        <f>'RIIO-1 RPI and PVF'!L43</f>
        <v>1.03748</v>
      </c>
      <c r="K101" s="329">
        <f>'RIIO-1 RPI and PVF'!M43</f>
        <v>1.03454</v>
      </c>
      <c r="N101" s="329">
        <f>'RIIO-1 RPI and PVF'!N43</f>
        <v>1.0208079999999999</v>
      </c>
      <c r="Q101" s="329">
        <f>'RIIO-1 RPI and PVF'!O43</f>
        <v>1.0223390000000001</v>
      </c>
      <c r="T101" s="329">
        <f>'RIIO-1 RPI and PVF'!P43</f>
        <v>1.0248409999999999</v>
      </c>
    </row>
    <row r="102" spans="1:20" s="166" customFormat="1" ht="12.75" customHeight="1">
      <c r="A102" s="166" t="s">
        <v>565</v>
      </c>
      <c r="B102" s="166" t="s">
        <v>228</v>
      </c>
      <c r="C102" s="166" t="s">
        <v>196</v>
      </c>
      <c r="E102" s="329">
        <f>+'RIIO-1 RPI and PVF'!L$43</f>
        <v>1.03748</v>
      </c>
      <c r="H102" s="329">
        <f>+'RIIO-1 RPI and PVF'!M$43</f>
        <v>1.03454</v>
      </c>
      <c r="K102" s="329">
        <f>'RIIO-1 RPI and PVF'!N43</f>
        <v>1.0208079999999999</v>
      </c>
      <c r="N102" s="329">
        <f>'RIIO-1 RPI and PVF'!O43</f>
        <v>1.0223390000000001</v>
      </c>
      <c r="Q102" s="329">
        <f>'RIIO-1 RPI and PVF'!P43</f>
        <v>1.0248409999999999</v>
      </c>
      <c r="T102" s="329">
        <f>'RIIO-1 RPI and PVF'!R43</f>
        <v>0</v>
      </c>
    </row>
    <row r="103" spans="1:20" s="166" customFormat="1" ht="12.75" customHeight="1">
      <c r="A103" s="167" t="s">
        <v>549</v>
      </c>
      <c r="B103" s="166" t="s">
        <v>550</v>
      </c>
      <c r="C103" s="166" t="s">
        <v>546</v>
      </c>
      <c r="E103" s="328">
        <f>+(E98-E99)/E98*E100/E99*E101*E102</f>
        <v>0</v>
      </c>
      <c r="H103" s="328">
        <f>+(H98-H99)/H98*H100/H99*H101*H102</f>
        <v>0</v>
      </c>
      <c r="K103" s="328">
        <f>+(K98-K99)/K98*K100/K99*K101*K102</f>
        <v>0</v>
      </c>
      <c r="N103" s="328" t="e">
        <f>+(N98-N99)/N98*N100/N99*N101*N102</f>
        <v>#DIV/0!</v>
      </c>
      <c r="Q103" s="328" t="e">
        <f>+(Q98-Q99)/Q98*Q100/Q99*Q101*Q102</f>
        <v>#DIV/0!</v>
      </c>
      <c r="T103" s="328" t="e">
        <f>+(T98-T99)/T98*T100/T99*T101*T102</f>
        <v>#DIV/0!</v>
      </c>
    </row>
    <row r="104" spans="1:20" s="166" customFormat="1" ht="12.75" customHeight="1"/>
    <row r="105" spans="1:20" s="166" customFormat="1" ht="12.75" customHeight="1"/>
    <row r="106" spans="1:20" s="166" customFormat="1" ht="12.75" customHeight="1"/>
    <row r="107" spans="1:20" ht="12.75" customHeight="1">
      <c r="D107" s="166"/>
      <c r="E107" s="166"/>
      <c r="F107" s="166"/>
      <c r="H107" s="166"/>
      <c r="I107" s="166"/>
      <c r="K107" s="166"/>
      <c r="L107" s="166"/>
    </row>
    <row r="108" spans="1:20" ht="12.75" customHeight="1">
      <c r="D108" s="166"/>
      <c r="E108" s="166"/>
      <c r="F108" s="166"/>
      <c r="H108" s="166"/>
      <c r="I108" s="166"/>
      <c r="K108" s="166"/>
      <c r="L108" s="166"/>
    </row>
    <row r="109" spans="1:20" ht="12.75" customHeight="1">
      <c r="D109" s="166"/>
      <c r="E109" s="166"/>
      <c r="F109" s="166"/>
    </row>
    <row r="110" spans="1:20" ht="12.75" customHeight="1">
      <c r="D110" s="166"/>
      <c r="E110" s="166"/>
      <c r="F110" s="166"/>
    </row>
    <row r="111" spans="1:20" ht="12.75" customHeight="1">
      <c r="D111" s="166"/>
      <c r="E111" s="166"/>
      <c r="F111" s="166"/>
    </row>
    <row r="112" spans="1:2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sheetData>
  <mergeCells count="7">
    <mergeCell ref="E49:F49"/>
    <mergeCell ref="N11:O11"/>
    <mergeCell ref="Q11:R11"/>
    <mergeCell ref="T11:U11"/>
    <mergeCell ref="E11:F11"/>
    <mergeCell ref="H11:I11"/>
    <mergeCell ref="K11:L11"/>
  </mergeCells>
  <pageMargins left="0.7" right="0.7" top="0.75" bottom="0.75" header="0.3" footer="0.3"/>
  <pageSetup paperSize="8" orientation="landscape" r:id="rId1"/>
  <headerFooter>
    <oddFooter>&amp;C_x000D_&amp;1#&amp;"Calibri"&amp;10&amp;K000000 OFFICIAL-InternalOnly</oddFooter>
  </headerFooter>
  <customProperties>
    <customPr name="EpmWorksheetKeyString_GUID" r:id="rId2"/>
  </customProperties>
  <drawing r:id="rId3"/>
  <legacyDrawing r:id="rId4"/>
  <oleObjects>
    <mc:AlternateContent xmlns:mc="http://schemas.openxmlformats.org/markup-compatibility/2006">
      <mc:Choice Requires="x14">
        <oleObject progId="Equation.3" shapeId="30721" r:id="rId5">
          <objectPr defaultSize="0" autoPict="0" altText="Equation outlining that black start services cost allowance equals black start total costs minus black start total costs adjustment. " r:id="rId6">
            <anchor moveWithCells="1" sizeWithCells="1">
              <from>
                <xdr:col>0</xdr:col>
                <xdr:colOff>3619500</xdr:colOff>
                <xdr:row>75</xdr:row>
                <xdr:rowOff>142875</xdr:rowOff>
              </from>
              <to>
                <xdr:col>2</xdr:col>
                <xdr:colOff>381000</xdr:colOff>
                <xdr:row>77</xdr:row>
                <xdr:rowOff>57150</xdr:rowOff>
              </to>
            </anchor>
          </objectPr>
        </oleObject>
      </mc:Choice>
      <mc:Fallback>
        <oleObject progId="Equation.3" shapeId="30721" r:id="rId5"/>
      </mc:Fallback>
    </mc:AlternateContent>
    <mc:AlternateContent xmlns:mc="http://schemas.openxmlformats.org/markup-compatibility/2006">
      <mc:Choice Requires="x14">
        <oleObject progId="Equation.3" shapeId="30722" r:id="rId7">
          <objectPr defaultSize="0" autoPict="0" altText="Equation outlining the SO-TO Cost Allowance True-Up" r:id="rId8">
            <anchor moveWithCells="1" sizeWithCells="1">
              <from>
                <xdr:col>0</xdr:col>
                <xdr:colOff>2590800</xdr:colOff>
                <xdr:row>93</xdr:row>
                <xdr:rowOff>38100</xdr:rowOff>
              </from>
              <to>
                <xdr:col>3</xdr:col>
                <xdr:colOff>0</xdr:colOff>
                <xdr:row>95</xdr:row>
                <xdr:rowOff>171450</xdr:rowOff>
              </to>
            </anchor>
          </objectPr>
        </oleObject>
      </mc:Choice>
      <mc:Fallback>
        <oleObject progId="Equation.3" shapeId="30722" r:id="rId7"/>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A4D0-D294-4D0E-9025-EABC9BF94513}">
  <sheetPr>
    <tabColor theme="4"/>
    <pageSetUpPr fitToPage="1"/>
  </sheetPr>
  <dimension ref="A1:Q58"/>
  <sheetViews>
    <sheetView showGridLines="0" topLeftCell="A6" zoomScaleNormal="100" zoomScaleSheetLayoutView="90" workbookViewId="0">
      <selection activeCell="B16" sqref="B16:F16"/>
    </sheetView>
  </sheetViews>
  <sheetFormatPr defaultColWidth="7.75" defaultRowHeight="0" customHeight="1" zeroHeight="1"/>
  <cols>
    <col min="1" max="1" width="8.25" style="249" customWidth="1"/>
    <col min="2" max="2" width="17.5" style="249" customWidth="1"/>
    <col min="3" max="5" width="7.75" style="249" customWidth="1"/>
    <col min="6" max="6" width="5.75" style="249" customWidth="1"/>
    <col min="7" max="7" width="13.75" style="249" bestFit="1" customWidth="1"/>
    <col min="8" max="8" width="3.125" style="249" bestFit="1" customWidth="1"/>
    <col min="9" max="13" width="8.25" style="249" customWidth="1"/>
    <col min="14" max="16384" width="7.75" style="249"/>
  </cols>
  <sheetData>
    <row r="1" spans="1:17" s="258" customFormat="1" ht="26.25">
      <c r="A1" s="1" t="str">
        <f>Cover!$A$2</f>
        <v>ESO Regulatory Reporting Pack</v>
      </c>
      <c r="B1" s="1"/>
      <c r="C1" s="1"/>
      <c r="D1" s="1"/>
      <c r="E1" s="1"/>
      <c r="F1" s="1"/>
      <c r="G1" s="1"/>
      <c r="H1" s="1"/>
      <c r="I1" s="1"/>
      <c r="J1" s="1"/>
      <c r="K1" s="1"/>
      <c r="L1" s="1"/>
      <c r="M1" s="1"/>
      <c r="N1" s="255"/>
      <c r="O1" s="255"/>
      <c r="P1" s="255"/>
      <c r="Q1" s="255"/>
    </row>
    <row r="2" spans="1:17" s="258" customFormat="1" ht="26.25">
      <c r="A2" s="3" t="str">
        <f>Cover!$A$3</f>
        <v>National Grid Electricity System Operator</v>
      </c>
      <c r="B2" s="1"/>
      <c r="C2" s="1"/>
      <c r="D2" s="1"/>
      <c r="E2" s="1"/>
      <c r="F2" s="1"/>
      <c r="G2" s="1"/>
      <c r="H2" s="1"/>
      <c r="I2" s="1"/>
      <c r="J2" s="1"/>
      <c r="K2" s="1"/>
      <c r="L2" s="1"/>
      <c r="M2" s="1"/>
      <c r="N2" s="255"/>
      <c r="O2" s="255"/>
      <c r="P2" s="255"/>
      <c r="Q2" s="255"/>
    </row>
    <row r="3" spans="1:17" s="258" customFormat="1" ht="26.25">
      <c r="A3" s="3" t="str">
        <f>Cover!$A$4</f>
        <v>2022/23</v>
      </c>
      <c r="B3" s="1"/>
      <c r="C3" s="1"/>
      <c r="D3" s="1"/>
      <c r="E3" s="1"/>
      <c r="F3" s="1"/>
      <c r="G3" s="1"/>
      <c r="H3" s="1"/>
      <c r="I3" s="1"/>
      <c r="J3" s="1"/>
      <c r="K3" s="1"/>
      <c r="L3" s="1"/>
      <c r="M3" s="1"/>
      <c r="N3" s="255"/>
      <c r="O3" s="255"/>
      <c r="P3" s="255"/>
      <c r="Q3" s="255"/>
    </row>
    <row r="4" spans="1:17" s="258" customFormat="1" ht="27" thickBot="1">
      <c r="A4" s="27" t="s">
        <v>566</v>
      </c>
      <c r="B4" s="27"/>
      <c r="C4" s="27"/>
      <c r="D4" s="27"/>
      <c r="E4" s="27"/>
      <c r="F4" s="27"/>
      <c r="G4" s="27"/>
      <c r="H4" s="27"/>
      <c r="I4" s="27"/>
      <c r="J4" s="27"/>
      <c r="K4" s="27"/>
      <c r="L4" s="27"/>
      <c r="M4" s="27"/>
      <c r="N4" s="255"/>
      <c r="O4" s="255"/>
      <c r="P4" s="255"/>
      <c r="Q4" s="255"/>
    </row>
    <row r="5" spans="1:17" ht="15.75" customHeight="1">
      <c r="A5" s="259"/>
      <c r="B5" s="259"/>
      <c r="C5" s="259"/>
      <c r="D5" s="259"/>
      <c r="E5" s="259"/>
      <c r="F5" s="259"/>
      <c r="G5" s="259"/>
      <c r="H5" s="259"/>
      <c r="I5" s="259"/>
      <c r="J5" s="259"/>
    </row>
    <row r="6" spans="1:17" ht="15.75" customHeight="1">
      <c r="A6" s="259"/>
      <c r="B6" s="259"/>
      <c r="C6" s="259"/>
      <c r="D6" s="259"/>
      <c r="E6" s="259"/>
      <c r="F6" s="259"/>
      <c r="G6" s="259"/>
      <c r="H6" s="259"/>
      <c r="I6" s="259"/>
      <c r="J6" s="259"/>
    </row>
    <row r="7" spans="1:17" ht="15">
      <c r="A7" s="260" t="s">
        <v>567</v>
      </c>
      <c r="B7" s="245"/>
      <c r="C7" s="245"/>
      <c r="D7" s="245"/>
      <c r="E7" s="245"/>
      <c r="F7" s="245"/>
      <c r="G7" s="245"/>
      <c r="H7" s="245"/>
    </row>
    <row r="8" spans="1:17" ht="9" customHeight="1">
      <c r="A8" s="245"/>
      <c r="B8" s="245"/>
      <c r="C8" s="245"/>
      <c r="D8" s="245"/>
      <c r="E8" s="245"/>
      <c r="F8" s="245"/>
      <c r="G8" s="245"/>
      <c r="H8" s="245"/>
    </row>
    <row r="9" spans="1:17" ht="15">
      <c r="A9" s="244" t="s">
        <v>568</v>
      </c>
      <c r="B9" s="245"/>
      <c r="C9" s="245"/>
      <c r="D9" s="245"/>
      <c r="E9" s="245"/>
      <c r="F9" s="245"/>
      <c r="G9" s="245"/>
      <c r="H9" s="245"/>
    </row>
    <row r="10" spans="1:17" ht="9" customHeight="1">
      <c r="A10" s="246"/>
      <c r="B10" s="245"/>
      <c r="C10" s="245"/>
      <c r="D10" s="245"/>
      <c r="E10" s="245"/>
      <c r="F10" s="245"/>
      <c r="G10" s="245"/>
      <c r="H10" s="245"/>
    </row>
    <row r="11" spans="1:17" ht="15">
      <c r="A11" s="247"/>
      <c r="B11" s="248"/>
      <c r="C11" s="248"/>
      <c r="D11" s="248"/>
      <c r="E11" s="248"/>
      <c r="F11" s="248"/>
      <c r="G11" s="248"/>
      <c r="H11" s="248"/>
    </row>
    <row r="12" spans="1:17" ht="15">
      <c r="A12" s="247"/>
      <c r="B12" s="248"/>
      <c r="C12" s="248"/>
      <c r="D12" s="248"/>
      <c r="E12" s="248"/>
      <c r="F12" s="248"/>
      <c r="G12" s="248"/>
      <c r="H12" s="248"/>
    </row>
    <row r="13" spans="1:17" ht="15">
      <c r="A13" s="245"/>
      <c r="B13" s="245"/>
      <c r="C13" s="245"/>
      <c r="D13" s="245"/>
      <c r="E13" s="245"/>
      <c r="F13" s="245"/>
      <c r="G13" s="245"/>
      <c r="H13" s="245"/>
      <c r="I13" s="482" t="s">
        <v>569</v>
      </c>
      <c r="J13" s="483"/>
      <c r="K13" s="483"/>
      <c r="L13" s="483"/>
      <c r="M13" s="484"/>
    </row>
    <row r="14" spans="1:17" ht="15">
      <c r="G14" s="250" t="s">
        <v>230</v>
      </c>
      <c r="I14" s="261">
        <v>2022</v>
      </c>
      <c r="J14" s="262">
        <v>2023</v>
      </c>
      <c r="K14" s="262">
        <v>2024</v>
      </c>
      <c r="L14" s="262">
        <v>2025</v>
      </c>
      <c r="M14" s="263">
        <v>2026</v>
      </c>
    </row>
    <row r="15" spans="1:17" ht="15">
      <c r="B15" s="256" t="s">
        <v>570</v>
      </c>
      <c r="G15" s="251"/>
    </row>
    <row r="16" spans="1:17" ht="15">
      <c r="A16" s="250">
        <v>1</v>
      </c>
      <c r="B16" s="485"/>
      <c r="C16" s="486"/>
      <c r="D16" s="486"/>
      <c r="E16" s="486"/>
      <c r="F16" s="487"/>
      <c r="G16" s="264" t="s">
        <v>257</v>
      </c>
      <c r="I16" s="265"/>
      <c r="J16" s="265"/>
      <c r="K16" s="265"/>
      <c r="L16" s="265"/>
      <c r="M16" s="265"/>
    </row>
    <row r="17" spans="1:13" ht="15">
      <c r="A17" s="250">
        <v>2</v>
      </c>
      <c r="B17" s="481"/>
      <c r="C17" s="481"/>
      <c r="D17" s="481"/>
      <c r="E17" s="481"/>
      <c r="F17" s="481"/>
      <c r="G17" s="264" t="s">
        <v>257</v>
      </c>
      <c r="I17" s="265"/>
      <c r="J17" s="265"/>
      <c r="K17" s="265"/>
      <c r="L17" s="265"/>
      <c r="M17" s="265"/>
    </row>
    <row r="18" spans="1:13" ht="15">
      <c r="A18" s="250">
        <v>3</v>
      </c>
      <c r="B18" s="481"/>
      <c r="C18" s="481"/>
      <c r="D18" s="481"/>
      <c r="E18" s="481"/>
      <c r="F18" s="481"/>
      <c r="G18" s="264" t="s">
        <v>257</v>
      </c>
      <c r="I18" s="265"/>
      <c r="J18" s="265"/>
      <c r="K18" s="265"/>
      <c r="L18" s="265"/>
      <c r="M18" s="265"/>
    </row>
    <row r="19" spans="1:13" ht="15">
      <c r="A19" s="250">
        <v>4</v>
      </c>
      <c r="B19" s="481"/>
      <c r="C19" s="481"/>
      <c r="D19" s="481"/>
      <c r="E19" s="481"/>
      <c r="F19" s="481"/>
      <c r="G19" s="264" t="s">
        <v>257</v>
      </c>
      <c r="I19" s="265"/>
      <c r="J19" s="265"/>
      <c r="K19" s="265"/>
      <c r="L19" s="265"/>
      <c r="M19" s="265"/>
    </row>
    <row r="20" spans="1:13" ht="15">
      <c r="A20" s="250">
        <v>5</v>
      </c>
      <c r="B20" s="481"/>
      <c r="C20" s="481"/>
      <c r="D20" s="481"/>
      <c r="E20" s="481"/>
      <c r="F20" s="481"/>
      <c r="G20" s="264" t="s">
        <v>257</v>
      </c>
      <c r="I20" s="265"/>
      <c r="J20" s="265"/>
      <c r="K20" s="265"/>
      <c r="L20" s="265"/>
      <c r="M20" s="265"/>
    </row>
    <row r="21" spans="1:13" ht="15">
      <c r="A21" s="250">
        <v>6</v>
      </c>
      <c r="B21" s="481"/>
      <c r="C21" s="481"/>
      <c r="D21" s="481"/>
      <c r="E21" s="481"/>
      <c r="F21" s="481"/>
      <c r="G21" s="264" t="s">
        <v>257</v>
      </c>
      <c r="I21" s="265"/>
      <c r="J21" s="265"/>
      <c r="K21" s="265"/>
      <c r="L21" s="265"/>
      <c r="M21" s="265"/>
    </row>
    <row r="22" spans="1:13" ht="15">
      <c r="A22" s="250">
        <v>7</v>
      </c>
      <c r="B22" s="481"/>
      <c r="C22" s="481"/>
      <c r="D22" s="481"/>
      <c r="E22" s="481"/>
      <c r="F22" s="481"/>
      <c r="G22" s="264" t="s">
        <v>257</v>
      </c>
      <c r="I22" s="265"/>
      <c r="J22" s="265"/>
      <c r="K22" s="265"/>
      <c r="L22" s="265"/>
      <c r="M22" s="265"/>
    </row>
    <row r="23" spans="1:13" ht="15">
      <c r="A23" s="250">
        <v>8</v>
      </c>
      <c r="B23" s="481"/>
      <c r="C23" s="481"/>
      <c r="D23" s="481"/>
      <c r="E23" s="481"/>
      <c r="F23" s="481"/>
      <c r="G23" s="264" t="s">
        <v>257</v>
      </c>
      <c r="I23" s="265"/>
      <c r="J23" s="265"/>
      <c r="K23" s="265"/>
      <c r="L23" s="265"/>
      <c r="M23" s="265"/>
    </row>
    <row r="24" spans="1:13" ht="15">
      <c r="A24" s="250">
        <v>9</v>
      </c>
      <c r="B24" s="481"/>
      <c r="C24" s="481"/>
      <c r="D24" s="481"/>
      <c r="E24" s="481"/>
      <c r="F24" s="481"/>
      <c r="G24" s="264" t="s">
        <v>257</v>
      </c>
      <c r="I24" s="265"/>
      <c r="J24" s="265"/>
      <c r="K24" s="265"/>
      <c r="L24" s="265"/>
      <c r="M24" s="265"/>
    </row>
    <row r="25" spans="1:13" ht="15">
      <c r="A25" s="250">
        <v>10</v>
      </c>
      <c r="B25" s="481"/>
      <c r="C25" s="481"/>
      <c r="D25" s="481"/>
      <c r="E25" s="481"/>
      <c r="F25" s="481"/>
      <c r="G25" s="264" t="s">
        <v>257</v>
      </c>
      <c r="I25" s="265"/>
      <c r="J25" s="265"/>
      <c r="K25" s="265"/>
      <c r="L25" s="265"/>
      <c r="M25" s="265"/>
    </row>
    <row r="26" spans="1:13" ht="15">
      <c r="A26" s="250">
        <v>11</v>
      </c>
      <c r="B26" s="481"/>
      <c r="C26" s="481"/>
      <c r="D26" s="481"/>
      <c r="E26" s="481"/>
      <c r="F26" s="481"/>
      <c r="G26" s="264" t="s">
        <v>257</v>
      </c>
      <c r="I26" s="265"/>
      <c r="J26" s="265"/>
      <c r="K26" s="265"/>
      <c r="L26" s="265"/>
      <c r="M26" s="265"/>
    </row>
    <row r="27" spans="1:13" ht="15">
      <c r="A27" s="250">
        <v>12</v>
      </c>
      <c r="B27" s="481"/>
      <c r="C27" s="481"/>
      <c r="D27" s="481"/>
      <c r="E27" s="481"/>
      <c r="F27" s="481"/>
      <c r="G27" s="264" t="s">
        <v>257</v>
      </c>
      <c r="I27" s="265"/>
      <c r="J27" s="265"/>
      <c r="K27" s="265"/>
      <c r="L27" s="265"/>
      <c r="M27" s="265"/>
    </row>
    <row r="28" spans="1:13" ht="15">
      <c r="A28" s="250">
        <v>13</v>
      </c>
      <c r="B28" s="481"/>
      <c r="C28" s="481"/>
      <c r="D28" s="481"/>
      <c r="E28" s="481"/>
      <c r="F28" s="481"/>
      <c r="G28" s="264" t="s">
        <v>257</v>
      </c>
      <c r="I28" s="265"/>
      <c r="J28" s="265"/>
      <c r="K28" s="265"/>
      <c r="L28" s="265"/>
      <c r="M28" s="265"/>
    </row>
    <row r="29" spans="1:13" ht="15">
      <c r="A29" s="250">
        <v>14</v>
      </c>
      <c r="B29" s="481"/>
      <c r="C29" s="481"/>
      <c r="D29" s="481"/>
      <c r="E29" s="481"/>
      <c r="F29" s="481"/>
      <c r="G29" s="264" t="s">
        <v>257</v>
      </c>
      <c r="I29" s="265"/>
      <c r="J29" s="265"/>
      <c r="K29" s="265"/>
      <c r="L29" s="265"/>
      <c r="M29" s="265"/>
    </row>
    <row r="30" spans="1:13" ht="15">
      <c r="A30" s="250">
        <v>15</v>
      </c>
      <c r="B30" s="481"/>
      <c r="C30" s="481"/>
      <c r="D30" s="481"/>
      <c r="E30" s="481"/>
      <c r="F30" s="481"/>
      <c r="G30" s="264" t="s">
        <v>257</v>
      </c>
      <c r="I30" s="265"/>
      <c r="J30" s="265"/>
      <c r="K30" s="265"/>
      <c r="L30" s="265"/>
      <c r="M30" s="265"/>
    </row>
    <row r="31" spans="1:13" ht="9" customHeight="1">
      <c r="A31" s="252"/>
      <c r="B31" s="252"/>
      <c r="C31" s="252"/>
      <c r="D31" s="252"/>
      <c r="E31" s="252"/>
      <c r="F31" s="252"/>
      <c r="G31" s="264"/>
      <c r="I31" s="253"/>
      <c r="J31" s="253"/>
      <c r="K31" s="253"/>
      <c r="L31" s="253"/>
      <c r="M31" s="253"/>
    </row>
    <row r="32" spans="1:13" ht="15">
      <c r="F32" s="258" t="s">
        <v>253</v>
      </c>
      <c r="G32" s="264" t="s">
        <v>257</v>
      </c>
      <c r="H32" s="254"/>
      <c r="I32" s="266">
        <f>SUM(I16:I30)</f>
        <v>0</v>
      </c>
      <c r="J32" s="266">
        <f>SUM(J16:J30)</f>
        <v>0</v>
      </c>
      <c r="K32" s="266">
        <f>SUM(K16:K30)</f>
        <v>0</v>
      </c>
      <c r="L32" s="266">
        <f>SUM(L16:L30)</f>
        <v>0</v>
      </c>
      <c r="M32" s="266">
        <f>SUM(M16:M30)</f>
        <v>0</v>
      </c>
    </row>
    <row r="33" spans="1:13" ht="9" customHeight="1"/>
    <row r="34" spans="1:13" ht="15">
      <c r="A34" s="244" t="s">
        <v>571</v>
      </c>
      <c r="B34" s="245"/>
      <c r="C34" s="245"/>
      <c r="D34" s="245"/>
      <c r="E34" s="245"/>
      <c r="F34" s="245"/>
      <c r="G34" s="245"/>
      <c r="H34" s="245"/>
    </row>
    <row r="35" spans="1:13" ht="9" customHeight="1">
      <c r="A35" s="245"/>
      <c r="B35" s="245"/>
      <c r="C35" s="245"/>
      <c r="D35" s="245"/>
      <c r="E35" s="245"/>
      <c r="F35" s="245"/>
      <c r="G35" s="245"/>
      <c r="H35" s="245"/>
    </row>
    <row r="36" spans="1:13" ht="15">
      <c r="A36" s="422" t="s">
        <v>572</v>
      </c>
      <c r="B36" s="423"/>
      <c r="C36" s="423"/>
      <c r="D36" s="423"/>
      <c r="E36" s="423"/>
      <c r="F36" s="423"/>
      <c r="G36" s="423"/>
      <c r="H36" s="423"/>
    </row>
    <row r="37" spans="1:13" ht="9" customHeight="1">
      <c r="A37" s="245"/>
      <c r="B37" s="245"/>
      <c r="C37" s="245"/>
      <c r="D37" s="245"/>
      <c r="E37" s="245"/>
      <c r="F37" s="245"/>
      <c r="G37" s="245"/>
      <c r="H37" s="245"/>
    </row>
    <row r="38" spans="1:13" ht="15">
      <c r="A38" s="245"/>
      <c r="B38" s="245"/>
      <c r="C38" s="245"/>
      <c r="D38" s="245"/>
      <c r="E38" s="245"/>
      <c r="F38" s="245"/>
      <c r="G38" s="245"/>
      <c r="H38" s="245"/>
      <c r="I38" s="482" t="s">
        <v>569</v>
      </c>
      <c r="J38" s="483"/>
      <c r="K38" s="483"/>
      <c r="L38" s="483"/>
      <c r="M38" s="484"/>
    </row>
    <row r="39" spans="1:13" ht="15">
      <c r="G39" s="250" t="s">
        <v>230</v>
      </c>
      <c r="I39" s="261">
        <v>2022</v>
      </c>
      <c r="J39" s="262">
        <v>2023</v>
      </c>
      <c r="K39" s="262">
        <v>2024</v>
      </c>
      <c r="L39" s="262">
        <v>2025</v>
      </c>
      <c r="M39" s="263">
        <v>2026</v>
      </c>
    </row>
    <row r="40" spans="1:13" ht="15">
      <c r="B40" s="256" t="s">
        <v>570</v>
      </c>
      <c r="G40" s="251"/>
    </row>
    <row r="41" spans="1:13" ht="15">
      <c r="A41" s="250">
        <v>1</v>
      </c>
      <c r="B41" s="481"/>
      <c r="C41" s="481"/>
      <c r="D41" s="481"/>
      <c r="E41" s="481"/>
      <c r="F41" s="481"/>
      <c r="G41" s="264" t="s">
        <v>257</v>
      </c>
      <c r="I41" s="265"/>
      <c r="J41" s="265"/>
      <c r="K41" s="265"/>
      <c r="L41" s="265"/>
      <c r="M41" s="265"/>
    </row>
    <row r="42" spans="1:13" ht="15">
      <c r="A42" s="250">
        <v>2</v>
      </c>
      <c r="B42" s="481"/>
      <c r="C42" s="481"/>
      <c r="D42" s="481"/>
      <c r="E42" s="481"/>
      <c r="F42" s="481"/>
      <c r="G42" s="264" t="s">
        <v>257</v>
      </c>
      <c r="I42" s="265"/>
      <c r="J42" s="265"/>
      <c r="K42" s="265"/>
      <c r="L42" s="265"/>
      <c r="M42" s="265"/>
    </row>
    <row r="43" spans="1:13" ht="15">
      <c r="A43" s="250">
        <v>3</v>
      </c>
      <c r="B43" s="481"/>
      <c r="C43" s="481"/>
      <c r="D43" s="481"/>
      <c r="E43" s="481"/>
      <c r="F43" s="481"/>
      <c r="G43" s="264" t="s">
        <v>257</v>
      </c>
      <c r="I43" s="265"/>
      <c r="J43" s="265"/>
      <c r="K43" s="265"/>
      <c r="L43" s="265"/>
      <c r="M43" s="265"/>
    </row>
    <row r="44" spans="1:13" ht="15">
      <c r="A44" s="250">
        <v>4</v>
      </c>
      <c r="B44" s="481"/>
      <c r="C44" s="481"/>
      <c r="D44" s="481"/>
      <c r="E44" s="481"/>
      <c r="F44" s="481"/>
      <c r="G44" s="264" t="s">
        <v>257</v>
      </c>
      <c r="I44" s="265"/>
      <c r="J44" s="265"/>
      <c r="K44" s="265"/>
      <c r="L44" s="265"/>
      <c r="M44" s="265"/>
    </row>
    <row r="45" spans="1:13" ht="15">
      <c r="A45" s="250">
        <v>5</v>
      </c>
      <c r="B45" s="481"/>
      <c r="C45" s="481"/>
      <c r="D45" s="481"/>
      <c r="E45" s="481"/>
      <c r="F45" s="481"/>
      <c r="G45" s="264" t="s">
        <v>257</v>
      </c>
      <c r="I45" s="265"/>
      <c r="J45" s="265"/>
      <c r="K45" s="265"/>
      <c r="L45" s="265"/>
      <c r="M45" s="265"/>
    </row>
    <row r="46" spans="1:13" ht="15">
      <c r="A46" s="250">
        <v>6</v>
      </c>
      <c r="B46" s="481"/>
      <c r="C46" s="481"/>
      <c r="D46" s="481"/>
      <c r="E46" s="481"/>
      <c r="F46" s="481"/>
      <c r="G46" s="264" t="s">
        <v>257</v>
      </c>
      <c r="I46" s="265"/>
      <c r="J46" s="265"/>
      <c r="K46" s="265"/>
      <c r="L46" s="265"/>
      <c r="M46" s="265"/>
    </row>
    <row r="47" spans="1:13" ht="15">
      <c r="A47" s="250">
        <v>7</v>
      </c>
      <c r="B47" s="481"/>
      <c r="C47" s="481"/>
      <c r="D47" s="481"/>
      <c r="E47" s="481"/>
      <c r="F47" s="481"/>
      <c r="G47" s="264" t="s">
        <v>257</v>
      </c>
      <c r="I47" s="265"/>
      <c r="J47" s="265"/>
      <c r="K47" s="265"/>
      <c r="L47" s="265"/>
      <c r="M47" s="265"/>
    </row>
    <row r="48" spans="1:13" ht="15">
      <c r="A48" s="250">
        <v>8</v>
      </c>
      <c r="B48" s="481"/>
      <c r="C48" s="481"/>
      <c r="D48" s="481"/>
      <c r="E48" s="481"/>
      <c r="F48" s="481"/>
      <c r="G48" s="264" t="s">
        <v>257</v>
      </c>
      <c r="I48" s="265"/>
      <c r="J48" s="265"/>
      <c r="K48" s="265"/>
      <c r="L48" s="265"/>
      <c r="M48" s="265"/>
    </row>
    <row r="49" spans="1:13" ht="15">
      <c r="A49" s="250">
        <v>9</v>
      </c>
      <c r="B49" s="481"/>
      <c r="C49" s="481"/>
      <c r="D49" s="481"/>
      <c r="E49" s="481"/>
      <c r="F49" s="481"/>
      <c r="G49" s="264" t="s">
        <v>257</v>
      </c>
      <c r="I49" s="265"/>
      <c r="J49" s="265"/>
      <c r="K49" s="265"/>
      <c r="L49" s="265"/>
      <c r="M49" s="265"/>
    </row>
    <row r="50" spans="1:13" ht="15">
      <c r="A50" s="250">
        <v>10</v>
      </c>
      <c r="B50" s="481"/>
      <c r="C50" s="481"/>
      <c r="D50" s="481"/>
      <c r="E50" s="481"/>
      <c r="F50" s="481"/>
      <c r="G50" s="264" t="s">
        <v>257</v>
      </c>
      <c r="I50" s="265"/>
      <c r="J50" s="265"/>
      <c r="K50" s="265"/>
      <c r="L50" s="265"/>
      <c r="M50" s="265"/>
    </row>
    <row r="51" spans="1:13" ht="15">
      <c r="A51" s="250">
        <v>11</v>
      </c>
      <c r="B51" s="481"/>
      <c r="C51" s="481"/>
      <c r="D51" s="481"/>
      <c r="E51" s="481"/>
      <c r="F51" s="481"/>
      <c r="G51" s="264" t="s">
        <v>257</v>
      </c>
      <c r="I51" s="265"/>
      <c r="J51" s="265"/>
      <c r="K51" s="265"/>
      <c r="L51" s="265"/>
      <c r="M51" s="265"/>
    </row>
    <row r="52" spans="1:13" ht="15">
      <c r="A52" s="250">
        <v>12</v>
      </c>
      <c r="B52" s="481"/>
      <c r="C52" s="481"/>
      <c r="D52" s="481"/>
      <c r="E52" s="481"/>
      <c r="F52" s="481"/>
      <c r="G52" s="264" t="s">
        <v>257</v>
      </c>
      <c r="I52" s="265"/>
      <c r="J52" s="265"/>
      <c r="K52" s="265"/>
      <c r="L52" s="265"/>
      <c r="M52" s="265"/>
    </row>
    <row r="53" spans="1:13" ht="15">
      <c r="A53" s="250">
        <v>13</v>
      </c>
      <c r="B53" s="481"/>
      <c r="C53" s="481"/>
      <c r="D53" s="481"/>
      <c r="E53" s="481"/>
      <c r="F53" s="481"/>
      <c r="G53" s="264" t="s">
        <v>257</v>
      </c>
      <c r="I53" s="265"/>
      <c r="J53" s="265"/>
      <c r="K53" s="265"/>
      <c r="L53" s="265"/>
      <c r="M53" s="265"/>
    </row>
    <row r="54" spans="1:13" ht="15">
      <c r="A54" s="250">
        <v>14</v>
      </c>
      <c r="B54" s="481"/>
      <c r="C54" s="481"/>
      <c r="D54" s="481"/>
      <c r="E54" s="481"/>
      <c r="F54" s="481"/>
      <c r="G54" s="264" t="s">
        <v>257</v>
      </c>
      <c r="I54" s="265"/>
      <c r="J54" s="265"/>
      <c r="K54" s="265"/>
      <c r="L54" s="265"/>
      <c r="M54" s="265"/>
    </row>
    <row r="55" spans="1:13" ht="15">
      <c r="A55" s="250">
        <v>15</v>
      </c>
      <c r="B55" s="481"/>
      <c r="C55" s="481"/>
      <c r="D55" s="481"/>
      <c r="E55" s="481"/>
      <c r="F55" s="481"/>
      <c r="G55" s="264" t="s">
        <v>257</v>
      </c>
      <c r="I55" s="265"/>
      <c r="J55" s="265"/>
      <c r="K55" s="265"/>
      <c r="L55" s="265"/>
      <c r="M55" s="265"/>
    </row>
    <row r="56" spans="1:13" ht="15">
      <c r="D56" s="257"/>
      <c r="G56" s="264"/>
      <c r="I56" s="253"/>
      <c r="J56" s="253"/>
      <c r="K56" s="253"/>
      <c r="L56" s="253"/>
      <c r="M56" s="253"/>
    </row>
    <row r="57" spans="1:13" ht="15">
      <c r="F57" s="258" t="s">
        <v>253</v>
      </c>
      <c r="G57" s="264" t="s">
        <v>257</v>
      </c>
      <c r="H57" s="254"/>
      <c r="I57" s="266">
        <f>SUM(I41:I55)</f>
        <v>0</v>
      </c>
      <c r="J57" s="266">
        <f>SUM(J41:J55)</f>
        <v>0</v>
      </c>
      <c r="K57" s="266">
        <f>SUM(K41:K55)</f>
        <v>0</v>
      </c>
      <c r="L57" s="266">
        <f>SUM(L41:L55)</f>
        <v>0</v>
      </c>
      <c r="M57" s="266">
        <f>SUM(M41:M55)</f>
        <v>0</v>
      </c>
    </row>
    <row r="58" spans="1:13" ht="15" customHeight="1"/>
  </sheetData>
  <mergeCells count="32">
    <mergeCell ref="B20:F20"/>
    <mergeCell ref="I13:M13"/>
    <mergeCell ref="B16:F16"/>
    <mergeCell ref="B17:F17"/>
    <mergeCell ref="B18:F18"/>
    <mergeCell ref="B19:F19"/>
    <mergeCell ref="I38:M38"/>
    <mergeCell ref="B41:F41"/>
    <mergeCell ref="B21:F21"/>
    <mergeCell ref="B22:F22"/>
    <mergeCell ref="B23:F23"/>
    <mergeCell ref="B24:F24"/>
    <mergeCell ref="B25:F25"/>
    <mergeCell ref="B26:F26"/>
    <mergeCell ref="B47:F47"/>
    <mergeCell ref="B27:F27"/>
    <mergeCell ref="B28:F28"/>
    <mergeCell ref="B29:F29"/>
    <mergeCell ref="B30:F30"/>
    <mergeCell ref="B42:F42"/>
    <mergeCell ref="B43:F43"/>
    <mergeCell ref="B44:F44"/>
    <mergeCell ref="B45:F45"/>
    <mergeCell ref="B46:F46"/>
    <mergeCell ref="B54:F54"/>
    <mergeCell ref="B55:F55"/>
    <mergeCell ref="B48:F48"/>
    <mergeCell ref="B49:F49"/>
    <mergeCell ref="B50:F50"/>
    <mergeCell ref="B51:F51"/>
    <mergeCell ref="B52:F52"/>
    <mergeCell ref="B53:F53"/>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tabColor theme="9"/>
    <pageSetUpPr autoPageBreaks="0"/>
  </sheetPr>
  <dimension ref="A1:P42"/>
  <sheetViews>
    <sheetView workbookViewId="0">
      <selection activeCell="E21" sqref="E21"/>
    </sheetView>
  </sheetViews>
  <sheetFormatPr defaultColWidth="0" defaultRowHeight="12.75" zeroHeight="1"/>
  <cols>
    <col min="1" max="1" width="1.75" customWidth="1"/>
    <col min="2" max="2" width="9.25" customWidth="1"/>
    <col min="3" max="3" width="37.25" bestFit="1" customWidth="1"/>
    <col min="4" max="4" width="22.5" customWidth="1"/>
    <col min="5" max="5" width="7.625" customWidth="1"/>
    <col min="6" max="7" width="9.25" customWidth="1"/>
    <col min="8" max="8" width="15.25" bestFit="1" customWidth="1"/>
    <col min="9" max="9" width="11.875" bestFit="1" customWidth="1"/>
    <col min="10" max="15" width="9.25" customWidth="1"/>
    <col min="16" max="16" width="0" hidden="1" customWidth="1"/>
    <col min="17" max="16384" width="9.25" hidden="1"/>
  </cols>
  <sheetData>
    <row r="1" spans="1:15" ht="26.25">
      <c r="A1" s="1" t="str">
        <f>Cover!$A$2</f>
        <v>ESO Regulatory Reporting Pack</v>
      </c>
      <c r="B1" s="3"/>
      <c r="C1" s="2"/>
      <c r="D1" s="2"/>
      <c r="E1" s="2"/>
      <c r="F1" s="2"/>
      <c r="G1" s="2"/>
      <c r="H1" s="2"/>
      <c r="I1" s="2"/>
      <c r="J1" s="2"/>
      <c r="K1" s="2"/>
      <c r="L1" s="2"/>
      <c r="M1" s="2"/>
      <c r="N1" s="2"/>
      <c r="O1" s="2"/>
    </row>
    <row r="2" spans="1:15" ht="26.25">
      <c r="A2" s="3" t="str">
        <f>Cover!$A$3</f>
        <v>National Grid Electricity System Operator</v>
      </c>
      <c r="B2" s="3"/>
      <c r="C2" s="2"/>
      <c r="D2" s="2"/>
      <c r="E2" s="2"/>
      <c r="F2" s="2"/>
      <c r="G2" s="2"/>
      <c r="H2" s="2"/>
      <c r="I2" s="2"/>
      <c r="J2" s="2"/>
      <c r="K2" s="2"/>
      <c r="L2" s="2"/>
      <c r="M2" s="2"/>
      <c r="N2" s="2"/>
      <c r="O2" s="2"/>
    </row>
    <row r="3" spans="1:15" ht="26.25">
      <c r="A3" s="3" t="str">
        <f>Cover!$A$4</f>
        <v>2022/23</v>
      </c>
      <c r="B3" s="3"/>
      <c r="C3" s="3"/>
      <c r="D3" s="2"/>
      <c r="E3" s="2"/>
      <c r="F3" s="2"/>
      <c r="G3" s="2"/>
      <c r="H3" s="2"/>
      <c r="I3" s="2"/>
      <c r="J3" s="2"/>
      <c r="K3" s="2"/>
      <c r="L3" s="2"/>
      <c r="M3" s="2"/>
      <c r="N3" s="2"/>
      <c r="O3" s="2"/>
    </row>
    <row r="4" spans="1:15" ht="27" thickBot="1">
      <c r="A4" s="27" t="s">
        <v>42</v>
      </c>
      <c r="B4" s="27"/>
      <c r="C4" s="7"/>
      <c r="D4" s="7"/>
      <c r="E4" s="7"/>
      <c r="F4" s="7"/>
      <c r="G4" s="7"/>
      <c r="H4" s="7"/>
      <c r="I4" s="7"/>
      <c r="J4" s="7"/>
      <c r="K4" s="7"/>
      <c r="L4" s="7"/>
      <c r="M4" s="7"/>
      <c r="N4" s="7"/>
      <c r="O4" s="7"/>
    </row>
    <row r="5" spans="1:15"/>
    <row r="6" spans="1:15">
      <c r="I6" s="488" t="s">
        <v>254</v>
      </c>
      <c r="J6" s="489"/>
      <c r="K6" s="489"/>
      <c r="L6" s="489"/>
      <c r="M6" s="488"/>
    </row>
    <row r="7" spans="1:15">
      <c r="A7" s="46"/>
      <c r="B7" s="55"/>
      <c r="C7" s="55" t="s">
        <v>573</v>
      </c>
      <c r="D7" s="68"/>
      <c r="E7" s="68"/>
      <c r="F7" s="66"/>
      <c r="G7" s="66"/>
      <c r="H7" s="43" t="s">
        <v>230</v>
      </c>
      <c r="I7" s="242" t="s">
        <v>182</v>
      </c>
      <c r="J7" s="40" t="s">
        <v>7</v>
      </c>
      <c r="K7" s="40" t="s">
        <v>185</v>
      </c>
      <c r="L7" s="40" t="s">
        <v>186</v>
      </c>
      <c r="M7" s="242" t="s">
        <v>187</v>
      </c>
      <c r="N7" s="46"/>
    </row>
    <row r="8" spans="1:15">
      <c r="A8" s="53"/>
      <c r="B8" s="53"/>
      <c r="C8" s="53"/>
      <c r="D8" s="53"/>
      <c r="E8" s="53"/>
      <c r="F8" s="53"/>
      <c r="G8" s="53"/>
      <c r="H8" s="53"/>
      <c r="I8" s="53"/>
      <c r="J8" s="53"/>
      <c r="K8" s="53"/>
      <c r="L8" s="53"/>
      <c r="M8" s="53"/>
      <c r="N8" s="53"/>
    </row>
    <row r="9" spans="1:15" ht="18">
      <c r="A9" s="119"/>
      <c r="B9" s="117"/>
      <c r="C9" s="119"/>
      <c r="D9" s="119"/>
      <c r="E9" s="119"/>
      <c r="F9" s="119"/>
      <c r="G9" s="119"/>
      <c r="H9" s="119"/>
      <c r="I9" s="119"/>
      <c r="J9" s="119"/>
      <c r="K9" s="119"/>
      <c r="L9" s="119"/>
      <c r="M9" s="119"/>
      <c r="N9" s="119"/>
    </row>
    <row r="10" spans="1:15" ht="14.25">
      <c r="A10" s="53"/>
      <c r="B10" s="53"/>
      <c r="C10" s="53"/>
      <c r="D10" s="53"/>
      <c r="E10" s="53"/>
      <c r="F10" s="53"/>
      <c r="G10" s="53"/>
      <c r="H10" s="53"/>
      <c r="I10" s="398"/>
      <c r="J10" s="53"/>
      <c r="K10" s="53"/>
      <c r="L10" s="53"/>
      <c r="M10" s="53"/>
      <c r="N10" s="53"/>
    </row>
    <row r="11" spans="1:15" ht="14.25">
      <c r="A11" s="116" t="s">
        <v>41</v>
      </c>
      <c r="B11" s="118"/>
      <c r="C11" s="118"/>
      <c r="D11" s="118"/>
      <c r="E11" s="118"/>
      <c r="F11" s="118"/>
      <c r="G11" s="118"/>
      <c r="H11" s="118"/>
      <c r="I11" s="118"/>
      <c r="J11" s="118"/>
      <c r="K11" s="118"/>
      <c r="L11" s="118"/>
      <c r="M11" s="118"/>
      <c r="N11" s="118"/>
    </row>
    <row r="12" spans="1:15">
      <c r="I12" s="97"/>
      <c r="J12" s="97"/>
    </row>
    <row r="13" spans="1:15">
      <c r="A13" s="53"/>
      <c r="B13" s="53"/>
      <c r="C13" s="53" t="s">
        <v>52</v>
      </c>
      <c r="D13" s="53"/>
      <c r="E13" s="53"/>
      <c r="F13" s="53"/>
      <c r="G13" s="53"/>
      <c r="H13" s="53" t="s">
        <v>238</v>
      </c>
      <c r="I13" s="331">
        <f>I23</f>
        <v>0</v>
      </c>
      <c r="J13" s="331">
        <f>J23</f>
        <v>0</v>
      </c>
      <c r="K13" s="331">
        <f>K23</f>
        <v>0</v>
      </c>
      <c r="L13" s="331">
        <f>L23</f>
        <v>0</v>
      </c>
      <c r="M13" s="331">
        <f>M23</f>
        <v>0</v>
      </c>
      <c r="N13" s="53"/>
    </row>
    <row r="14" spans="1:15">
      <c r="A14" s="53"/>
      <c r="B14" s="53"/>
      <c r="C14" s="53" t="s">
        <v>574</v>
      </c>
      <c r="D14" s="53"/>
      <c r="E14" s="53"/>
      <c r="F14" s="53"/>
      <c r="G14" s="53"/>
      <c r="H14" s="53" t="s">
        <v>238</v>
      </c>
      <c r="I14" s="331">
        <f>I33</f>
        <v>0</v>
      </c>
      <c r="J14" s="331">
        <f>J33</f>
        <v>0</v>
      </c>
      <c r="K14" s="331">
        <f>K33</f>
        <v>0</v>
      </c>
      <c r="L14" s="331">
        <f>L33</f>
        <v>0</v>
      </c>
      <c r="M14" s="331">
        <f>M33</f>
        <v>0</v>
      </c>
      <c r="N14" s="53"/>
    </row>
    <row r="15" spans="1:15">
      <c r="A15" s="53"/>
      <c r="B15" s="53"/>
      <c r="C15" s="54" t="s">
        <v>41</v>
      </c>
      <c r="D15" s="53"/>
      <c r="E15" s="53"/>
      <c r="F15" s="53"/>
      <c r="G15" s="53"/>
      <c r="H15" s="54" t="s">
        <v>238</v>
      </c>
      <c r="I15" s="332">
        <f>SUM(I13:I14)</f>
        <v>0</v>
      </c>
      <c r="J15" s="332">
        <f t="shared" ref="J15:M15" si="0">SUM(J13:J14)</f>
        <v>0</v>
      </c>
      <c r="K15" s="332">
        <f t="shared" si="0"/>
        <v>0</v>
      </c>
      <c r="L15" s="332">
        <f t="shared" si="0"/>
        <v>0</v>
      </c>
      <c r="M15" s="332">
        <f t="shared" si="0"/>
        <v>0</v>
      </c>
      <c r="N15" s="53"/>
    </row>
    <row r="16" spans="1:15">
      <c r="A16" s="53"/>
      <c r="B16" s="53"/>
      <c r="C16" s="54"/>
      <c r="D16" s="53"/>
      <c r="E16" s="53"/>
      <c r="F16" s="53"/>
      <c r="G16" s="53"/>
      <c r="H16" s="54"/>
      <c r="N16" s="53"/>
    </row>
    <row r="17" spans="1:14" ht="14.25">
      <c r="A17" s="116" t="s">
        <v>52</v>
      </c>
      <c r="B17" s="118"/>
      <c r="C17" s="118"/>
      <c r="D17" s="118"/>
      <c r="E17" s="118"/>
      <c r="F17" s="118"/>
      <c r="G17" s="118"/>
      <c r="H17" s="118"/>
      <c r="I17" s="118"/>
      <c r="J17" s="118"/>
      <c r="K17" s="118"/>
      <c r="L17" s="118"/>
      <c r="M17" s="118"/>
      <c r="N17" s="118"/>
    </row>
    <row r="18" spans="1:14">
      <c r="A18" s="53"/>
      <c r="B18" s="53"/>
      <c r="C18" s="53"/>
      <c r="D18" s="53"/>
      <c r="E18" s="53"/>
      <c r="F18" s="53"/>
      <c r="G18" s="53"/>
      <c r="H18" s="53"/>
      <c r="I18" s="53"/>
      <c r="J18" s="53"/>
      <c r="K18" s="53"/>
      <c r="L18" s="53"/>
      <c r="M18" s="53"/>
      <c r="N18" s="53"/>
    </row>
    <row r="19" spans="1:14">
      <c r="A19" s="53"/>
      <c r="B19" s="53"/>
      <c r="C19" s="53" t="s">
        <v>575</v>
      </c>
      <c r="D19" s="53"/>
      <c r="E19" s="53"/>
      <c r="F19" s="53"/>
      <c r="G19" s="53"/>
      <c r="H19" s="53" t="s">
        <v>238</v>
      </c>
      <c r="I19" s="331">
        <f>'5.1 Capex Summary'!W15</f>
        <v>0</v>
      </c>
      <c r="J19" s="331">
        <f>'5.1 Capex Summary'!X15</f>
        <v>0</v>
      </c>
      <c r="K19" s="331">
        <f>'5.1 Capex Summary'!Y15</f>
        <v>0</v>
      </c>
      <c r="L19" s="331">
        <f>'5.1 Capex Summary'!Z15</f>
        <v>0</v>
      </c>
      <c r="M19" s="331">
        <f>'5.1 Capex Summary'!AA15</f>
        <v>0</v>
      </c>
      <c r="N19" s="53"/>
    </row>
    <row r="20" spans="1:14">
      <c r="A20" s="53"/>
      <c r="B20" s="53"/>
      <c r="C20" s="53" t="s">
        <v>576</v>
      </c>
      <c r="D20" s="53"/>
      <c r="E20" s="53"/>
      <c r="F20" s="53"/>
      <c r="G20" s="53"/>
      <c r="H20" s="53" t="s">
        <v>238</v>
      </c>
      <c r="I20" s="331">
        <f>'6.1 Cyber Resilience IT Costs'!S12+'6.3 SO Review Costs'!S12</f>
        <v>0</v>
      </c>
      <c r="J20" s="331">
        <f>'6.1 Cyber Resilience IT Costs'!T12+'6.3 SO Review Costs'!T12</f>
        <v>0</v>
      </c>
      <c r="K20" s="331">
        <f>'6.1 Cyber Resilience IT Costs'!U12+'6.3 SO Review Costs'!U12</f>
        <v>0</v>
      </c>
      <c r="L20" s="331">
        <f>'6.1 Cyber Resilience IT Costs'!V12+'6.3 SO Review Costs'!V12</f>
        <v>0</v>
      </c>
      <c r="M20" s="331">
        <f>'6.1 Cyber Resilience IT Costs'!W12+'6.3 SO Review Costs'!W12</f>
        <v>0</v>
      </c>
      <c r="N20" s="53"/>
    </row>
    <row r="21" spans="1:14">
      <c r="A21" s="53"/>
      <c r="B21" s="53"/>
      <c r="C21" s="53" t="s">
        <v>577</v>
      </c>
      <c r="D21" s="53"/>
      <c r="E21" s="53"/>
      <c r="F21" s="53"/>
      <c r="G21" s="53"/>
      <c r="H21" s="53" t="s">
        <v>238</v>
      </c>
      <c r="I21" s="331">
        <f>'2.3 Related Party Transactions'!K11</f>
        <v>0</v>
      </c>
      <c r="J21" s="331">
        <f>'2.3 Related Party Transactions'!L11</f>
        <v>0</v>
      </c>
      <c r="K21" s="331">
        <f>'2.3 Related Party Transactions'!M11</f>
        <v>0</v>
      </c>
      <c r="L21" s="331">
        <f>'2.3 Related Party Transactions'!N11</f>
        <v>0</v>
      </c>
      <c r="M21" s="331">
        <f>'2.3 Related Party Transactions'!O11</f>
        <v>0</v>
      </c>
      <c r="N21" s="53"/>
    </row>
    <row r="22" spans="1:14">
      <c r="A22" s="53"/>
      <c r="B22" s="53"/>
      <c r="C22" s="53" t="s">
        <v>578</v>
      </c>
      <c r="D22" s="53"/>
      <c r="E22" s="53"/>
      <c r="F22" s="53"/>
      <c r="G22" s="53"/>
      <c r="H22" s="53" t="s">
        <v>238</v>
      </c>
      <c r="I22" s="333"/>
      <c r="J22" s="333"/>
      <c r="K22" s="333"/>
      <c r="L22" s="333"/>
      <c r="M22" s="333"/>
      <c r="N22" s="53"/>
    </row>
    <row r="23" spans="1:14">
      <c r="A23" s="53"/>
      <c r="B23" s="53"/>
      <c r="C23" s="54" t="s">
        <v>52</v>
      </c>
      <c r="D23" s="73"/>
      <c r="E23" s="73"/>
      <c r="F23" s="73"/>
      <c r="G23" s="73"/>
      <c r="H23" s="54" t="s">
        <v>238</v>
      </c>
      <c r="I23" s="334">
        <f>SUM(I19:I20)-SUM(I21:I22)</f>
        <v>0</v>
      </c>
      <c r="J23" s="334">
        <f t="shared" ref="J23:M23" si="1">SUM(J19:J20)-SUM(J21:J22)</f>
        <v>0</v>
      </c>
      <c r="K23" s="334">
        <f t="shared" si="1"/>
        <v>0</v>
      </c>
      <c r="L23" s="334">
        <f t="shared" si="1"/>
        <v>0</v>
      </c>
      <c r="M23" s="334">
        <f t="shared" si="1"/>
        <v>0</v>
      </c>
      <c r="N23" s="53"/>
    </row>
    <row r="24" spans="1:14">
      <c r="A24" s="53"/>
      <c r="B24" s="53"/>
      <c r="C24" s="54"/>
      <c r="D24" s="53"/>
      <c r="E24" s="53"/>
      <c r="F24" s="53"/>
      <c r="G24" s="53"/>
      <c r="H24" s="54"/>
      <c r="N24" s="53"/>
    </row>
    <row r="25" spans="1:14" ht="14.25">
      <c r="A25" s="116" t="s">
        <v>45</v>
      </c>
      <c r="B25" s="118"/>
      <c r="C25" s="118"/>
      <c r="D25" s="118"/>
      <c r="E25" s="118"/>
      <c r="F25" s="118"/>
      <c r="G25" s="118"/>
      <c r="H25" s="118"/>
      <c r="I25" s="118"/>
      <c r="J25" s="118"/>
      <c r="K25" s="118"/>
      <c r="L25" s="118"/>
      <c r="M25" s="118"/>
      <c r="N25" s="118"/>
    </row>
    <row r="26" spans="1:14">
      <c r="A26" s="53"/>
      <c r="B26" s="53"/>
      <c r="C26" s="53"/>
      <c r="D26" s="53"/>
      <c r="E26" s="53"/>
      <c r="F26" s="53"/>
      <c r="G26" s="53"/>
      <c r="H26" s="53"/>
      <c r="I26" s="53"/>
      <c r="J26" s="53"/>
      <c r="K26" s="53"/>
      <c r="L26" s="53"/>
      <c r="M26" s="53"/>
      <c r="N26" s="53"/>
    </row>
    <row r="27" spans="1:14">
      <c r="A27" s="53"/>
      <c r="C27" s="53" t="s">
        <v>579</v>
      </c>
      <c r="D27" s="53"/>
      <c r="E27" s="53"/>
      <c r="F27" s="53"/>
      <c r="G27" s="53"/>
      <c r="H27" s="53" t="s">
        <v>238</v>
      </c>
      <c r="I27" s="331">
        <f>'3.1 Opex Summary'!S13</f>
        <v>0</v>
      </c>
      <c r="J27" s="331">
        <f>'3.1 Opex Summary'!T13</f>
        <v>0</v>
      </c>
      <c r="K27" s="331">
        <f>'3.1 Opex Summary'!U13</f>
        <v>0</v>
      </c>
      <c r="L27" s="331">
        <f>'3.1 Opex Summary'!V13</f>
        <v>0</v>
      </c>
      <c r="M27" s="331">
        <f>'3.1 Opex Summary'!W13</f>
        <v>0</v>
      </c>
      <c r="N27" s="53"/>
    </row>
    <row r="28" spans="1:14">
      <c r="A28" s="53"/>
      <c r="B28" s="53"/>
      <c r="C28" s="53" t="s">
        <v>49</v>
      </c>
      <c r="D28" s="53"/>
      <c r="E28" s="53"/>
      <c r="F28" s="53"/>
      <c r="G28" s="53"/>
      <c r="H28" s="53" t="s">
        <v>238</v>
      </c>
      <c r="I28" s="331">
        <f>'4.1 BSC'!S23</f>
        <v>0</v>
      </c>
      <c r="J28" s="331">
        <f>'4.1 BSC'!T23</f>
        <v>0</v>
      </c>
      <c r="K28" s="331">
        <f>'4.1 BSC'!U23</f>
        <v>0</v>
      </c>
      <c r="L28" s="331">
        <f>'4.1 BSC'!V23</f>
        <v>0</v>
      </c>
      <c r="M28" s="331">
        <f>'4.1 BSC'!W23</f>
        <v>0</v>
      </c>
      <c r="N28" s="53"/>
    </row>
    <row r="29" spans="1:14">
      <c r="A29" s="53"/>
      <c r="B29" s="53"/>
      <c r="C29" s="53" t="s">
        <v>580</v>
      </c>
      <c r="D29" s="53"/>
      <c r="E29" s="53"/>
      <c r="F29" s="53"/>
      <c r="G29" s="53"/>
      <c r="H29" s="53" t="s">
        <v>238</v>
      </c>
      <c r="I29" s="331">
        <f>'6.1 Cyber Resilience IT Costs'!S11+'6.2 Pension Admin Costs'!S31+'6.3 SO Review Costs'!S11+'6.4 Unfunded Innovation Costs'!S14</f>
        <v>0</v>
      </c>
      <c r="J29" s="331">
        <f>'6.1 Cyber Resilience IT Costs'!T11+'6.2 Pension Admin Costs'!T31+'6.3 SO Review Costs'!T11+'6.4 Unfunded Innovation Costs'!T14</f>
        <v>0</v>
      </c>
      <c r="K29" s="331">
        <f>'6.1 Cyber Resilience IT Costs'!U11+'6.2 Pension Admin Costs'!U31+'6.3 SO Review Costs'!U11+'6.4 Unfunded Innovation Costs'!U14</f>
        <v>0</v>
      </c>
      <c r="L29" s="331">
        <f>'6.1 Cyber Resilience IT Costs'!V11+'6.2 Pension Admin Costs'!V31+'6.3 SO Review Costs'!V11+'6.4 Unfunded Innovation Costs'!V14</f>
        <v>0</v>
      </c>
      <c r="M29" s="331">
        <f>'6.1 Cyber Resilience IT Costs'!W11+'6.2 Pension Admin Costs'!W31+'6.3 SO Review Costs'!W11+'6.4 Unfunded Innovation Costs'!W14</f>
        <v>0</v>
      </c>
      <c r="N29" s="53"/>
    </row>
    <row r="30" spans="1:14">
      <c r="A30" s="53"/>
      <c r="B30" s="53"/>
      <c r="C30" s="53" t="s">
        <v>581</v>
      </c>
      <c r="D30" s="53"/>
      <c r="E30" s="53"/>
      <c r="F30" s="53"/>
      <c r="G30" s="53"/>
      <c r="H30" s="53" t="s">
        <v>238</v>
      </c>
      <c r="I30" s="333"/>
      <c r="J30" s="333"/>
      <c r="K30" s="333"/>
      <c r="L30" s="333"/>
      <c r="M30" s="333"/>
      <c r="N30" s="53"/>
    </row>
    <row r="31" spans="1:14">
      <c r="A31" s="53"/>
      <c r="B31" s="53"/>
      <c r="C31" s="53" t="s">
        <v>582</v>
      </c>
      <c r="D31" s="53"/>
      <c r="E31" s="53"/>
      <c r="F31" s="53"/>
      <c r="G31" s="53"/>
      <c r="H31" s="53" t="s">
        <v>238</v>
      </c>
      <c r="I31" s="331">
        <f>'2.3 Related Party Transactions'!K12</f>
        <v>0</v>
      </c>
      <c r="J31" s="331">
        <f>'2.3 Related Party Transactions'!L12</f>
        <v>0</v>
      </c>
      <c r="K31" s="331">
        <f>'2.3 Related Party Transactions'!M12</f>
        <v>0</v>
      </c>
      <c r="L31" s="331">
        <f>'2.3 Related Party Transactions'!N12</f>
        <v>0</v>
      </c>
      <c r="M31" s="331">
        <f>'2.3 Related Party Transactions'!O12</f>
        <v>0</v>
      </c>
      <c r="N31" s="53"/>
    </row>
    <row r="32" spans="1:14">
      <c r="A32" s="53"/>
      <c r="B32" s="53"/>
      <c r="C32" s="53" t="s">
        <v>583</v>
      </c>
      <c r="D32" s="53"/>
      <c r="E32" s="53"/>
      <c r="F32" s="53"/>
      <c r="G32" s="53"/>
      <c r="H32" s="53"/>
      <c r="I32" s="333"/>
      <c r="J32" s="333"/>
      <c r="K32" s="333"/>
      <c r="L32" s="333"/>
      <c r="M32" s="333"/>
      <c r="N32" s="53"/>
    </row>
    <row r="33" spans="1:14" ht="12.6" customHeight="1">
      <c r="A33" s="53"/>
      <c r="B33" s="53"/>
      <c r="C33" s="54" t="s">
        <v>574</v>
      </c>
      <c r="D33" s="73"/>
      <c r="E33" s="73"/>
      <c r="F33" s="73"/>
      <c r="G33" s="73"/>
      <c r="H33" s="54" t="s">
        <v>238</v>
      </c>
      <c r="I33" s="334">
        <f>SUM(I27:I29)-SUM(I30:I32)</f>
        <v>0</v>
      </c>
      <c r="J33" s="334">
        <f t="shared" ref="J33:M33" si="2">SUM(J27:J29)-SUM(J30:J32)</f>
        <v>0</v>
      </c>
      <c r="K33" s="334">
        <f t="shared" si="2"/>
        <v>0</v>
      </c>
      <c r="L33" s="334">
        <f t="shared" si="2"/>
        <v>0</v>
      </c>
      <c r="M33" s="334">
        <f t="shared" si="2"/>
        <v>0</v>
      </c>
      <c r="N33" s="53"/>
    </row>
    <row r="34" spans="1:14"/>
    <row r="42" spans="1:14" ht="12.6" hidden="1" customHeight="1"/>
  </sheetData>
  <mergeCells count="1">
    <mergeCell ref="I6:M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tabColor theme="9"/>
    <pageSetUpPr autoPageBreaks="0"/>
  </sheetPr>
  <dimension ref="A1:Q74"/>
  <sheetViews>
    <sheetView zoomScaleNormal="100" workbookViewId="0">
      <selection activeCell="B22" sqref="B22"/>
    </sheetView>
  </sheetViews>
  <sheetFormatPr defaultColWidth="0" defaultRowHeight="12.75" zeroHeight="1"/>
  <cols>
    <col min="1" max="1" width="1.75" customWidth="1"/>
    <col min="2" max="2" width="9.25" customWidth="1"/>
    <col min="3" max="3" width="33.875" bestFit="1" customWidth="1"/>
    <col min="4" max="4" width="56.125" bestFit="1" customWidth="1"/>
    <col min="5" max="5" width="15.25" bestFit="1" customWidth="1"/>
    <col min="6" max="6" width="18.875" bestFit="1" customWidth="1"/>
    <col min="7" max="7" width="13.75" bestFit="1" customWidth="1"/>
    <col min="8" max="8" width="21.75" bestFit="1" customWidth="1"/>
    <col min="9" max="9" width="13.25" bestFit="1" customWidth="1"/>
    <col min="10" max="10" width="14.25" bestFit="1" customWidth="1"/>
    <col min="11" max="11" width="11.125" bestFit="1" customWidth="1"/>
    <col min="12" max="12" width="11.125" customWidth="1"/>
    <col min="13" max="13" width="9.25" customWidth="1"/>
    <col min="14" max="17" width="0" hidden="1" customWidth="1"/>
    <col min="18" max="16384" width="9.25" hidden="1"/>
  </cols>
  <sheetData>
    <row r="1" spans="1:13" ht="26.25">
      <c r="A1" s="1" t="str">
        <f>Cover!$A$2</f>
        <v>ESO Regulatory Reporting Pack</v>
      </c>
      <c r="B1" s="3"/>
      <c r="C1" s="2"/>
      <c r="D1" s="2"/>
      <c r="E1" s="2"/>
      <c r="F1" s="2"/>
      <c r="G1" s="2"/>
      <c r="H1" s="2"/>
      <c r="I1" s="2"/>
      <c r="J1" s="2"/>
      <c r="K1" s="2"/>
      <c r="L1" s="2"/>
      <c r="M1" s="2"/>
    </row>
    <row r="2" spans="1:13" ht="26.25">
      <c r="A2" s="3" t="str">
        <f>Cover!$A$3</f>
        <v>National Grid Electricity System Operator</v>
      </c>
      <c r="B2" s="3"/>
      <c r="C2" s="2"/>
      <c r="D2" s="2"/>
      <c r="E2" s="2"/>
      <c r="F2" s="2"/>
      <c r="G2" s="2"/>
      <c r="H2" s="2"/>
      <c r="I2" s="2"/>
      <c r="J2" s="2"/>
      <c r="K2" s="2"/>
      <c r="L2" s="2"/>
      <c r="M2" s="2"/>
    </row>
    <row r="3" spans="1:13" ht="26.25">
      <c r="A3" s="3" t="str">
        <f>Cover!$A$4</f>
        <v>2022/23</v>
      </c>
      <c r="B3" s="3"/>
      <c r="C3" s="3"/>
      <c r="D3" s="3"/>
      <c r="E3" s="4"/>
      <c r="F3" s="4"/>
      <c r="G3" s="2"/>
      <c r="H3" s="2"/>
      <c r="I3" s="2"/>
      <c r="J3" s="2"/>
      <c r="K3" s="2"/>
      <c r="L3" s="2"/>
      <c r="M3" s="2"/>
    </row>
    <row r="4" spans="1:13" ht="27" thickBot="1">
      <c r="A4" s="27" t="s">
        <v>944</v>
      </c>
      <c r="B4" s="27"/>
      <c r="C4" s="7"/>
      <c r="D4" s="7"/>
      <c r="E4" s="7"/>
      <c r="F4" s="7"/>
      <c r="G4" s="7"/>
      <c r="H4" s="7"/>
      <c r="I4" s="7"/>
      <c r="J4" s="7"/>
      <c r="K4" s="7"/>
      <c r="L4" s="7"/>
      <c r="M4" s="7"/>
    </row>
    <row r="5" spans="1:13"/>
    <row r="6" spans="1:13" ht="18">
      <c r="A6" s="119"/>
      <c r="B6" s="117" t="s">
        <v>945</v>
      </c>
      <c r="C6" s="119"/>
      <c r="D6" s="119"/>
      <c r="E6" s="119"/>
      <c r="F6" s="119"/>
      <c r="G6" s="119"/>
      <c r="H6" s="119"/>
      <c r="I6" s="119"/>
      <c r="J6" s="119"/>
      <c r="K6" s="119"/>
      <c r="L6" s="119"/>
    </row>
    <row r="7" spans="1:13"/>
    <row r="8" spans="1:13">
      <c r="C8" s="490" t="s">
        <v>584</v>
      </c>
      <c r="D8" s="490" t="s">
        <v>585</v>
      </c>
      <c r="E8" s="491" t="s">
        <v>586</v>
      </c>
      <c r="F8" s="492"/>
      <c r="G8" s="492"/>
      <c r="H8" s="493"/>
    </row>
    <row r="9" spans="1:13">
      <c r="C9" s="490"/>
      <c r="D9" s="490"/>
      <c r="E9" s="335" t="s">
        <v>587</v>
      </c>
      <c r="F9" s="335" t="s">
        <v>588</v>
      </c>
      <c r="G9" s="335" t="s">
        <v>589</v>
      </c>
      <c r="H9" s="335" t="s">
        <v>253</v>
      </c>
    </row>
    <row r="10" spans="1:13" ht="25.5">
      <c r="C10" s="267" t="s">
        <v>590</v>
      </c>
      <c r="D10" s="340" t="s">
        <v>591</v>
      </c>
      <c r="E10" s="341">
        <v>207.99333732217801</v>
      </c>
      <c r="F10" s="341">
        <v>158.647469556196</v>
      </c>
      <c r="G10" s="341">
        <v>139.407565976256</v>
      </c>
      <c r="H10" s="341">
        <f>SUM(E10:G10)</f>
        <v>506.04837285462997</v>
      </c>
    </row>
    <row r="11" spans="1:13">
      <c r="C11" s="336">
        <v>44287</v>
      </c>
      <c r="D11" s="337" t="s">
        <v>592</v>
      </c>
      <c r="E11" s="338">
        <v>203.20745040958423</v>
      </c>
      <c r="F11" s="338">
        <v>160.04746955619549</v>
      </c>
      <c r="G11" s="338">
        <v>140.80756597625609</v>
      </c>
      <c r="H11" s="339">
        <f>SUM(E11,F11,G11)</f>
        <v>504.06248594203578</v>
      </c>
    </row>
    <row r="12" spans="1:13">
      <c r="C12" s="342"/>
      <c r="D12" s="288"/>
      <c r="E12" s="290"/>
      <c r="F12" s="290"/>
      <c r="G12" s="290"/>
      <c r="H12" s="290"/>
    </row>
    <row r="13" spans="1:13">
      <c r="C13" s="342"/>
      <c r="D13" s="288"/>
      <c r="E13" s="290"/>
      <c r="F13" s="290"/>
      <c r="G13" s="290"/>
      <c r="H13" s="290"/>
    </row>
    <row r="14" spans="1:13">
      <c r="C14" s="342"/>
      <c r="D14" s="288"/>
      <c r="E14" s="290"/>
      <c r="F14" s="290"/>
      <c r="G14" s="290"/>
      <c r="H14" s="290"/>
    </row>
    <row r="15" spans="1:13">
      <c r="C15" s="342"/>
      <c r="D15" s="288"/>
      <c r="E15" s="290"/>
      <c r="F15" s="290"/>
      <c r="G15" s="290"/>
      <c r="H15" s="290"/>
    </row>
    <row r="16" spans="1:13">
      <c r="C16" s="342"/>
      <c r="D16" s="288"/>
      <c r="E16" s="290"/>
      <c r="F16" s="290"/>
      <c r="G16" s="290"/>
      <c r="H16" s="290"/>
    </row>
    <row r="17" spans="1:12">
      <c r="C17" s="342"/>
      <c r="D17" s="288"/>
      <c r="E17" s="290"/>
      <c r="F17" s="290"/>
      <c r="G17" s="290"/>
      <c r="H17" s="290"/>
    </row>
    <row r="18" spans="1:12">
      <c r="C18" s="288"/>
      <c r="D18" s="288"/>
      <c r="E18" s="290"/>
      <c r="F18" s="290"/>
      <c r="G18" s="290"/>
      <c r="H18" s="290"/>
    </row>
    <row r="19" spans="1:12">
      <c r="C19" s="288"/>
      <c r="D19" s="288"/>
      <c r="E19" s="290"/>
      <c r="F19" s="290"/>
      <c r="G19" s="290"/>
      <c r="H19" s="290"/>
    </row>
    <row r="20" spans="1:12">
      <c r="A20" s="53"/>
      <c r="B20" s="53"/>
      <c r="C20" s="53"/>
      <c r="D20" s="53"/>
      <c r="E20" s="53"/>
      <c r="F20" s="53"/>
      <c r="G20" s="53"/>
      <c r="H20" s="53"/>
      <c r="I20" s="53"/>
      <c r="J20" s="53"/>
      <c r="K20" s="53"/>
      <c r="L20" s="53"/>
    </row>
    <row r="21" spans="1:12" ht="18">
      <c r="A21" s="119"/>
      <c r="B21" s="117" t="s">
        <v>946</v>
      </c>
      <c r="C21" s="119"/>
      <c r="D21" s="119"/>
      <c r="E21" s="119"/>
      <c r="F21" s="119"/>
      <c r="G21" s="119"/>
      <c r="H21" s="119"/>
      <c r="I21" s="119"/>
      <c r="J21" s="119"/>
      <c r="K21" s="119"/>
      <c r="L21" s="119"/>
    </row>
    <row r="22" spans="1:12">
      <c r="A22" s="59"/>
      <c r="B22" s="59"/>
      <c r="C22" s="59"/>
      <c r="D22" s="59"/>
      <c r="E22" s="59"/>
      <c r="F22" s="59"/>
      <c r="G22" s="36"/>
      <c r="H22" s="59"/>
      <c r="I22" s="59"/>
      <c r="J22" s="59"/>
      <c r="K22" s="59"/>
      <c r="L22" s="59"/>
    </row>
    <row r="23" spans="1:12">
      <c r="A23" s="59"/>
      <c r="B23" s="59"/>
      <c r="C23" s="55" t="s">
        <v>593</v>
      </c>
      <c r="D23" s="55" t="s">
        <v>594</v>
      </c>
      <c r="E23" s="55" t="s">
        <v>230</v>
      </c>
      <c r="F23" s="68" t="s">
        <v>595</v>
      </c>
      <c r="G23" s="446" t="s">
        <v>596</v>
      </c>
      <c r="H23" s="446" t="s">
        <v>938</v>
      </c>
      <c r="I23" s="447" t="s">
        <v>253</v>
      </c>
      <c r="J23" s="73" t="s">
        <v>597</v>
      </c>
      <c r="K23" s="73" t="s">
        <v>598</v>
      </c>
      <c r="L23" s="73" t="s">
        <v>347</v>
      </c>
    </row>
    <row r="24" spans="1:12">
      <c r="A24" s="59"/>
      <c r="B24" s="59"/>
      <c r="C24" s="59"/>
      <c r="D24" s="59"/>
      <c r="E24" s="59"/>
      <c r="F24" s="59"/>
      <c r="G24" s="36"/>
      <c r="H24" s="59"/>
      <c r="I24" s="59"/>
      <c r="J24" s="59"/>
      <c r="K24" s="59"/>
      <c r="L24" s="59"/>
    </row>
    <row r="25" spans="1:12" ht="14.25">
      <c r="A25" s="59"/>
      <c r="B25" s="116" t="s">
        <v>599</v>
      </c>
      <c r="C25" s="116"/>
      <c r="D25" s="116"/>
      <c r="E25" s="119"/>
      <c r="F25" s="119"/>
      <c r="G25" s="119"/>
      <c r="H25" s="119"/>
      <c r="I25" s="119"/>
      <c r="J25" s="119"/>
      <c r="K25" s="119"/>
      <c r="L25" s="119"/>
    </row>
    <row r="26" spans="1:12">
      <c r="A26" s="59"/>
      <c r="B26" s="59"/>
      <c r="C26" s="59"/>
      <c r="D26" s="59"/>
      <c r="E26" s="59"/>
      <c r="F26" s="59"/>
      <c r="G26" s="36"/>
      <c r="H26" s="59"/>
      <c r="I26" s="59"/>
      <c r="J26" s="59"/>
      <c r="K26" s="59"/>
      <c r="L26" s="59"/>
    </row>
    <row r="27" spans="1:12">
      <c r="A27" s="59"/>
      <c r="B27" s="59"/>
      <c r="C27" s="59" t="s">
        <v>600</v>
      </c>
      <c r="D27" s="59"/>
      <c r="E27" s="128" t="s">
        <v>257</v>
      </c>
      <c r="F27" s="343">
        <f>SUM(F37,F43)</f>
        <v>207.99333732217804</v>
      </c>
      <c r="G27" s="344">
        <f>SUM(G37,G43)</f>
        <v>0</v>
      </c>
      <c r="H27" s="344">
        <f>SUM(H37,H43)</f>
        <v>0</v>
      </c>
      <c r="I27" s="344">
        <f>SUM(G27:H27)</f>
        <v>0</v>
      </c>
      <c r="J27" s="344">
        <f>I27-F27</f>
        <v>-207.99333732217804</v>
      </c>
      <c r="K27" s="345">
        <f>(I27-F27)/F27</f>
        <v>-1</v>
      </c>
      <c r="L27" s="286" t="str">
        <f>IF(ABS(F27-$E$10)&lt;0.01,"OK","ERROR")</f>
        <v>OK</v>
      </c>
    </row>
    <row r="28" spans="1:12">
      <c r="A28" s="59"/>
      <c r="B28" s="59"/>
      <c r="C28" s="59" t="s">
        <v>601</v>
      </c>
      <c r="D28" s="59"/>
      <c r="E28" s="128" t="s">
        <v>257</v>
      </c>
      <c r="F28" s="343">
        <f>SUM(F50,F56)</f>
        <v>158.64746955619546</v>
      </c>
      <c r="G28" s="344">
        <f>SUM(G50,G56)</f>
        <v>0</v>
      </c>
      <c r="H28" s="344">
        <f>SUM(H50,H56)</f>
        <v>0</v>
      </c>
      <c r="I28" s="344">
        <f>SUM(G28:H28)</f>
        <v>0</v>
      </c>
      <c r="J28" s="344">
        <f>I28-F28</f>
        <v>-158.64746955619546</v>
      </c>
      <c r="K28" s="345">
        <f>(I28-F28)/F28</f>
        <v>-1</v>
      </c>
      <c r="L28" s="286" t="str">
        <f>IF(ABS(F28-$F$10)&lt;0.01,"OK","ERROR")</f>
        <v>OK</v>
      </c>
    </row>
    <row r="29" spans="1:12">
      <c r="A29" s="59"/>
      <c r="B29" s="59"/>
      <c r="C29" s="59" t="s">
        <v>602</v>
      </c>
      <c r="D29" s="59"/>
      <c r="E29" s="128" t="s">
        <v>257</v>
      </c>
      <c r="F29" s="343">
        <f>SUM(F63,F69)</f>
        <v>139.40756597625608</v>
      </c>
      <c r="G29" s="344">
        <f>SUM(G63,G69)</f>
        <v>0</v>
      </c>
      <c r="H29" s="344">
        <f>SUM(H63,H69)</f>
        <v>0</v>
      </c>
      <c r="I29" s="344">
        <f>SUM(G29:H29)</f>
        <v>0</v>
      </c>
      <c r="J29" s="344">
        <f>I29-F29</f>
        <v>-139.40756597625608</v>
      </c>
      <c r="K29" s="345">
        <f>(I29-F29)/F29</f>
        <v>-1</v>
      </c>
      <c r="L29" s="286" t="str">
        <f>IF(ABS(F29-$G$10)&lt;0.01,"OK","ERROR")</f>
        <v>OK</v>
      </c>
    </row>
    <row r="30" spans="1:12">
      <c r="A30" s="53"/>
      <c r="B30" s="53"/>
      <c r="C30" s="54" t="s">
        <v>603</v>
      </c>
      <c r="D30" s="54"/>
      <c r="E30" s="128" t="s">
        <v>257</v>
      </c>
      <c r="F30" s="346">
        <f>SUM(F27,F28,F29)</f>
        <v>506.04837285462958</v>
      </c>
      <c r="G30" s="346">
        <f>SUM(G27,G28,G29)</f>
        <v>0</v>
      </c>
      <c r="H30" s="346">
        <f>SUM(H27,H28,H29)</f>
        <v>0</v>
      </c>
      <c r="I30" s="346">
        <f>SUM(G30:H30)</f>
        <v>0</v>
      </c>
      <c r="J30" s="346">
        <f>I30-F30</f>
        <v>-506.04837285462958</v>
      </c>
      <c r="K30" s="345">
        <f>(I30-F30)/F30</f>
        <v>-1</v>
      </c>
    </row>
    <row r="31" spans="1:12">
      <c r="A31" s="59"/>
      <c r="B31" s="59"/>
      <c r="C31" s="59"/>
      <c r="D31" s="59"/>
      <c r="E31" s="59"/>
      <c r="F31" s="59"/>
      <c r="G31" s="36"/>
      <c r="H31" s="59"/>
      <c r="I31" s="59"/>
      <c r="J31" s="59"/>
      <c r="K31" s="59"/>
      <c r="L31" s="59"/>
    </row>
    <row r="32" spans="1:12" ht="14.25">
      <c r="A32" s="59"/>
      <c r="B32" s="116" t="s">
        <v>587</v>
      </c>
      <c r="C32" s="116"/>
      <c r="D32" s="116"/>
      <c r="E32" s="119"/>
      <c r="F32" s="119"/>
      <c r="G32" s="119"/>
      <c r="H32" s="119"/>
      <c r="I32" s="119"/>
      <c r="J32" s="119"/>
      <c r="K32" s="119"/>
      <c r="L32" s="119"/>
    </row>
    <row r="33" spans="1:12">
      <c r="A33" s="59"/>
      <c r="B33" s="59"/>
      <c r="C33" s="59"/>
      <c r="D33" s="59"/>
      <c r="E33" s="59"/>
      <c r="F33" s="59"/>
      <c r="G33" s="36"/>
      <c r="H33" s="59"/>
      <c r="I33" s="59"/>
      <c r="J33" s="59"/>
      <c r="K33" s="59"/>
      <c r="L33" s="59"/>
    </row>
    <row r="34" spans="1:12">
      <c r="A34" s="53"/>
      <c r="B34" s="53"/>
      <c r="C34" s="53" t="s">
        <v>579</v>
      </c>
      <c r="D34" s="53" t="s">
        <v>604</v>
      </c>
      <c r="E34" s="46" t="s">
        <v>257</v>
      </c>
      <c r="F34" s="347">
        <v>61.645066409434897</v>
      </c>
      <c r="G34" s="348">
        <f>(INDEX('Universal Data'!$F$31:$F$38,MATCH("2021/22",'Universal Data'!$C$31:$C$38,0)))*'3.1 Opex Summary'!S19</f>
        <v>0</v>
      </c>
      <c r="H34" s="348">
        <f>(INDEX('Universal Data'!$F$31:$F$38,MATCH("2022/23",'Universal Data'!$C$31:$C$38,0)))*'3.1 Opex Summary'!T19</f>
        <v>0</v>
      </c>
      <c r="I34" s="291">
        <f>SUM(G34:H34)</f>
        <v>0</v>
      </c>
      <c r="J34" s="349">
        <f>I34-F34</f>
        <v>-61.645066409434897</v>
      </c>
      <c r="K34" s="345">
        <f>(I34-F34)/F34</f>
        <v>-1</v>
      </c>
    </row>
    <row r="35" spans="1:12">
      <c r="A35" s="53"/>
      <c r="B35" s="53"/>
      <c r="C35" s="53" t="s">
        <v>52</v>
      </c>
      <c r="D35" s="53" t="s">
        <v>605</v>
      </c>
      <c r="E35" s="46" t="s">
        <v>257</v>
      </c>
      <c r="F35" s="347">
        <v>63.535205094411999</v>
      </c>
      <c r="G35" s="348">
        <f>(INDEX('Universal Data'!$F$31:$F$38,MATCH("2021/22",'Universal Data'!$C$31:$C$38,0)))*'5.1 Capex Summary'!W18</f>
        <v>0</v>
      </c>
      <c r="H35" s="348">
        <f>(INDEX('Universal Data'!$F$31:$F$38,MATCH("2022/23",'Universal Data'!$C$31:$C$38,0)))*'5.1 Capex Summary'!X18</f>
        <v>0</v>
      </c>
      <c r="I35" s="291">
        <f>SUM(G35:H35)</f>
        <v>0</v>
      </c>
      <c r="J35" s="349">
        <f>I35-F35</f>
        <v>-63.535205094411999</v>
      </c>
      <c r="K35" s="345">
        <f>(I35-F35)/F35</f>
        <v>-1</v>
      </c>
    </row>
    <row r="36" spans="1:12">
      <c r="A36" s="53"/>
      <c r="B36" s="53"/>
      <c r="C36" s="53" t="s">
        <v>529</v>
      </c>
      <c r="D36" s="53" t="s">
        <v>606</v>
      </c>
      <c r="E36" s="46" t="s">
        <v>257</v>
      </c>
      <c r="F36" s="347">
        <v>12.002045454545501</v>
      </c>
      <c r="G36" s="348">
        <f>(INDEX('Universal Data'!$F$31:$F$38,MATCH("2021/22",'Universal Data'!$C$31:$C$38,0)))*'4.1 BSC'!S36</f>
        <v>0</v>
      </c>
      <c r="H36" s="348">
        <f>(INDEX('Universal Data'!$F$31:$F$38,MATCH("2022/23",'Universal Data'!$C$31:$C$38,0)))*'4.1 BSC'!T36</f>
        <v>0</v>
      </c>
      <c r="I36" s="291">
        <f>SUM(G36:H36)</f>
        <v>0</v>
      </c>
      <c r="J36" s="349">
        <f>I36-F36</f>
        <v>-12.002045454545501</v>
      </c>
      <c r="K36" s="345">
        <f>(I36-F36)/F36</f>
        <v>-1</v>
      </c>
    </row>
    <row r="37" spans="1:12">
      <c r="A37" s="53"/>
      <c r="B37" s="53"/>
      <c r="C37" s="54" t="s">
        <v>607</v>
      </c>
      <c r="D37" s="54"/>
      <c r="E37" s="128" t="s">
        <v>257</v>
      </c>
      <c r="F37" s="350">
        <f>SUM(F34:F36)</f>
        <v>137.18231695839239</v>
      </c>
      <c r="G37" s="350">
        <f>SUM(G34:G36)</f>
        <v>0</v>
      </c>
      <c r="H37" s="350">
        <f>SUM(H34:H36)</f>
        <v>0</v>
      </c>
      <c r="I37" s="350">
        <f>SUM(I34:I36)</f>
        <v>0</v>
      </c>
      <c r="J37" s="350">
        <f>SUM(J34:J36)</f>
        <v>-137.18231695839239</v>
      </c>
      <c r="K37" s="345">
        <f>(I37-F37)/F37</f>
        <v>-1</v>
      </c>
    </row>
    <row r="38" spans="1:12">
      <c r="A38" s="54"/>
      <c r="B38" s="54"/>
      <c r="C38" s="54"/>
      <c r="D38" s="54"/>
      <c r="E38" s="54"/>
      <c r="F38" s="55"/>
      <c r="G38" s="41"/>
      <c r="H38" s="55"/>
      <c r="I38" s="55"/>
      <c r="J38" s="59"/>
      <c r="K38" s="59"/>
    </row>
    <row r="39" spans="1:12">
      <c r="A39" s="53"/>
      <c r="B39" s="53"/>
      <c r="C39" s="53" t="s">
        <v>579</v>
      </c>
      <c r="D39" s="53" t="s">
        <v>608</v>
      </c>
      <c r="E39" s="46" t="s">
        <v>257</v>
      </c>
      <c r="F39" s="347">
        <v>5.1613111101724201</v>
      </c>
      <c r="G39" s="348">
        <f>(INDEX('Universal Data'!$F$31:$F$38,MATCH("2021/22",'Universal Data'!$C$31:$C$38,0)))*'3.1 Opex Summary'!S44/3</f>
        <v>0</v>
      </c>
      <c r="H39" s="348">
        <f>(INDEX('Universal Data'!$F$31:$F$38,MATCH("2022/23",'Universal Data'!$C$31:$C$38,0)))*'3.1 Opex Summary'!T44/3</f>
        <v>0</v>
      </c>
      <c r="I39" s="291">
        <f>SUM(G39:H39)</f>
        <v>0</v>
      </c>
      <c r="J39" s="349">
        <f>I39-F39</f>
        <v>-5.1613111101724201</v>
      </c>
      <c r="K39" s="345">
        <f>(I39-F39)/F39</f>
        <v>-1</v>
      </c>
    </row>
    <row r="40" spans="1:12">
      <c r="A40" s="53"/>
      <c r="B40" s="53"/>
      <c r="C40" s="53" t="s">
        <v>52</v>
      </c>
      <c r="D40" s="53" t="s">
        <v>609</v>
      </c>
      <c r="E40" s="46" t="s">
        <v>257</v>
      </c>
      <c r="F40" s="351">
        <v>14.350756403952699</v>
      </c>
      <c r="G40" s="348">
        <f>(INDEX('Universal Data'!$F$31:$F$38,MATCH("2021/22",'Universal Data'!$C$31:$C$38,0)))*'5.1 Capex Summary'!W17/3</f>
        <v>0</v>
      </c>
      <c r="H40" s="348">
        <f>(INDEX('Universal Data'!$F$31:$F$38,MATCH("2022/23",'Universal Data'!$C$31:$C$38,0)))*'5.1 Capex Summary'!X17/3</f>
        <v>0</v>
      </c>
      <c r="I40" s="291">
        <f t="shared" ref="I40" si="0">SUM(G40:H40)</f>
        <v>0</v>
      </c>
      <c r="J40" s="349">
        <f t="shared" ref="J40" si="1">I40-F40</f>
        <v>-14.350756403952699</v>
      </c>
      <c r="K40" s="345">
        <f>(I40-F40)/F40</f>
        <v>-1</v>
      </c>
    </row>
    <row r="41" spans="1:12">
      <c r="A41" s="53"/>
      <c r="B41" s="53"/>
      <c r="C41" s="53" t="s">
        <v>529</v>
      </c>
      <c r="D41" s="53" t="s">
        <v>610</v>
      </c>
      <c r="E41" s="46" t="s">
        <v>257</v>
      </c>
      <c r="F41" s="347">
        <v>42.109751728475104</v>
      </c>
      <c r="G41" s="348">
        <f>(INDEX('Universal Data'!$F$31:$F$38,MATCH("2021/22",'Universal Data'!$C$31:$C$38,0)))*(SUM('4.1 BSC'!S14:S19,'4.1 BSC'!S39,'4.1 BSC'!S41)/3)</f>
        <v>0</v>
      </c>
      <c r="H41" s="348">
        <f>(INDEX('Universal Data'!$F$31:$F$38,MATCH("2022/23",'Universal Data'!$C$31:$C$38,0)))*(SUM('4.1 BSC'!T14:T19,'4.1 BSC'!T39,'4.1 BSC'!T41)/3)</f>
        <v>0</v>
      </c>
      <c r="I41" s="291">
        <f>SUM(G41:H41)</f>
        <v>0</v>
      </c>
      <c r="J41" s="349">
        <f>I41-F41</f>
        <v>-42.109751728475104</v>
      </c>
      <c r="K41" s="345">
        <f>(I41-F41)/F41</f>
        <v>-1</v>
      </c>
    </row>
    <row r="42" spans="1:12">
      <c r="A42" s="53"/>
      <c r="B42" s="53"/>
      <c r="C42" s="53" t="s">
        <v>54</v>
      </c>
      <c r="D42" s="53" t="s">
        <v>611</v>
      </c>
      <c r="E42" s="46" t="s">
        <v>257</v>
      </c>
      <c r="F42" s="351">
        <v>9.1892011211854197</v>
      </c>
      <c r="G42" s="348">
        <f>(INDEX('Universal Data'!$F$31:$F$38,MATCH("2021/22",'Universal Data'!$C$31:$C$38,0)))*(('6.1 Cyber Resilience IT Costs'!S13+'6.2 Pension Admin Costs'!S31)/3)</f>
        <v>0</v>
      </c>
      <c r="H42" s="348">
        <f>(INDEX('Universal Data'!$F$31:$F$38,MATCH("2022/23",'Universal Data'!$C$31:$C$38,0)))*(('6.1 Cyber Resilience IT Costs'!T13+'6.2 Pension Admin Costs'!T31)/3)</f>
        <v>0</v>
      </c>
      <c r="I42" s="291">
        <f t="shared" ref="I42" si="2">SUM(G42:H42)</f>
        <v>0</v>
      </c>
      <c r="J42" s="349">
        <f t="shared" ref="J42" si="3">I42-F42</f>
        <v>-9.1892011211854197</v>
      </c>
      <c r="K42" s="345">
        <f>(I42-F42)/F42</f>
        <v>-1</v>
      </c>
    </row>
    <row r="43" spans="1:12">
      <c r="A43" s="53"/>
      <c r="B43" s="53"/>
      <c r="C43" s="54" t="s">
        <v>612</v>
      </c>
      <c r="D43" s="53"/>
      <c r="E43" s="128" t="s">
        <v>257</v>
      </c>
      <c r="F43" s="344">
        <f>SUM(F39:F42)</f>
        <v>70.811020363785644</v>
      </c>
      <c r="G43" s="344">
        <f>SUM(G39:G42)</f>
        <v>0</v>
      </c>
      <c r="H43" s="344">
        <f>SUM(H39:H42)</f>
        <v>0</v>
      </c>
      <c r="I43" s="344">
        <f>SUM(I39:I42)</f>
        <v>0</v>
      </c>
      <c r="J43" s="344">
        <f>SUM(J39:J42)</f>
        <v>-70.811020363785644</v>
      </c>
      <c r="K43" s="345">
        <f>(I43-F43)/F43</f>
        <v>-1</v>
      </c>
    </row>
    <row r="44" spans="1:12">
      <c r="A44" s="54"/>
      <c r="B44" s="54"/>
      <c r="C44" s="54"/>
      <c r="D44" s="54"/>
      <c r="E44" s="54"/>
      <c r="F44" s="139"/>
      <c r="G44" s="41"/>
      <c r="H44" s="55"/>
      <c r="I44" s="55"/>
      <c r="J44" s="59"/>
      <c r="K44" s="59"/>
      <c r="L44" s="59"/>
    </row>
    <row r="45" spans="1:12" ht="14.25">
      <c r="A45" s="59"/>
      <c r="B45" s="116" t="s">
        <v>588</v>
      </c>
      <c r="C45" s="116"/>
      <c r="D45" s="116"/>
      <c r="E45" s="116"/>
      <c r="F45" s="119"/>
      <c r="G45" s="119"/>
      <c r="H45" s="119"/>
      <c r="I45" s="119"/>
      <c r="J45" s="119"/>
      <c r="K45" s="119"/>
      <c r="L45" s="119"/>
    </row>
    <row r="46" spans="1:12">
      <c r="A46" s="59"/>
      <c r="B46" s="59"/>
      <c r="C46" s="59"/>
      <c r="D46" s="59"/>
      <c r="E46" s="59"/>
      <c r="F46" s="59"/>
      <c r="G46" s="36"/>
      <c r="H46" s="59"/>
      <c r="I46" s="59"/>
      <c r="J46" s="59"/>
      <c r="K46" s="59"/>
      <c r="L46" s="59"/>
    </row>
    <row r="47" spans="1:12">
      <c r="A47" s="53"/>
      <c r="B47" s="53"/>
      <c r="C47" s="53" t="s">
        <v>579</v>
      </c>
      <c r="D47" s="53" t="s">
        <v>613</v>
      </c>
      <c r="E47" s="46" t="s">
        <v>257</v>
      </c>
      <c r="F47" s="347">
        <v>35.076449192409797</v>
      </c>
      <c r="G47" s="348">
        <f>(INDEX('Universal Data'!$F$31:$F$38,MATCH("2021/22",'Universal Data'!$C$31:$C$38,0)))*'3.1 Opex Summary'!S26</f>
        <v>0</v>
      </c>
      <c r="H47" s="348">
        <f>(INDEX('Universal Data'!$F$31:$F$38,MATCH("2022/23",'Universal Data'!$C$31:$C$38,0)))*'3.1 Opex Summary'!T26</f>
        <v>0</v>
      </c>
      <c r="I47" s="291">
        <f>SUM(G47:H47)</f>
        <v>0</v>
      </c>
      <c r="J47" s="349">
        <f>I47-F47</f>
        <v>-35.076449192409797</v>
      </c>
      <c r="K47" s="345">
        <f>(I47-F47)/F47</f>
        <v>-1</v>
      </c>
    </row>
    <row r="48" spans="1:12">
      <c r="A48" s="53"/>
      <c r="B48" s="53"/>
      <c r="C48" s="53" t="s">
        <v>52</v>
      </c>
      <c r="D48" s="53" t="s">
        <v>614</v>
      </c>
      <c r="E48" s="46" t="s">
        <v>257</v>
      </c>
      <c r="F48" s="347">
        <v>35.256</v>
      </c>
      <c r="G48" s="348">
        <f>(INDEX('Universal Data'!$F$31:$F$38,MATCH("2021/22",'Universal Data'!$C$31:$C$38,0)))*'5.1 Capex Summary'!W19</f>
        <v>0</v>
      </c>
      <c r="H48" s="348">
        <f>(INDEX('Universal Data'!$F$31:$F$38,MATCH("2022/23",'Universal Data'!$C$31:$C$38,0)))*'5.1 Capex Summary'!X19</f>
        <v>0</v>
      </c>
      <c r="I48" s="291">
        <f>SUM(G48:H48)</f>
        <v>0</v>
      </c>
      <c r="J48" s="349">
        <f>I48-F48</f>
        <v>-35.256</v>
      </c>
      <c r="K48" s="345">
        <f>(I48-F48)/F48</f>
        <v>-1</v>
      </c>
    </row>
    <row r="49" spans="1:12">
      <c r="A49" s="53"/>
      <c r="B49" s="53"/>
      <c r="C49" s="53" t="s">
        <v>529</v>
      </c>
      <c r="D49" s="53" t="s">
        <v>615</v>
      </c>
      <c r="E49" s="46" t="s">
        <v>257</v>
      </c>
      <c r="F49" s="347">
        <v>17.504000000000001</v>
      </c>
      <c r="G49" s="348">
        <f>(INDEX('Universal Data'!$F$31:$F$38,MATCH("2021/22",'Universal Data'!$C$31:$C$38,0)))*'4.1 BSC'!S37</f>
        <v>0</v>
      </c>
      <c r="H49" s="348">
        <f>(INDEX('Universal Data'!$F$31:$F$38,MATCH("2022/23",'Universal Data'!$C$31:$C$38,0)))*'4.1 BSC'!T37</f>
        <v>0</v>
      </c>
      <c r="I49" s="291">
        <f>SUM(G49:H49)</f>
        <v>0</v>
      </c>
      <c r="J49" s="349">
        <f>I49-F49</f>
        <v>-17.504000000000001</v>
      </c>
      <c r="K49" s="345">
        <f>(I49-F49)/F49</f>
        <v>-1</v>
      </c>
    </row>
    <row r="50" spans="1:12">
      <c r="A50" s="53"/>
      <c r="B50" s="53"/>
      <c r="C50" s="54" t="s">
        <v>616</v>
      </c>
      <c r="D50" s="53"/>
      <c r="E50" s="128" t="s">
        <v>257</v>
      </c>
      <c r="F50" s="350">
        <f>SUM(F47:F49)</f>
        <v>87.836449192409802</v>
      </c>
      <c r="G50" s="350">
        <f>SUM(G47:G49)</f>
        <v>0</v>
      </c>
      <c r="H50" s="350">
        <f>SUM(H47:H49)</f>
        <v>0</v>
      </c>
      <c r="I50" s="350">
        <f>SUM(I47:I49)</f>
        <v>0</v>
      </c>
      <c r="J50" s="350">
        <f>SUM(J47:J49)</f>
        <v>-87.836449192409802</v>
      </c>
      <c r="K50" s="345">
        <f>(I50-F50)/F50</f>
        <v>-1</v>
      </c>
    </row>
    <row r="51" spans="1:12">
      <c r="A51" s="54"/>
      <c r="B51" s="54"/>
      <c r="C51" s="54"/>
      <c r="D51" s="54"/>
      <c r="E51" s="54"/>
      <c r="F51" s="55"/>
      <c r="G51" s="41"/>
      <c r="H51" s="55"/>
      <c r="I51" s="55"/>
      <c r="J51" s="59"/>
      <c r="K51" s="59"/>
    </row>
    <row r="52" spans="1:12">
      <c r="A52" s="53"/>
      <c r="B52" s="53"/>
      <c r="C52" s="53" t="s">
        <v>579</v>
      </c>
      <c r="D52" s="53" t="s">
        <v>608</v>
      </c>
      <c r="E52" s="46" t="s">
        <v>257</v>
      </c>
      <c r="F52" s="347">
        <v>5.1613111101724201</v>
      </c>
      <c r="G52" s="348">
        <f>(INDEX('Universal Data'!$F$31:$F$38,MATCH("2021/22",'Universal Data'!$C$31:$C$38,0)))*'3.1 Opex Summary'!S44/3</f>
        <v>0</v>
      </c>
      <c r="H52" s="348">
        <f>(INDEX('Universal Data'!$F$31:$F$38,MATCH("2022/23",'Universal Data'!$C$31:$C$38,0)))*'3.1 Opex Summary'!T44/3</f>
        <v>0</v>
      </c>
      <c r="I52" s="291">
        <f>SUM(G52:H52)</f>
        <v>0</v>
      </c>
      <c r="J52" s="349">
        <f>I52-F52</f>
        <v>-5.1613111101724201</v>
      </c>
      <c r="K52" s="345">
        <f>(I52-F52)/F52</f>
        <v>-1</v>
      </c>
    </row>
    <row r="53" spans="1:12">
      <c r="A53" s="53"/>
      <c r="B53" s="53"/>
      <c r="C53" s="53" t="s">
        <v>52</v>
      </c>
      <c r="D53" s="53" t="s">
        <v>609</v>
      </c>
      <c r="E53" s="46" t="s">
        <v>257</v>
      </c>
      <c r="F53" s="351">
        <v>14.350756403952699</v>
      </c>
      <c r="G53" s="348">
        <f>(INDEX('Universal Data'!$F$31:$F$38,MATCH("2021/22",'Universal Data'!$C$31:$C$38,0)))*'5.1 Capex Summary'!W17/3</f>
        <v>0</v>
      </c>
      <c r="H53" s="348">
        <f>(INDEX('Universal Data'!$F$31:$F$38,MATCH("2022/23",'Universal Data'!$C$31:$C$38,0)))*'5.1 Capex Summary'!X17/3</f>
        <v>0</v>
      </c>
      <c r="I53" s="291">
        <f t="shared" ref="I53" si="4">SUM(G53:H53)</f>
        <v>0</v>
      </c>
      <c r="J53" s="349">
        <f t="shared" ref="J53" si="5">I53-F53</f>
        <v>-14.350756403952699</v>
      </c>
      <c r="K53" s="345">
        <f>(I53-F53)/F53</f>
        <v>-1</v>
      </c>
    </row>
    <row r="54" spans="1:12">
      <c r="A54" s="53"/>
      <c r="B54" s="53"/>
      <c r="C54" s="53" t="s">
        <v>529</v>
      </c>
      <c r="D54" s="53" t="s">
        <v>610</v>
      </c>
      <c r="E54" s="46" t="s">
        <v>257</v>
      </c>
      <c r="F54" s="347">
        <v>42.109751728475104</v>
      </c>
      <c r="G54" s="348">
        <f>(INDEX('Universal Data'!$F$31:$F$38,MATCH("2021/22",'Universal Data'!$C$31:$C$38,0)))*(SUM('4.1 BSC'!S14:S19,'4.1 BSC'!S39,'4.1 BSC'!S41)/3)</f>
        <v>0</v>
      </c>
      <c r="H54" s="348">
        <f>(INDEX('Universal Data'!$F$31:$F$38,MATCH("2022/23",'Universal Data'!$C$31:$C$38,0)))*(SUM('4.1 BSC'!T14:T19,'4.1 BSC'!T39,'4.1 BSC'!T41)/3)</f>
        <v>0</v>
      </c>
      <c r="I54" s="291">
        <f>SUM(G54:H54)</f>
        <v>0</v>
      </c>
      <c r="J54" s="349">
        <f>I54-F54</f>
        <v>-42.109751728475104</v>
      </c>
      <c r="K54" s="345">
        <f>(I54-F54)/F54</f>
        <v>-1</v>
      </c>
    </row>
    <row r="55" spans="1:12">
      <c r="A55" s="53"/>
      <c r="B55" s="53"/>
      <c r="C55" s="53" t="s">
        <v>54</v>
      </c>
      <c r="D55" s="53" t="s">
        <v>611</v>
      </c>
      <c r="E55" s="46" t="s">
        <v>257</v>
      </c>
      <c r="F55" s="351">
        <v>9.1892011211854197</v>
      </c>
      <c r="G55" s="348">
        <f>(INDEX('Universal Data'!$F$31:$F$38,MATCH("2021/22",'Universal Data'!$C$31:$C$38,0)))*(('6.1 Cyber Resilience IT Costs'!S13+'6.2 Pension Admin Costs'!S31)/3)</f>
        <v>0</v>
      </c>
      <c r="H55" s="348">
        <f>(INDEX('Universal Data'!$F$31:$F$38,MATCH("2022/23",'Universal Data'!$C$31:$C$38,0)))*(('6.1 Cyber Resilience IT Costs'!T13+'6.2 Pension Admin Costs'!T31)/3)</f>
        <v>0</v>
      </c>
      <c r="I55" s="291">
        <f t="shared" ref="I55" si="6">SUM(G55:H55)</f>
        <v>0</v>
      </c>
      <c r="J55" s="349">
        <f t="shared" ref="J55" si="7">I55-F55</f>
        <v>-9.1892011211854197</v>
      </c>
      <c r="K55" s="345">
        <f>(I55-F55)/F55</f>
        <v>-1</v>
      </c>
    </row>
    <row r="56" spans="1:12">
      <c r="A56" s="53"/>
      <c r="B56" s="53"/>
      <c r="C56" s="54" t="s">
        <v>617</v>
      </c>
      <c r="D56" s="53"/>
      <c r="E56" s="128" t="s">
        <v>257</v>
      </c>
      <c r="F56" s="344">
        <f>SUM(F52:F55)</f>
        <v>70.811020363785644</v>
      </c>
      <c r="G56" s="344">
        <f>SUM(G52:G55)</f>
        <v>0</v>
      </c>
      <c r="H56" s="344">
        <f>SUM(H52:H55)</f>
        <v>0</v>
      </c>
      <c r="I56" s="344">
        <f>SUM(I52:I55)</f>
        <v>0</v>
      </c>
      <c r="J56" s="344">
        <f>SUM(J52:J55)</f>
        <v>-70.811020363785644</v>
      </c>
      <c r="K56" s="345">
        <f>(I56-F56)/F56</f>
        <v>-1</v>
      </c>
    </row>
    <row r="57" spans="1:12">
      <c r="A57" s="54"/>
      <c r="B57" s="54"/>
      <c r="C57" s="54"/>
      <c r="D57" s="54"/>
      <c r="E57" s="54"/>
      <c r="F57" s="139"/>
      <c r="G57" s="41"/>
      <c r="H57" s="55"/>
      <c r="I57" s="55"/>
      <c r="J57" s="59"/>
      <c r="K57" s="59"/>
      <c r="L57" s="59"/>
    </row>
    <row r="58" spans="1:12" ht="14.25">
      <c r="A58" s="59"/>
      <c r="B58" s="116" t="s">
        <v>589</v>
      </c>
      <c r="C58" s="116"/>
      <c r="D58" s="116"/>
      <c r="E58" s="116"/>
      <c r="F58" s="119"/>
      <c r="G58" s="119"/>
      <c r="H58" s="119"/>
      <c r="I58" s="119"/>
      <c r="J58" s="119"/>
      <c r="K58" s="119"/>
      <c r="L58" s="119"/>
    </row>
    <row r="59" spans="1:12">
      <c r="A59" s="59"/>
      <c r="B59" s="59"/>
      <c r="C59" s="59"/>
      <c r="D59" s="59"/>
      <c r="E59" s="59"/>
      <c r="F59" s="59"/>
      <c r="I59" s="59"/>
      <c r="J59" s="59"/>
      <c r="K59" s="59"/>
      <c r="L59" s="59"/>
    </row>
    <row r="60" spans="1:12">
      <c r="A60" s="53"/>
      <c r="B60" s="53"/>
      <c r="C60" s="53" t="s">
        <v>579</v>
      </c>
      <c r="D60" s="53" t="s">
        <v>618</v>
      </c>
      <c r="E60" s="46" t="s">
        <v>257</v>
      </c>
      <c r="F60" s="347">
        <v>38.186545612470397</v>
      </c>
      <c r="G60" s="348">
        <f>(INDEX('Universal Data'!$F$31:$F$38,MATCH("2021/22",'Universal Data'!$C$31:$C$38,0)))*SUM('3.1 Opex Summary'!S36)</f>
        <v>0</v>
      </c>
      <c r="H60" s="348">
        <f>(INDEX('Universal Data'!$F$31:$F$38,MATCH("2022/23",'Universal Data'!$C$31:$C$38,0)))*SUM('3.1 Opex Summary'!T36)</f>
        <v>0</v>
      </c>
      <c r="I60" s="291">
        <f>SUM(G60:H60)</f>
        <v>0</v>
      </c>
      <c r="J60" s="349">
        <f>I60-F60</f>
        <v>-38.186545612470397</v>
      </c>
      <c r="K60" s="345">
        <f>(I60-F60)/F60</f>
        <v>-1</v>
      </c>
    </row>
    <row r="61" spans="1:12">
      <c r="A61" s="53"/>
      <c r="B61" s="53"/>
      <c r="C61" s="53" t="s">
        <v>52</v>
      </c>
      <c r="D61" s="53" t="s">
        <v>619</v>
      </c>
      <c r="E61" s="46" t="s">
        <v>257</v>
      </c>
      <c r="F61" s="347">
        <v>25.539000000000001</v>
      </c>
      <c r="G61" s="348">
        <f>(INDEX('Universal Data'!$F$31:$F$38,MATCH("2021/22",'Universal Data'!$C$31:$C$38,0)))*'5.1 Capex Summary'!W20</f>
        <v>0</v>
      </c>
      <c r="H61" s="348">
        <f>(INDEX('Universal Data'!$F$31:$F$38,MATCH("2022/23",'Universal Data'!$C$31:$C$38,0)))*'5.1 Capex Summary'!X20</f>
        <v>0</v>
      </c>
      <c r="I61" s="291">
        <f>SUM(G61:H61)</f>
        <v>0</v>
      </c>
      <c r="J61" s="349">
        <f>I61-F61</f>
        <v>-25.539000000000001</v>
      </c>
      <c r="K61" s="345">
        <f>(I61-F61)/F61</f>
        <v>-1</v>
      </c>
    </row>
    <row r="62" spans="1:12">
      <c r="A62" s="53"/>
      <c r="B62" s="53"/>
      <c r="C62" s="53" t="s">
        <v>529</v>
      </c>
      <c r="D62" s="53" t="s">
        <v>620</v>
      </c>
      <c r="E62" s="46" t="s">
        <v>257</v>
      </c>
      <c r="F62" s="347">
        <v>4.8710000000000004</v>
      </c>
      <c r="G62" s="348">
        <f>(INDEX('Universal Data'!$F$31:$F$38,MATCH("2021/22",'Universal Data'!$C$31:$C$38,0)))*'4.1 BSC'!S38</f>
        <v>0</v>
      </c>
      <c r="H62" s="348">
        <f>(INDEX('Universal Data'!$F$31:$F$38,MATCH("2022/23",'Universal Data'!$C$31:$C$38,0)))*'4.1 BSC'!T38</f>
        <v>0</v>
      </c>
      <c r="I62" s="291">
        <f>SUM(G62:H62)</f>
        <v>0</v>
      </c>
      <c r="J62" s="349">
        <f>I62-F62</f>
        <v>-4.8710000000000004</v>
      </c>
      <c r="K62" s="345">
        <f>(I62-F62)/F62</f>
        <v>-1</v>
      </c>
    </row>
    <row r="63" spans="1:12">
      <c r="A63" s="53"/>
      <c r="B63" s="53"/>
      <c r="C63" s="54" t="s">
        <v>621</v>
      </c>
      <c r="D63" s="53"/>
      <c r="E63" s="128" t="s">
        <v>257</v>
      </c>
      <c r="F63" s="350">
        <f>SUM(F60:F62)</f>
        <v>68.596545612470393</v>
      </c>
      <c r="G63" s="350">
        <f>SUM(G60:G62)</f>
        <v>0</v>
      </c>
      <c r="H63" s="350">
        <f>SUM(H60:H62)</f>
        <v>0</v>
      </c>
      <c r="I63" s="350">
        <f>SUM(I60:I62)</f>
        <v>0</v>
      </c>
      <c r="J63" s="350">
        <f>SUM(J60:J62)</f>
        <v>-68.596545612470393</v>
      </c>
      <c r="K63" s="345">
        <f>(I63-F63)/F63</f>
        <v>-1</v>
      </c>
    </row>
    <row r="64" spans="1:12">
      <c r="A64" s="59"/>
      <c r="B64" s="59"/>
      <c r="C64" s="59"/>
      <c r="D64" s="59"/>
      <c r="E64" s="59"/>
      <c r="F64" s="59"/>
      <c r="G64" s="36"/>
      <c r="H64" s="59"/>
      <c r="I64" s="59"/>
      <c r="J64" s="59"/>
      <c r="K64" s="59"/>
    </row>
    <row r="65" spans="1:12">
      <c r="A65" s="53"/>
      <c r="B65" s="53"/>
      <c r="C65" s="53" t="s">
        <v>579</v>
      </c>
      <c r="D65" s="53" t="s">
        <v>608</v>
      </c>
      <c r="E65" s="46" t="s">
        <v>257</v>
      </c>
      <c r="F65" s="347">
        <v>5.1613111101724201</v>
      </c>
      <c r="G65" s="348">
        <f>(INDEX('Universal Data'!$F$31:$F$38,MATCH("2021/22",'Universal Data'!$C$31:$C$38,0)))*'3.1 Opex Summary'!S44/3</f>
        <v>0</v>
      </c>
      <c r="H65" s="348">
        <f>(INDEX('Universal Data'!$F$31:$F$38,MATCH("2022/23",'Universal Data'!$C$31:$C$38,0)))*'3.1 Opex Summary'!T44/3</f>
        <v>0</v>
      </c>
      <c r="I65" s="291">
        <f>SUM(G65:H65)</f>
        <v>0</v>
      </c>
      <c r="J65" s="349">
        <f>I65-F65</f>
        <v>-5.1613111101724201</v>
      </c>
      <c r="K65" s="345">
        <f>(I65-F65)/F65</f>
        <v>-1</v>
      </c>
    </row>
    <row r="66" spans="1:12">
      <c r="A66" s="53"/>
      <c r="B66" s="53"/>
      <c r="C66" s="53" t="s">
        <v>52</v>
      </c>
      <c r="D66" s="53" t="s">
        <v>609</v>
      </c>
      <c r="E66" s="46" t="s">
        <v>257</v>
      </c>
      <c r="F66" s="351">
        <v>14.350756403952712</v>
      </c>
      <c r="G66" s="348">
        <f>(INDEX('Universal Data'!$F$31:$F$38,MATCH("2021/22",'Universal Data'!$C$31:$C$38,0)))*'5.1 Capex Summary'!W17/3</f>
        <v>0</v>
      </c>
      <c r="H66" s="348">
        <f>(INDEX('Universal Data'!$F$31:$F$38,MATCH("2022/23",'Universal Data'!$C$31:$C$38,0)))*'5.1 Capex Summary'!X17/3</f>
        <v>0</v>
      </c>
      <c r="I66" s="291">
        <f t="shared" ref="I66" si="8">SUM(G66:H66)</f>
        <v>0</v>
      </c>
      <c r="J66" s="349">
        <f t="shared" ref="J66" si="9">I66-F66</f>
        <v>-14.350756403952712</v>
      </c>
      <c r="K66" s="345">
        <f>(I66-F66)/F66</f>
        <v>-1</v>
      </c>
    </row>
    <row r="67" spans="1:12">
      <c r="A67" s="53"/>
      <c r="B67" s="53"/>
      <c r="C67" s="53" t="s">
        <v>529</v>
      </c>
      <c r="D67" s="53" t="s">
        <v>610</v>
      </c>
      <c r="E67" s="46" t="s">
        <v>257</v>
      </c>
      <c r="F67" s="347">
        <v>42.109751728475139</v>
      </c>
      <c r="G67" s="348">
        <f>(INDEX('Universal Data'!$F$31:$F$38,MATCH("2021/22",'Universal Data'!$C$31:$C$38,0)))*(SUM('4.1 BSC'!S14:S19,'4.1 BSC'!S39,'4.1 BSC'!S41)/3)</f>
        <v>0</v>
      </c>
      <c r="H67" s="348">
        <f>(INDEX('Universal Data'!$F$31:$F$38,MATCH("2022/23",'Universal Data'!$C$31:$C$38,0)))*(SUM('4.1 BSC'!T14:T19,'4.1 BSC'!T39,'4.1 BSC'!T41)/3)</f>
        <v>0</v>
      </c>
      <c r="I67" s="291">
        <f>SUM(G67:H67)</f>
        <v>0</v>
      </c>
      <c r="J67" s="349">
        <f>I67-F67</f>
        <v>-42.109751728475139</v>
      </c>
      <c r="K67" s="345">
        <f>(I67-F67)/F67</f>
        <v>-1</v>
      </c>
    </row>
    <row r="68" spans="1:12">
      <c r="A68" s="53"/>
      <c r="B68" s="53"/>
      <c r="C68" s="53" t="s">
        <v>54</v>
      </c>
      <c r="D68" s="53" t="s">
        <v>611</v>
      </c>
      <c r="E68" s="46" t="s">
        <v>257</v>
      </c>
      <c r="F68" s="351">
        <v>9.1892011211854214</v>
      </c>
      <c r="G68" s="348">
        <f>(INDEX('Universal Data'!$F$31:$F$38,MATCH("2021/22",'Universal Data'!$C$31:$C$38,0)))*(('6.1 Cyber Resilience IT Costs'!S13+'6.2 Pension Admin Costs'!S31)/3)</f>
        <v>0</v>
      </c>
      <c r="H68" s="348">
        <f>(INDEX('Universal Data'!$F$31:$F$38,MATCH("2022/23",'Universal Data'!$C$31:$C$38,0)))*(('6.1 Cyber Resilience IT Costs'!T13+'6.2 Pension Admin Costs'!T31)/3)</f>
        <v>0</v>
      </c>
      <c r="I68" s="291">
        <f t="shared" ref="I68" si="10">SUM(G68:H68)</f>
        <v>0</v>
      </c>
      <c r="J68" s="349">
        <f t="shared" ref="J68" si="11">I68-F68</f>
        <v>-9.1892011211854214</v>
      </c>
      <c r="K68" s="345">
        <f>(I68-F68)/F68</f>
        <v>-1</v>
      </c>
    </row>
    <row r="69" spans="1:12">
      <c r="A69" s="53"/>
      <c r="B69" s="53"/>
      <c r="C69" s="54" t="s">
        <v>622</v>
      </c>
      <c r="D69" s="53"/>
      <c r="E69" s="128" t="s">
        <v>257</v>
      </c>
      <c r="F69" s="344">
        <f>SUM(F65:F68)</f>
        <v>70.811020363785687</v>
      </c>
      <c r="G69" s="344">
        <f>SUM(G65:G68)</f>
        <v>0</v>
      </c>
      <c r="H69" s="344">
        <f>SUM(H65:H68)</f>
        <v>0</v>
      </c>
      <c r="I69" s="344">
        <f>SUM(I65:I68)</f>
        <v>0</v>
      </c>
      <c r="J69" s="344">
        <f>SUM(J65:J68)</f>
        <v>-70.811020363785687</v>
      </c>
      <c r="K69" s="345">
        <f>(I69-F69)/F69</f>
        <v>-1</v>
      </c>
    </row>
    <row r="70" spans="1:12">
      <c r="A70" s="54"/>
      <c r="B70" s="54"/>
      <c r="C70" s="54"/>
      <c r="D70" s="54"/>
      <c r="E70" s="54"/>
      <c r="F70" s="139"/>
      <c r="G70" s="41"/>
      <c r="H70" s="55"/>
      <c r="I70" s="55"/>
      <c r="J70" s="59"/>
      <c r="K70" s="59"/>
      <c r="L70" s="59"/>
    </row>
    <row r="72" spans="1:12" hidden="1">
      <c r="A72" s="53"/>
      <c r="B72" s="53"/>
      <c r="C72" s="53"/>
      <c r="D72" s="53"/>
      <c r="E72" s="53"/>
      <c r="F72" s="53"/>
      <c r="G72" s="53"/>
      <c r="H72" s="53"/>
      <c r="I72" s="53"/>
      <c r="J72" s="53"/>
      <c r="K72" s="53"/>
      <c r="L72" s="53"/>
    </row>
    <row r="73" spans="1:12" hidden="1">
      <c r="A73" s="53"/>
      <c r="B73" s="53"/>
      <c r="C73" s="53"/>
      <c r="D73" s="53"/>
      <c r="E73" s="53"/>
      <c r="F73" s="53"/>
      <c r="G73" s="53"/>
      <c r="H73" s="53"/>
      <c r="I73" s="53"/>
      <c r="J73" s="53"/>
      <c r="K73" s="53"/>
      <c r="L73" s="53"/>
    </row>
    <row r="74" spans="1:12"/>
  </sheetData>
  <mergeCells count="3">
    <mergeCell ref="C8:C9"/>
    <mergeCell ref="D8:D9"/>
    <mergeCell ref="E8:H8"/>
  </mergeCells>
  <phoneticPr fontId="108" type="noConversion"/>
  <conditionalFormatting sqref="K27:K30">
    <cfRule type="cellIs" dxfId="46" priority="1" operator="notBetween">
      <formula>-0.1</formula>
      <formula>0.1</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tabColor theme="9"/>
    <pageSetUpPr autoPageBreaks="0"/>
  </sheetPr>
  <dimension ref="A1:RM476"/>
  <sheetViews>
    <sheetView topLeftCell="A91" zoomScaleNormal="100" workbookViewId="0">
      <selection activeCell="J115" sqref="J115:J116"/>
    </sheetView>
  </sheetViews>
  <sheetFormatPr defaultColWidth="0" defaultRowHeight="12.75" zeroHeight="1" outlineLevelRow="1" outlineLevelCol="1"/>
  <cols>
    <col min="1" max="1" width="93.25" bestFit="1" customWidth="1"/>
    <col min="2" max="2" width="11.125" bestFit="1" customWidth="1"/>
    <col min="3" max="9" width="1.75" customWidth="1"/>
    <col min="10" max="10" width="11.625" bestFit="1" customWidth="1"/>
    <col min="11" max="15" width="9.125" bestFit="1" customWidth="1"/>
    <col min="16" max="28" width="1.75" customWidth="1"/>
    <col min="29" max="30" width="14" customWidth="1" outlineLevel="1"/>
    <col min="31" max="31" width="17" customWidth="1" outlineLevel="1"/>
    <col min="32" max="32" width="23.875" customWidth="1" outlineLevel="1"/>
    <col min="33" max="33" width="16.5" customWidth="1" outlineLevel="1"/>
    <col min="34" max="34" width="17.375" customWidth="1" outlineLevel="1"/>
    <col min="35" max="36" width="24.75" customWidth="1" outlineLevel="1"/>
    <col min="37" max="37" width="31.25" customWidth="1" outlineLevel="1"/>
    <col min="38" max="42" width="15.625" customWidth="1" outlineLevel="1"/>
    <col min="43" max="47" width="1.375" customWidth="1"/>
    <col min="48" max="49" width="14" customWidth="1" outlineLevel="1"/>
    <col min="50" max="50" width="17" customWidth="1" outlineLevel="1"/>
    <col min="51" max="51" width="23.875" customWidth="1" outlineLevel="1"/>
    <col min="52" max="52" width="16.5" customWidth="1" outlineLevel="1"/>
    <col min="53" max="53" width="17.375" customWidth="1" outlineLevel="1"/>
    <col min="54" max="55" width="24.75" customWidth="1" outlineLevel="1"/>
    <col min="56" max="56" width="31.25" customWidth="1" outlineLevel="1"/>
    <col min="57" max="61" width="15.625" customWidth="1" outlineLevel="1"/>
    <col min="62" max="66" width="1.375" customWidth="1"/>
    <col min="67" max="68" width="14" customWidth="1" outlineLevel="1"/>
    <col min="69" max="69" width="17" customWidth="1" outlineLevel="1"/>
    <col min="70" max="70" width="23.875" customWidth="1" outlineLevel="1"/>
    <col min="71" max="71" width="16.5" customWidth="1" outlineLevel="1"/>
    <col min="72" max="72" width="17.375" customWidth="1" outlineLevel="1"/>
    <col min="73" max="74" width="24.75" customWidth="1" outlineLevel="1"/>
    <col min="75" max="75" width="31.25" customWidth="1" outlineLevel="1"/>
    <col min="76" max="80" width="15.625" customWidth="1" outlineLevel="1"/>
    <col min="81" max="85" width="1.375" customWidth="1"/>
    <col min="86" max="87" width="14" customWidth="1" outlineLevel="1"/>
    <col min="88" max="88" width="17" customWidth="1" outlineLevel="1"/>
    <col min="89" max="89" width="23.875" customWidth="1" outlineLevel="1"/>
    <col min="90" max="90" width="16.5" customWidth="1" outlineLevel="1"/>
    <col min="91" max="91" width="17.375" customWidth="1" outlineLevel="1"/>
    <col min="92" max="93" width="24.75" customWidth="1" outlineLevel="1"/>
    <col min="94" max="94" width="31.25" customWidth="1" outlineLevel="1"/>
    <col min="95" max="99" width="15.625" customWidth="1" outlineLevel="1"/>
    <col min="100" max="104" width="1.375" customWidth="1"/>
    <col min="105" max="106" width="14" customWidth="1" outlineLevel="1"/>
    <col min="107" max="107" width="17" customWidth="1" outlineLevel="1"/>
    <col min="108" max="108" width="23.875" customWidth="1" outlineLevel="1"/>
    <col min="109" max="109" width="16.5" customWidth="1" outlineLevel="1"/>
    <col min="110" max="110" width="17.375" customWidth="1" outlineLevel="1"/>
    <col min="111" max="112" width="24.75" customWidth="1" outlineLevel="1"/>
    <col min="113" max="113" width="31.25" customWidth="1" outlineLevel="1"/>
    <col min="114" max="118" width="15.625" customWidth="1" outlineLevel="1"/>
    <col min="119" max="119" width="9.25" customWidth="1"/>
    <col min="120" max="120" width="1.375" hidden="1" customWidth="1"/>
    <col min="121" max="180" width="9.25" hidden="1" customWidth="1"/>
    <col min="181" max="481" width="0" hidden="1" customWidth="1"/>
    <col min="482" max="16384" width="1.375" hidden="1"/>
  </cols>
  <sheetData>
    <row r="1" spans="1:119"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6.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7" thickBot="1">
      <c r="A4" s="27" t="s">
        <v>44</v>
      </c>
      <c r="B4" s="2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99"/>
      <c r="B5" s="100"/>
      <c r="C5" s="99"/>
      <c r="D5" s="101"/>
      <c r="E5" s="99"/>
      <c r="F5" s="99"/>
      <c r="G5" s="99"/>
      <c r="H5" s="99"/>
      <c r="I5" s="99"/>
      <c r="J5" s="100"/>
      <c r="K5" s="99"/>
      <c r="L5" s="99"/>
      <c r="M5" s="99"/>
      <c r="N5" s="99"/>
      <c r="O5" s="99"/>
      <c r="P5" s="99"/>
      <c r="Q5" s="99"/>
      <c r="R5" s="99"/>
      <c r="S5" s="99"/>
      <c r="T5" s="99"/>
      <c r="U5" s="99"/>
      <c r="V5" s="99"/>
      <c r="W5" s="99"/>
      <c r="X5" s="99"/>
      <c r="Y5" s="99"/>
      <c r="Z5" s="99"/>
      <c r="AA5" s="99"/>
      <c r="AB5" s="99"/>
      <c r="AC5" s="100"/>
      <c r="AD5" s="99"/>
      <c r="AE5" s="99"/>
      <c r="AF5" s="99"/>
      <c r="AG5" s="99"/>
      <c r="AH5" s="99"/>
      <c r="AI5" s="99"/>
      <c r="AJ5" s="99"/>
      <c r="AK5" s="99"/>
      <c r="AL5" s="99"/>
      <c r="AM5" s="99"/>
      <c r="AN5" s="99"/>
      <c r="AO5" s="99"/>
      <c r="AP5" s="99"/>
      <c r="AQ5" s="99"/>
      <c r="AV5" s="100"/>
      <c r="AW5" s="99"/>
      <c r="AX5" s="99"/>
      <c r="AY5" s="99"/>
      <c r="AZ5" s="99"/>
      <c r="BA5" s="99"/>
      <c r="BB5" s="99"/>
      <c r="BC5" s="99"/>
      <c r="BD5" s="99"/>
      <c r="BE5" s="99"/>
      <c r="BF5" s="99"/>
      <c r="BG5" s="99"/>
      <c r="BH5" s="99"/>
      <c r="BI5" s="99"/>
      <c r="BO5" s="100"/>
      <c r="BP5" s="99"/>
      <c r="BQ5" s="99"/>
      <c r="BR5" s="99"/>
      <c r="BS5" s="99"/>
      <c r="BT5" s="99"/>
      <c r="BU5" s="99"/>
      <c r="BV5" s="99"/>
      <c r="BW5" s="99"/>
      <c r="BX5" s="99"/>
      <c r="BY5" s="99"/>
      <c r="BZ5" s="99"/>
      <c r="CA5" s="99"/>
      <c r="CB5" s="99"/>
      <c r="CH5" s="100"/>
      <c r="CI5" s="99"/>
      <c r="CJ5" s="99"/>
      <c r="CK5" s="99"/>
      <c r="CL5" s="99"/>
      <c r="CM5" s="99"/>
      <c r="CN5" s="99"/>
      <c r="CO5" s="99"/>
      <c r="CP5" s="99"/>
      <c r="CQ5" s="99"/>
      <c r="CR5" s="99"/>
      <c r="CS5" s="99"/>
      <c r="CT5" s="99"/>
      <c r="CU5" s="99"/>
      <c r="DA5" s="100"/>
      <c r="DB5" s="99"/>
      <c r="DC5" s="99"/>
      <c r="DD5" s="99"/>
      <c r="DE5" s="99"/>
      <c r="DF5" s="99"/>
      <c r="DG5" s="99"/>
      <c r="DH5" s="99"/>
      <c r="DI5" s="99"/>
      <c r="DJ5" s="99"/>
      <c r="DK5" s="99"/>
      <c r="DL5" s="99"/>
      <c r="DM5" s="99"/>
      <c r="DN5" s="99"/>
    </row>
    <row r="6" spans="1:119" ht="15">
      <c r="A6" s="93"/>
      <c r="B6" s="100"/>
      <c r="C6" s="99"/>
      <c r="D6" s="101"/>
      <c r="E6" s="99"/>
      <c r="F6" s="99"/>
      <c r="G6" s="99"/>
      <c r="H6" s="99"/>
      <c r="I6" s="99"/>
      <c r="J6" s="100"/>
      <c r="K6" s="488" t="s">
        <v>254</v>
      </c>
      <c r="L6" s="489"/>
      <c r="M6" s="489"/>
      <c r="N6" s="489"/>
      <c r="O6" s="488"/>
      <c r="P6" s="99"/>
      <c r="Q6" s="99"/>
      <c r="R6" s="99"/>
      <c r="S6" s="99"/>
      <c r="T6" s="99"/>
      <c r="U6" s="99"/>
      <c r="V6" s="99"/>
      <c r="W6" s="99"/>
      <c r="X6" s="99"/>
      <c r="Y6" s="99"/>
      <c r="Z6" s="99"/>
      <c r="AA6" s="99"/>
      <c r="AB6" s="99"/>
      <c r="AP6" s="102"/>
      <c r="AQ6" s="99"/>
      <c r="BI6" s="102"/>
      <c r="CB6" s="102"/>
      <c r="CU6" s="102"/>
      <c r="DN6" s="102"/>
    </row>
    <row r="7" spans="1:119" ht="15">
      <c r="A7" s="93"/>
      <c r="B7" s="100"/>
      <c r="C7" s="99"/>
      <c r="D7" s="101"/>
      <c r="E7" s="99"/>
      <c r="F7" s="99"/>
      <c r="G7" s="99"/>
      <c r="H7" s="99"/>
      <c r="I7" s="99"/>
      <c r="J7" s="100"/>
      <c r="K7" s="242" t="s">
        <v>182</v>
      </c>
      <c r="L7" s="40" t="s">
        <v>7</v>
      </c>
      <c r="M7" s="40" t="s">
        <v>185</v>
      </c>
      <c r="N7" s="40" t="s">
        <v>186</v>
      </c>
      <c r="O7" s="242" t="s">
        <v>187</v>
      </c>
      <c r="P7" s="99"/>
      <c r="Q7" s="99"/>
      <c r="R7" s="99"/>
      <c r="S7" s="99"/>
      <c r="T7" s="99"/>
      <c r="U7" s="99"/>
      <c r="V7" s="99"/>
      <c r="W7" s="99"/>
      <c r="X7" s="99"/>
      <c r="Y7" s="99"/>
      <c r="Z7" s="99"/>
      <c r="AA7" s="99"/>
      <c r="AB7" s="99"/>
      <c r="AP7" s="102"/>
      <c r="AQ7" s="99"/>
      <c r="BI7" s="102"/>
      <c r="CB7" s="102"/>
      <c r="CU7" s="102"/>
      <c r="DN7" s="102"/>
    </row>
    <row r="8" spans="1:119" ht="18">
      <c r="A8" s="99"/>
      <c r="B8" s="100"/>
      <c r="C8" s="99"/>
      <c r="D8" s="101"/>
      <c r="E8" s="99"/>
      <c r="F8" s="99"/>
      <c r="G8" s="99"/>
      <c r="H8" s="99"/>
      <c r="I8" s="99"/>
      <c r="J8" s="100"/>
      <c r="K8" s="99"/>
      <c r="L8" s="99"/>
      <c r="M8" s="99"/>
      <c r="N8" s="99"/>
      <c r="O8" s="99"/>
      <c r="P8" s="99"/>
      <c r="Q8" s="99"/>
      <c r="R8" s="99"/>
      <c r="S8" s="99"/>
      <c r="T8" s="99"/>
      <c r="U8" s="99"/>
      <c r="V8" s="99"/>
      <c r="W8" s="99"/>
      <c r="X8" s="99"/>
      <c r="Y8" s="99"/>
      <c r="Z8" s="99"/>
      <c r="AA8" s="99"/>
      <c r="AB8" s="99"/>
      <c r="AC8" s="141" t="s">
        <v>623</v>
      </c>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row>
    <row r="9" spans="1:119" ht="18">
      <c r="A9" s="117" t="s">
        <v>624</v>
      </c>
      <c r="B9" s="118"/>
      <c r="C9" s="118"/>
      <c r="D9" s="118"/>
      <c r="E9" s="118"/>
      <c r="F9" s="118"/>
      <c r="G9" s="118"/>
      <c r="H9" s="118"/>
      <c r="I9" s="118"/>
      <c r="J9" s="118"/>
      <c r="K9" s="118"/>
      <c r="L9" s="118"/>
      <c r="M9" s="118"/>
      <c r="N9" s="118"/>
      <c r="O9" s="118"/>
      <c r="P9" s="99"/>
      <c r="Q9" s="99"/>
      <c r="R9" s="99"/>
      <c r="S9" s="99"/>
      <c r="T9" s="99"/>
      <c r="U9" s="99"/>
      <c r="V9" s="99"/>
      <c r="W9" s="99"/>
      <c r="X9" s="99"/>
      <c r="Y9" s="99"/>
      <c r="Z9" s="99"/>
      <c r="AA9" s="99"/>
      <c r="AB9" s="99"/>
      <c r="AP9" s="102"/>
      <c r="AQ9" s="99"/>
      <c r="BI9" s="102"/>
      <c r="CB9" s="102"/>
      <c r="CU9" s="102"/>
      <c r="DN9" s="102"/>
    </row>
    <row r="10" spans="1:119">
      <c r="B10" s="100"/>
      <c r="C10" s="99"/>
      <c r="D10" s="101"/>
      <c r="E10" s="99"/>
      <c r="F10" s="99"/>
      <c r="G10" s="99"/>
      <c r="H10" s="99"/>
      <c r="I10" s="99"/>
      <c r="J10" s="100"/>
      <c r="K10" s="99"/>
      <c r="L10" s="99"/>
      <c r="M10" s="99"/>
      <c r="N10" s="99"/>
      <c r="O10" s="99"/>
      <c r="P10" s="99"/>
      <c r="Q10" s="99"/>
      <c r="R10" s="99"/>
      <c r="S10" s="99"/>
      <c r="T10" s="99"/>
      <c r="U10" s="99"/>
      <c r="V10" s="99"/>
      <c r="W10" s="99"/>
      <c r="X10" s="99"/>
      <c r="Y10" s="99"/>
      <c r="Z10" s="99"/>
      <c r="AA10" s="99"/>
      <c r="AB10" s="99"/>
      <c r="AC10" s="108"/>
      <c r="AD10" s="109"/>
      <c r="AE10" s="109"/>
      <c r="AF10" s="109"/>
      <c r="AG10" s="109"/>
      <c r="AH10" s="109"/>
      <c r="AI10" s="109"/>
      <c r="AJ10" s="110"/>
      <c r="AK10" s="110"/>
      <c r="AL10" s="499" t="s">
        <v>625</v>
      </c>
      <c r="AM10" s="500"/>
      <c r="AN10" s="500"/>
      <c r="AO10" s="501"/>
      <c r="AP10" s="102"/>
      <c r="AQ10" s="99"/>
      <c r="AV10" s="108"/>
      <c r="AW10" s="109"/>
      <c r="AX10" s="109"/>
      <c r="AY10" s="109"/>
      <c r="AZ10" s="109"/>
      <c r="BA10" s="109"/>
      <c r="BB10" s="109"/>
      <c r="BC10" s="110"/>
      <c r="BD10" s="110"/>
      <c r="BE10" s="499" t="s">
        <v>625</v>
      </c>
      <c r="BF10" s="500"/>
      <c r="BG10" s="500"/>
      <c r="BH10" s="501"/>
      <c r="BI10" s="102"/>
      <c r="BJ10" s="99"/>
      <c r="BO10" s="108"/>
      <c r="BP10" s="109"/>
      <c r="BQ10" s="109"/>
      <c r="BR10" s="109"/>
      <c r="BS10" s="109"/>
      <c r="BT10" s="109"/>
      <c r="BU10" s="109"/>
      <c r="BV10" s="110"/>
      <c r="BW10" s="110"/>
      <c r="BX10" s="499" t="s">
        <v>625</v>
      </c>
      <c r="BY10" s="500"/>
      <c r="BZ10" s="500"/>
      <c r="CA10" s="501"/>
      <c r="CB10" s="102"/>
      <c r="CC10" s="99"/>
      <c r="CH10" s="108"/>
      <c r="CI10" s="109"/>
      <c r="CJ10" s="109"/>
      <c r="CK10" s="109"/>
      <c r="CL10" s="109"/>
      <c r="CM10" s="109"/>
      <c r="CN10" s="109"/>
      <c r="CO10" s="110"/>
      <c r="CP10" s="110"/>
      <c r="CQ10" s="499" t="s">
        <v>625</v>
      </c>
      <c r="CR10" s="500"/>
      <c r="CS10" s="500"/>
      <c r="CT10" s="501"/>
      <c r="CU10" s="102"/>
      <c r="CV10" s="99"/>
      <c r="DA10" s="108"/>
      <c r="DB10" s="109"/>
      <c r="DC10" s="109"/>
      <c r="DD10" s="109"/>
      <c r="DE10" s="109"/>
      <c r="DF10" s="109"/>
      <c r="DG10" s="109"/>
      <c r="DH10" s="110"/>
      <c r="DI10" s="110"/>
      <c r="DJ10" s="499" t="s">
        <v>625</v>
      </c>
      <c r="DK10" s="500"/>
      <c r="DL10" s="500"/>
      <c r="DM10" s="501"/>
      <c r="DN10" s="102"/>
      <c r="DO10" s="99"/>
    </row>
    <row r="11" spans="1:119" ht="14.45" customHeight="1">
      <c r="A11" s="99" t="s">
        <v>626</v>
      </c>
      <c r="B11" s="100"/>
      <c r="C11" s="99"/>
      <c r="D11" s="101"/>
      <c r="E11" s="99"/>
      <c r="F11" s="99"/>
      <c r="G11" s="99"/>
      <c r="H11" s="99"/>
      <c r="I11" s="99"/>
      <c r="J11" s="100"/>
      <c r="K11" s="352">
        <f>SUMIF($AP$17:$AP$31,"Disallowed",AI17:AI31)</f>
        <v>0</v>
      </c>
      <c r="L11" s="352">
        <f>SUMIF($BI$17:$BI$31,"Disallowed",BB17:BB31)</f>
        <v>0</v>
      </c>
      <c r="M11" s="352">
        <f>SUMIF($CB$17:$CB$31,"Disallowed",BU17:BU31)</f>
        <v>0</v>
      </c>
      <c r="N11" s="352">
        <f>SUMIF($CU$17:$CU$31,"Disallowed",CN17:CN31)</f>
        <v>0</v>
      </c>
      <c r="O11" s="352">
        <f>SUMIF($DN$17:$DN$31,"Disallowed",DG17:DG31)</f>
        <v>0</v>
      </c>
      <c r="P11" s="99"/>
      <c r="Q11" s="99"/>
      <c r="R11" s="99"/>
      <c r="S11" s="99"/>
      <c r="T11" s="99"/>
      <c r="U11" s="99"/>
      <c r="V11" s="99"/>
      <c r="W11" s="99"/>
      <c r="X11" s="99"/>
      <c r="Y11" s="99"/>
      <c r="Z11" s="99"/>
      <c r="AA11" s="99"/>
      <c r="AB11" s="99"/>
      <c r="AC11" s="498" t="s">
        <v>579</v>
      </c>
      <c r="AD11" s="498" t="s">
        <v>529</v>
      </c>
      <c r="AE11" s="498" t="s">
        <v>580</v>
      </c>
      <c r="AF11" s="498" t="s">
        <v>627</v>
      </c>
      <c r="AG11" s="498" t="s">
        <v>575</v>
      </c>
      <c r="AH11" s="498" t="s">
        <v>576</v>
      </c>
      <c r="AI11" s="498" t="s">
        <v>628</v>
      </c>
      <c r="AJ11" s="494" t="s">
        <v>629</v>
      </c>
      <c r="AK11" s="494" t="s">
        <v>630</v>
      </c>
      <c r="AL11" s="496" t="s">
        <v>631</v>
      </c>
      <c r="AM11" s="496"/>
      <c r="AN11" s="497" t="s">
        <v>632</v>
      </c>
      <c r="AO11" s="497" t="s">
        <v>633</v>
      </c>
      <c r="AP11" s="102"/>
      <c r="AQ11" s="99"/>
      <c r="AV11" s="498" t="s">
        <v>579</v>
      </c>
      <c r="AW11" s="498" t="s">
        <v>529</v>
      </c>
      <c r="AX11" s="498" t="s">
        <v>580</v>
      </c>
      <c r="AY11" s="498" t="s">
        <v>627</v>
      </c>
      <c r="AZ11" s="498" t="s">
        <v>575</v>
      </c>
      <c r="BA11" s="498" t="s">
        <v>576</v>
      </c>
      <c r="BB11" s="498" t="s">
        <v>628</v>
      </c>
      <c r="BC11" s="494" t="s">
        <v>629</v>
      </c>
      <c r="BD11" s="494" t="s">
        <v>630</v>
      </c>
      <c r="BE11" s="496" t="s">
        <v>631</v>
      </c>
      <c r="BF11" s="496"/>
      <c r="BG11" s="497" t="s">
        <v>632</v>
      </c>
      <c r="BH11" s="497" t="s">
        <v>633</v>
      </c>
      <c r="BI11" s="102"/>
      <c r="BJ11" s="99"/>
      <c r="BO11" s="498" t="s">
        <v>579</v>
      </c>
      <c r="BP11" s="498" t="s">
        <v>529</v>
      </c>
      <c r="BQ11" s="498" t="s">
        <v>580</v>
      </c>
      <c r="BR11" s="498" t="s">
        <v>627</v>
      </c>
      <c r="BS11" s="498" t="s">
        <v>575</v>
      </c>
      <c r="BT11" s="498" t="s">
        <v>576</v>
      </c>
      <c r="BU11" s="498" t="s">
        <v>628</v>
      </c>
      <c r="BV11" s="494" t="s">
        <v>629</v>
      </c>
      <c r="BW11" s="494" t="s">
        <v>630</v>
      </c>
      <c r="BX11" s="496" t="s">
        <v>631</v>
      </c>
      <c r="BY11" s="496"/>
      <c r="BZ11" s="497" t="s">
        <v>632</v>
      </c>
      <c r="CA11" s="497" t="s">
        <v>633</v>
      </c>
      <c r="CB11" s="102"/>
      <c r="CC11" s="99"/>
      <c r="CH11" s="498" t="s">
        <v>579</v>
      </c>
      <c r="CI11" s="498" t="s">
        <v>529</v>
      </c>
      <c r="CJ11" s="498" t="s">
        <v>580</v>
      </c>
      <c r="CK11" s="498" t="s">
        <v>627</v>
      </c>
      <c r="CL11" s="498" t="s">
        <v>575</v>
      </c>
      <c r="CM11" s="498" t="s">
        <v>576</v>
      </c>
      <c r="CN11" s="498" t="s">
        <v>628</v>
      </c>
      <c r="CO11" s="494" t="s">
        <v>629</v>
      </c>
      <c r="CP11" s="494" t="s">
        <v>630</v>
      </c>
      <c r="CQ11" s="496" t="s">
        <v>631</v>
      </c>
      <c r="CR11" s="496"/>
      <c r="CS11" s="497" t="s">
        <v>632</v>
      </c>
      <c r="CT11" s="497" t="s">
        <v>633</v>
      </c>
      <c r="CU11" s="102"/>
      <c r="CV11" s="99"/>
      <c r="DA11" s="498" t="s">
        <v>579</v>
      </c>
      <c r="DB11" s="498" t="s">
        <v>529</v>
      </c>
      <c r="DC11" s="498" t="s">
        <v>580</v>
      </c>
      <c r="DD11" s="498" t="s">
        <v>627</v>
      </c>
      <c r="DE11" s="498" t="s">
        <v>575</v>
      </c>
      <c r="DF11" s="498" t="s">
        <v>576</v>
      </c>
      <c r="DG11" s="498" t="s">
        <v>628</v>
      </c>
      <c r="DH11" s="494" t="s">
        <v>629</v>
      </c>
      <c r="DI11" s="494" t="s">
        <v>630</v>
      </c>
      <c r="DJ11" s="496" t="s">
        <v>631</v>
      </c>
      <c r="DK11" s="496"/>
      <c r="DL11" s="497" t="s">
        <v>632</v>
      </c>
      <c r="DM11" s="497" t="s">
        <v>633</v>
      </c>
      <c r="DN11" s="102"/>
      <c r="DO11" s="99"/>
    </row>
    <row r="12" spans="1:119">
      <c r="A12" s="99" t="s">
        <v>634</v>
      </c>
      <c r="B12" s="100"/>
      <c r="C12" s="99"/>
      <c r="D12" s="101"/>
      <c r="E12" s="99"/>
      <c r="F12" s="99"/>
      <c r="G12" s="99"/>
      <c r="H12" s="99"/>
      <c r="I12" s="99"/>
      <c r="J12" s="100"/>
      <c r="K12" s="352">
        <f>SUMIF($AP$17:$AP$31,"Disallowed",AF17:AF31)</f>
        <v>0</v>
      </c>
      <c r="L12" s="352">
        <f>SUMIF($BI$17:$BI$31,"Disallowed",AY17:AY31)</f>
        <v>0</v>
      </c>
      <c r="M12" s="352">
        <f>SUMIF($CB$17:$CB$31,"Disallowed",BR17:BR31)</f>
        <v>0</v>
      </c>
      <c r="N12" s="352">
        <f>SUMIF($CU$17:$CU$31,"Disallowed",CK17:CK31)</f>
        <v>0</v>
      </c>
      <c r="O12" s="352">
        <f>SUMIF($DN$17:$DN$31,"Disallowed",DD17:DD31)</f>
        <v>0</v>
      </c>
      <c r="P12" s="99"/>
      <c r="Q12" s="99"/>
      <c r="R12" s="99"/>
      <c r="S12" s="99"/>
      <c r="T12" s="99"/>
      <c r="U12" s="99"/>
      <c r="V12" s="99"/>
      <c r="W12" s="99"/>
      <c r="X12" s="99"/>
      <c r="Y12" s="99"/>
      <c r="Z12" s="99"/>
      <c r="AA12" s="99"/>
      <c r="AB12" s="99"/>
      <c r="AC12" s="498"/>
      <c r="AD12" s="498"/>
      <c r="AE12" s="498"/>
      <c r="AF12" s="498"/>
      <c r="AG12" s="498"/>
      <c r="AH12" s="498"/>
      <c r="AI12" s="498"/>
      <c r="AJ12" s="495"/>
      <c r="AK12" s="495"/>
      <c r="AL12" s="353" t="s">
        <v>41</v>
      </c>
      <c r="AM12" s="354" t="s">
        <v>635</v>
      </c>
      <c r="AN12" s="497"/>
      <c r="AO12" s="497"/>
      <c r="AP12" s="102"/>
      <c r="AQ12" s="99"/>
      <c r="AV12" s="498"/>
      <c r="AW12" s="498"/>
      <c r="AX12" s="498"/>
      <c r="AY12" s="498"/>
      <c r="AZ12" s="498"/>
      <c r="BA12" s="498"/>
      <c r="BB12" s="498"/>
      <c r="BC12" s="495"/>
      <c r="BD12" s="495"/>
      <c r="BE12" s="353" t="s">
        <v>41</v>
      </c>
      <c r="BF12" s="354" t="s">
        <v>635</v>
      </c>
      <c r="BG12" s="497"/>
      <c r="BH12" s="497"/>
      <c r="BI12" s="102"/>
      <c r="BJ12" s="99"/>
      <c r="BO12" s="498"/>
      <c r="BP12" s="498"/>
      <c r="BQ12" s="498"/>
      <c r="BR12" s="498"/>
      <c r="BS12" s="498"/>
      <c r="BT12" s="498"/>
      <c r="BU12" s="498"/>
      <c r="BV12" s="495"/>
      <c r="BW12" s="495"/>
      <c r="BX12" s="353" t="s">
        <v>41</v>
      </c>
      <c r="BY12" s="354" t="s">
        <v>635</v>
      </c>
      <c r="BZ12" s="497"/>
      <c r="CA12" s="497"/>
      <c r="CB12" s="102"/>
      <c r="CC12" s="99"/>
      <c r="CH12" s="498"/>
      <c r="CI12" s="498"/>
      <c r="CJ12" s="498"/>
      <c r="CK12" s="498"/>
      <c r="CL12" s="498"/>
      <c r="CM12" s="498"/>
      <c r="CN12" s="498"/>
      <c r="CO12" s="495"/>
      <c r="CP12" s="495"/>
      <c r="CQ12" s="353" t="s">
        <v>41</v>
      </c>
      <c r="CR12" s="354" t="s">
        <v>635</v>
      </c>
      <c r="CS12" s="497"/>
      <c r="CT12" s="497"/>
      <c r="CU12" s="102"/>
      <c r="CV12" s="99"/>
      <c r="DA12" s="498"/>
      <c r="DB12" s="498"/>
      <c r="DC12" s="498"/>
      <c r="DD12" s="498"/>
      <c r="DE12" s="498"/>
      <c r="DF12" s="498"/>
      <c r="DG12" s="498"/>
      <c r="DH12" s="495"/>
      <c r="DI12" s="495"/>
      <c r="DJ12" s="353" t="s">
        <v>41</v>
      </c>
      <c r="DK12" s="354" t="s">
        <v>635</v>
      </c>
      <c r="DL12" s="497"/>
      <c r="DM12" s="497"/>
      <c r="DN12" s="102"/>
      <c r="DO12" s="99"/>
    </row>
    <row r="13" spans="1:119">
      <c r="A13" s="99"/>
      <c r="B13" s="100"/>
      <c r="C13" s="99"/>
      <c r="D13" s="101"/>
      <c r="E13" s="99"/>
      <c r="F13" s="99"/>
      <c r="G13" s="99"/>
      <c r="H13" s="99"/>
      <c r="I13" s="99"/>
      <c r="J13" s="100"/>
      <c r="K13" s="99"/>
      <c r="L13" s="99"/>
      <c r="M13" s="99"/>
      <c r="N13" s="99"/>
      <c r="O13" s="99"/>
      <c r="P13" s="99"/>
      <c r="Q13" s="99"/>
      <c r="R13" s="99"/>
      <c r="S13" s="99"/>
      <c r="T13" s="99"/>
      <c r="U13" s="99"/>
      <c r="V13" s="99"/>
      <c r="W13" s="99"/>
      <c r="X13" s="99"/>
      <c r="Y13" s="99"/>
      <c r="Z13" s="99"/>
      <c r="AA13" s="99"/>
      <c r="AB13" s="99"/>
      <c r="AC13" s="107" t="s">
        <v>238</v>
      </c>
      <c r="AD13" s="107" t="s">
        <v>238</v>
      </c>
      <c r="AE13" s="107" t="s">
        <v>238</v>
      </c>
      <c r="AF13" s="107" t="s">
        <v>238</v>
      </c>
      <c r="AG13" s="107" t="s">
        <v>238</v>
      </c>
      <c r="AH13" s="107" t="s">
        <v>238</v>
      </c>
      <c r="AI13" s="107" t="s">
        <v>238</v>
      </c>
      <c r="AJ13" s="107" t="s">
        <v>238</v>
      </c>
      <c r="AK13" s="107" t="s">
        <v>238</v>
      </c>
      <c r="AL13" s="107" t="s">
        <v>238</v>
      </c>
      <c r="AM13" s="107" t="s">
        <v>238</v>
      </c>
      <c r="AN13" s="107" t="s">
        <v>238</v>
      </c>
      <c r="AO13" s="107" t="s">
        <v>238</v>
      </c>
      <c r="AQ13" s="99"/>
      <c r="AV13" s="107" t="s">
        <v>238</v>
      </c>
      <c r="AW13" s="107" t="s">
        <v>238</v>
      </c>
      <c r="AX13" s="107" t="s">
        <v>238</v>
      </c>
      <c r="AY13" s="107" t="s">
        <v>238</v>
      </c>
      <c r="AZ13" s="107" t="s">
        <v>238</v>
      </c>
      <c r="BA13" s="107" t="s">
        <v>238</v>
      </c>
      <c r="BB13" s="107" t="s">
        <v>238</v>
      </c>
      <c r="BC13" s="107" t="s">
        <v>238</v>
      </c>
      <c r="BD13" s="107" t="s">
        <v>238</v>
      </c>
      <c r="BE13" s="107" t="s">
        <v>238</v>
      </c>
      <c r="BF13" s="107" t="s">
        <v>238</v>
      </c>
      <c r="BG13" s="107" t="s">
        <v>238</v>
      </c>
      <c r="BH13" s="107" t="s">
        <v>238</v>
      </c>
      <c r="BJ13" s="99"/>
      <c r="BO13" s="107" t="s">
        <v>238</v>
      </c>
      <c r="BP13" s="107" t="s">
        <v>238</v>
      </c>
      <c r="BQ13" s="107" t="s">
        <v>238</v>
      </c>
      <c r="BR13" s="107" t="s">
        <v>238</v>
      </c>
      <c r="BS13" s="107" t="s">
        <v>238</v>
      </c>
      <c r="BT13" s="107" t="s">
        <v>238</v>
      </c>
      <c r="BU13" s="107" t="s">
        <v>238</v>
      </c>
      <c r="BV13" s="107" t="s">
        <v>238</v>
      </c>
      <c r="BW13" s="107" t="s">
        <v>238</v>
      </c>
      <c r="BX13" s="107" t="s">
        <v>238</v>
      </c>
      <c r="BY13" s="107" t="s">
        <v>238</v>
      </c>
      <c r="BZ13" s="107" t="s">
        <v>238</v>
      </c>
      <c r="CA13" s="107" t="s">
        <v>238</v>
      </c>
      <c r="CC13" s="99"/>
      <c r="CH13" s="107" t="s">
        <v>238</v>
      </c>
      <c r="CI13" s="107" t="s">
        <v>238</v>
      </c>
      <c r="CJ13" s="107" t="s">
        <v>238</v>
      </c>
      <c r="CK13" s="107" t="s">
        <v>238</v>
      </c>
      <c r="CL13" s="107" t="s">
        <v>238</v>
      </c>
      <c r="CM13" s="107" t="s">
        <v>238</v>
      </c>
      <c r="CN13" s="107" t="s">
        <v>238</v>
      </c>
      <c r="CO13" s="107" t="s">
        <v>238</v>
      </c>
      <c r="CP13" s="107" t="s">
        <v>238</v>
      </c>
      <c r="CQ13" s="107" t="s">
        <v>238</v>
      </c>
      <c r="CR13" s="107" t="s">
        <v>238</v>
      </c>
      <c r="CS13" s="107" t="s">
        <v>238</v>
      </c>
      <c r="CT13" s="107" t="s">
        <v>238</v>
      </c>
      <c r="CV13" s="99"/>
      <c r="DA13" s="107" t="s">
        <v>238</v>
      </c>
      <c r="DB13" s="107" t="s">
        <v>238</v>
      </c>
      <c r="DC13" s="107" t="s">
        <v>238</v>
      </c>
      <c r="DD13" s="107" t="s">
        <v>238</v>
      </c>
      <c r="DE13" s="107" t="s">
        <v>238</v>
      </c>
      <c r="DF13" s="107" t="s">
        <v>238</v>
      </c>
      <c r="DG13" s="107" t="s">
        <v>238</v>
      </c>
      <c r="DH13" s="107" t="s">
        <v>238</v>
      </c>
      <c r="DI13" s="107" t="s">
        <v>238</v>
      </c>
      <c r="DJ13" s="107" t="s">
        <v>238</v>
      </c>
      <c r="DK13" s="107" t="s">
        <v>238</v>
      </c>
      <c r="DL13" s="107" t="s">
        <v>238</v>
      </c>
      <c r="DM13" s="107" t="s">
        <v>238</v>
      </c>
      <c r="DO13" s="99"/>
    </row>
    <row r="14" spans="1:119" ht="18">
      <c r="A14" s="117" t="s">
        <v>636</v>
      </c>
      <c r="B14" s="118"/>
      <c r="C14" s="118"/>
      <c r="D14" s="118"/>
      <c r="E14" s="118"/>
      <c r="F14" s="118"/>
      <c r="G14" s="118"/>
      <c r="H14" s="118"/>
      <c r="I14" s="118"/>
      <c r="J14" s="118"/>
      <c r="K14" s="118"/>
      <c r="L14" s="118"/>
      <c r="M14" s="118"/>
      <c r="N14" s="118"/>
      <c r="O14" s="118"/>
      <c r="P14" s="99"/>
      <c r="Q14" s="99"/>
      <c r="R14" s="99"/>
      <c r="S14" s="99"/>
      <c r="T14" s="99"/>
      <c r="U14" s="99"/>
      <c r="V14" s="99"/>
      <c r="W14" s="99"/>
      <c r="X14" s="99"/>
      <c r="Y14" s="99"/>
      <c r="Z14" s="99"/>
      <c r="AA14" s="99"/>
      <c r="AB14" s="99"/>
      <c r="AQ14" s="99"/>
      <c r="BJ14" s="99"/>
      <c r="CC14" s="99"/>
      <c r="CV14" s="99"/>
      <c r="DO14" s="99"/>
    </row>
    <row r="15" spans="1:119" ht="14.25">
      <c r="A15" s="103"/>
      <c r="B15" s="103"/>
      <c r="C15" s="103"/>
      <c r="D15" s="103"/>
      <c r="E15" s="103"/>
      <c r="F15" s="103"/>
      <c r="G15" s="103"/>
      <c r="H15" s="103"/>
      <c r="I15" s="103"/>
      <c r="J15" s="99"/>
      <c r="K15" s="103"/>
      <c r="L15" s="103"/>
      <c r="M15" s="103"/>
      <c r="N15" s="103"/>
      <c r="O15" s="103"/>
      <c r="P15" s="99"/>
      <c r="Q15" s="99"/>
      <c r="R15" s="99"/>
      <c r="S15" s="99"/>
      <c r="T15" s="99"/>
      <c r="U15" s="99"/>
      <c r="V15" s="99"/>
      <c r="W15" s="99"/>
      <c r="X15" s="99"/>
      <c r="Y15" s="99"/>
      <c r="Z15" s="99"/>
      <c r="AA15" s="99"/>
      <c r="AB15" s="99"/>
      <c r="AC15" s="123" t="s">
        <v>182</v>
      </c>
      <c r="AD15" s="123"/>
      <c r="AE15" s="123"/>
      <c r="AF15" s="123"/>
      <c r="AG15" s="123"/>
      <c r="AH15" s="123"/>
      <c r="AI15" s="123"/>
      <c r="AJ15" s="123"/>
      <c r="AK15" s="123"/>
      <c r="AL15" s="123"/>
      <c r="AM15" s="123"/>
      <c r="AN15" s="123"/>
      <c r="AO15" s="123"/>
      <c r="AP15" s="123"/>
      <c r="AQ15" s="99"/>
      <c r="AV15" s="123" t="s">
        <v>7</v>
      </c>
      <c r="AW15" s="123"/>
      <c r="AX15" s="123"/>
      <c r="AY15" s="123"/>
      <c r="AZ15" s="123"/>
      <c r="BA15" s="123"/>
      <c r="BB15" s="123"/>
      <c r="BC15" s="123"/>
      <c r="BD15" s="123"/>
      <c r="BE15" s="123"/>
      <c r="BF15" s="123"/>
      <c r="BG15" s="123"/>
      <c r="BH15" s="123"/>
      <c r="BI15" s="123"/>
      <c r="BJ15" s="99"/>
      <c r="BO15" s="123" t="s">
        <v>185</v>
      </c>
      <c r="BP15" s="123"/>
      <c r="BQ15" s="123"/>
      <c r="BR15" s="123"/>
      <c r="BS15" s="123"/>
      <c r="BT15" s="123"/>
      <c r="BU15" s="123"/>
      <c r="BV15" s="123"/>
      <c r="BW15" s="123"/>
      <c r="BX15" s="123"/>
      <c r="BY15" s="123"/>
      <c r="BZ15" s="123"/>
      <c r="CA15" s="123"/>
      <c r="CB15" s="123"/>
      <c r="CC15" s="99"/>
      <c r="CH15" s="123" t="s">
        <v>186</v>
      </c>
      <c r="CI15" s="123"/>
      <c r="CJ15" s="123"/>
      <c r="CK15" s="123"/>
      <c r="CL15" s="123"/>
      <c r="CM15" s="123"/>
      <c r="CN15" s="123"/>
      <c r="CO15" s="123"/>
      <c r="CP15" s="123"/>
      <c r="CQ15" s="123"/>
      <c r="CR15" s="123"/>
      <c r="CS15" s="123"/>
      <c r="CT15" s="123"/>
      <c r="CU15" s="123"/>
      <c r="CV15" s="99"/>
      <c r="DA15" s="123" t="s">
        <v>187</v>
      </c>
      <c r="DB15" s="123"/>
      <c r="DC15" s="123"/>
      <c r="DD15" s="123"/>
      <c r="DE15" s="123"/>
      <c r="DF15" s="123"/>
      <c r="DG15" s="123"/>
      <c r="DH15" s="123"/>
      <c r="DI15" s="123"/>
      <c r="DJ15" s="123"/>
      <c r="DK15" s="123"/>
      <c r="DL15" s="123"/>
      <c r="DM15" s="123"/>
      <c r="DN15" s="123"/>
      <c r="DO15" s="99"/>
    </row>
    <row r="16" spans="1:119">
      <c r="A16" s="106" t="s">
        <v>637</v>
      </c>
      <c r="B16" s="106" t="s">
        <v>638</v>
      </c>
      <c r="C16" s="103"/>
      <c r="D16" s="103"/>
      <c r="E16" s="103"/>
      <c r="F16" s="103"/>
      <c r="G16" s="103"/>
      <c r="H16" s="103"/>
      <c r="I16" s="103"/>
      <c r="J16" s="99"/>
      <c r="K16" s="103"/>
      <c r="L16" s="103"/>
      <c r="M16" s="103"/>
      <c r="N16" s="103"/>
      <c r="O16" s="103"/>
      <c r="P16" s="99"/>
      <c r="Q16" s="99"/>
      <c r="R16" s="99"/>
      <c r="S16" s="99"/>
      <c r="T16" s="99"/>
      <c r="U16" s="99"/>
      <c r="V16" s="99"/>
      <c r="W16" s="99"/>
      <c r="X16" s="99"/>
      <c r="Y16" s="99"/>
      <c r="Z16" s="99"/>
      <c r="AA16" s="99"/>
      <c r="AB16" s="99"/>
      <c r="AQ16" s="99"/>
      <c r="BJ16" s="99"/>
      <c r="CC16" s="99"/>
      <c r="CV16" s="99"/>
      <c r="DO16" s="99"/>
    </row>
    <row r="17" spans="1:119">
      <c r="A17" s="355" t="s">
        <v>639</v>
      </c>
      <c r="B17" s="103" t="s">
        <v>640</v>
      </c>
      <c r="C17" s="103"/>
      <c r="D17" s="103"/>
      <c r="E17" s="103"/>
      <c r="F17" s="103"/>
      <c r="G17" s="103"/>
      <c r="H17" s="103"/>
      <c r="I17" s="103"/>
      <c r="J17" s="99" t="s">
        <v>939</v>
      </c>
      <c r="K17" s="356">
        <f t="shared" ref="K17:O17" si="0">K38</f>
        <v>0</v>
      </c>
      <c r="L17" s="356">
        <f t="shared" si="0"/>
        <v>0</v>
      </c>
      <c r="M17" s="356">
        <f t="shared" si="0"/>
        <v>0</v>
      </c>
      <c r="N17" s="356">
        <f t="shared" si="0"/>
        <v>0</v>
      </c>
      <c r="O17" s="356">
        <f t="shared" si="0"/>
        <v>0</v>
      </c>
      <c r="P17" s="99"/>
      <c r="Q17" s="99"/>
      <c r="R17" s="99"/>
      <c r="S17" s="99"/>
      <c r="T17" s="99"/>
      <c r="U17" s="99"/>
      <c r="V17" s="99"/>
      <c r="W17" s="99"/>
      <c r="X17" s="99"/>
      <c r="Y17" s="99"/>
      <c r="Z17" s="99"/>
      <c r="AA17" s="99"/>
      <c r="AB17" s="99"/>
      <c r="AC17" s="357"/>
      <c r="AD17" s="358"/>
      <c r="AE17" s="358">
        <v>0</v>
      </c>
      <c r="AF17" s="359">
        <f>SUM(AC17:AE17)</f>
        <v>0</v>
      </c>
      <c r="AG17" s="358">
        <v>0</v>
      </c>
      <c r="AH17" s="358">
        <v>0</v>
      </c>
      <c r="AI17" s="359">
        <f>SUM(AG17:AH17)</f>
        <v>0</v>
      </c>
      <c r="AJ17" s="352">
        <f t="shared" ref="AJ17:AJ31" si="1">AL17-AK17</f>
        <v>0.12386228600014659</v>
      </c>
      <c r="AK17" s="358">
        <v>0</v>
      </c>
      <c r="AL17" s="360">
        <f t="shared" ref="AL17:AL31" si="2">AO17-SUM(AM17:AN17)</f>
        <v>0.12386228600014659</v>
      </c>
      <c r="AM17" s="223"/>
      <c r="AN17" s="358">
        <v>0.87515537357432149</v>
      </c>
      <c r="AO17" s="358">
        <v>0.99901765957446809</v>
      </c>
      <c r="AP17" s="361">
        <f>+K62</f>
        <v>0</v>
      </c>
      <c r="AQ17" s="99"/>
      <c r="AV17" s="357"/>
      <c r="AW17" s="358"/>
      <c r="AX17" s="358"/>
      <c r="AY17" s="359">
        <f>SUM(AV17:AX17)</f>
        <v>0</v>
      </c>
      <c r="AZ17" s="358"/>
      <c r="BA17" s="358"/>
      <c r="BB17" s="359">
        <f>SUM(AZ17:BA17)</f>
        <v>0</v>
      </c>
      <c r="BC17" s="352">
        <f t="shared" ref="BC17:BC31" si="3">BE17-BD17</f>
        <v>0</v>
      </c>
      <c r="BD17" s="358"/>
      <c r="BE17" s="360">
        <f t="shared" ref="BE17:BE31" si="4">BH17-SUM(BF17:BG17)</f>
        <v>0</v>
      </c>
      <c r="BF17" s="223"/>
      <c r="BG17" s="358"/>
      <c r="BH17" s="358"/>
      <c r="BI17" s="361">
        <f>+L62</f>
        <v>0</v>
      </c>
      <c r="BJ17" s="99"/>
      <c r="BO17" s="357"/>
      <c r="BP17" s="358"/>
      <c r="BQ17" s="358"/>
      <c r="BR17" s="359">
        <f>SUM(BO17:BQ17)</f>
        <v>0</v>
      </c>
      <c r="BS17" s="358"/>
      <c r="BT17" s="358"/>
      <c r="BU17" s="359">
        <f>SUM(BS17:BT17)</f>
        <v>0</v>
      </c>
      <c r="BV17" s="352">
        <f t="shared" ref="BV17:BV31" si="5">BX17-BW17</f>
        <v>0</v>
      </c>
      <c r="BW17" s="358"/>
      <c r="BX17" s="360">
        <f t="shared" ref="BX17:BX31" si="6">CA17-SUM(BY17:BZ17)</f>
        <v>0</v>
      </c>
      <c r="BY17" s="223"/>
      <c r="BZ17" s="358"/>
      <c r="CA17" s="358"/>
      <c r="CB17" s="361">
        <f>+M62</f>
        <v>0</v>
      </c>
      <c r="CC17" s="99"/>
      <c r="CH17" s="357"/>
      <c r="CI17" s="358"/>
      <c r="CJ17" s="358"/>
      <c r="CK17" s="359">
        <f>SUM(CH17:CJ17)</f>
        <v>0</v>
      </c>
      <c r="CL17" s="358"/>
      <c r="CM17" s="358"/>
      <c r="CN17" s="359">
        <f>SUM(CL17:CM17)</f>
        <v>0</v>
      </c>
      <c r="CO17" s="352">
        <f t="shared" ref="CO17:CO31" si="7">CQ17-CP17</f>
        <v>0</v>
      </c>
      <c r="CP17" s="358"/>
      <c r="CQ17" s="360">
        <f t="shared" ref="CQ17:CQ31" si="8">CT17-SUM(CR17:CS17)</f>
        <v>0</v>
      </c>
      <c r="CR17" s="223"/>
      <c r="CS17" s="358"/>
      <c r="CT17" s="358"/>
      <c r="CU17" s="361">
        <f>+N62</f>
        <v>0</v>
      </c>
      <c r="CV17" s="99"/>
      <c r="DA17" s="357"/>
      <c r="DB17" s="358"/>
      <c r="DC17" s="358"/>
      <c r="DD17" s="359">
        <f>SUM(DA17:DC17)</f>
        <v>0</v>
      </c>
      <c r="DE17" s="358"/>
      <c r="DF17" s="358"/>
      <c r="DG17" s="359">
        <f>SUM(DE17:DF17)</f>
        <v>0</v>
      </c>
      <c r="DH17" s="352">
        <f t="shared" ref="DH17:DH31" si="9">DJ17-DI17</f>
        <v>0</v>
      </c>
      <c r="DI17" s="358"/>
      <c r="DJ17" s="360">
        <f t="shared" ref="DJ17:DJ31" si="10">DM17-SUM(DK17:DL17)</f>
        <v>0</v>
      </c>
      <c r="DK17" s="223"/>
      <c r="DL17" s="358"/>
      <c r="DM17" s="358"/>
      <c r="DN17" s="361">
        <f>+O62</f>
        <v>0</v>
      </c>
      <c r="DO17" s="99"/>
    </row>
    <row r="18" spans="1:119">
      <c r="A18" s="355" t="s">
        <v>641</v>
      </c>
      <c r="B18" s="103" t="s">
        <v>640</v>
      </c>
      <c r="C18" s="103"/>
      <c r="D18" s="103"/>
      <c r="E18" s="103"/>
      <c r="F18" s="103"/>
      <c r="G18" s="103"/>
      <c r="H18" s="103"/>
      <c r="I18" s="103"/>
      <c r="J18" s="99" t="s">
        <v>939</v>
      </c>
      <c r="K18" s="356">
        <f t="shared" ref="K18:O18" si="11">K66</f>
        <v>0</v>
      </c>
      <c r="L18" s="356">
        <f t="shared" si="11"/>
        <v>0</v>
      </c>
      <c r="M18" s="356">
        <f t="shared" si="11"/>
        <v>0</v>
      </c>
      <c r="N18" s="356">
        <f t="shared" si="11"/>
        <v>0</v>
      </c>
      <c r="O18" s="356">
        <f t="shared" si="11"/>
        <v>0</v>
      </c>
      <c r="P18" s="99"/>
      <c r="Q18" s="99"/>
      <c r="R18" s="99"/>
      <c r="S18" s="99"/>
      <c r="T18" s="99"/>
      <c r="U18" s="99"/>
      <c r="V18" s="99"/>
      <c r="W18" s="99"/>
      <c r="X18" s="99"/>
      <c r="Y18" s="99"/>
      <c r="Z18" s="99"/>
      <c r="AA18" s="99"/>
      <c r="AB18" s="99"/>
      <c r="AC18" s="357"/>
      <c r="AD18" s="358"/>
      <c r="AE18" s="358"/>
      <c r="AF18" s="359">
        <f t="shared" ref="AF18:AF31" si="12">SUM(AC18:AE18)</f>
        <v>0</v>
      </c>
      <c r="AG18" s="358"/>
      <c r="AH18" s="358"/>
      <c r="AI18" s="359">
        <f t="shared" ref="AI18:AI31" si="13">SUM(AG18:AH18)</f>
        <v>0</v>
      </c>
      <c r="AJ18" s="352">
        <f t="shared" si="1"/>
        <v>0</v>
      </c>
      <c r="AK18" s="358"/>
      <c r="AL18" s="360">
        <f t="shared" si="2"/>
        <v>0</v>
      </c>
      <c r="AM18" s="223"/>
      <c r="AN18" s="358"/>
      <c r="AO18" s="358"/>
      <c r="AP18" s="361">
        <f>+K90</f>
        <v>0</v>
      </c>
      <c r="AQ18" s="99"/>
      <c r="AV18" s="357"/>
      <c r="AW18" s="358"/>
      <c r="AX18" s="358"/>
      <c r="AY18" s="359">
        <f t="shared" ref="AY18:AY31" si="14">SUM(AV18:AX18)</f>
        <v>0</v>
      </c>
      <c r="AZ18" s="358"/>
      <c r="BA18" s="358"/>
      <c r="BB18" s="359">
        <f t="shared" ref="BB18:BB31" si="15">SUM(AZ18:BA18)</f>
        <v>0</v>
      </c>
      <c r="BC18" s="352">
        <f t="shared" si="3"/>
        <v>0</v>
      </c>
      <c r="BD18" s="358"/>
      <c r="BE18" s="360">
        <f t="shared" si="4"/>
        <v>0</v>
      </c>
      <c r="BF18" s="223"/>
      <c r="BG18" s="358"/>
      <c r="BH18" s="358"/>
      <c r="BI18" s="361">
        <f>+L90</f>
        <v>0</v>
      </c>
      <c r="BJ18" s="99"/>
      <c r="BO18" s="357"/>
      <c r="BP18" s="358"/>
      <c r="BQ18" s="358"/>
      <c r="BR18" s="359">
        <f t="shared" ref="BR18:BR31" si="16">SUM(BO18:BQ18)</f>
        <v>0</v>
      </c>
      <c r="BS18" s="358"/>
      <c r="BT18" s="358"/>
      <c r="BU18" s="359">
        <f t="shared" ref="BU18:BU31" si="17">SUM(BS18:BT18)</f>
        <v>0</v>
      </c>
      <c r="BV18" s="352">
        <f t="shared" si="5"/>
        <v>0</v>
      </c>
      <c r="BW18" s="358"/>
      <c r="BX18" s="360">
        <f t="shared" si="6"/>
        <v>0</v>
      </c>
      <c r="BY18" s="223"/>
      <c r="BZ18" s="358"/>
      <c r="CA18" s="358"/>
      <c r="CB18" s="361">
        <f>+M90</f>
        <v>0</v>
      </c>
      <c r="CC18" s="99"/>
      <c r="CH18" s="357"/>
      <c r="CI18" s="358"/>
      <c r="CJ18" s="358"/>
      <c r="CK18" s="359">
        <f t="shared" ref="CK18:CK31" si="18">SUM(CH18:CJ18)</f>
        <v>0</v>
      </c>
      <c r="CL18" s="358"/>
      <c r="CM18" s="358"/>
      <c r="CN18" s="359">
        <f t="shared" ref="CN18:CN31" si="19">SUM(CL18:CM18)</f>
        <v>0</v>
      </c>
      <c r="CO18" s="352">
        <f t="shared" si="7"/>
        <v>0</v>
      </c>
      <c r="CP18" s="358"/>
      <c r="CQ18" s="360">
        <f t="shared" si="8"/>
        <v>0</v>
      </c>
      <c r="CR18" s="223"/>
      <c r="CS18" s="358"/>
      <c r="CT18" s="358"/>
      <c r="CU18" s="361">
        <f>+N90</f>
        <v>0</v>
      </c>
      <c r="CV18" s="99"/>
      <c r="DA18" s="357"/>
      <c r="DB18" s="358"/>
      <c r="DC18" s="358"/>
      <c r="DD18" s="359">
        <f t="shared" ref="DD18:DD31" si="20">SUM(DA18:DC18)</f>
        <v>0</v>
      </c>
      <c r="DE18" s="358"/>
      <c r="DF18" s="358"/>
      <c r="DG18" s="359">
        <f t="shared" ref="DG18:DG31" si="21">SUM(DE18:DF18)</f>
        <v>0</v>
      </c>
      <c r="DH18" s="352">
        <f t="shared" si="9"/>
        <v>0</v>
      </c>
      <c r="DI18" s="358"/>
      <c r="DJ18" s="360">
        <f t="shared" si="10"/>
        <v>0</v>
      </c>
      <c r="DK18" s="223"/>
      <c r="DL18" s="358"/>
      <c r="DM18" s="358"/>
      <c r="DN18" s="361">
        <f>+O90</f>
        <v>0</v>
      </c>
      <c r="DO18" s="99"/>
    </row>
    <row r="19" spans="1:119">
      <c r="A19" s="355" t="s">
        <v>642</v>
      </c>
      <c r="B19" s="103" t="s">
        <v>640</v>
      </c>
      <c r="C19" s="103"/>
      <c r="D19" s="103"/>
      <c r="E19" s="103"/>
      <c r="F19" s="103"/>
      <c r="G19" s="103"/>
      <c r="H19" s="103"/>
      <c r="I19" s="103"/>
      <c r="J19" s="99" t="s">
        <v>939</v>
      </c>
      <c r="K19" s="356">
        <f t="shared" ref="K19:O19" si="22">K94</f>
        <v>0</v>
      </c>
      <c r="L19" s="356">
        <f t="shared" si="22"/>
        <v>0</v>
      </c>
      <c r="M19" s="356">
        <f t="shared" si="22"/>
        <v>0</v>
      </c>
      <c r="N19" s="356">
        <f t="shared" si="22"/>
        <v>0</v>
      </c>
      <c r="O19" s="356">
        <f t="shared" si="22"/>
        <v>0</v>
      </c>
      <c r="P19" s="99"/>
      <c r="Q19" s="99"/>
      <c r="R19" s="99"/>
      <c r="S19" s="99"/>
      <c r="T19" s="99"/>
      <c r="U19" s="99"/>
      <c r="V19" s="99"/>
      <c r="W19" s="99"/>
      <c r="X19" s="99"/>
      <c r="Y19" s="99"/>
      <c r="Z19" s="99"/>
      <c r="AA19" s="99"/>
      <c r="AB19" s="99"/>
      <c r="AC19" s="357"/>
      <c r="AD19" s="358"/>
      <c r="AE19" s="358"/>
      <c r="AF19" s="359">
        <f t="shared" si="12"/>
        <v>0</v>
      </c>
      <c r="AG19" s="358"/>
      <c r="AH19" s="358"/>
      <c r="AI19" s="359">
        <f t="shared" si="13"/>
        <v>0</v>
      </c>
      <c r="AJ19" s="352">
        <f t="shared" si="1"/>
        <v>0</v>
      </c>
      <c r="AK19" s="358"/>
      <c r="AL19" s="360">
        <f t="shared" si="2"/>
        <v>0</v>
      </c>
      <c r="AM19" s="223"/>
      <c r="AN19" s="358"/>
      <c r="AO19" s="358"/>
      <c r="AP19" s="361">
        <f>+K118</f>
        <v>0</v>
      </c>
      <c r="AQ19" s="99"/>
      <c r="AV19" s="357"/>
      <c r="AW19" s="358"/>
      <c r="AX19" s="358"/>
      <c r="AY19" s="359">
        <f t="shared" si="14"/>
        <v>0</v>
      </c>
      <c r="AZ19" s="358"/>
      <c r="BA19" s="358"/>
      <c r="BB19" s="359">
        <f t="shared" si="15"/>
        <v>0</v>
      </c>
      <c r="BC19" s="352">
        <f>BE19-BD19</f>
        <v>0</v>
      </c>
      <c r="BD19" s="358"/>
      <c r="BE19" s="360">
        <f t="shared" si="4"/>
        <v>0</v>
      </c>
      <c r="BF19" s="223"/>
      <c r="BG19" s="358"/>
      <c r="BH19" s="358"/>
      <c r="BI19" s="361">
        <f>+L118</f>
        <v>0</v>
      </c>
      <c r="BJ19" s="99"/>
      <c r="BO19" s="357"/>
      <c r="BP19" s="358"/>
      <c r="BQ19" s="358"/>
      <c r="BR19" s="359">
        <f t="shared" si="16"/>
        <v>0</v>
      </c>
      <c r="BS19" s="358"/>
      <c r="BT19" s="358"/>
      <c r="BU19" s="359">
        <f t="shared" si="17"/>
        <v>0</v>
      </c>
      <c r="BV19" s="352">
        <f t="shared" si="5"/>
        <v>0</v>
      </c>
      <c r="BW19" s="358"/>
      <c r="BX19" s="360">
        <f t="shared" si="6"/>
        <v>0</v>
      </c>
      <c r="BY19" s="223"/>
      <c r="BZ19" s="358"/>
      <c r="CA19" s="358"/>
      <c r="CB19" s="361">
        <f>+M118</f>
        <v>0</v>
      </c>
      <c r="CC19" s="99"/>
      <c r="CH19" s="357"/>
      <c r="CI19" s="358"/>
      <c r="CJ19" s="358"/>
      <c r="CK19" s="359">
        <f t="shared" si="18"/>
        <v>0</v>
      </c>
      <c r="CL19" s="358"/>
      <c r="CM19" s="358"/>
      <c r="CN19" s="359">
        <f t="shared" si="19"/>
        <v>0</v>
      </c>
      <c r="CO19" s="352">
        <f t="shared" si="7"/>
        <v>0</v>
      </c>
      <c r="CP19" s="358"/>
      <c r="CQ19" s="360">
        <f>CT19-SUM(CR19:CS19)</f>
        <v>0</v>
      </c>
      <c r="CR19" s="223"/>
      <c r="CS19" s="358"/>
      <c r="CT19" s="358"/>
      <c r="CU19" s="361">
        <f>+N118</f>
        <v>0</v>
      </c>
      <c r="CV19" s="99"/>
      <c r="DA19" s="357"/>
      <c r="DB19" s="358"/>
      <c r="DC19" s="358"/>
      <c r="DD19" s="359">
        <f t="shared" si="20"/>
        <v>0</v>
      </c>
      <c r="DE19" s="358"/>
      <c r="DF19" s="358"/>
      <c r="DG19" s="359">
        <f t="shared" si="21"/>
        <v>0</v>
      </c>
      <c r="DH19" s="352">
        <f t="shared" si="9"/>
        <v>0</v>
      </c>
      <c r="DI19" s="358"/>
      <c r="DJ19" s="360">
        <f t="shared" si="10"/>
        <v>0</v>
      </c>
      <c r="DK19" s="223"/>
      <c r="DL19" s="358"/>
      <c r="DM19" s="358"/>
      <c r="DN19" s="361">
        <f>+O118</f>
        <v>0</v>
      </c>
      <c r="DO19" s="99"/>
    </row>
    <row r="20" spans="1:119">
      <c r="A20" s="355" t="s">
        <v>643</v>
      </c>
      <c r="B20" s="103" t="s">
        <v>640</v>
      </c>
      <c r="C20" s="103"/>
      <c r="D20" s="103"/>
      <c r="E20" s="103"/>
      <c r="F20" s="103"/>
      <c r="G20" s="103"/>
      <c r="H20" s="103"/>
      <c r="I20" s="103"/>
      <c r="J20" s="99" t="s">
        <v>939</v>
      </c>
      <c r="K20" s="356">
        <f t="shared" ref="K20:O20" si="23">K122</f>
        <v>0</v>
      </c>
      <c r="L20" s="356">
        <f t="shared" si="23"/>
        <v>0</v>
      </c>
      <c r="M20" s="356">
        <f t="shared" si="23"/>
        <v>0</v>
      </c>
      <c r="N20" s="356">
        <f t="shared" si="23"/>
        <v>0</v>
      </c>
      <c r="O20" s="356">
        <f t="shared" si="23"/>
        <v>0</v>
      </c>
      <c r="AC20" s="357"/>
      <c r="AD20" s="358"/>
      <c r="AE20" s="358"/>
      <c r="AF20" s="359">
        <f t="shared" si="12"/>
        <v>0</v>
      </c>
      <c r="AG20" s="358"/>
      <c r="AH20" s="358"/>
      <c r="AI20" s="359">
        <f t="shared" si="13"/>
        <v>0</v>
      </c>
      <c r="AJ20" s="352">
        <f t="shared" si="1"/>
        <v>0</v>
      </c>
      <c r="AK20" s="358"/>
      <c r="AL20" s="360">
        <f t="shared" si="2"/>
        <v>0</v>
      </c>
      <c r="AM20" s="223"/>
      <c r="AN20" s="358"/>
      <c r="AO20" s="358"/>
      <c r="AP20" s="361">
        <f>+K146</f>
        <v>0</v>
      </c>
      <c r="AQ20" s="99"/>
      <c r="AV20" s="357"/>
      <c r="AW20" s="358"/>
      <c r="AX20" s="358"/>
      <c r="AY20" s="359">
        <f t="shared" si="14"/>
        <v>0</v>
      </c>
      <c r="AZ20" s="358"/>
      <c r="BA20" s="358"/>
      <c r="BB20" s="359">
        <f t="shared" si="15"/>
        <v>0</v>
      </c>
      <c r="BC20" s="352">
        <f t="shared" si="3"/>
        <v>0</v>
      </c>
      <c r="BD20" s="358"/>
      <c r="BE20" s="360">
        <f t="shared" si="4"/>
        <v>0</v>
      </c>
      <c r="BF20" s="223"/>
      <c r="BG20" s="358"/>
      <c r="BH20" s="358"/>
      <c r="BI20" s="361">
        <f>+L146</f>
        <v>0</v>
      </c>
      <c r="BJ20" s="99"/>
      <c r="BO20" s="357"/>
      <c r="BP20" s="358"/>
      <c r="BQ20" s="358"/>
      <c r="BR20" s="359">
        <f t="shared" si="16"/>
        <v>0</v>
      </c>
      <c r="BS20" s="358"/>
      <c r="BT20" s="358"/>
      <c r="BU20" s="359">
        <f t="shared" si="17"/>
        <v>0</v>
      </c>
      <c r="BV20" s="352">
        <f t="shared" si="5"/>
        <v>0</v>
      </c>
      <c r="BW20" s="358"/>
      <c r="BX20" s="360">
        <f t="shared" si="6"/>
        <v>0</v>
      </c>
      <c r="BY20" s="223"/>
      <c r="BZ20" s="358"/>
      <c r="CA20" s="358"/>
      <c r="CB20" s="361">
        <f>+M146</f>
        <v>0</v>
      </c>
      <c r="CC20" s="99"/>
      <c r="CH20" s="357"/>
      <c r="CI20" s="358"/>
      <c r="CJ20" s="358"/>
      <c r="CK20" s="359">
        <f t="shared" si="18"/>
        <v>0</v>
      </c>
      <c r="CL20" s="358"/>
      <c r="CM20" s="358"/>
      <c r="CN20" s="359">
        <f t="shared" si="19"/>
        <v>0</v>
      </c>
      <c r="CO20" s="352">
        <f t="shared" si="7"/>
        <v>0</v>
      </c>
      <c r="CP20" s="358"/>
      <c r="CQ20" s="360">
        <f t="shared" si="8"/>
        <v>0</v>
      </c>
      <c r="CR20" s="223"/>
      <c r="CS20" s="358"/>
      <c r="CT20" s="358"/>
      <c r="CU20" s="361">
        <f>+N146</f>
        <v>0</v>
      </c>
      <c r="CV20" s="99"/>
      <c r="DA20" s="357"/>
      <c r="DB20" s="358"/>
      <c r="DC20" s="358"/>
      <c r="DD20" s="359">
        <f t="shared" si="20"/>
        <v>0</v>
      </c>
      <c r="DE20" s="358"/>
      <c r="DF20" s="358"/>
      <c r="DG20" s="359">
        <f t="shared" si="21"/>
        <v>0</v>
      </c>
      <c r="DH20" s="352">
        <f t="shared" si="9"/>
        <v>0</v>
      </c>
      <c r="DI20" s="358"/>
      <c r="DJ20" s="360">
        <f t="shared" si="10"/>
        <v>0</v>
      </c>
      <c r="DK20" s="223"/>
      <c r="DL20" s="358"/>
      <c r="DM20" s="358"/>
      <c r="DN20" s="361">
        <f>+O146</f>
        <v>0</v>
      </c>
      <c r="DO20" s="99"/>
    </row>
    <row r="21" spans="1:119">
      <c r="A21" s="355" t="s">
        <v>644</v>
      </c>
      <c r="B21" s="103" t="s">
        <v>640</v>
      </c>
      <c r="C21" s="103"/>
      <c r="D21" s="103"/>
      <c r="E21" s="103"/>
      <c r="F21" s="103"/>
      <c r="G21" s="103"/>
      <c r="H21" s="103"/>
      <c r="I21" s="103"/>
      <c r="J21" s="99" t="s">
        <v>939</v>
      </c>
      <c r="K21" s="356">
        <f t="shared" ref="K21:O21" si="24">K150</f>
        <v>0</v>
      </c>
      <c r="L21" s="356">
        <f t="shared" si="24"/>
        <v>0</v>
      </c>
      <c r="M21" s="356">
        <f t="shared" si="24"/>
        <v>0</v>
      </c>
      <c r="N21" s="356">
        <f t="shared" si="24"/>
        <v>0</v>
      </c>
      <c r="O21" s="356">
        <f t="shared" si="24"/>
        <v>0</v>
      </c>
      <c r="P21" s="99"/>
      <c r="Q21" s="99"/>
      <c r="R21" s="99"/>
      <c r="S21" s="99"/>
      <c r="T21" s="99"/>
      <c r="U21" s="99"/>
      <c r="V21" s="99"/>
      <c r="W21" s="99"/>
      <c r="X21" s="99"/>
      <c r="Y21" s="99"/>
      <c r="Z21" s="99"/>
      <c r="AA21" s="99"/>
      <c r="AB21" s="99"/>
      <c r="AC21" s="357"/>
      <c r="AD21" s="358"/>
      <c r="AE21" s="358"/>
      <c r="AF21" s="359">
        <f t="shared" si="12"/>
        <v>0</v>
      </c>
      <c r="AG21" s="358"/>
      <c r="AH21" s="358"/>
      <c r="AI21" s="359">
        <f t="shared" si="13"/>
        <v>0</v>
      </c>
      <c r="AJ21" s="352">
        <f t="shared" si="1"/>
        <v>0</v>
      </c>
      <c r="AK21" s="358"/>
      <c r="AL21" s="360">
        <f t="shared" si="2"/>
        <v>0</v>
      </c>
      <c r="AM21" s="223"/>
      <c r="AN21" s="358"/>
      <c r="AO21" s="358"/>
      <c r="AP21" s="361">
        <f>+K174</f>
        <v>0</v>
      </c>
      <c r="AQ21" s="99"/>
      <c r="AV21" s="357"/>
      <c r="AW21" s="358"/>
      <c r="AX21" s="358"/>
      <c r="AY21" s="359">
        <f t="shared" si="14"/>
        <v>0</v>
      </c>
      <c r="AZ21" s="358"/>
      <c r="BA21" s="358"/>
      <c r="BB21" s="359">
        <f>SUM(AZ21:BA21)</f>
        <v>0</v>
      </c>
      <c r="BC21" s="352">
        <f t="shared" si="3"/>
        <v>0</v>
      </c>
      <c r="BD21" s="358"/>
      <c r="BE21" s="360">
        <f t="shared" si="4"/>
        <v>0</v>
      </c>
      <c r="BF21" s="223"/>
      <c r="BG21" s="358"/>
      <c r="BH21" s="358"/>
      <c r="BI21" s="361">
        <f>+L174</f>
        <v>0</v>
      </c>
      <c r="BJ21" s="99"/>
      <c r="BO21" s="357"/>
      <c r="BP21" s="358"/>
      <c r="BQ21" s="358"/>
      <c r="BR21" s="359">
        <f>SUM(BO21:BQ21)</f>
        <v>0</v>
      </c>
      <c r="BS21" s="358"/>
      <c r="BT21" s="358"/>
      <c r="BU21" s="359">
        <f>SUM(BS21:BT21)</f>
        <v>0</v>
      </c>
      <c r="BV21" s="352">
        <f t="shared" si="5"/>
        <v>0</v>
      </c>
      <c r="BW21" s="358"/>
      <c r="BX21" s="360">
        <f t="shared" si="6"/>
        <v>0</v>
      </c>
      <c r="BY21" s="223"/>
      <c r="BZ21" s="358"/>
      <c r="CA21" s="358"/>
      <c r="CB21" s="361">
        <f>+M174</f>
        <v>0</v>
      </c>
      <c r="CC21" s="99"/>
      <c r="CH21" s="357"/>
      <c r="CI21" s="358"/>
      <c r="CJ21" s="358"/>
      <c r="CK21" s="359">
        <f t="shared" si="18"/>
        <v>0</v>
      </c>
      <c r="CL21" s="358"/>
      <c r="CM21" s="358"/>
      <c r="CN21" s="359">
        <f t="shared" si="19"/>
        <v>0</v>
      </c>
      <c r="CO21" s="352">
        <f t="shared" si="7"/>
        <v>0</v>
      </c>
      <c r="CP21" s="358"/>
      <c r="CQ21" s="360">
        <f t="shared" si="8"/>
        <v>0</v>
      </c>
      <c r="CR21" s="223"/>
      <c r="CS21" s="358"/>
      <c r="CT21" s="358"/>
      <c r="CU21" s="361">
        <f>+N174</f>
        <v>0</v>
      </c>
      <c r="CV21" s="99"/>
      <c r="DA21" s="357"/>
      <c r="DB21" s="358"/>
      <c r="DC21" s="358"/>
      <c r="DD21" s="359">
        <f t="shared" si="20"/>
        <v>0</v>
      </c>
      <c r="DE21" s="358"/>
      <c r="DF21" s="358"/>
      <c r="DG21" s="359">
        <f>SUM(DE21:DF21)</f>
        <v>0</v>
      </c>
      <c r="DH21" s="352">
        <f t="shared" si="9"/>
        <v>0</v>
      </c>
      <c r="DI21" s="358"/>
      <c r="DJ21" s="360">
        <f t="shared" si="10"/>
        <v>0</v>
      </c>
      <c r="DK21" s="223"/>
      <c r="DL21" s="358"/>
      <c r="DM21" s="358"/>
      <c r="DN21" s="361">
        <f>+O174</f>
        <v>0</v>
      </c>
      <c r="DO21" s="99"/>
    </row>
    <row r="22" spans="1:119">
      <c r="A22" s="355" t="s">
        <v>645</v>
      </c>
      <c r="B22" s="103" t="s">
        <v>640</v>
      </c>
      <c r="C22" s="103"/>
      <c r="D22" s="103"/>
      <c r="E22" s="103"/>
      <c r="F22" s="103"/>
      <c r="G22" s="103"/>
      <c r="H22" s="103"/>
      <c r="I22" s="103"/>
      <c r="J22" s="99" t="s">
        <v>939</v>
      </c>
      <c r="K22" s="356">
        <f t="shared" ref="K22:O22" si="25">K178</f>
        <v>0</v>
      </c>
      <c r="L22" s="356">
        <f t="shared" si="25"/>
        <v>0</v>
      </c>
      <c r="M22" s="356">
        <f t="shared" si="25"/>
        <v>0</v>
      </c>
      <c r="N22" s="356">
        <f t="shared" si="25"/>
        <v>0</v>
      </c>
      <c r="O22" s="356">
        <f t="shared" si="25"/>
        <v>0</v>
      </c>
      <c r="P22" s="99"/>
      <c r="Q22" s="99"/>
      <c r="R22" s="99"/>
      <c r="S22" s="99"/>
      <c r="T22" s="99"/>
      <c r="U22" s="99"/>
      <c r="V22" s="99"/>
      <c r="W22" s="99"/>
      <c r="X22" s="99"/>
      <c r="Y22" s="99"/>
      <c r="Z22" s="99"/>
      <c r="AA22" s="99"/>
      <c r="AB22" s="99"/>
      <c r="AC22" s="357"/>
      <c r="AD22" s="358"/>
      <c r="AE22" s="358"/>
      <c r="AF22" s="359">
        <f t="shared" si="12"/>
        <v>0</v>
      </c>
      <c r="AG22" s="358"/>
      <c r="AH22" s="358"/>
      <c r="AI22" s="359">
        <f t="shared" si="13"/>
        <v>0</v>
      </c>
      <c r="AJ22" s="352">
        <f t="shared" si="1"/>
        <v>0</v>
      </c>
      <c r="AK22" s="358"/>
      <c r="AL22" s="360">
        <f t="shared" si="2"/>
        <v>0</v>
      </c>
      <c r="AM22" s="223"/>
      <c r="AN22" s="358"/>
      <c r="AO22" s="358"/>
      <c r="AP22" s="361">
        <f>+K202</f>
        <v>0</v>
      </c>
      <c r="AQ22" s="99"/>
      <c r="AV22" s="357"/>
      <c r="AW22" s="358"/>
      <c r="AX22" s="358"/>
      <c r="AY22" s="359">
        <f t="shared" si="14"/>
        <v>0</v>
      </c>
      <c r="AZ22" s="358"/>
      <c r="BA22" s="358"/>
      <c r="BB22" s="359">
        <f t="shared" si="15"/>
        <v>0</v>
      </c>
      <c r="BC22" s="352">
        <f t="shared" si="3"/>
        <v>0</v>
      </c>
      <c r="BD22" s="358"/>
      <c r="BE22" s="360">
        <f t="shared" si="4"/>
        <v>0</v>
      </c>
      <c r="BF22" s="223"/>
      <c r="BG22" s="358"/>
      <c r="BH22" s="358"/>
      <c r="BI22" s="361">
        <f>+L202</f>
        <v>0</v>
      </c>
      <c r="BJ22" s="99"/>
      <c r="BO22" s="357"/>
      <c r="BP22" s="358"/>
      <c r="BQ22" s="358"/>
      <c r="BR22" s="359">
        <f t="shared" si="16"/>
        <v>0</v>
      </c>
      <c r="BS22" s="358"/>
      <c r="BT22" s="358"/>
      <c r="BU22" s="359">
        <f t="shared" si="17"/>
        <v>0</v>
      </c>
      <c r="BV22" s="352">
        <f t="shared" si="5"/>
        <v>0</v>
      </c>
      <c r="BW22" s="358"/>
      <c r="BX22" s="360">
        <f t="shared" si="6"/>
        <v>0</v>
      </c>
      <c r="BY22" s="223"/>
      <c r="BZ22" s="358"/>
      <c r="CA22" s="358"/>
      <c r="CB22" s="361">
        <f>+M202</f>
        <v>0</v>
      </c>
      <c r="CC22" s="99"/>
      <c r="CH22" s="357"/>
      <c r="CI22" s="358"/>
      <c r="CJ22" s="358"/>
      <c r="CK22" s="359">
        <f t="shared" si="18"/>
        <v>0</v>
      </c>
      <c r="CL22" s="358"/>
      <c r="CM22" s="358"/>
      <c r="CN22" s="359">
        <f t="shared" si="19"/>
        <v>0</v>
      </c>
      <c r="CO22" s="352">
        <f t="shared" si="7"/>
        <v>0</v>
      </c>
      <c r="CP22" s="358"/>
      <c r="CQ22" s="360">
        <f t="shared" si="8"/>
        <v>0</v>
      </c>
      <c r="CR22" s="223"/>
      <c r="CS22" s="358"/>
      <c r="CT22" s="358"/>
      <c r="CU22" s="361">
        <f>+N202</f>
        <v>0</v>
      </c>
      <c r="CV22" s="99"/>
      <c r="DA22" s="357"/>
      <c r="DB22" s="358"/>
      <c r="DC22" s="358"/>
      <c r="DD22" s="359">
        <f t="shared" si="20"/>
        <v>0</v>
      </c>
      <c r="DE22" s="358"/>
      <c r="DF22" s="358"/>
      <c r="DG22" s="359">
        <f t="shared" si="21"/>
        <v>0</v>
      </c>
      <c r="DH22" s="352">
        <f t="shared" si="9"/>
        <v>0</v>
      </c>
      <c r="DI22" s="358"/>
      <c r="DJ22" s="360">
        <f t="shared" si="10"/>
        <v>0</v>
      </c>
      <c r="DK22" s="223"/>
      <c r="DL22" s="358"/>
      <c r="DM22" s="358"/>
      <c r="DN22" s="361">
        <f>+O202</f>
        <v>0</v>
      </c>
      <c r="DO22" s="99"/>
    </row>
    <row r="23" spans="1:119">
      <c r="A23" s="355" t="s">
        <v>646</v>
      </c>
      <c r="B23" s="103" t="s">
        <v>640</v>
      </c>
      <c r="C23" s="103"/>
      <c r="D23" s="103"/>
      <c r="E23" s="103"/>
      <c r="F23" s="103"/>
      <c r="G23" s="103"/>
      <c r="H23" s="103"/>
      <c r="I23" s="103"/>
      <c r="J23" s="99" t="s">
        <v>939</v>
      </c>
      <c r="K23" s="356">
        <f t="shared" ref="K23:O23" si="26">K206</f>
        <v>0</v>
      </c>
      <c r="L23" s="356">
        <f t="shared" si="26"/>
        <v>0</v>
      </c>
      <c r="M23" s="356">
        <f t="shared" si="26"/>
        <v>0</v>
      </c>
      <c r="N23" s="356">
        <f t="shared" si="26"/>
        <v>0</v>
      </c>
      <c r="O23" s="356">
        <f t="shared" si="26"/>
        <v>0</v>
      </c>
      <c r="P23" s="99"/>
      <c r="Q23" s="99"/>
      <c r="R23" s="99"/>
      <c r="S23" s="99"/>
      <c r="T23" s="99"/>
      <c r="U23" s="99"/>
      <c r="V23" s="99"/>
      <c r="W23" s="99"/>
      <c r="X23" s="99"/>
      <c r="Y23" s="99"/>
      <c r="Z23" s="99"/>
      <c r="AA23" s="99"/>
      <c r="AB23" s="99"/>
      <c r="AC23" s="357"/>
      <c r="AD23" s="358"/>
      <c r="AE23" s="358"/>
      <c r="AF23" s="359">
        <f t="shared" si="12"/>
        <v>0</v>
      </c>
      <c r="AG23" s="358"/>
      <c r="AH23" s="358"/>
      <c r="AI23" s="359">
        <f t="shared" si="13"/>
        <v>0</v>
      </c>
      <c r="AJ23" s="352">
        <f t="shared" si="1"/>
        <v>0</v>
      </c>
      <c r="AK23" s="358"/>
      <c r="AL23" s="360">
        <f t="shared" si="2"/>
        <v>0</v>
      </c>
      <c r="AM23" s="223"/>
      <c r="AN23" s="358"/>
      <c r="AO23" s="358"/>
      <c r="AP23" s="361">
        <f>+K230</f>
        <v>0</v>
      </c>
      <c r="AQ23" s="99"/>
      <c r="AV23" s="357"/>
      <c r="AW23" s="358"/>
      <c r="AX23" s="358"/>
      <c r="AY23" s="359">
        <f t="shared" si="14"/>
        <v>0</v>
      </c>
      <c r="AZ23" s="358"/>
      <c r="BA23" s="358"/>
      <c r="BB23" s="359">
        <f t="shared" si="15"/>
        <v>0</v>
      </c>
      <c r="BC23" s="352">
        <f t="shared" si="3"/>
        <v>0</v>
      </c>
      <c r="BD23" s="358"/>
      <c r="BE23" s="360">
        <f t="shared" si="4"/>
        <v>0</v>
      </c>
      <c r="BF23" s="223"/>
      <c r="BG23" s="358"/>
      <c r="BH23" s="358"/>
      <c r="BI23" s="361">
        <f>+L230</f>
        <v>0</v>
      </c>
      <c r="BJ23" s="99"/>
      <c r="BO23" s="357"/>
      <c r="BP23" s="358"/>
      <c r="BQ23" s="358"/>
      <c r="BR23" s="359">
        <f t="shared" si="16"/>
        <v>0</v>
      </c>
      <c r="BS23" s="358"/>
      <c r="BT23" s="358"/>
      <c r="BU23" s="359">
        <f t="shared" si="17"/>
        <v>0</v>
      </c>
      <c r="BV23" s="352">
        <f t="shared" si="5"/>
        <v>0</v>
      </c>
      <c r="BW23" s="358"/>
      <c r="BX23" s="360">
        <f>CA23-SUM(BY23:BZ23)</f>
        <v>0</v>
      </c>
      <c r="BY23" s="223"/>
      <c r="BZ23" s="358"/>
      <c r="CA23" s="358"/>
      <c r="CB23" s="361">
        <f>+M230</f>
        <v>0</v>
      </c>
      <c r="CC23" s="99"/>
      <c r="CH23" s="357"/>
      <c r="CI23" s="358"/>
      <c r="CJ23" s="358"/>
      <c r="CK23" s="359">
        <f t="shared" si="18"/>
        <v>0</v>
      </c>
      <c r="CL23" s="358"/>
      <c r="CM23" s="358"/>
      <c r="CN23" s="359">
        <f>SUM(CL23:CM23)</f>
        <v>0</v>
      </c>
      <c r="CO23" s="352">
        <f t="shared" si="7"/>
        <v>0</v>
      </c>
      <c r="CP23" s="358"/>
      <c r="CQ23" s="360">
        <f t="shared" si="8"/>
        <v>0</v>
      </c>
      <c r="CR23" s="223"/>
      <c r="CS23" s="358"/>
      <c r="CT23" s="358"/>
      <c r="CU23" s="361">
        <f>+N230</f>
        <v>0</v>
      </c>
      <c r="CV23" s="99"/>
      <c r="DA23" s="357"/>
      <c r="DB23" s="358"/>
      <c r="DC23" s="358"/>
      <c r="DD23" s="359">
        <f t="shared" si="20"/>
        <v>0</v>
      </c>
      <c r="DE23" s="358"/>
      <c r="DF23" s="358"/>
      <c r="DG23" s="359">
        <f t="shared" si="21"/>
        <v>0</v>
      </c>
      <c r="DH23" s="352">
        <f t="shared" si="9"/>
        <v>0</v>
      </c>
      <c r="DI23" s="358"/>
      <c r="DJ23" s="360">
        <f t="shared" si="10"/>
        <v>0</v>
      </c>
      <c r="DK23" s="223"/>
      <c r="DL23" s="358"/>
      <c r="DM23" s="358"/>
      <c r="DN23" s="361">
        <f>+O230</f>
        <v>0</v>
      </c>
      <c r="DO23" s="99"/>
    </row>
    <row r="24" spans="1:119">
      <c r="A24" s="355" t="s">
        <v>647</v>
      </c>
      <c r="B24" s="103" t="s">
        <v>640</v>
      </c>
      <c r="C24" s="103"/>
      <c r="D24" s="103"/>
      <c r="E24" s="103"/>
      <c r="F24" s="103"/>
      <c r="G24" s="103"/>
      <c r="H24" s="103"/>
      <c r="I24" s="103"/>
      <c r="J24" s="99" t="s">
        <v>939</v>
      </c>
      <c r="K24" s="356">
        <f t="shared" ref="K24:O24" si="27">K234</f>
        <v>0</v>
      </c>
      <c r="L24" s="356">
        <f t="shared" si="27"/>
        <v>0</v>
      </c>
      <c r="M24" s="356">
        <f t="shared" si="27"/>
        <v>0</v>
      </c>
      <c r="N24" s="356">
        <f t="shared" si="27"/>
        <v>0</v>
      </c>
      <c r="O24" s="356">
        <f t="shared" si="27"/>
        <v>0</v>
      </c>
      <c r="P24" s="99"/>
      <c r="Q24" s="99"/>
      <c r="R24" s="99"/>
      <c r="S24" s="99"/>
      <c r="T24" s="99"/>
      <c r="U24" s="99"/>
      <c r="V24" s="99"/>
      <c r="W24" s="99"/>
      <c r="X24" s="99"/>
      <c r="Y24" s="99"/>
      <c r="Z24" s="99"/>
      <c r="AA24" s="99"/>
      <c r="AB24" s="99"/>
      <c r="AC24" s="357"/>
      <c r="AD24" s="358"/>
      <c r="AE24" s="358"/>
      <c r="AF24" s="359">
        <f t="shared" si="12"/>
        <v>0</v>
      </c>
      <c r="AG24" s="358"/>
      <c r="AH24" s="358"/>
      <c r="AI24" s="359">
        <f t="shared" si="13"/>
        <v>0</v>
      </c>
      <c r="AJ24" s="352">
        <f t="shared" si="1"/>
        <v>0</v>
      </c>
      <c r="AK24" s="358"/>
      <c r="AL24" s="360">
        <f t="shared" si="2"/>
        <v>0</v>
      </c>
      <c r="AM24" s="223"/>
      <c r="AN24" s="358"/>
      <c r="AO24" s="358"/>
      <c r="AP24" s="361">
        <f>+K258</f>
        <v>0</v>
      </c>
      <c r="AQ24" s="99"/>
      <c r="AV24" s="357"/>
      <c r="AW24" s="358"/>
      <c r="AX24" s="358"/>
      <c r="AY24" s="359">
        <f t="shared" si="14"/>
        <v>0</v>
      </c>
      <c r="AZ24" s="358"/>
      <c r="BA24" s="358"/>
      <c r="BB24" s="359">
        <f t="shared" si="15"/>
        <v>0</v>
      </c>
      <c r="BC24" s="352">
        <f t="shared" si="3"/>
        <v>0</v>
      </c>
      <c r="BD24" s="358"/>
      <c r="BE24" s="360">
        <f t="shared" si="4"/>
        <v>0</v>
      </c>
      <c r="BF24" s="223"/>
      <c r="BG24" s="358"/>
      <c r="BH24" s="358"/>
      <c r="BI24" s="361">
        <f>+L258</f>
        <v>0</v>
      </c>
      <c r="BJ24" s="99"/>
      <c r="BO24" s="357"/>
      <c r="BP24" s="358"/>
      <c r="BQ24" s="358"/>
      <c r="BR24" s="359">
        <f t="shared" si="16"/>
        <v>0</v>
      </c>
      <c r="BS24" s="358"/>
      <c r="BT24" s="358"/>
      <c r="BU24" s="359">
        <f t="shared" si="17"/>
        <v>0</v>
      </c>
      <c r="BV24" s="352">
        <f t="shared" si="5"/>
        <v>0</v>
      </c>
      <c r="BW24" s="358"/>
      <c r="BX24" s="360">
        <f t="shared" si="6"/>
        <v>0</v>
      </c>
      <c r="BY24" s="223"/>
      <c r="BZ24" s="358"/>
      <c r="CA24" s="358"/>
      <c r="CB24" s="361">
        <f>+M258</f>
        <v>0</v>
      </c>
      <c r="CC24" s="99"/>
      <c r="CH24" s="357"/>
      <c r="CI24" s="358"/>
      <c r="CJ24" s="358"/>
      <c r="CK24" s="359">
        <f t="shared" si="18"/>
        <v>0</v>
      </c>
      <c r="CL24" s="358"/>
      <c r="CM24" s="358"/>
      <c r="CN24" s="359">
        <f t="shared" si="19"/>
        <v>0</v>
      </c>
      <c r="CO24" s="352">
        <f t="shared" si="7"/>
        <v>0</v>
      </c>
      <c r="CP24" s="358"/>
      <c r="CQ24" s="360">
        <f t="shared" si="8"/>
        <v>0</v>
      </c>
      <c r="CR24" s="223"/>
      <c r="CS24" s="358"/>
      <c r="CT24" s="358"/>
      <c r="CU24" s="361">
        <f>+N258</f>
        <v>0</v>
      </c>
      <c r="CV24" s="99"/>
      <c r="DA24" s="357"/>
      <c r="DB24" s="358"/>
      <c r="DC24" s="358"/>
      <c r="DD24" s="359">
        <f t="shared" si="20"/>
        <v>0</v>
      </c>
      <c r="DE24" s="358"/>
      <c r="DF24" s="358"/>
      <c r="DG24" s="359">
        <f t="shared" si="21"/>
        <v>0</v>
      </c>
      <c r="DH24" s="352">
        <f t="shared" si="9"/>
        <v>0</v>
      </c>
      <c r="DI24" s="358"/>
      <c r="DJ24" s="360">
        <f t="shared" si="10"/>
        <v>0</v>
      </c>
      <c r="DK24" s="223"/>
      <c r="DL24" s="358"/>
      <c r="DM24" s="358"/>
      <c r="DN24" s="361">
        <f>+O258</f>
        <v>0</v>
      </c>
      <c r="DO24" s="99"/>
    </row>
    <row r="25" spans="1:119">
      <c r="A25" s="355" t="s">
        <v>648</v>
      </c>
      <c r="B25" s="103" t="s">
        <v>640</v>
      </c>
      <c r="C25" s="103"/>
      <c r="D25" s="103"/>
      <c r="E25" s="103"/>
      <c r="F25" s="103"/>
      <c r="G25" s="103"/>
      <c r="H25" s="103"/>
      <c r="I25" s="103"/>
      <c r="J25" s="99" t="s">
        <v>939</v>
      </c>
      <c r="K25" s="356">
        <f t="shared" ref="K25:O25" si="28">K262</f>
        <v>0</v>
      </c>
      <c r="L25" s="356">
        <f t="shared" si="28"/>
        <v>0</v>
      </c>
      <c r="M25" s="356">
        <f t="shared" si="28"/>
        <v>0</v>
      </c>
      <c r="N25" s="356">
        <f t="shared" si="28"/>
        <v>0</v>
      </c>
      <c r="O25" s="356">
        <f t="shared" si="28"/>
        <v>0</v>
      </c>
      <c r="P25" s="99"/>
      <c r="Q25" s="99"/>
      <c r="R25" s="99"/>
      <c r="S25" s="99"/>
      <c r="T25" s="99"/>
      <c r="U25" s="99"/>
      <c r="V25" s="99"/>
      <c r="W25" s="99"/>
      <c r="X25" s="99"/>
      <c r="Y25" s="99"/>
      <c r="Z25" s="99"/>
      <c r="AA25" s="99"/>
      <c r="AB25" s="99"/>
      <c r="AC25" s="357"/>
      <c r="AD25" s="358"/>
      <c r="AE25" s="358"/>
      <c r="AF25" s="359">
        <f t="shared" si="12"/>
        <v>0</v>
      </c>
      <c r="AG25" s="358"/>
      <c r="AH25" s="358"/>
      <c r="AI25" s="359">
        <f t="shared" si="13"/>
        <v>0</v>
      </c>
      <c r="AJ25" s="352">
        <f t="shared" si="1"/>
        <v>0</v>
      </c>
      <c r="AK25" s="358"/>
      <c r="AL25" s="360">
        <f t="shared" si="2"/>
        <v>0</v>
      </c>
      <c r="AM25" s="223"/>
      <c r="AN25" s="358"/>
      <c r="AO25" s="358"/>
      <c r="AP25" s="361">
        <f>+K286</f>
        <v>0</v>
      </c>
      <c r="AQ25" s="99"/>
      <c r="AV25" s="357"/>
      <c r="AW25" s="358"/>
      <c r="AX25" s="358"/>
      <c r="AY25" s="359">
        <f t="shared" si="14"/>
        <v>0</v>
      </c>
      <c r="AZ25" s="358"/>
      <c r="BA25" s="358"/>
      <c r="BB25" s="359">
        <f t="shared" si="15"/>
        <v>0</v>
      </c>
      <c r="BC25" s="352">
        <f t="shared" si="3"/>
        <v>0</v>
      </c>
      <c r="BD25" s="358"/>
      <c r="BE25" s="360">
        <f t="shared" si="4"/>
        <v>0</v>
      </c>
      <c r="BF25" s="223"/>
      <c r="BG25" s="358"/>
      <c r="BH25" s="358"/>
      <c r="BI25" s="361">
        <f>+L286</f>
        <v>0</v>
      </c>
      <c r="BJ25" s="99"/>
      <c r="BO25" s="357"/>
      <c r="BP25" s="358"/>
      <c r="BQ25" s="358"/>
      <c r="BR25" s="359">
        <f t="shared" si="16"/>
        <v>0</v>
      </c>
      <c r="BS25" s="358"/>
      <c r="BT25" s="358"/>
      <c r="BU25" s="359">
        <f t="shared" si="17"/>
        <v>0</v>
      </c>
      <c r="BV25" s="352">
        <f t="shared" si="5"/>
        <v>0</v>
      </c>
      <c r="BW25" s="358"/>
      <c r="BX25" s="360">
        <f t="shared" si="6"/>
        <v>0</v>
      </c>
      <c r="BY25" s="223"/>
      <c r="BZ25" s="358"/>
      <c r="CA25" s="358"/>
      <c r="CB25" s="361">
        <f>+M286</f>
        <v>0</v>
      </c>
      <c r="CC25" s="99"/>
      <c r="CH25" s="357"/>
      <c r="CI25" s="358"/>
      <c r="CJ25" s="358"/>
      <c r="CK25" s="359">
        <f t="shared" si="18"/>
        <v>0</v>
      </c>
      <c r="CL25" s="358"/>
      <c r="CM25" s="358"/>
      <c r="CN25" s="359">
        <f t="shared" si="19"/>
        <v>0</v>
      </c>
      <c r="CO25" s="352">
        <f t="shared" si="7"/>
        <v>0</v>
      </c>
      <c r="CP25" s="358"/>
      <c r="CQ25" s="360">
        <f t="shared" si="8"/>
        <v>0</v>
      </c>
      <c r="CR25" s="223"/>
      <c r="CS25" s="358"/>
      <c r="CT25" s="358"/>
      <c r="CU25" s="361">
        <f>+N286</f>
        <v>0</v>
      </c>
      <c r="CV25" s="99"/>
      <c r="DA25" s="357"/>
      <c r="DB25" s="358"/>
      <c r="DC25" s="358"/>
      <c r="DD25" s="359">
        <f t="shared" si="20"/>
        <v>0</v>
      </c>
      <c r="DE25" s="358"/>
      <c r="DF25" s="358"/>
      <c r="DG25" s="359">
        <f t="shared" si="21"/>
        <v>0</v>
      </c>
      <c r="DH25" s="352">
        <f t="shared" si="9"/>
        <v>0</v>
      </c>
      <c r="DI25" s="358"/>
      <c r="DJ25" s="360">
        <f t="shared" si="10"/>
        <v>0</v>
      </c>
      <c r="DK25" s="223"/>
      <c r="DL25" s="358"/>
      <c r="DM25" s="358"/>
      <c r="DN25" s="361">
        <f>+O286</f>
        <v>0</v>
      </c>
      <c r="DO25" s="99"/>
    </row>
    <row r="26" spans="1:119">
      <c r="A26" s="355" t="s">
        <v>649</v>
      </c>
      <c r="B26" s="103" t="s">
        <v>640</v>
      </c>
      <c r="C26" s="103"/>
      <c r="D26" s="103"/>
      <c r="E26" s="103"/>
      <c r="F26" s="103"/>
      <c r="G26" s="103"/>
      <c r="H26" s="103"/>
      <c r="I26" s="103"/>
      <c r="J26" s="99" t="s">
        <v>939</v>
      </c>
      <c r="K26" s="356">
        <f t="shared" ref="K26:O26" si="29">K290</f>
        <v>0</v>
      </c>
      <c r="L26" s="356">
        <f t="shared" si="29"/>
        <v>0</v>
      </c>
      <c r="M26" s="356">
        <f t="shared" si="29"/>
        <v>0</v>
      </c>
      <c r="N26" s="356">
        <f t="shared" si="29"/>
        <v>0</v>
      </c>
      <c r="O26" s="356">
        <f t="shared" si="29"/>
        <v>0</v>
      </c>
      <c r="P26" s="99"/>
      <c r="Q26" s="99"/>
      <c r="R26" s="99"/>
      <c r="S26" s="99"/>
      <c r="T26" s="99"/>
      <c r="U26" s="99"/>
      <c r="V26" s="99"/>
      <c r="W26" s="99"/>
      <c r="X26" s="99"/>
      <c r="Y26" s="99"/>
      <c r="Z26" s="99"/>
      <c r="AA26" s="99"/>
      <c r="AB26" s="99"/>
      <c r="AC26" s="357"/>
      <c r="AD26" s="358"/>
      <c r="AE26" s="358"/>
      <c r="AF26" s="359">
        <f t="shared" si="12"/>
        <v>0</v>
      </c>
      <c r="AG26" s="358"/>
      <c r="AH26" s="358"/>
      <c r="AI26" s="359">
        <f t="shared" si="13"/>
        <v>0</v>
      </c>
      <c r="AJ26" s="352">
        <f t="shared" si="1"/>
        <v>0</v>
      </c>
      <c r="AK26" s="358"/>
      <c r="AL26" s="360">
        <f t="shared" si="2"/>
        <v>0</v>
      </c>
      <c r="AM26" s="223"/>
      <c r="AN26" s="358"/>
      <c r="AO26" s="358"/>
      <c r="AP26" s="361">
        <f>+K314</f>
        <v>0</v>
      </c>
      <c r="AQ26" s="99"/>
      <c r="AV26" s="357"/>
      <c r="AW26" s="358"/>
      <c r="AX26" s="358"/>
      <c r="AY26" s="359">
        <f t="shared" si="14"/>
        <v>0</v>
      </c>
      <c r="AZ26" s="358"/>
      <c r="BA26" s="358"/>
      <c r="BB26" s="359">
        <f t="shared" si="15"/>
        <v>0</v>
      </c>
      <c r="BC26" s="352">
        <f t="shared" si="3"/>
        <v>0</v>
      </c>
      <c r="BD26" s="358"/>
      <c r="BE26" s="360">
        <f t="shared" si="4"/>
        <v>0</v>
      </c>
      <c r="BF26" s="223"/>
      <c r="BG26" s="358"/>
      <c r="BH26" s="358"/>
      <c r="BI26" s="361">
        <f>+L314</f>
        <v>0</v>
      </c>
      <c r="BJ26" s="99"/>
      <c r="BO26" s="357"/>
      <c r="BP26" s="358"/>
      <c r="BQ26" s="358"/>
      <c r="BR26" s="359">
        <f t="shared" si="16"/>
        <v>0</v>
      </c>
      <c r="BS26" s="358"/>
      <c r="BT26" s="358"/>
      <c r="BU26" s="359">
        <f t="shared" si="17"/>
        <v>0</v>
      </c>
      <c r="BV26" s="352">
        <f t="shared" si="5"/>
        <v>0</v>
      </c>
      <c r="BW26" s="358"/>
      <c r="BX26" s="360">
        <f t="shared" si="6"/>
        <v>0</v>
      </c>
      <c r="BY26" s="223"/>
      <c r="BZ26" s="358"/>
      <c r="CA26" s="358"/>
      <c r="CB26" s="361">
        <f>+M314</f>
        <v>0</v>
      </c>
      <c r="CC26" s="99"/>
      <c r="CH26" s="357"/>
      <c r="CI26" s="358"/>
      <c r="CJ26" s="358"/>
      <c r="CK26" s="359">
        <f t="shared" si="18"/>
        <v>0</v>
      </c>
      <c r="CL26" s="358"/>
      <c r="CM26" s="358"/>
      <c r="CN26" s="359">
        <f t="shared" si="19"/>
        <v>0</v>
      </c>
      <c r="CO26" s="352">
        <f t="shared" si="7"/>
        <v>0</v>
      </c>
      <c r="CP26" s="358"/>
      <c r="CQ26" s="360">
        <f t="shared" si="8"/>
        <v>0</v>
      </c>
      <c r="CR26" s="223"/>
      <c r="CS26" s="358"/>
      <c r="CT26" s="358"/>
      <c r="CU26" s="361">
        <f>+N314</f>
        <v>0</v>
      </c>
      <c r="CV26" s="99"/>
      <c r="DA26" s="357"/>
      <c r="DB26" s="358"/>
      <c r="DC26" s="358"/>
      <c r="DD26" s="359">
        <f t="shared" si="20"/>
        <v>0</v>
      </c>
      <c r="DE26" s="358"/>
      <c r="DF26" s="358"/>
      <c r="DG26" s="359">
        <f t="shared" si="21"/>
        <v>0</v>
      </c>
      <c r="DH26" s="352">
        <f t="shared" si="9"/>
        <v>0</v>
      </c>
      <c r="DI26" s="358"/>
      <c r="DJ26" s="360">
        <f t="shared" si="10"/>
        <v>0</v>
      </c>
      <c r="DK26" s="223"/>
      <c r="DL26" s="358"/>
      <c r="DM26" s="358"/>
      <c r="DN26" s="361">
        <f>+O314</f>
        <v>0</v>
      </c>
      <c r="DO26" s="99"/>
    </row>
    <row r="27" spans="1:119">
      <c r="A27" s="355" t="s">
        <v>650</v>
      </c>
      <c r="B27" s="103" t="s">
        <v>640</v>
      </c>
      <c r="C27" s="103"/>
      <c r="D27" s="103"/>
      <c r="E27" s="103"/>
      <c r="F27" s="103"/>
      <c r="G27" s="103"/>
      <c r="H27" s="103"/>
      <c r="I27" s="103"/>
      <c r="J27" s="99" t="s">
        <v>939</v>
      </c>
      <c r="K27" s="356">
        <f t="shared" ref="K27:O27" si="30">K318</f>
        <v>0</v>
      </c>
      <c r="L27" s="356">
        <f t="shared" si="30"/>
        <v>0</v>
      </c>
      <c r="M27" s="356">
        <f t="shared" si="30"/>
        <v>0</v>
      </c>
      <c r="N27" s="356">
        <f t="shared" si="30"/>
        <v>0</v>
      </c>
      <c r="O27" s="356">
        <f t="shared" si="30"/>
        <v>0</v>
      </c>
      <c r="AC27" s="357"/>
      <c r="AD27" s="358"/>
      <c r="AE27" s="358"/>
      <c r="AF27" s="359">
        <f t="shared" si="12"/>
        <v>0</v>
      </c>
      <c r="AG27" s="358"/>
      <c r="AH27" s="358"/>
      <c r="AI27" s="359">
        <f t="shared" si="13"/>
        <v>0</v>
      </c>
      <c r="AJ27" s="352">
        <f t="shared" si="1"/>
        <v>0</v>
      </c>
      <c r="AK27" s="358"/>
      <c r="AL27" s="360">
        <f t="shared" si="2"/>
        <v>0</v>
      </c>
      <c r="AM27" s="223"/>
      <c r="AN27" s="358"/>
      <c r="AO27" s="358"/>
      <c r="AP27" s="361">
        <f>+K342</f>
        <v>0</v>
      </c>
      <c r="AQ27" s="99"/>
      <c r="AV27" s="357"/>
      <c r="AW27" s="358"/>
      <c r="AX27" s="358"/>
      <c r="AY27" s="359">
        <f t="shared" si="14"/>
        <v>0</v>
      </c>
      <c r="AZ27" s="358"/>
      <c r="BA27" s="358"/>
      <c r="BB27" s="359">
        <f t="shared" si="15"/>
        <v>0</v>
      </c>
      <c r="BC27" s="352">
        <f t="shared" si="3"/>
        <v>0</v>
      </c>
      <c r="BD27" s="358"/>
      <c r="BE27" s="360">
        <f t="shared" si="4"/>
        <v>0</v>
      </c>
      <c r="BF27" s="223"/>
      <c r="BG27" s="358"/>
      <c r="BH27" s="358"/>
      <c r="BI27" s="361">
        <f>+L342</f>
        <v>0</v>
      </c>
      <c r="BJ27" s="99"/>
      <c r="BO27" s="357"/>
      <c r="BP27" s="358"/>
      <c r="BQ27" s="358"/>
      <c r="BR27" s="359">
        <f t="shared" si="16"/>
        <v>0</v>
      </c>
      <c r="BS27" s="358"/>
      <c r="BT27" s="358"/>
      <c r="BU27" s="359">
        <f t="shared" si="17"/>
        <v>0</v>
      </c>
      <c r="BV27" s="352">
        <f t="shared" si="5"/>
        <v>0</v>
      </c>
      <c r="BW27" s="358"/>
      <c r="BX27" s="360">
        <f t="shared" si="6"/>
        <v>0</v>
      </c>
      <c r="BY27" s="223"/>
      <c r="BZ27" s="358"/>
      <c r="CA27" s="358"/>
      <c r="CB27" s="361">
        <f>+M342</f>
        <v>0</v>
      </c>
      <c r="CC27" s="99"/>
      <c r="CH27" s="357"/>
      <c r="CI27" s="358"/>
      <c r="CJ27" s="358"/>
      <c r="CK27" s="359">
        <f>SUM(CH27:CJ27)</f>
        <v>0</v>
      </c>
      <c r="CL27" s="358"/>
      <c r="CM27" s="358"/>
      <c r="CN27" s="359">
        <f t="shared" si="19"/>
        <v>0</v>
      </c>
      <c r="CO27" s="352">
        <f t="shared" si="7"/>
        <v>0</v>
      </c>
      <c r="CP27" s="358"/>
      <c r="CQ27" s="360">
        <f t="shared" si="8"/>
        <v>0</v>
      </c>
      <c r="CR27" s="223"/>
      <c r="CS27" s="358"/>
      <c r="CT27" s="358"/>
      <c r="CU27" s="361">
        <f>+N342</f>
        <v>0</v>
      </c>
      <c r="CV27" s="99"/>
      <c r="DA27" s="357"/>
      <c r="DB27" s="358"/>
      <c r="DC27" s="358"/>
      <c r="DD27" s="359">
        <f t="shared" si="20"/>
        <v>0</v>
      </c>
      <c r="DE27" s="358"/>
      <c r="DF27" s="358"/>
      <c r="DG27" s="359">
        <f t="shared" si="21"/>
        <v>0</v>
      </c>
      <c r="DH27" s="352">
        <f t="shared" si="9"/>
        <v>0</v>
      </c>
      <c r="DI27" s="358"/>
      <c r="DJ27" s="360">
        <f>DM27-SUM(DK27:DL27)</f>
        <v>0</v>
      </c>
      <c r="DK27" s="223"/>
      <c r="DL27" s="358"/>
      <c r="DM27" s="358"/>
      <c r="DN27" s="361">
        <f>+O342</f>
        <v>0</v>
      </c>
      <c r="DO27" s="99"/>
    </row>
    <row r="28" spans="1:119">
      <c r="A28" s="355" t="s">
        <v>651</v>
      </c>
      <c r="B28" s="103" t="s">
        <v>640</v>
      </c>
      <c r="C28" s="103"/>
      <c r="D28" s="103"/>
      <c r="E28" s="103"/>
      <c r="F28" s="103"/>
      <c r="G28" s="103"/>
      <c r="H28" s="103"/>
      <c r="I28" s="103"/>
      <c r="J28" s="99" t="s">
        <v>939</v>
      </c>
      <c r="K28" s="356">
        <f t="shared" ref="K28:O28" si="31">K346</f>
        <v>0</v>
      </c>
      <c r="L28" s="356">
        <f t="shared" si="31"/>
        <v>0</v>
      </c>
      <c r="M28" s="356">
        <f t="shared" si="31"/>
        <v>0</v>
      </c>
      <c r="N28" s="356">
        <f t="shared" si="31"/>
        <v>0</v>
      </c>
      <c r="O28" s="356">
        <f t="shared" si="31"/>
        <v>0</v>
      </c>
      <c r="AC28" s="357"/>
      <c r="AD28" s="358"/>
      <c r="AE28" s="358"/>
      <c r="AF28" s="359">
        <f t="shared" si="12"/>
        <v>0</v>
      </c>
      <c r="AG28" s="358"/>
      <c r="AH28" s="358"/>
      <c r="AI28" s="359">
        <f t="shared" si="13"/>
        <v>0</v>
      </c>
      <c r="AJ28" s="352">
        <f t="shared" si="1"/>
        <v>0</v>
      </c>
      <c r="AK28" s="358"/>
      <c r="AL28" s="360">
        <f t="shared" si="2"/>
        <v>0</v>
      </c>
      <c r="AM28" s="223"/>
      <c r="AN28" s="358"/>
      <c r="AO28" s="358"/>
      <c r="AP28" s="361">
        <f>+K370</f>
        <v>0</v>
      </c>
      <c r="AQ28" s="99"/>
      <c r="AV28" s="357"/>
      <c r="AW28" s="358"/>
      <c r="AX28" s="358"/>
      <c r="AY28" s="359">
        <f t="shared" si="14"/>
        <v>0</v>
      </c>
      <c r="AZ28" s="358"/>
      <c r="BA28" s="358"/>
      <c r="BB28" s="359">
        <f t="shared" si="15"/>
        <v>0</v>
      </c>
      <c r="BC28" s="352">
        <f t="shared" si="3"/>
        <v>0</v>
      </c>
      <c r="BD28" s="358"/>
      <c r="BE28" s="360">
        <f t="shared" si="4"/>
        <v>0</v>
      </c>
      <c r="BF28" s="223"/>
      <c r="BG28" s="358"/>
      <c r="BH28" s="358"/>
      <c r="BI28" s="361">
        <f>+L370</f>
        <v>0</v>
      </c>
      <c r="BJ28" s="99"/>
      <c r="BO28" s="357"/>
      <c r="BP28" s="358"/>
      <c r="BQ28" s="358"/>
      <c r="BR28" s="359">
        <f t="shared" si="16"/>
        <v>0</v>
      </c>
      <c r="BS28" s="358"/>
      <c r="BT28" s="358"/>
      <c r="BU28" s="359">
        <f t="shared" si="17"/>
        <v>0</v>
      </c>
      <c r="BV28" s="352">
        <f t="shared" si="5"/>
        <v>0</v>
      </c>
      <c r="BW28" s="358"/>
      <c r="BX28" s="360">
        <f t="shared" si="6"/>
        <v>0</v>
      </c>
      <c r="BY28" s="223"/>
      <c r="BZ28" s="358"/>
      <c r="CA28" s="358"/>
      <c r="CB28" s="361">
        <f>+M370</f>
        <v>0</v>
      </c>
      <c r="CC28" s="99"/>
      <c r="CH28" s="357"/>
      <c r="CI28" s="358"/>
      <c r="CJ28" s="358"/>
      <c r="CK28" s="359">
        <f t="shared" si="18"/>
        <v>0</v>
      </c>
      <c r="CL28" s="358"/>
      <c r="CM28" s="358"/>
      <c r="CN28" s="359">
        <f t="shared" si="19"/>
        <v>0</v>
      </c>
      <c r="CO28" s="352">
        <f t="shared" si="7"/>
        <v>0</v>
      </c>
      <c r="CP28" s="358"/>
      <c r="CQ28" s="360">
        <f t="shared" si="8"/>
        <v>0</v>
      </c>
      <c r="CR28" s="223"/>
      <c r="CS28" s="358"/>
      <c r="CT28" s="358"/>
      <c r="CU28" s="361">
        <f>+N370</f>
        <v>0</v>
      </c>
      <c r="CV28" s="99"/>
      <c r="DA28" s="357"/>
      <c r="DB28" s="358"/>
      <c r="DC28" s="358"/>
      <c r="DD28" s="359">
        <f t="shared" si="20"/>
        <v>0</v>
      </c>
      <c r="DE28" s="358"/>
      <c r="DF28" s="358"/>
      <c r="DG28" s="359">
        <f t="shared" si="21"/>
        <v>0</v>
      </c>
      <c r="DH28" s="352">
        <f t="shared" si="9"/>
        <v>0</v>
      </c>
      <c r="DI28" s="358"/>
      <c r="DJ28" s="360">
        <f t="shared" si="10"/>
        <v>0</v>
      </c>
      <c r="DK28" s="223"/>
      <c r="DL28" s="358"/>
      <c r="DM28" s="358"/>
      <c r="DN28" s="361">
        <f>+O370</f>
        <v>0</v>
      </c>
      <c r="DO28" s="99"/>
    </row>
    <row r="29" spans="1:119">
      <c r="A29" s="355" t="s">
        <v>652</v>
      </c>
      <c r="B29" s="103" t="s">
        <v>640</v>
      </c>
      <c r="C29" s="103"/>
      <c r="D29" s="103"/>
      <c r="E29" s="103"/>
      <c r="F29" s="103"/>
      <c r="G29" s="103"/>
      <c r="H29" s="103"/>
      <c r="I29" s="103"/>
      <c r="J29" s="99" t="s">
        <v>939</v>
      </c>
      <c r="K29" s="356">
        <f t="shared" ref="K29:O29" si="32">K374</f>
        <v>0</v>
      </c>
      <c r="L29" s="356">
        <f t="shared" si="32"/>
        <v>0</v>
      </c>
      <c r="M29" s="356">
        <f t="shared" si="32"/>
        <v>0</v>
      </c>
      <c r="N29" s="356">
        <f t="shared" si="32"/>
        <v>0</v>
      </c>
      <c r="O29" s="356">
        <f t="shared" si="32"/>
        <v>0</v>
      </c>
      <c r="P29" s="99"/>
      <c r="Q29" s="99"/>
      <c r="R29" s="99"/>
      <c r="S29" s="99"/>
      <c r="T29" s="99"/>
      <c r="U29" s="99"/>
      <c r="V29" s="99"/>
      <c r="W29" s="99"/>
      <c r="X29" s="99"/>
      <c r="Y29" s="99"/>
      <c r="Z29" s="99"/>
      <c r="AA29" s="99"/>
      <c r="AB29" s="99"/>
      <c r="AC29" s="357"/>
      <c r="AD29" s="358"/>
      <c r="AE29" s="358"/>
      <c r="AF29" s="359">
        <f t="shared" si="12"/>
        <v>0</v>
      </c>
      <c r="AG29" s="358"/>
      <c r="AH29" s="358"/>
      <c r="AI29" s="359">
        <f t="shared" si="13"/>
        <v>0</v>
      </c>
      <c r="AJ29" s="352">
        <f t="shared" si="1"/>
        <v>0</v>
      </c>
      <c r="AK29" s="358"/>
      <c r="AL29" s="360">
        <f t="shared" si="2"/>
        <v>0</v>
      </c>
      <c r="AM29" s="223"/>
      <c r="AN29" s="358"/>
      <c r="AO29" s="358"/>
      <c r="AP29" s="361">
        <f>+K398</f>
        <v>0</v>
      </c>
      <c r="AQ29" s="99"/>
      <c r="AV29" s="357"/>
      <c r="AW29" s="358"/>
      <c r="AX29" s="358"/>
      <c r="AY29" s="359">
        <f t="shared" si="14"/>
        <v>0</v>
      </c>
      <c r="AZ29" s="358"/>
      <c r="BA29" s="358"/>
      <c r="BB29" s="359">
        <f t="shared" si="15"/>
        <v>0</v>
      </c>
      <c r="BC29" s="352">
        <f t="shared" si="3"/>
        <v>0</v>
      </c>
      <c r="BD29" s="358"/>
      <c r="BE29" s="360">
        <f t="shared" si="4"/>
        <v>0</v>
      </c>
      <c r="BF29" s="223"/>
      <c r="BG29" s="358"/>
      <c r="BH29" s="358"/>
      <c r="BI29" s="361">
        <f>+L398</f>
        <v>0</v>
      </c>
      <c r="BJ29" s="99"/>
      <c r="BO29" s="357"/>
      <c r="BP29" s="358"/>
      <c r="BQ29" s="358"/>
      <c r="BR29" s="359">
        <f t="shared" si="16"/>
        <v>0</v>
      </c>
      <c r="BS29" s="358"/>
      <c r="BT29" s="358"/>
      <c r="BU29" s="359">
        <f t="shared" si="17"/>
        <v>0</v>
      </c>
      <c r="BV29" s="352">
        <f t="shared" si="5"/>
        <v>0</v>
      </c>
      <c r="BW29" s="358"/>
      <c r="BX29" s="360">
        <f t="shared" si="6"/>
        <v>0</v>
      </c>
      <c r="BY29" s="223"/>
      <c r="BZ29" s="358"/>
      <c r="CA29" s="358"/>
      <c r="CB29" s="361">
        <f>+M398</f>
        <v>0</v>
      </c>
      <c r="CC29" s="99"/>
      <c r="CH29" s="357"/>
      <c r="CI29" s="358"/>
      <c r="CJ29" s="358"/>
      <c r="CK29" s="359">
        <f t="shared" si="18"/>
        <v>0</v>
      </c>
      <c r="CL29" s="358"/>
      <c r="CM29" s="358"/>
      <c r="CN29" s="359">
        <f t="shared" si="19"/>
        <v>0</v>
      </c>
      <c r="CO29" s="352">
        <f t="shared" si="7"/>
        <v>0</v>
      </c>
      <c r="CP29" s="358"/>
      <c r="CQ29" s="360">
        <f t="shared" si="8"/>
        <v>0</v>
      </c>
      <c r="CR29" s="223"/>
      <c r="CS29" s="358"/>
      <c r="CT29" s="358"/>
      <c r="CU29" s="361">
        <f>+N398</f>
        <v>0</v>
      </c>
      <c r="CV29" s="99"/>
      <c r="DA29" s="357"/>
      <c r="DB29" s="358"/>
      <c r="DC29" s="358"/>
      <c r="DD29" s="359">
        <f t="shared" si="20"/>
        <v>0</v>
      </c>
      <c r="DE29" s="358"/>
      <c r="DF29" s="358"/>
      <c r="DG29" s="359">
        <f t="shared" si="21"/>
        <v>0</v>
      </c>
      <c r="DH29" s="352">
        <f t="shared" si="9"/>
        <v>0</v>
      </c>
      <c r="DI29" s="358"/>
      <c r="DJ29" s="360">
        <f t="shared" si="10"/>
        <v>0</v>
      </c>
      <c r="DK29" s="223"/>
      <c r="DL29" s="358"/>
      <c r="DM29" s="358"/>
      <c r="DN29" s="361">
        <f>+O398</f>
        <v>0</v>
      </c>
      <c r="DO29" s="99"/>
    </row>
    <row r="30" spans="1:119">
      <c r="A30" s="355" t="s">
        <v>653</v>
      </c>
      <c r="B30" s="103" t="s">
        <v>640</v>
      </c>
      <c r="C30" s="103"/>
      <c r="D30" s="103"/>
      <c r="E30" s="103"/>
      <c r="F30" s="103"/>
      <c r="G30" s="103"/>
      <c r="H30" s="103"/>
      <c r="I30" s="103"/>
      <c r="J30" s="99" t="s">
        <v>939</v>
      </c>
      <c r="K30" s="356">
        <f t="shared" ref="K30:O30" si="33">K402</f>
        <v>0</v>
      </c>
      <c r="L30" s="356">
        <f t="shared" si="33"/>
        <v>0</v>
      </c>
      <c r="M30" s="356">
        <f t="shared" si="33"/>
        <v>0</v>
      </c>
      <c r="N30" s="356">
        <f t="shared" si="33"/>
        <v>0</v>
      </c>
      <c r="O30" s="356">
        <f t="shared" si="33"/>
        <v>0</v>
      </c>
      <c r="P30" s="99"/>
      <c r="Q30" s="99"/>
      <c r="R30" s="99"/>
      <c r="S30" s="99"/>
      <c r="T30" s="99"/>
      <c r="U30" s="99"/>
      <c r="V30" s="99"/>
      <c r="W30" s="99"/>
      <c r="X30" s="99"/>
      <c r="Y30" s="99"/>
      <c r="Z30" s="99"/>
      <c r="AA30" s="99"/>
      <c r="AB30" s="99"/>
      <c r="AC30" s="357"/>
      <c r="AD30" s="358"/>
      <c r="AE30" s="358"/>
      <c r="AF30" s="359">
        <f t="shared" si="12"/>
        <v>0</v>
      </c>
      <c r="AG30" s="358"/>
      <c r="AH30" s="358"/>
      <c r="AI30" s="359">
        <f t="shared" si="13"/>
        <v>0</v>
      </c>
      <c r="AJ30" s="352">
        <f t="shared" si="1"/>
        <v>0</v>
      </c>
      <c r="AK30" s="358"/>
      <c r="AL30" s="360">
        <f t="shared" si="2"/>
        <v>0</v>
      </c>
      <c r="AM30" s="223"/>
      <c r="AN30" s="358"/>
      <c r="AO30" s="358"/>
      <c r="AP30" s="361">
        <f>+K426</f>
        <v>0</v>
      </c>
      <c r="AQ30" s="99"/>
      <c r="AV30" s="357"/>
      <c r="AW30" s="358"/>
      <c r="AX30" s="358"/>
      <c r="AY30" s="359">
        <f t="shared" si="14"/>
        <v>0</v>
      </c>
      <c r="AZ30" s="358"/>
      <c r="BA30" s="358"/>
      <c r="BB30" s="359">
        <f t="shared" si="15"/>
        <v>0</v>
      </c>
      <c r="BC30" s="352">
        <f t="shared" si="3"/>
        <v>0</v>
      </c>
      <c r="BD30" s="358"/>
      <c r="BE30" s="360">
        <f t="shared" si="4"/>
        <v>0</v>
      </c>
      <c r="BF30" s="223"/>
      <c r="BG30" s="358"/>
      <c r="BH30" s="358"/>
      <c r="BI30" s="361">
        <f>+L426</f>
        <v>0</v>
      </c>
      <c r="BJ30" s="99"/>
      <c r="BO30" s="357"/>
      <c r="BP30" s="358"/>
      <c r="BQ30" s="358"/>
      <c r="BR30" s="359">
        <f t="shared" si="16"/>
        <v>0</v>
      </c>
      <c r="BS30" s="358"/>
      <c r="BT30" s="358"/>
      <c r="BU30" s="359">
        <f t="shared" si="17"/>
        <v>0</v>
      </c>
      <c r="BV30" s="352">
        <f t="shared" si="5"/>
        <v>0</v>
      </c>
      <c r="BW30" s="358"/>
      <c r="BX30" s="360">
        <f t="shared" si="6"/>
        <v>0</v>
      </c>
      <c r="BY30" s="223"/>
      <c r="BZ30" s="358"/>
      <c r="CA30" s="358"/>
      <c r="CB30" s="361">
        <f>+M426</f>
        <v>0</v>
      </c>
      <c r="CC30" s="99"/>
      <c r="CH30" s="357"/>
      <c r="CI30" s="358"/>
      <c r="CJ30" s="358"/>
      <c r="CK30" s="359">
        <f t="shared" si="18"/>
        <v>0</v>
      </c>
      <c r="CL30" s="358"/>
      <c r="CM30" s="358"/>
      <c r="CN30" s="359">
        <f t="shared" si="19"/>
        <v>0</v>
      </c>
      <c r="CO30" s="352">
        <f>CQ30-CP30</f>
        <v>0</v>
      </c>
      <c r="CP30" s="358"/>
      <c r="CQ30" s="360">
        <f t="shared" si="8"/>
        <v>0</v>
      </c>
      <c r="CR30" s="223"/>
      <c r="CS30" s="358"/>
      <c r="CT30" s="358"/>
      <c r="CU30" s="361">
        <f>+N426</f>
        <v>0</v>
      </c>
      <c r="CV30" s="99"/>
      <c r="DA30" s="357"/>
      <c r="DB30" s="358"/>
      <c r="DC30" s="358"/>
      <c r="DD30" s="359">
        <f>SUM(DA30:DC30)</f>
        <v>0</v>
      </c>
      <c r="DE30" s="358"/>
      <c r="DF30" s="358"/>
      <c r="DG30" s="359">
        <f t="shared" si="21"/>
        <v>0</v>
      </c>
      <c r="DH30" s="352">
        <f t="shared" si="9"/>
        <v>0</v>
      </c>
      <c r="DI30" s="358"/>
      <c r="DJ30" s="360">
        <f t="shared" si="10"/>
        <v>0</v>
      </c>
      <c r="DK30" s="223"/>
      <c r="DL30" s="358"/>
      <c r="DM30" s="358"/>
      <c r="DN30" s="361">
        <f>+O426</f>
        <v>0</v>
      </c>
      <c r="DO30" s="99"/>
    </row>
    <row r="31" spans="1:119">
      <c r="A31" s="355" t="s">
        <v>654</v>
      </c>
      <c r="B31" s="103" t="s">
        <v>640</v>
      </c>
      <c r="C31" s="103"/>
      <c r="D31" s="103"/>
      <c r="E31" s="103"/>
      <c r="F31" s="103"/>
      <c r="G31" s="103"/>
      <c r="H31" s="103"/>
      <c r="I31" s="103"/>
      <c r="J31" s="99" t="s">
        <v>939</v>
      </c>
      <c r="K31" s="356">
        <f t="shared" ref="K31:O31" si="34">K430</f>
        <v>0</v>
      </c>
      <c r="L31" s="356">
        <f t="shared" si="34"/>
        <v>0</v>
      </c>
      <c r="M31" s="356">
        <f t="shared" si="34"/>
        <v>0</v>
      </c>
      <c r="N31" s="356">
        <f t="shared" si="34"/>
        <v>0</v>
      </c>
      <c r="O31" s="356">
        <f t="shared" si="34"/>
        <v>0</v>
      </c>
      <c r="P31" s="103"/>
      <c r="Q31" s="103"/>
      <c r="R31" s="103"/>
      <c r="S31" s="103"/>
      <c r="T31" s="103"/>
      <c r="U31" s="103"/>
      <c r="V31" s="103"/>
      <c r="W31" s="103"/>
      <c r="X31" s="103"/>
      <c r="Y31" s="103"/>
      <c r="Z31" s="103"/>
      <c r="AA31" s="103"/>
      <c r="AB31" s="103"/>
      <c r="AC31" s="357"/>
      <c r="AD31" s="358"/>
      <c r="AE31" s="358"/>
      <c r="AF31" s="359">
        <f t="shared" si="12"/>
        <v>0</v>
      </c>
      <c r="AG31" s="358"/>
      <c r="AH31" s="358"/>
      <c r="AI31" s="359">
        <f t="shared" si="13"/>
        <v>0</v>
      </c>
      <c r="AJ31" s="352">
        <f t="shared" si="1"/>
        <v>0</v>
      </c>
      <c r="AK31" s="358"/>
      <c r="AL31" s="360">
        <f t="shared" si="2"/>
        <v>0</v>
      </c>
      <c r="AM31" s="223"/>
      <c r="AN31" s="358"/>
      <c r="AO31" s="358"/>
      <c r="AP31" s="361">
        <f>+K454</f>
        <v>0</v>
      </c>
      <c r="AQ31" s="103"/>
      <c r="AV31" s="357"/>
      <c r="AW31" s="358"/>
      <c r="AX31" s="358"/>
      <c r="AY31" s="359">
        <f t="shared" si="14"/>
        <v>0</v>
      </c>
      <c r="AZ31" s="358"/>
      <c r="BA31" s="358"/>
      <c r="BB31" s="359">
        <f t="shared" si="15"/>
        <v>0</v>
      </c>
      <c r="BC31" s="352">
        <f t="shared" si="3"/>
        <v>0</v>
      </c>
      <c r="BD31" s="358"/>
      <c r="BE31" s="360">
        <f t="shared" si="4"/>
        <v>0</v>
      </c>
      <c r="BF31" s="223"/>
      <c r="BG31" s="358"/>
      <c r="BH31" s="358"/>
      <c r="BI31" s="361">
        <f>+L454</f>
        <v>0</v>
      </c>
      <c r="BJ31" s="103"/>
      <c r="BO31" s="357"/>
      <c r="BP31" s="358"/>
      <c r="BQ31" s="358"/>
      <c r="BR31" s="359">
        <f t="shared" si="16"/>
        <v>0</v>
      </c>
      <c r="BS31" s="358"/>
      <c r="BT31" s="358"/>
      <c r="BU31" s="359">
        <f t="shared" si="17"/>
        <v>0</v>
      </c>
      <c r="BV31" s="352">
        <f t="shared" si="5"/>
        <v>0</v>
      </c>
      <c r="BW31" s="358"/>
      <c r="BX31" s="360">
        <f t="shared" si="6"/>
        <v>0</v>
      </c>
      <c r="BY31" s="223"/>
      <c r="BZ31" s="358"/>
      <c r="CA31" s="358"/>
      <c r="CB31" s="361">
        <f>+M454</f>
        <v>0</v>
      </c>
      <c r="CC31" s="103"/>
      <c r="CH31" s="357"/>
      <c r="CI31" s="358"/>
      <c r="CJ31" s="358"/>
      <c r="CK31" s="359">
        <f t="shared" si="18"/>
        <v>0</v>
      </c>
      <c r="CL31" s="358"/>
      <c r="CM31" s="358"/>
      <c r="CN31" s="359">
        <f t="shared" si="19"/>
        <v>0</v>
      </c>
      <c r="CO31" s="352">
        <f t="shared" si="7"/>
        <v>0</v>
      </c>
      <c r="CP31" s="358"/>
      <c r="CQ31" s="360">
        <f t="shared" si="8"/>
        <v>0</v>
      </c>
      <c r="CR31" s="223"/>
      <c r="CS31" s="358"/>
      <c r="CT31" s="358"/>
      <c r="CU31" s="361">
        <f>+N454</f>
        <v>0</v>
      </c>
      <c r="CV31" s="103"/>
      <c r="DA31" s="357"/>
      <c r="DB31" s="358"/>
      <c r="DC31" s="358"/>
      <c r="DD31" s="359">
        <f t="shared" si="20"/>
        <v>0</v>
      </c>
      <c r="DE31" s="358"/>
      <c r="DF31" s="358"/>
      <c r="DG31" s="359">
        <f t="shared" si="21"/>
        <v>0</v>
      </c>
      <c r="DH31" s="352">
        <f t="shared" si="9"/>
        <v>0</v>
      </c>
      <c r="DI31" s="358"/>
      <c r="DJ31" s="360">
        <f t="shared" si="10"/>
        <v>0</v>
      </c>
      <c r="DK31" s="223"/>
      <c r="DL31" s="358"/>
      <c r="DM31" s="358"/>
      <c r="DN31" s="361">
        <f>+O454</f>
        <v>0</v>
      </c>
      <c r="DO31" s="103"/>
    </row>
    <row r="32" spans="1:119">
      <c r="A32" s="105" t="s">
        <v>253</v>
      </c>
      <c r="B32" s="103"/>
      <c r="C32" s="103"/>
      <c r="D32" s="103"/>
      <c r="E32" s="103"/>
      <c r="F32" s="103"/>
      <c r="G32" s="103"/>
      <c r="H32" s="103"/>
      <c r="I32" s="103"/>
      <c r="J32" s="99" t="s">
        <v>939</v>
      </c>
      <c r="K32" s="362">
        <f>SUM(K17:K31)</f>
        <v>0</v>
      </c>
      <c r="L32" s="362">
        <f>SUM(L17:L31)</f>
        <v>0</v>
      </c>
      <c r="M32" s="362">
        <f>SUM(M17:M31)</f>
        <v>0</v>
      </c>
      <c r="N32" s="362">
        <f>SUM(N17:N31)</f>
        <v>0</v>
      </c>
      <c r="O32" s="362">
        <f>SUM(O17:O31)</f>
        <v>0</v>
      </c>
      <c r="P32" s="103"/>
      <c r="Q32" s="103"/>
      <c r="R32" s="103"/>
      <c r="S32" s="103"/>
      <c r="T32" s="103"/>
      <c r="U32" s="103"/>
      <c r="V32" s="103"/>
      <c r="W32" s="103"/>
      <c r="X32" s="103"/>
      <c r="Y32" s="103"/>
      <c r="Z32" s="103"/>
      <c r="AA32" s="103"/>
      <c r="AB32" s="103"/>
      <c r="AC32" s="360">
        <f t="shared" ref="AC32:AO32" si="35">SUM(AC17:AC31)</f>
        <v>0</v>
      </c>
      <c r="AD32" s="360">
        <f t="shared" si="35"/>
        <v>0</v>
      </c>
      <c r="AE32" s="360">
        <f t="shared" si="35"/>
        <v>0</v>
      </c>
      <c r="AF32" s="360">
        <f t="shared" si="35"/>
        <v>0</v>
      </c>
      <c r="AG32" s="360">
        <f t="shared" si="35"/>
        <v>0</v>
      </c>
      <c r="AH32" s="360">
        <f t="shared" si="35"/>
        <v>0</v>
      </c>
      <c r="AI32" s="360">
        <f t="shared" si="35"/>
        <v>0</v>
      </c>
      <c r="AJ32" s="352">
        <f t="shared" si="35"/>
        <v>0.12386228600014659</v>
      </c>
      <c r="AK32" s="360">
        <f t="shared" si="35"/>
        <v>0</v>
      </c>
      <c r="AL32" s="360">
        <f t="shared" si="35"/>
        <v>0.12386228600014659</v>
      </c>
      <c r="AM32" s="223"/>
      <c r="AN32" s="360">
        <f t="shared" si="35"/>
        <v>0.87515537357432149</v>
      </c>
      <c r="AO32" s="360">
        <f t="shared" si="35"/>
        <v>0.99901765957446809</v>
      </c>
      <c r="AP32" s="104"/>
      <c r="AQ32" s="103"/>
      <c r="AV32" s="360">
        <f t="shared" ref="AV32:BE32" si="36">SUM(AV17:AV31)</f>
        <v>0</v>
      </c>
      <c r="AW32" s="360">
        <f t="shared" si="36"/>
        <v>0</v>
      </c>
      <c r="AX32" s="360">
        <f t="shared" si="36"/>
        <v>0</v>
      </c>
      <c r="AY32" s="360">
        <f t="shared" si="36"/>
        <v>0</v>
      </c>
      <c r="AZ32" s="360">
        <f t="shared" si="36"/>
        <v>0</v>
      </c>
      <c r="BA32" s="360">
        <f t="shared" si="36"/>
        <v>0</v>
      </c>
      <c r="BB32" s="360">
        <f t="shared" si="36"/>
        <v>0</v>
      </c>
      <c r="BC32" s="352">
        <f t="shared" si="36"/>
        <v>0</v>
      </c>
      <c r="BD32" s="360">
        <f t="shared" si="36"/>
        <v>0</v>
      </c>
      <c r="BE32" s="360">
        <f t="shared" si="36"/>
        <v>0</v>
      </c>
      <c r="BF32" s="223"/>
      <c r="BG32" s="360">
        <f t="shared" ref="BG32:BH32" si="37">SUM(BG17:BG31)</f>
        <v>0</v>
      </c>
      <c r="BH32" s="360">
        <f t="shared" si="37"/>
        <v>0</v>
      </c>
      <c r="BI32" s="104"/>
      <c r="BJ32" s="103"/>
      <c r="BO32" s="360">
        <f t="shared" ref="BO32:BW32" si="38">SUM(BO17:BO31)</f>
        <v>0</v>
      </c>
      <c r="BP32" s="360">
        <f t="shared" si="38"/>
        <v>0</v>
      </c>
      <c r="BQ32" s="360">
        <f t="shared" si="38"/>
        <v>0</v>
      </c>
      <c r="BR32" s="360">
        <f t="shared" si="38"/>
        <v>0</v>
      </c>
      <c r="BS32" s="360">
        <f t="shared" si="38"/>
        <v>0</v>
      </c>
      <c r="BT32" s="360">
        <f t="shared" si="38"/>
        <v>0</v>
      </c>
      <c r="BU32" s="360">
        <f t="shared" si="38"/>
        <v>0</v>
      </c>
      <c r="BV32" s="352">
        <f t="shared" si="38"/>
        <v>0</v>
      </c>
      <c r="BW32" s="360">
        <f t="shared" si="38"/>
        <v>0</v>
      </c>
      <c r="BX32" s="360">
        <f>SUM(BX17:BX31)</f>
        <v>0</v>
      </c>
      <c r="BY32" s="223"/>
      <c r="BZ32" s="360">
        <f t="shared" ref="BZ32:CA32" si="39">SUM(BZ17:BZ31)</f>
        <v>0</v>
      </c>
      <c r="CA32" s="360">
        <f t="shared" si="39"/>
        <v>0</v>
      </c>
      <c r="CB32" s="104"/>
      <c r="CC32" s="103"/>
      <c r="CH32" s="360">
        <f t="shared" ref="CH32:CQ32" si="40">SUM(CH17:CH31)</f>
        <v>0</v>
      </c>
      <c r="CI32" s="360">
        <f t="shared" si="40"/>
        <v>0</v>
      </c>
      <c r="CJ32" s="360">
        <f t="shared" si="40"/>
        <v>0</v>
      </c>
      <c r="CK32" s="360">
        <f t="shared" si="40"/>
        <v>0</v>
      </c>
      <c r="CL32" s="360">
        <f t="shared" si="40"/>
        <v>0</v>
      </c>
      <c r="CM32" s="360">
        <f t="shared" si="40"/>
        <v>0</v>
      </c>
      <c r="CN32" s="360">
        <f t="shared" si="40"/>
        <v>0</v>
      </c>
      <c r="CO32" s="352">
        <f t="shared" si="40"/>
        <v>0</v>
      </c>
      <c r="CP32" s="360">
        <f>SUM(CP17:CP31)</f>
        <v>0</v>
      </c>
      <c r="CQ32" s="360">
        <f t="shared" si="40"/>
        <v>0</v>
      </c>
      <c r="CR32" s="223"/>
      <c r="CS32" s="360">
        <f t="shared" ref="CS32:CT32" si="41">SUM(CS17:CS31)</f>
        <v>0</v>
      </c>
      <c r="CT32" s="360">
        <f t="shared" si="41"/>
        <v>0</v>
      </c>
      <c r="CU32" s="104"/>
      <c r="CV32" s="103"/>
      <c r="DA32" s="360">
        <f t="shared" ref="DA32:DJ32" si="42">SUM(DA17:DA31)</f>
        <v>0</v>
      </c>
      <c r="DB32" s="360">
        <f t="shared" si="42"/>
        <v>0</v>
      </c>
      <c r="DC32" s="360">
        <f t="shared" si="42"/>
        <v>0</v>
      </c>
      <c r="DD32" s="360">
        <f t="shared" si="42"/>
        <v>0</v>
      </c>
      <c r="DE32" s="360">
        <f t="shared" si="42"/>
        <v>0</v>
      </c>
      <c r="DF32" s="360">
        <f t="shared" si="42"/>
        <v>0</v>
      </c>
      <c r="DG32" s="360">
        <f t="shared" si="42"/>
        <v>0</v>
      </c>
      <c r="DH32" s="352">
        <f t="shared" si="42"/>
        <v>0</v>
      </c>
      <c r="DI32" s="360">
        <f t="shared" si="42"/>
        <v>0</v>
      </c>
      <c r="DJ32" s="360">
        <f t="shared" si="42"/>
        <v>0</v>
      </c>
      <c r="DK32" s="223"/>
      <c r="DL32" s="360">
        <f t="shared" ref="DL32:DM32" si="43">SUM(DL17:DL31)</f>
        <v>0</v>
      </c>
      <c r="DM32" s="360">
        <f t="shared" si="43"/>
        <v>0</v>
      </c>
      <c r="DN32" s="104"/>
      <c r="DO32" s="103"/>
    </row>
    <row r="33" spans="1:119">
      <c r="A33" s="103"/>
      <c r="B33" s="103"/>
      <c r="C33" s="103"/>
      <c r="D33" s="103"/>
      <c r="E33" s="103"/>
      <c r="F33" s="103"/>
      <c r="G33" s="103"/>
      <c r="H33" s="103"/>
      <c r="I33" s="103"/>
      <c r="J33" s="99"/>
      <c r="K33" s="103"/>
      <c r="L33" s="103"/>
      <c r="M33" s="103"/>
      <c r="N33" s="103"/>
      <c r="O33" s="103"/>
      <c r="P33" s="103"/>
      <c r="Q33" s="103"/>
      <c r="R33" s="103"/>
      <c r="S33" s="103"/>
      <c r="T33" s="103"/>
      <c r="U33" s="103"/>
      <c r="V33" s="103"/>
      <c r="W33" s="103"/>
      <c r="X33" s="103"/>
      <c r="Y33" s="103"/>
      <c r="Z33" s="103"/>
      <c r="AA33" s="103"/>
      <c r="AB33" s="103"/>
      <c r="AJ33" s="363" t="str">
        <f>IF(ABS(AJ32-SUM(AC32:AE32,AG32:AH32))&lt;0.01,"OK","ERROR")</f>
        <v>ERROR</v>
      </c>
      <c r="AK33" s="104"/>
      <c r="AL33" s="104"/>
      <c r="AM33" s="104"/>
      <c r="AN33" s="104"/>
      <c r="AO33" s="104"/>
      <c r="AP33" s="104"/>
      <c r="AQ33" s="103"/>
      <c r="BC33" s="363" t="str">
        <f>IF(ABS(BC32-SUM(AV32:AX32,AZ32:BA32))&lt;0.01,"OK","ERROR")</f>
        <v>OK</v>
      </c>
      <c r="BD33" s="104"/>
      <c r="BE33" s="104"/>
      <c r="BF33" s="104"/>
      <c r="BG33" s="104"/>
      <c r="BH33" s="104"/>
      <c r="BI33" s="104"/>
      <c r="BJ33" s="103"/>
      <c r="BV33" s="363" t="str">
        <f>IF(ABS(BV32-SUM(BO32:BQ32,BS32:BT32))&lt;0.01,"OK","ERROR")</f>
        <v>OK</v>
      </c>
      <c r="BW33" s="104"/>
      <c r="BX33" s="104"/>
      <c r="BY33" s="104"/>
      <c r="BZ33" s="104"/>
      <c r="CA33" s="104"/>
      <c r="CB33" s="104"/>
      <c r="CC33" s="103"/>
      <c r="CO33" s="363" t="str">
        <f>IF(ABS(CO32-SUM(CH32:CJ32,CL32:CM32))&lt;0.01,"OK","ERROR")</f>
        <v>OK</v>
      </c>
      <c r="CP33" s="104"/>
      <c r="CQ33" s="104"/>
      <c r="CR33" s="104"/>
      <c r="CS33" s="104"/>
      <c r="CT33" s="104"/>
      <c r="CU33" s="104"/>
      <c r="CV33" s="103"/>
      <c r="DH33" s="363" t="str">
        <f>IF(ABS(DH32-SUM(DA32:DC32,DE32:DF32))&lt;0.01,"OK","ERROR")</f>
        <v>OK</v>
      </c>
      <c r="DI33" s="104"/>
      <c r="DJ33" s="104"/>
      <c r="DK33" s="104"/>
      <c r="DL33" s="104"/>
      <c r="DM33" s="104"/>
      <c r="DN33" s="104"/>
      <c r="DO33" s="103"/>
    </row>
    <row r="34" spans="1:119" ht="13.5" customHeight="1">
      <c r="A34" s="122" t="s">
        <v>655</v>
      </c>
      <c r="B34" s="120"/>
      <c r="C34" s="120"/>
      <c r="D34" s="120"/>
      <c r="E34" s="120"/>
      <c r="F34" s="120"/>
      <c r="G34" s="120"/>
      <c r="H34" s="120"/>
      <c r="I34" s="120"/>
      <c r="J34" s="121"/>
      <c r="K34" s="120"/>
      <c r="L34" s="120"/>
      <c r="M34" s="120"/>
      <c r="N34" s="120"/>
      <c r="O34" s="120"/>
    </row>
    <row r="35" spans="1:119">
      <c r="A35" s="103"/>
      <c r="B35" s="103"/>
      <c r="C35" s="103"/>
      <c r="D35" s="103"/>
      <c r="E35" s="103"/>
      <c r="F35" s="103"/>
      <c r="G35" s="103"/>
      <c r="H35" s="103"/>
      <c r="I35" s="103"/>
      <c r="J35" s="99"/>
      <c r="K35" s="104"/>
      <c r="L35" s="104"/>
      <c r="M35" s="104"/>
      <c r="N35" s="104"/>
      <c r="O35" s="104"/>
      <c r="P35" s="103"/>
      <c r="Q35" s="103"/>
      <c r="R35" s="103"/>
      <c r="S35" s="103"/>
      <c r="T35" s="103"/>
      <c r="U35" s="103"/>
      <c r="V35" s="103"/>
      <c r="W35" s="103"/>
      <c r="X35" s="103"/>
      <c r="Y35" s="103"/>
      <c r="Z35" s="103"/>
      <c r="AA35" s="103"/>
      <c r="AB35" s="103"/>
      <c r="AQ35" s="103"/>
    </row>
    <row r="36" spans="1:119" ht="15" outlineLevel="1">
      <c r="A36" s="364" t="str">
        <f>A17</f>
        <v>Coreso SA</v>
      </c>
      <c r="B36" s="103"/>
      <c r="C36" s="103"/>
      <c r="D36" s="103"/>
      <c r="E36" s="103"/>
      <c r="F36" s="103"/>
      <c r="G36" s="103"/>
      <c r="H36" s="103"/>
      <c r="I36" s="103"/>
      <c r="J36" s="99"/>
      <c r="K36" s="104"/>
      <c r="L36" s="104"/>
      <c r="M36" s="104"/>
      <c r="N36" s="104"/>
      <c r="O36" s="104"/>
      <c r="P36" s="103"/>
      <c r="Q36" s="103"/>
      <c r="R36" s="103"/>
      <c r="S36" s="103"/>
      <c r="T36" s="103"/>
      <c r="U36" s="103"/>
      <c r="V36" s="103"/>
      <c r="W36" s="103"/>
      <c r="X36" s="103"/>
      <c r="Y36" s="103"/>
      <c r="Z36" s="103"/>
      <c r="AA36" s="103"/>
      <c r="AB36" s="103"/>
      <c r="AC36" s="140"/>
      <c r="AQ36" s="103"/>
    </row>
    <row r="37" spans="1:119" outlineLevel="1">
      <c r="A37" s="103" t="s">
        <v>656</v>
      </c>
      <c r="B37" s="103" t="s">
        <v>657</v>
      </c>
      <c r="C37" s="103"/>
      <c r="D37" s="103"/>
      <c r="E37" s="103"/>
      <c r="F37" s="103"/>
      <c r="G37" s="103"/>
      <c r="H37" s="103"/>
      <c r="I37" s="103"/>
      <c r="J37" s="99" t="s">
        <v>939</v>
      </c>
      <c r="K37" s="357"/>
      <c r="L37" s="358"/>
      <c r="M37" s="358"/>
      <c r="N37" s="358"/>
      <c r="O37" s="358"/>
      <c r="P37" s="103"/>
      <c r="Q37" s="103"/>
      <c r="R37" s="103"/>
      <c r="S37" s="103"/>
      <c r="T37" s="103"/>
      <c r="U37" s="103"/>
      <c r="V37" s="103"/>
      <c r="W37" s="103"/>
      <c r="X37" s="103"/>
      <c r="Y37" s="103"/>
      <c r="Z37" s="103"/>
      <c r="AA37" s="103"/>
      <c r="AB37" s="103"/>
      <c r="AQ37" s="103"/>
    </row>
    <row r="38" spans="1:119" outlineLevel="1">
      <c r="A38" s="103" t="s">
        <v>656</v>
      </c>
      <c r="B38" s="103" t="s">
        <v>640</v>
      </c>
      <c r="C38" s="103"/>
      <c r="D38" s="103"/>
      <c r="E38" s="103"/>
      <c r="F38" s="103"/>
      <c r="G38" s="103"/>
      <c r="H38" s="103"/>
      <c r="I38" s="103"/>
      <c r="J38" s="99" t="s">
        <v>939</v>
      </c>
      <c r="K38" s="357"/>
      <c r="L38" s="358"/>
      <c r="M38" s="358"/>
      <c r="N38" s="358"/>
      <c r="O38" s="358"/>
      <c r="P38" s="103"/>
      <c r="Q38" s="103"/>
      <c r="R38" s="103"/>
      <c r="S38" s="103"/>
      <c r="T38" s="103"/>
      <c r="U38" s="103"/>
      <c r="V38" s="103"/>
      <c r="W38" s="103"/>
      <c r="X38" s="103"/>
      <c r="Y38" s="103"/>
      <c r="Z38" s="103"/>
      <c r="AA38" s="103"/>
      <c r="AB38" s="103"/>
      <c r="AQ38" s="103"/>
    </row>
    <row r="39" spans="1:119" outlineLevel="1">
      <c r="A39" s="103" t="s">
        <v>656</v>
      </c>
      <c r="B39" s="103" t="s">
        <v>658</v>
      </c>
      <c r="C39" s="103"/>
      <c r="D39" s="103"/>
      <c r="E39" s="103"/>
      <c r="F39" s="103"/>
      <c r="G39" s="103"/>
      <c r="H39" s="103"/>
      <c r="I39" s="103"/>
      <c r="J39" s="99" t="s">
        <v>226</v>
      </c>
      <c r="K39" s="365">
        <f t="shared" ref="K39:O39" si="44">IFERROR(K38/K37,0)</f>
        <v>0</v>
      </c>
      <c r="L39" s="366">
        <f t="shared" si="44"/>
        <v>0</v>
      </c>
      <c r="M39" s="366">
        <f t="shared" si="44"/>
        <v>0</v>
      </c>
      <c r="N39" s="366">
        <f t="shared" si="44"/>
        <v>0</v>
      </c>
      <c r="O39" s="366">
        <f t="shared" si="44"/>
        <v>0</v>
      </c>
      <c r="P39" s="103"/>
      <c r="Q39" s="103"/>
      <c r="R39" s="103"/>
      <c r="S39" s="103"/>
      <c r="T39" s="103"/>
      <c r="U39" s="103"/>
      <c r="V39" s="103"/>
      <c r="W39" s="103"/>
      <c r="X39" s="103"/>
      <c r="Y39" s="103"/>
      <c r="Z39" s="103"/>
      <c r="AA39" s="103"/>
      <c r="AB39" s="103"/>
      <c r="AQ39" s="103"/>
    </row>
    <row r="40" spans="1:119" outlineLevel="1">
      <c r="A40" s="103" t="s">
        <v>659</v>
      </c>
      <c r="B40" s="103" t="s">
        <v>640</v>
      </c>
      <c r="C40" s="103"/>
      <c r="D40" s="103"/>
      <c r="E40" s="103"/>
      <c r="F40" s="103"/>
      <c r="G40" s="103"/>
      <c r="H40" s="103"/>
      <c r="I40" s="103"/>
      <c r="J40" s="99" t="s">
        <v>939</v>
      </c>
      <c r="K40" s="357"/>
      <c r="L40" s="358"/>
      <c r="M40" s="358"/>
      <c r="N40" s="358"/>
      <c r="O40" s="358"/>
      <c r="P40" s="103"/>
      <c r="Q40" s="103"/>
      <c r="R40" s="103"/>
      <c r="S40" s="103"/>
      <c r="T40" s="103"/>
      <c r="U40" s="103"/>
      <c r="V40" s="103"/>
      <c r="W40" s="103"/>
      <c r="X40" s="103"/>
      <c r="Y40" s="103"/>
      <c r="Z40" s="103"/>
      <c r="AA40" s="103"/>
      <c r="AB40" s="103"/>
      <c r="AQ40" s="103"/>
    </row>
    <row r="41" spans="1:119" outlineLevel="1">
      <c r="A41" s="367" t="s">
        <v>660</v>
      </c>
      <c r="B41" s="103" t="s">
        <v>657</v>
      </c>
      <c r="C41" s="103"/>
      <c r="D41" s="103"/>
      <c r="E41" s="103"/>
      <c r="F41" s="103"/>
      <c r="G41" s="103"/>
      <c r="H41" s="103"/>
      <c r="I41" s="103"/>
      <c r="J41" s="99" t="s">
        <v>939</v>
      </c>
      <c r="K41" s="357"/>
      <c r="L41" s="358"/>
      <c r="M41" s="358"/>
      <c r="N41" s="358"/>
      <c r="O41" s="358"/>
      <c r="P41" s="103"/>
      <c r="Q41" s="103"/>
      <c r="R41" s="103"/>
      <c r="S41" s="103"/>
      <c r="T41" s="103"/>
      <c r="U41" s="103"/>
      <c r="V41" s="103"/>
      <c r="W41" s="103"/>
      <c r="X41" s="103"/>
      <c r="Y41" s="103"/>
      <c r="Z41" s="103"/>
      <c r="AA41" s="103"/>
      <c r="AB41" s="103"/>
      <c r="AQ41" s="103"/>
    </row>
    <row r="42" spans="1:119" outlineLevel="1">
      <c r="A42" s="368" t="str">
        <f>A41</f>
        <v>NGET</v>
      </c>
      <c r="B42" s="103" t="s">
        <v>640</v>
      </c>
      <c r="C42" s="103"/>
      <c r="D42" s="103"/>
      <c r="E42" s="103"/>
      <c r="F42" s="103"/>
      <c r="G42" s="103"/>
      <c r="H42" s="103"/>
      <c r="I42" s="103"/>
      <c r="J42" s="99" t="s">
        <v>939</v>
      </c>
      <c r="K42" s="357"/>
      <c r="L42" s="358"/>
      <c r="M42" s="358"/>
      <c r="N42" s="358"/>
      <c r="O42" s="358"/>
      <c r="P42" s="103"/>
      <c r="Q42" s="103"/>
      <c r="R42" s="103"/>
      <c r="S42" s="103"/>
      <c r="T42" s="103"/>
      <c r="U42" s="103"/>
      <c r="V42" s="103"/>
      <c r="W42" s="103"/>
      <c r="X42" s="103"/>
      <c r="Y42" s="103"/>
      <c r="Z42" s="103"/>
      <c r="AA42" s="103"/>
      <c r="AB42" s="103"/>
      <c r="AQ42" s="103"/>
    </row>
    <row r="43" spans="1:119" outlineLevel="1">
      <c r="A43" s="368" t="str">
        <f>A41</f>
        <v>NGET</v>
      </c>
      <c r="B43" s="103" t="s">
        <v>658</v>
      </c>
      <c r="C43" s="103"/>
      <c r="D43" s="103"/>
      <c r="E43" s="103"/>
      <c r="F43" s="103"/>
      <c r="G43" s="103"/>
      <c r="H43" s="103"/>
      <c r="I43" s="103"/>
      <c r="J43" s="99" t="s">
        <v>226</v>
      </c>
      <c r="K43" s="365">
        <f t="shared" ref="K43:O43" si="45">IFERROR(K42/K41,0)</f>
        <v>0</v>
      </c>
      <c r="L43" s="366">
        <f t="shared" si="45"/>
        <v>0</v>
      </c>
      <c r="M43" s="366">
        <f t="shared" si="45"/>
        <v>0</v>
      </c>
      <c r="N43" s="366">
        <f t="shared" si="45"/>
        <v>0</v>
      </c>
      <c r="O43" s="366">
        <f t="shared" si="45"/>
        <v>0</v>
      </c>
      <c r="P43" s="103"/>
      <c r="Q43" s="103"/>
      <c r="R43" s="103"/>
      <c r="S43" s="103"/>
      <c r="T43" s="103"/>
      <c r="U43" s="103"/>
      <c r="V43" s="103"/>
      <c r="W43" s="103"/>
      <c r="X43" s="103"/>
      <c r="Y43" s="103"/>
      <c r="Z43" s="103"/>
      <c r="AA43" s="103"/>
      <c r="AB43" s="103"/>
      <c r="AQ43" s="103"/>
    </row>
    <row r="44" spans="1:119" outlineLevel="1">
      <c r="A44" s="367" t="s">
        <v>661</v>
      </c>
      <c r="B44" s="103" t="s">
        <v>657</v>
      </c>
      <c r="C44" s="103"/>
      <c r="D44" s="103"/>
      <c r="E44" s="103"/>
      <c r="F44" s="103"/>
      <c r="G44" s="103"/>
      <c r="H44" s="103"/>
      <c r="I44" s="103"/>
      <c r="J44" s="99" t="s">
        <v>939</v>
      </c>
      <c r="K44" s="357"/>
      <c r="L44" s="358"/>
      <c r="M44" s="358"/>
      <c r="N44" s="358"/>
      <c r="O44" s="358"/>
      <c r="P44" s="103"/>
      <c r="Q44" s="103"/>
      <c r="R44" s="103"/>
      <c r="S44" s="103"/>
      <c r="T44" s="103"/>
      <c r="U44" s="103"/>
      <c r="V44" s="103"/>
      <c r="W44" s="103"/>
      <c r="X44" s="103"/>
      <c r="Y44" s="103"/>
      <c r="Z44" s="103"/>
      <c r="AA44" s="103"/>
      <c r="AB44" s="103"/>
      <c r="AQ44" s="103"/>
    </row>
    <row r="45" spans="1:119" outlineLevel="1">
      <c r="A45" s="368" t="str">
        <f>A44</f>
        <v>NGG</v>
      </c>
      <c r="B45" s="103" t="s">
        <v>640</v>
      </c>
      <c r="C45" s="103"/>
      <c r="D45" s="103"/>
      <c r="E45" s="103"/>
      <c r="F45" s="103"/>
      <c r="G45" s="103"/>
      <c r="H45" s="103"/>
      <c r="I45" s="103"/>
      <c r="J45" s="99" t="s">
        <v>939</v>
      </c>
      <c r="K45" s="357"/>
      <c r="L45" s="358"/>
      <c r="M45" s="358"/>
      <c r="N45" s="358"/>
      <c r="O45" s="358"/>
      <c r="P45" s="103"/>
      <c r="Q45" s="103"/>
      <c r="R45" s="103"/>
      <c r="S45" s="103"/>
      <c r="T45" s="103"/>
      <c r="U45" s="103"/>
      <c r="V45" s="103"/>
      <c r="W45" s="103"/>
      <c r="X45" s="103"/>
      <c r="Y45" s="103"/>
      <c r="Z45" s="103"/>
      <c r="AA45" s="103"/>
      <c r="AB45" s="103"/>
      <c r="AQ45" s="103"/>
    </row>
    <row r="46" spans="1:119" outlineLevel="1">
      <c r="A46" s="368" t="str">
        <f>A44</f>
        <v>NGG</v>
      </c>
      <c r="B46" s="103" t="s">
        <v>658</v>
      </c>
      <c r="C46" s="103"/>
      <c r="D46" s="103"/>
      <c r="E46" s="103"/>
      <c r="F46" s="103"/>
      <c r="G46" s="103"/>
      <c r="H46" s="103"/>
      <c r="I46" s="103"/>
      <c r="J46" s="99" t="s">
        <v>226</v>
      </c>
      <c r="K46" s="365">
        <f t="shared" ref="K46:O46" si="46">IFERROR(K45/K44,0)</f>
        <v>0</v>
      </c>
      <c r="L46" s="366">
        <f t="shared" si="46"/>
        <v>0</v>
      </c>
      <c r="M46" s="366">
        <f t="shared" si="46"/>
        <v>0</v>
      </c>
      <c r="N46" s="366">
        <f t="shared" si="46"/>
        <v>0</v>
      </c>
      <c r="O46" s="366">
        <f t="shared" si="46"/>
        <v>0</v>
      </c>
      <c r="P46" s="103"/>
      <c r="Q46" s="103"/>
      <c r="R46" s="103"/>
      <c r="S46" s="103"/>
      <c r="T46" s="103"/>
      <c r="U46" s="103"/>
      <c r="V46" s="103"/>
      <c r="W46" s="103"/>
      <c r="X46" s="103"/>
      <c r="Y46" s="103"/>
      <c r="Z46" s="103"/>
      <c r="AA46" s="103"/>
      <c r="AB46" s="103"/>
      <c r="AQ46" s="103"/>
    </row>
    <row r="47" spans="1:119" outlineLevel="1">
      <c r="A47" s="367" t="s">
        <v>662</v>
      </c>
      <c r="B47" s="103" t="s">
        <v>657</v>
      </c>
      <c r="C47" s="103"/>
      <c r="D47" s="103"/>
      <c r="E47" s="103"/>
      <c r="F47" s="103"/>
      <c r="G47" s="103"/>
      <c r="H47" s="103"/>
      <c r="I47" s="103"/>
      <c r="J47" s="99" t="s">
        <v>939</v>
      </c>
      <c r="K47" s="357"/>
      <c r="L47" s="358"/>
      <c r="M47" s="358"/>
      <c r="N47" s="358"/>
      <c r="O47" s="358"/>
      <c r="P47" s="103"/>
      <c r="Q47" s="103"/>
      <c r="R47" s="103"/>
      <c r="S47" s="103"/>
      <c r="T47" s="103"/>
      <c r="U47" s="103"/>
      <c r="V47" s="103"/>
      <c r="W47" s="103"/>
      <c r="X47" s="103"/>
      <c r="Y47" s="103"/>
      <c r="Z47" s="103"/>
      <c r="AA47" s="103"/>
      <c r="AB47" s="103"/>
      <c r="AQ47" s="103"/>
    </row>
    <row r="48" spans="1:119" outlineLevel="1">
      <c r="A48" s="368" t="str">
        <f>A47</f>
        <v>Other National Grid Group Companies</v>
      </c>
      <c r="B48" s="103" t="s">
        <v>640</v>
      </c>
      <c r="C48" s="103"/>
      <c r="D48" s="103"/>
      <c r="E48" s="103"/>
      <c r="F48" s="103"/>
      <c r="G48" s="103"/>
      <c r="H48" s="103"/>
      <c r="I48" s="103"/>
      <c r="J48" s="99" t="s">
        <v>939</v>
      </c>
      <c r="K48" s="357"/>
      <c r="L48" s="358"/>
      <c r="M48" s="358"/>
      <c r="N48" s="358"/>
      <c r="O48" s="358"/>
      <c r="P48" s="103"/>
      <c r="Q48" s="103"/>
      <c r="R48" s="103"/>
      <c r="S48" s="103"/>
      <c r="T48" s="103"/>
      <c r="U48" s="103"/>
      <c r="V48" s="103"/>
      <c r="W48" s="103"/>
      <c r="X48" s="103"/>
      <c r="Y48" s="103"/>
      <c r="Z48" s="103"/>
      <c r="AA48" s="103"/>
      <c r="AB48" s="103"/>
      <c r="AQ48" s="103"/>
    </row>
    <row r="49" spans="1:118" outlineLevel="1">
      <c r="A49" s="368" t="str">
        <f>A47</f>
        <v>Other National Grid Group Companies</v>
      </c>
      <c r="B49" s="103" t="s">
        <v>658</v>
      </c>
      <c r="C49" s="103"/>
      <c r="D49" s="103"/>
      <c r="E49" s="103"/>
      <c r="F49" s="103"/>
      <c r="G49" s="103"/>
      <c r="H49" s="103"/>
      <c r="I49" s="103"/>
      <c r="J49" s="99" t="s">
        <v>226</v>
      </c>
      <c r="K49" s="365">
        <f t="shared" ref="K49:O49" si="47">IFERROR(K48/K47,0)</f>
        <v>0</v>
      </c>
      <c r="L49" s="366">
        <f t="shared" si="47"/>
        <v>0</v>
      </c>
      <c r="M49" s="366">
        <f t="shared" si="47"/>
        <v>0</v>
      </c>
      <c r="N49" s="366">
        <f t="shared" si="47"/>
        <v>0</v>
      </c>
      <c r="O49" s="366">
        <f t="shared" si="47"/>
        <v>0</v>
      </c>
      <c r="P49" s="103"/>
      <c r="Q49" s="103"/>
      <c r="R49" s="103"/>
      <c r="S49" s="103"/>
      <c r="T49" s="103"/>
      <c r="U49" s="103"/>
      <c r="V49" s="103"/>
      <c r="W49" s="103"/>
      <c r="X49" s="103"/>
      <c r="Y49" s="103"/>
      <c r="Z49" s="103"/>
      <c r="AA49" s="103"/>
      <c r="AB49" s="103"/>
      <c r="AQ49" s="103"/>
    </row>
    <row r="50" spans="1:118" outlineLevel="1">
      <c r="A50" s="367" t="s">
        <v>663</v>
      </c>
      <c r="B50" s="103" t="s">
        <v>657</v>
      </c>
      <c r="C50" s="103"/>
      <c r="D50" s="103"/>
      <c r="E50" s="103"/>
      <c r="F50" s="103"/>
      <c r="G50" s="103"/>
      <c r="H50" s="103"/>
      <c r="I50" s="103"/>
      <c r="J50" s="99" t="s">
        <v>939</v>
      </c>
      <c r="K50" s="357"/>
      <c r="L50" s="358"/>
      <c r="M50" s="358"/>
      <c r="N50" s="358"/>
      <c r="O50" s="358"/>
      <c r="P50" s="103"/>
      <c r="Q50" s="103"/>
      <c r="R50" s="103"/>
      <c r="S50" s="103"/>
      <c r="T50" s="103"/>
      <c r="U50" s="103"/>
      <c r="V50" s="103"/>
      <c r="W50" s="103"/>
      <c r="X50" s="103"/>
      <c r="Y50" s="103"/>
      <c r="Z50" s="103"/>
      <c r="AA50" s="103"/>
      <c r="AB50" s="103"/>
      <c r="AQ50" s="103"/>
    </row>
    <row r="51" spans="1:118" outlineLevel="1">
      <c r="A51" s="368" t="str">
        <f>A50</f>
        <v>[ESO Affiliate or Related Undertaking that do not trade / transact with the ESO 4]</v>
      </c>
      <c r="B51" s="103" t="s">
        <v>640</v>
      </c>
      <c r="C51" s="103"/>
      <c r="D51" s="103"/>
      <c r="E51" s="103"/>
      <c r="F51" s="103"/>
      <c r="G51" s="103"/>
      <c r="H51" s="103"/>
      <c r="I51" s="103"/>
      <c r="J51" s="99" t="s">
        <v>939</v>
      </c>
      <c r="K51" s="357"/>
      <c r="L51" s="358"/>
      <c r="M51" s="358"/>
      <c r="N51" s="358"/>
      <c r="O51" s="358"/>
      <c r="P51" s="103"/>
      <c r="Q51" s="103"/>
      <c r="R51" s="103"/>
      <c r="S51" s="103"/>
      <c r="T51" s="103"/>
      <c r="U51" s="103"/>
      <c r="V51" s="103"/>
      <c r="W51" s="103"/>
      <c r="X51" s="103"/>
      <c r="Y51" s="103"/>
      <c r="Z51" s="103"/>
      <c r="AA51" s="103"/>
      <c r="AB51" s="103"/>
      <c r="AQ51" s="103"/>
    </row>
    <row r="52" spans="1:118" outlineLevel="1">
      <c r="A52" s="368" t="str">
        <f>A50</f>
        <v>[ESO Affiliate or Related Undertaking that do not trade / transact with the ESO 4]</v>
      </c>
      <c r="B52" s="103" t="s">
        <v>658</v>
      </c>
      <c r="C52" s="103"/>
      <c r="D52" s="103"/>
      <c r="E52" s="103"/>
      <c r="F52" s="103"/>
      <c r="G52" s="103"/>
      <c r="H52" s="103"/>
      <c r="I52" s="103"/>
      <c r="J52" s="99" t="s">
        <v>226</v>
      </c>
      <c r="K52" s="365">
        <f t="shared" ref="K52:O52" si="48">IFERROR(K51/K50,0)</f>
        <v>0</v>
      </c>
      <c r="L52" s="366">
        <f t="shared" si="48"/>
        <v>0</v>
      </c>
      <c r="M52" s="366">
        <f t="shared" si="48"/>
        <v>0</v>
      </c>
      <c r="N52" s="366">
        <f t="shared" si="48"/>
        <v>0</v>
      </c>
      <c r="O52" s="366">
        <f t="shared" si="48"/>
        <v>0</v>
      </c>
      <c r="P52" s="103"/>
      <c r="Q52" s="103"/>
      <c r="R52" s="103"/>
      <c r="S52" s="103"/>
      <c r="T52" s="103"/>
      <c r="U52" s="103"/>
      <c r="V52" s="103"/>
      <c r="W52" s="103"/>
      <c r="X52" s="103"/>
      <c r="Y52" s="103"/>
      <c r="Z52" s="103"/>
      <c r="AA52" s="103"/>
      <c r="AB52" s="103"/>
      <c r="AQ52" s="103"/>
    </row>
    <row r="53" spans="1:118" outlineLevel="1">
      <c r="A53" s="367" t="s">
        <v>664</v>
      </c>
      <c r="B53" s="103" t="s">
        <v>657</v>
      </c>
      <c r="C53" s="103"/>
      <c r="D53" s="103"/>
      <c r="E53" s="103"/>
      <c r="F53" s="103"/>
      <c r="G53" s="103"/>
      <c r="H53" s="103"/>
      <c r="I53" s="103"/>
      <c r="J53" s="99" t="s">
        <v>939</v>
      </c>
      <c r="K53" s="357"/>
      <c r="L53" s="358"/>
      <c r="M53" s="358"/>
      <c r="N53" s="358"/>
      <c r="O53" s="358"/>
      <c r="P53" s="103"/>
      <c r="Q53" s="103"/>
      <c r="R53" s="103"/>
      <c r="S53" s="103"/>
      <c r="T53" s="103"/>
      <c r="U53" s="103"/>
      <c r="V53" s="103"/>
      <c r="W53" s="103"/>
      <c r="X53" s="103"/>
      <c r="Y53" s="103"/>
      <c r="Z53" s="103"/>
      <c r="AA53" s="103"/>
      <c r="AB53" s="103"/>
      <c r="AQ53" s="103"/>
    </row>
    <row r="54" spans="1:118" outlineLevel="1">
      <c r="A54" s="368" t="str">
        <f>A53</f>
        <v>[ESO Affiliate or Related Undertaking that do not trade / transact with the ESO 5]</v>
      </c>
      <c r="B54" s="103" t="s">
        <v>640</v>
      </c>
      <c r="C54" s="103"/>
      <c r="D54" s="103"/>
      <c r="E54" s="103"/>
      <c r="F54" s="103"/>
      <c r="G54" s="103"/>
      <c r="H54" s="103"/>
      <c r="I54" s="103"/>
      <c r="J54" s="99" t="s">
        <v>939</v>
      </c>
      <c r="K54" s="357"/>
      <c r="L54" s="358"/>
      <c r="M54" s="358"/>
      <c r="N54" s="358"/>
      <c r="O54" s="358"/>
      <c r="P54" s="103"/>
      <c r="Q54" s="103"/>
      <c r="R54" s="103"/>
      <c r="S54" s="103"/>
      <c r="T54" s="103"/>
      <c r="U54" s="103"/>
      <c r="V54" s="103"/>
      <c r="W54" s="103"/>
      <c r="X54" s="103"/>
      <c r="Y54" s="103"/>
      <c r="Z54" s="103"/>
      <c r="AA54" s="103"/>
      <c r="AB54" s="103"/>
      <c r="AQ54" s="103"/>
    </row>
    <row r="55" spans="1:118" outlineLevel="1">
      <c r="A55" s="368" t="str">
        <f>A53</f>
        <v>[ESO Affiliate or Related Undertaking that do not trade / transact with the ESO 5]</v>
      </c>
      <c r="B55" s="103" t="s">
        <v>658</v>
      </c>
      <c r="C55" s="103"/>
      <c r="D55" s="103"/>
      <c r="E55" s="103"/>
      <c r="F55" s="103"/>
      <c r="G55" s="103"/>
      <c r="H55" s="103"/>
      <c r="I55" s="103"/>
      <c r="J55" s="99" t="s">
        <v>226</v>
      </c>
      <c r="K55" s="365">
        <f t="shared" ref="K55:O55" si="49">IFERROR(K54/K53,0)</f>
        <v>0</v>
      </c>
      <c r="L55" s="366">
        <f t="shared" si="49"/>
        <v>0</v>
      </c>
      <c r="M55" s="366">
        <f t="shared" si="49"/>
        <v>0</v>
      </c>
      <c r="N55" s="366">
        <f t="shared" si="49"/>
        <v>0</v>
      </c>
      <c r="O55" s="366">
        <f t="shared" si="49"/>
        <v>0</v>
      </c>
      <c r="P55" s="103"/>
      <c r="Q55" s="103"/>
      <c r="R55" s="103"/>
      <c r="S55" s="103"/>
      <c r="T55" s="103"/>
      <c r="U55" s="103"/>
      <c r="V55" s="103"/>
      <c r="W55" s="103"/>
      <c r="X55" s="103"/>
      <c r="Y55" s="103"/>
      <c r="Z55" s="103"/>
      <c r="AA55" s="103"/>
      <c r="AB55" s="103"/>
      <c r="AQ55" s="103"/>
    </row>
    <row r="56" spans="1:118" outlineLevel="1">
      <c r="A56" s="367" t="s">
        <v>665</v>
      </c>
      <c r="B56" s="103" t="s">
        <v>657</v>
      </c>
      <c r="C56" s="103"/>
      <c r="D56" s="103"/>
      <c r="E56" s="103"/>
      <c r="F56" s="103"/>
      <c r="G56" s="103"/>
      <c r="H56" s="103"/>
      <c r="I56" s="103"/>
      <c r="J56" s="99" t="s">
        <v>939</v>
      </c>
      <c r="K56" s="357"/>
      <c r="L56" s="358"/>
      <c r="M56" s="358"/>
      <c r="N56" s="358"/>
      <c r="O56" s="358"/>
      <c r="P56" s="103"/>
      <c r="Q56" s="103"/>
      <c r="R56" s="103"/>
      <c r="S56" s="103"/>
      <c r="T56" s="103"/>
      <c r="U56" s="103"/>
      <c r="V56" s="103"/>
      <c r="W56" s="103"/>
      <c r="X56" s="103"/>
      <c r="Y56" s="103"/>
      <c r="Z56" s="103"/>
      <c r="AA56" s="103"/>
      <c r="AB56" s="103"/>
      <c r="AQ56" s="103"/>
    </row>
    <row r="57" spans="1:118" outlineLevel="1">
      <c r="A57" s="368" t="str">
        <f>A56</f>
        <v>[ESO Affiliate or Related Undertaking that do not trade / transact with the ESO 6]</v>
      </c>
      <c r="B57" s="103" t="s">
        <v>640</v>
      </c>
      <c r="C57" s="103"/>
      <c r="D57" s="103"/>
      <c r="E57" s="103"/>
      <c r="F57" s="103"/>
      <c r="G57" s="103"/>
      <c r="H57" s="103"/>
      <c r="I57" s="103"/>
      <c r="J57" s="99" t="s">
        <v>939</v>
      </c>
      <c r="K57" s="357"/>
      <c r="L57" s="358"/>
      <c r="M57" s="358"/>
      <c r="N57" s="358"/>
      <c r="O57" s="358"/>
      <c r="P57" s="103"/>
      <c r="Q57" s="103"/>
      <c r="R57" s="103"/>
      <c r="S57" s="103"/>
      <c r="T57" s="103"/>
      <c r="U57" s="103"/>
      <c r="V57" s="103"/>
      <c r="W57" s="103"/>
      <c r="X57" s="103"/>
      <c r="Y57" s="103"/>
      <c r="Z57" s="103"/>
      <c r="AA57" s="103"/>
      <c r="AB57" s="103"/>
      <c r="AC57" s="103"/>
      <c r="AD57" s="104"/>
      <c r="AE57" s="104"/>
      <c r="AF57" s="104"/>
      <c r="AG57" s="104"/>
      <c r="AH57" s="104"/>
      <c r="AI57" s="104"/>
      <c r="AJ57" s="104"/>
      <c r="AK57" s="104"/>
      <c r="AL57" s="104"/>
      <c r="AM57" s="104"/>
      <c r="AN57" s="104"/>
      <c r="AO57" s="104"/>
      <c r="AP57" s="104"/>
      <c r="AQ57" s="103"/>
      <c r="AV57" s="103"/>
      <c r="AW57" s="104"/>
      <c r="AX57" s="104"/>
      <c r="AY57" s="104"/>
      <c r="AZ57" s="104"/>
      <c r="BA57" s="104"/>
      <c r="BB57" s="104"/>
      <c r="BC57" s="104"/>
      <c r="BD57" s="104"/>
      <c r="BE57" s="104"/>
      <c r="BF57" s="104"/>
      <c r="BG57" s="104"/>
      <c r="BH57" s="104"/>
      <c r="BI57" s="104"/>
      <c r="BO57" s="103"/>
      <c r="BP57" s="104"/>
      <c r="BQ57" s="104"/>
      <c r="BR57" s="104"/>
      <c r="BS57" s="104"/>
      <c r="BT57" s="104"/>
      <c r="BU57" s="104"/>
      <c r="BV57" s="104"/>
      <c r="BW57" s="104"/>
      <c r="BX57" s="104"/>
      <c r="BY57" s="104"/>
      <c r="BZ57" s="104"/>
      <c r="CA57" s="104"/>
      <c r="CB57" s="104"/>
      <c r="CH57" s="103"/>
      <c r="CI57" s="104"/>
      <c r="CJ57" s="104"/>
      <c r="CK57" s="104"/>
      <c r="CL57" s="104"/>
      <c r="CM57" s="104"/>
      <c r="CN57" s="104"/>
      <c r="CO57" s="104"/>
      <c r="CP57" s="104"/>
      <c r="CQ57" s="104"/>
      <c r="CR57" s="104"/>
      <c r="CS57" s="104"/>
      <c r="CT57" s="104"/>
      <c r="CU57" s="104"/>
      <c r="DA57" s="103"/>
      <c r="DB57" s="104"/>
      <c r="DC57" s="104"/>
      <c r="DD57" s="104"/>
      <c r="DE57" s="104"/>
      <c r="DF57" s="104"/>
      <c r="DG57" s="104"/>
      <c r="DH57" s="104"/>
      <c r="DI57" s="104"/>
      <c r="DJ57" s="104"/>
      <c r="DK57" s="104"/>
      <c r="DL57" s="104"/>
      <c r="DM57" s="104"/>
      <c r="DN57" s="104"/>
    </row>
    <row r="58" spans="1:118" outlineLevel="1">
      <c r="A58" s="368" t="str">
        <f>A56</f>
        <v>[ESO Affiliate or Related Undertaking that do not trade / transact with the ESO 6]</v>
      </c>
      <c r="B58" s="103" t="s">
        <v>658</v>
      </c>
      <c r="C58" s="103"/>
      <c r="D58" s="103"/>
      <c r="E58" s="103"/>
      <c r="F58" s="103"/>
      <c r="G58" s="103"/>
      <c r="H58" s="103"/>
      <c r="I58" s="103"/>
      <c r="J58" s="99" t="s">
        <v>226</v>
      </c>
      <c r="K58" s="365">
        <f t="shared" ref="K58:O58" si="50">IFERROR(K57/K56,0)</f>
        <v>0</v>
      </c>
      <c r="L58" s="366">
        <f t="shared" si="50"/>
        <v>0</v>
      </c>
      <c r="M58" s="366">
        <f t="shared" si="50"/>
        <v>0</v>
      </c>
      <c r="N58" s="366">
        <f t="shared" si="50"/>
        <v>0</v>
      </c>
      <c r="O58" s="366">
        <f t="shared" si="50"/>
        <v>0</v>
      </c>
      <c r="P58" s="103"/>
      <c r="Q58" s="103"/>
      <c r="R58" s="103"/>
      <c r="S58" s="103"/>
      <c r="T58" s="103"/>
      <c r="U58" s="103"/>
      <c r="V58" s="103"/>
      <c r="W58" s="103"/>
      <c r="X58" s="103"/>
      <c r="Y58" s="103"/>
      <c r="Z58" s="103"/>
      <c r="AA58" s="103"/>
      <c r="AB58" s="103"/>
      <c r="AC58" s="103"/>
      <c r="AD58" s="104"/>
      <c r="AE58" s="104"/>
      <c r="AF58" s="104"/>
      <c r="AG58" s="104"/>
      <c r="AH58" s="104"/>
      <c r="AI58" s="104"/>
      <c r="AJ58" s="104"/>
      <c r="AK58" s="104"/>
      <c r="AL58" s="104"/>
      <c r="AM58" s="104"/>
      <c r="AN58" s="104"/>
      <c r="AO58" s="104"/>
      <c r="AP58" s="104"/>
      <c r="AQ58" s="103"/>
      <c r="AV58" s="103"/>
      <c r="AW58" s="104"/>
      <c r="AX58" s="104"/>
      <c r="AY58" s="104"/>
      <c r="AZ58" s="104"/>
      <c r="BA58" s="104"/>
      <c r="BB58" s="104"/>
      <c r="BC58" s="104"/>
      <c r="BD58" s="104"/>
      <c r="BE58" s="104"/>
      <c r="BF58" s="104"/>
      <c r="BG58" s="104"/>
      <c r="BH58" s="104"/>
      <c r="BI58" s="104"/>
      <c r="BO58" s="103"/>
      <c r="BP58" s="104"/>
      <c r="BQ58" s="104"/>
      <c r="BR58" s="104"/>
      <c r="BS58" s="104"/>
      <c r="BT58" s="104"/>
      <c r="BU58" s="104"/>
      <c r="BV58" s="104"/>
      <c r="BW58" s="104"/>
      <c r="BX58" s="104"/>
      <c r="BY58" s="104"/>
      <c r="BZ58" s="104"/>
      <c r="CA58" s="104"/>
      <c r="CB58" s="104"/>
      <c r="CH58" s="103"/>
      <c r="CI58" s="104"/>
      <c r="CJ58" s="104"/>
      <c r="CK58" s="104"/>
      <c r="CL58" s="104"/>
      <c r="CM58" s="104"/>
      <c r="CN58" s="104"/>
      <c r="CO58" s="104"/>
      <c r="CP58" s="104"/>
      <c r="CQ58" s="104"/>
      <c r="CR58" s="104"/>
      <c r="CS58" s="104"/>
      <c r="CT58" s="104"/>
      <c r="CU58" s="104"/>
      <c r="DA58" s="103"/>
      <c r="DB58" s="104"/>
      <c r="DC58" s="104"/>
      <c r="DD58" s="104"/>
      <c r="DE58" s="104"/>
      <c r="DF58" s="104"/>
      <c r="DG58" s="104"/>
      <c r="DH58" s="104"/>
      <c r="DI58" s="104"/>
      <c r="DJ58" s="104"/>
      <c r="DK58" s="104"/>
      <c r="DL58" s="104"/>
      <c r="DM58" s="104"/>
      <c r="DN58" s="104"/>
    </row>
    <row r="59" spans="1:118" outlineLevel="1">
      <c r="A59" s="103" t="s">
        <v>666</v>
      </c>
      <c r="B59" s="103" t="s">
        <v>657</v>
      </c>
      <c r="C59" s="103"/>
      <c r="D59" s="103"/>
      <c r="E59" s="103"/>
      <c r="F59" s="103"/>
      <c r="G59" s="103"/>
      <c r="H59" s="103"/>
      <c r="I59" s="103"/>
      <c r="J59" s="99" t="s">
        <v>939</v>
      </c>
      <c r="K59" s="357"/>
      <c r="L59" s="357"/>
      <c r="M59" s="357"/>
      <c r="N59" s="357"/>
      <c r="O59" s="357"/>
      <c r="P59" s="103"/>
      <c r="Q59" s="103"/>
      <c r="R59" s="103"/>
      <c r="S59" s="103"/>
      <c r="T59" s="103"/>
      <c r="U59" s="103"/>
      <c r="V59" s="103"/>
      <c r="W59" s="103"/>
      <c r="X59" s="103"/>
      <c r="Y59" s="103"/>
      <c r="Z59" s="103"/>
      <c r="AA59" s="103"/>
      <c r="AB59" s="103"/>
    </row>
    <row r="60" spans="1:118" outlineLevel="1">
      <c r="A60" s="103" t="s">
        <v>666</v>
      </c>
      <c r="B60" s="103" t="s">
        <v>640</v>
      </c>
      <c r="C60" s="103"/>
      <c r="D60" s="103"/>
      <c r="E60" s="103"/>
      <c r="F60" s="103"/>
      <c r="G60" s="103"/>
      <c r="H60" s="103"/>
      <c r="I60" s="103"/>
      <c r="J60" s="99" t="s">
        <v>939</v>
      </c>
      <c r="K60" s="357"/>
      <c r="L60" s="357"/>
      <c r="M60" s="357"/>
      <c r="N60" s="357"/>
      <c r="O60" s="357"/>
      <c r="P60" s="103"/>
      <c r="Q60" s="103"/>
      <c r="R60" s="103"/>
      <c r="S60" s="103"/>
      <c r="T60" s="103"/>
      <c r="U60" s="103"/>
      <c r="V60" s="103"/>
      <c r="W60" s="103"/>
      <c r="X60" s="103"/>
      <c r="Y60" s="103"/>
      <c r="Z60" s="103"/>
      <c r="AA60" s="103"/>
      <c r="AB60" s="103"/>
    </row>
    <row r="61" spans="1:118" outlineLevel="1">
      <c r="A61" s="103" t="s">
        <v>666</v>
      </c>
      <c r="B61" s="103" t="s">
        <v>658</v>
      </c>
      <c r="C61" s="103"/>
      <c r="D61" s="103"/>
      <c r="E61" s="103"/>
      <c r="F61" s="103"/>
      <c r="G61" s="103"/>
      <c r="H61" s="103"/>
      <c r="I61" s="103"/>
      <c r="J61" s="99" t="s">
        <v>226</v>
      </c>
      <c r="K61" s="365">
        <f t="shared" ref="K61:O61" si="51">IFERROR(K60/K59,0)</f>
        <v>0</v>
      </c>
      <c r="L61" s="366">
        <f t="shared" si="51"/>
        <v>0</v>
      </c>
      <c r="M61" s="366">
        <f t="shared" si="51"/>
        <v>0</v>
      </c>
      <c r="N61" s="366">
        <f t="shared" si="51"/>
        <v>0</v>
      </c>
      <c r="O61" s="366">
        <f t="shared" si="51"/>
        <v>0</v>
      </c>
      <c r="P61" s="103"/>
      <c r="Q61" s="103"/>
      <c r="R61" s="103"/>
      <c r="S61" s="103"/>
      <c r="T61" s="103"/>
      <c r="U61" s="103"/>
      <c r="V61" s="103"/>
      <c r="W61" s="103"/>
      <c r="X61" s="103"/>
      <c r="Y61" s="103"/>
      <c r="Z61" s="103"/>
      <c r="AA61" s="103"/>
      <c r="AB61" s="103"/>
    </row>
    <row r="62" spans="1:118" outlineLevel="1">
      <c r="A62" s="103" t="s">
        <v>667</v>
      </c>
      <c r="B62" s="103"/>
      <c r="C62" s="103"/>
      <c r="D62" s="103"/>
      <c r="E62" s="103"/>
      <c r="F62" s="103"/>
      <c r="G62" s="103"/>
      <c r="H62" s="103"/>
      <c r="I62" s="103"/>
      <c r="J62" s="99"/>
      <c r="K62" s="369">
        <f t="shared" ref="K62:O62" si="52">IF(K37&gt;0,IF(K59&gt;=0.75*SUM(K37,K41,K44,K47,K50,K53,K56,K59),"Allowed", "Disallowed"),0)</f>
        <v>0</v>
      </c>
      <c r="L62" s="369">
        <f t="shared" si="52"/>
        <v>0</v>
      </c>
      <c r="M62" s="369">
        <f t="shared" si="52"/>
        <v>0</v>
      </c>
      <c r="N62" s="369">
        <f t="shared" si="52"/>
        <v>0</v>
      </c>
      <c r="O62" s="369">
        <f t="shared" si="52"/>
        <v>0</v>
      </c>
      <c r="P62" s="103"/>
      <c r="Q62" s="103"/>
      <c r="R62" s="103"/>
      <c r="S62" s="103"/>
      <c r="T62" s="103"/>
      <c r="U62" s="103"/>
      <c r="V62" s="103"/>
      <c r="W62" s="103"/>
      <c r="X62" s="103"/>
      <c r="Y62" s="103"/>
      <c r="Z62" s="103"/>
      <c r="AA62" s="103"/>
      <c r="AB62" s="103"/>
    </row>
    <row r="63" spans="1:118">
      <c r="A63" s="103"/>
      <c r="B63" s="103"/>
      <c r="C63" s="103"/>
      <c r="D63" s="103"/>
      <c r="E63" s="103"/>
      <c r="F63" s="103"/>
      <c r="G63" s="103"/>
      <c r="H63" s="103"/>
      <c r="I63" s="103"/>
      <c r="J63" s="99"/>
      <c r="K63" s="104"/>
      <c r="L63" s="104"/>
      <c r="M63" s="104"/>
      <c r="N63" s="104"/>
      <c r="O63" s="104"/>
      <c r="P63" s="103"/>
      <c r="Q63" s="103"/>
      <c r="R63" s="103"/>
      <c r="S63" s="103"/>
      <c r="T63" s="103"/>
      <c r="U63" s="103"/>
      <c r="V63" s="103"/>
      <c r="W63" s="103"/>
      <c r="X63" s="103"/>
      <c r="Y63" s="103"/>
      <c r="Z63" s="103"/>
      <c r="AA63" s="103"/>
      <c r="AB63" s="103"/>
    </row>
    <row r="64" spans="1:118" outlineLevel="1">
      <c r="A64" s="370" t="str">
        <f>A18</f>
        <v>[Related Party 2]</v>
      </c>
      <c r="B64" s="103"/>
      <c r="C64" s="103"/>
      <c r="D64" s="103"/>
      <c r="E64" s="103"/>
      <c r="F64" s="103"/>
      <c r="G64" s="103"/>
      <c r="H64" s="103"/>
      <c r="I64" s="103"/>
      <c r="J64" s="99"/>
      <c r="K64" s="104"/>
      <c r="L64" s="104"/>
      <c r="M64" s="104"/>
      <c r="N64" s="104"/>
      <c r="O64" s="104"/>
      <c r="P64" s="103"/>
      <c r="Q64" s="103"/>
      <c r="R64" s="103"/>
      <c r="S64" s="103"/>
      <c r="T64" s="103"/>
      <c r="U64" s="103"/>
      <c r="V64" s="103"/>
      <c r="W64" s="103"/>
      <c r="X64" s="103"/>
      <c r="Y64" s="103"/>
      <c r="Z64" s="103"/>
      <c r="AA64" s="103"/>
      <c r="AB64" s="103"/>
    </row>
    <row r="65" spans="1:28" ht="13.5" customHeight="1" outlineLevel="1">
      <c r="A65" s="103" t="s">
        <v>656</v>
      </c>
      <c r="B65" s="103" t="s">
        <v>657</v>
      </c>
      <c r="C65" s="103"/>
      <c r="D65" s="103"/>
      <c r="E65" s="103"/>
      <c r="F65" s="103"/>
      <c r="G65" s="103"/>
      <c r="H65" s="103"/>
      <c r="I65" s="103"/>
      <c r="J65" s="99" t="s">
        <v>939</v>
      </c>
      <c r="K65" s="357"/>
      <c r="L65" s="358"/>
      <c r="M65" s="358"/>
      <c r="N65" s="358"/>
      <c r="O65" s="358"/>
      <c r="P65" s="103"/>
      <c r="Q65" s="103"/>
      <c r="R65" s="103"/>
      <c r="S65" s="103"/>
      <c r="T65" s="103"/>
      <c r="U65" s="103"/>
      <c r="V65" s="103"/>
      <c r="W65" s="103"/>
      <c r="X65" s="103"/>
      <c r="Y65" s="103"/>
      <c r="Z65" s="103"/>
      <c r="AA65" s="103"/>
      <c r="AB65" s="103"/>
    </row>
    <row r="66" spans="1:28" outlineLevel="1">
      <c r="A66" s="103" t="s">
        <v>656</v>
      </c>
      <c r="B66" s="103" t="s">
        <v>640</v>
      </c>
      <c r="C66" s="103"/>
      <c r="D66" s="103"/>
      <c r="E66" s="103"/>
      <c r="F66" s="103"/>
      <c r="G66" s="103"/>
      <c r="H66" s="103"/>
      <c r="I66" s="103"/>
      <c r="J66" s="99" t="s">
        <v>939</v>
      </c>
      <c r="K66" s="357"/>
      <c r="L66" s="358"/>
      <c r="M66" s="358"/>
      <c r="N66" s="358"/>
      <c r="O66" s="358"/>
      <c r="P66" s="103"/>
      <c r="Q66" s="103"/>
      <c r="R66" s="103"/>
      <c r="S66" s="103"/>
      <c r="T66" s="103"/>
      <c r="U66" s="103"/>
      <c r="V66" s="103"/>
      <c r="W66" s="103"/>
      <c r="X66" s="103"/>
      <c r="Y66" s="103"/>
      <c r="Z66" s="103"/>
      <c r="AA66" s="103"/>
      <c r="AB66" s="103"/>
    </row>
    <row r="67" spans="1:28" outlineLevel="1">
      <c r="A67" s="103" t="s">
        <v>656</v>
      </c>
      <c r="B67" s="103" t="s">
        <v>658</v>
      </c>
      <c r="C67" s="103"/>
      <c r="D67" s="103"/>
      <c r="E67" s="103"/>
      <c r="F67" s="103"/>
      <c r="G67" s="103"/>
      <c r="H67" s="103"/>
      <c r="I67" s="103"/>
      <c r="J67" s="99" t="s">
        <v>226</v>
      </c>
      <c r="K67" s="365">
        <f t="shared" ref="K67:O67" si="53">IFERROR(K66/K65,0)</f>
        <v>0</v>
      </c>
      <c r="L67" s="366">
        <f t="shared" si="53"/>
        <v>0</v>
      </c>
      <c r="M67" s="366">
        <f t="shared" si="53"/>
        <v>0</v>
      </c>
      <c r="N67" s="366">
        <f t="shared" si="53"/>
        <v>0</v>
      </c>
      <c r="O67" s="366">
        <f t="shared" si="53"/>
        <v>0</v>
      </c>
      <c r="P67" s="103"/>
      <c r="Q67" s="103"/>
      <c r="R67" s="103"/>
      <c r="S67" s="103"/>
      <c r="T67" s="103"/>
      <c r="U67" s="103"/>
      <c r="V67" s="103"/>
      <c r="W67" s="103"/>
      <c r="X67" s="103"/>
      <c r="Y67" s="103"/>
      <c r="Z67" s="103"/>
      <c r="AA67" s="103"/>
      <c r="AB67" s="103"/>
    </row>
    <row r="68" spans="1:28" outlineLevel="1">
      <c r="A68" s="103" t="s">
        <v>659</v>
      </c>
      <c r="B68" s="103" t="s">
        <v>640</v>
      </c>
      <c r="C68" s="103"/>
      <c r="D68" s="103"/>
      <c r="E68" s="103"/>
      <c r="F68" s="103"/>
      <c r="G68" s="103"/>
      <c r="H68" s="103"/>
      <c r="I68" s="103"/>
      <c r="J68" s="99" t="s">
        <v>939</v>
      </c>
      <c r="K68" s="357"/>
      <c r="L68" s="358"/>
      <c r="M68" s="358"/>
      <c r="N68" s="358"/>
      <c r="O68" s="358"/>
      <c r="P68" s="103"/>
      <c r="Q68" s="103"/>
      <c r="R68" s="103"/>
      <c r="S68" s="103"/>
      <c r="T68" s="103"/>
      <c r="U68" s="103"/>
      <c r="V68" s="103"/>
      <c r="W68" s="103"/>
      <c r="X68" s="103"/>
      <c r="Y68" s="103"/>
      <c r="Z68" s="103"/>
      <c r="AA68" s="103"/>
      <c r="AB68" s="103"/>
    </row>
    <row r="69" spans="1:28" outlineLevel="1">
      <c r="A69" s="367" t="s">
        <v>660</v>
      </c>
      <c r="B69" s="103" t="s">
        <v>657</v>
      </c>
      <c r="C69" s="103"/>
      <c r="D69" s="103"/>
      <c r="E69" s="103"/>
      <c r="F69" s="103"/>
      <c r="G69" s="103"/>
      <c r="H69" s="103"/>
      <c r="I69" s="103"/>
      <c r="J69" s="99" t="s">
        <v>939</v>
      </c>
      <c r="K69" s="357"/>
      <c r="L69" s="358"/>
      <c r="M69" s="358"/>
      <c r="N69" s="358"/>
      <c r="O69" s="358"/>
      <c r="P69" s="103"/>
      <c r="Q69" s="103"/>
      <c r="R69" s="103"/>
      <c r="S69" s="103"/>
      <c r="T69" s="103"/>
      <c r="U69" s="103"/>
      <c r="V69" s="103"/>
      <c r="W69" s="103"/>
      <c r="X69" s="103"/>
      <c r="Y69" s="103"/>
      <c r="Z69" s="103"/>
      <c r="AA69" s="103"/>
      <c r="AB69" s="103"/>
    </row>
    <row r="70" spans="1:28" outlineLevel="1">
      <c r="A70" s="368" t="str">
        <f>A69</f>
        <v>NGET</v>
      </c>
      <c r="B70" s="103" t="s">
        <v>640</v>
      </c>
      <c r="C70" s="103"/>
      <c r="D70" s="103"/>
      <c r="E70" s="103"/>
      <c r="F70" s="103"/>
      <c r="G70" s="103"/>
      <c r="H70" s="103"/>
      <c r="I70" s="103"/>
      <c r="J70" s="99" t="s">
        <v>939</v>
      </c>
      <c r="K70" s="357"/>
      <c r="L70" s="358"/>
      <c r="M70" s="358"/>
      <c r="N70" s="358"/>
      <c r="O70" s="358"/>
      <c r="P70" s="103"/>
      <c r="Q70" s="103"/>
      <c r="R70" s="103"/>
      <c r="S70" s="103"/>
      <c r="T70" s="103"/>
      <c r="U70" s="103"/>
      <c r="V70" s="103"/>
      <c r="W70" s="103"/>
      <c r="X70" s="103"/>
      <c r="Y70" s="103"/>
      <c r="Z70" s="103"/>
      <c r="AA70" s="103"/>
      <c r="AB70" s="103"/>
    </row>
    <row r="71" spans="1:28" outlineLevel="1">
      <c r="A71" s="368" t="str">
        <f>A69</f>
        <v>NGET</v>
      </c>
      <c r="B71" s="103" t="s">
        <v>658</v>
      </c>
      <c r="C71" s="103"/>
      <c r="D71" s="103"/>
      <c r="E71" s="103"/>
      <c r="F71" s="103"/>
      <c r="G71" s="103"/>
      <c r="H71" s="103"/>
      <c r="I71" s="103"/>
      <c r="J71" s="99" t="s">
        <v>226</v>
      </c>
      <c r="K71" s="365">
        <f t="shared" ref="K71:O71" si="54">IFERROR(K70/K69,0)</f>
        <v>0</v>
      </c>
      <c r="L71" s="366">
        <f t="shared" si="54"/>
        <v>0</v>
      </c>
      <c r="M71" s="366">
        <f t="shared" si="54"/>
        <v>0</v>
      </c>
      <c r="N71" s="366">
        <f t="shared" si="54"/>
        <v>0</v>
      </c>
      <c r="O71" s="366">
        <f t="shared" si="54"/>
        <v>0</v>
      </c>
      <c r="P71" s="103"/>
      <c r="Q71" s="103"/>
      <c r="R71" s="103"/>
      <c r="S71" s="103"/>
      <c r="T71" s="103"/>
      <c r="U71" s="103"/>
      <c r="V71" s="103"/>
      <c r="W71" s="103"/>
      <c r="X71" s="103"/>
      <c r="Y71" s="103"/>
      <c r="Z71" s="103"/>
      <c r="AA71" s="103"/>
      <c r="AB71" s="103"/>
    </row>
    <row r="72" spans="1:28" outlineLevel="1">
      <c r="A72" s="367" t="s">
        <v>661</v>
      </c>
      <c r="B72" s="103" t="s">
        <v>657</v>
      </c>
      <c r="C72" s="103"/>
      <c r="D72" s="103"/>
      <c r="E72" s="103"/>
      <c r="F72" s="103"/>
      <c r="G72" s="103"/>
      <c r="H72" s="103"/>
      <c r="I72" s="103"/>
      <c r="J72" s="99" t="s">
        <v>939</v>
      </c>
      <c r="K72" s="357"/>
      <c r="L72" s="358"/>
      <c r="M72" s="358"/>
      <c r="N72" s="358"/>
      <c r="O72" s="358"/>
      <c r="P72" s="103"/>
      <c r="Q72" s="103"/>
      <c r="R72" s="103"/>
      <c r="S72" s="103"/>
      <c r="T72" s="103"/>
      <c r="U72" s="103"/>
      <c r="V72" s="103"/>
      <c r="W72" s="103"/>
      <c r="X72" s="103"/>
      <c r="Y72" s="103"/>
      <c r="Z72" s="103"/>
      <c r="AA72" s="103"/>
      <c r="AB72" s="103"/>
    </row>
    <row r="73" spans="1:28" outlineLevel="1">
      <c r="A73" s="368" t="str">
        <f>A72</f>
        <v>NGG</v>
      </c>
      <c r="B73" s="103" t="s">
        <v>640</v>
      </c>
      <c r="C73" s="103"/>
      <c r="D73" s="103"/>
      <c r="E73" s="103"/>
      <c r="F73" s="103"/>
      <c r="G73" s="103"/>
      <c r="H73" s="103"/>
      <c r="I73" s="103"/>
      <c r="J73" s="99" t="s">
        <v>939</v>
      </c>
      <c r="K73" s="357"/>
      <c r="L73" s="358"/>
      <c r="M73" s="358"/>
      <c r="N73" s="358"/>
      <c r="O73" s="358"/>
      <c r="P73" s="103"/>
      <c r="Q73" s="103"/>
      <c r="R73" s="103"/>
      <c r="S73" s="103"/>
      <c r="T73" s="103"/>
      <c r="U73" s="103"/>
      <c r="V73" s="103"/>
      <c r="W73" s="103"/>
      <c r="X73" s="103"/>
      <c r="Y73" s="103"/>
      <c r="Z73" s="103"/>
      <c r="AA73" s="103"/>
      <c r="AB73" s="103"/>
    </row>
    <row r="74" spans="1:28" outlineLevel="1">
      <c r="A74" s="368" t="str">
        <f>A72</f>
        <v>NGG</v>
      </c>
      <c r="B74" s="103" t="s">
        <v>658</v>
      </c>
      <c r="C74" s="103"/>
      <c r="D74" s="103"/>
      <c r="E74" s="103"/>
      <c r="F74" s="103"/>
      <c r="G74" s="103"/>
      <c r="H74" s="103"/>
      <c r="I74" s="103"/>
      <c r="J74" s="99" t="s">
        <v>226</v>
      </c>
      <c r="K74" s="365">
        <f t="shared" ref="K74:O74" si="55">IFERROR(K73/K72,0)</f>
        <v>0</v>
      </c>
      <c r="L74" s="366">
        <f t="shared" si="55"/>
        <v>0</v>
      </c>
      <c r="M74" s="366">
        <f t="shared" si="55"/>
        <v>0</v>
      </c>
      <c r="N74" s="366">
        <f t="shared" si="55"/>
        <v>0</v>
      </c>
      <c r="O74" s="366">
        <f t="shared" si="55"/>
        <v>0</v>
      </c>
      <c r="P74" s="103"/>
      <c r="Q74" s="103"/>
      <c r="R74" s="103"/>
      <c r="S74" s="103"/>
      <c r="T74" s="103"/>
      <c r="U74" s="103"/>
      <c r="V74" s="103"/>
      <c r="W74" s="103"/>
      <c r="X74" s="103"/>
      <c r="Y74" s="103"/>
      <c r="Z74" s="103"/>
      <c r="AA74" s="103"/>
      <c r="AB74" s="103"/>
    </row>
    <row r="75" spans="1:28" outlineLevel="1">
      <c r="A75" s="367" t="s">
        <v>662</v>
      </c>
      <c r="B75" s="103" t="s">
        <v>657</v>
      </c>
      <c r="C75" s="103"/>
      <c r="D75" s="103"/>
      <c r="E75" s="103"/>
      <c r="F75" s="103"/>
      <c r="G75" s="103"/>
      <c r="H75" s="103"/>
      <c r="I75" s="103"/>
      <c r="J75" s="99" t="s">
        <v>939</v>
      </c>
      <c r="K75" s="357"/>
      <c r="L75" s="358"/>
      <c r="M75" s="358"/>
      <c r="N75" s="358"/>
      <c r="O75" s="358"/>
      <c r="P75" s="103"/>
      <c r="Q75" s="103"/>
      <c r="R75" s="103"/>
      <c r="S75" s="103"/>
      <c r="T75" s="103"/>
      <c r="U75" s="103"/>
      <c r="V75" s="103"/>
      <c r="W75" s="103"/>
      <c r="X75" s="103"/>
      <c r="Y75" s="103"/>
      <c r="Z75" s="103"/>
      <c r="AA75" s="103"/>
      <c r="AB75" s="103"/>
    </row>
    <row r="76" spans="1:28" outlineLevel="1">
      <c r="A76" s="368" t="str">
        <f>A75</f>
        <v>Other National Grid Group Companies</v>
      </c>
      <c r="B76" s="103" t="s">
        <v>640</v>
      </c>
      <c r="C76" s="103"/>
      <c r="D76" s="103"/>
      <c r="E76" s="103"/>
      <c r="F76" s="103"/>
      <c r="G76" s="103"/>
      <c r="H76" s="103"/>
      <c r="I76" s="103"/>
      <c r="J76" s="99" t="s">
        <v>939</v>
      </c>
      <c r="K76" s="357"/>
      <c r="L76" s="358"/>
      <c r="M76" s="358"/>
      <c r="N76" s="358"/>
      <c r="O76" s="358"/>
      <c r="P76" s="103"/>
      <c r="Q76" s="103"/>
      <c r="R76" s="103"/>
      <c r="S76" s="103"/>
      <c r="T76" s="103"/>
      <c r="U76" s="103"/>
      <c r="V76" s="103"/>
      <c r="W76" s="103"/>
      <c r="X76" s="103"/>
      <c r="Y76" s="103"/>
      <c r="Z76" s="103"/>
      <c r="AA76" s="103"/>
      <c r="AB76" s="103"/>
    </row>
    <row r="77" spans="1:28" outlineLevel="1">
      <c r="A77" s="368" t="str">
        <f>A75</f>
        <v>Other National Grid Group Companies</v>
      </c>
      <c r="B77" s="103" t="s">
        <v>658</v>
      </c>
      <c r="C77" s="103"/>
      <c r="D77" s="103"/>
      <c r="E77" s="103"/>
      <c r="F77" s="103"/>
      <c r="G77" s="103"/>
      <c r="H77" s="103"/>
      <c r="I77" s="103"/>
      <c r="J77" s="99" t="s">
        <v>226</v>
      </c>
      <c r="K77" s="365">
        <f t="shared" ref="K77:O77" si="56">IFERROR(K76/K75,0)</f>
        <v>0</v>
      </c>
      <c r="L77" s="366">
        <f t="shared" si="56"/>
        <v>0</v>
      </c>
      <c r="M77" s="366">
        <f t="shared" si="56"/>
        <v>0</v>
      </c>
      <c r="N77" s="366">
        <f t="shared" si="56"/>
        <v>0</v>
      </c>
      <c r="O77" s="366">
        <f t="shared" si="56"/>
        <v>0</v>
      </c>
      <c r="P77" s="103"/>
      <c r="Q77" s="103"/>
      <c r="R77" s="103"/>
      <c r="S77" s="103"/>
      <c r="T77" s="103"/>
      <c r="U77" s="103"/>
      <c r="V77" s="103"/>
      <c r="W77" s="103"/>
      <c r="X77" s="103"/>
      <c r="Y77" s="103"/>
      <c r="Z77" s="103"/>
      <c r="AA77" s="103"/>
      <c r="AB77" s="103"/>
    </row>
    <row r="78" spans="1:28" ht="13.5" customHeight="1" outlineLevel="1">
      <c r="A78" s="367" t="s">
        <v>663</v>
      </c>
      <c r="B78" s="103" t="s">
        <v>657</v>
      </c>
      <c r="C78" s="103"/>
      <c r="D78" s="103"/>
      <c r="E78" s="103"/>
      <c r="F78" s="103"/>
      <c r="G78" s="103"/>
      <c r="H78" s="103"/>
      <c r="I78" s="103"/>
      <c r="J78" s="99" t="s">
        <v>939</v>
      </c>
      <c r="K78" s="357"/>
      <c r="L78" s="358"/>
      <c r="M78" s="358"/>
      <c r="N78" s="358"/>
      <c r="O78" s="358"/>
      <c r="P78" s="103"/>
      <c r="Q78" s="103"/>
      <c r="R78" s="103"/>
      <c r="S78" s="103"/>
      <c r="T78" s="103"/>
      <c r="U78" s="103"/>
      <c r="V78" s="103"/>
      <c r="W78" s="103"/>
      <c r="X78" s="103"/>
      <c r="Y78" s="103"/>
      <c r="Z78" s="103"/>
      <c r="AA78" s="103"/>
      <c r="AB78" s="103"/>
    </row>
    <row r="79" spans="1:28" outlineLevel="1">
      <c r="A79" s="368" t="str">
        <f>A78</f>
        <v>[ESO Affiliate or Related Undertaking that do not trade / transact with the ESO 4]</v>
      </c>
      <c r="B79" s="103" t="s">
        <v>640</v>
      </c>
      <c r="C79" s="103"/>
      <c r="D79" s="103"/>
      <c r="E79" s="103"/>
      <c r="F79" s="103"/>
      <c r="G79" s="103"/>
      <c r="H79" s="103"/>
      <c r="I79" s="103"/>
      <c r="J79" s="99" t="s">
        <v>939</v>
      </c>
      <c r="K79" s="357"/>
      <c r="L79" s="358"/>
      <c r="M79" s="358"/>
      <c r="N79" s="358"/>
      <c r="O79" s="358"/>
      <c r="P79" s="103"/>
      <c r="Q79" s="103"/>
      <c r="R79" s="103"/>
      <c r="S79" s="103"/>
      <c r="T79" s="103"/>
      <c r="U79" s="103"/>
      <c r="V79" s="103"/>
      <c r="W79" s="103"/>
      <c r="X79" s="103"/>
      <c r="Y79" s="103"/>
      <c r="Z79" s="103"/>
      <c r="AA79" s="103"/>
      <c r="AB79" s="103"/>
    </row>
    <row r="80" spans="1:28" outlineLevel="1">
      <c r="A80" s="368" t="str">
        <f>A78</f>
        <v>[ESO Affiliate or Related Undertaking that do not trade / transact with the ESO 4]</v>
      </c>
      <c r="B80" s="103" t="s">
        <v>658</v>
      </c>
      <c r="C80" s="103"/>
      <c r="D80" s="103"/>
      <c r="E80" s="103"/>
      <c r="F80" s="103"/>
      <c r="G80" s="103"/>
      <c r="H80" s="103"/>
      <c r="I80" s="103"/>
      <c r="J80" s="99" t="s">
        <v>226</v>
      </c>
      <c r="K80" s="365">
        <f t="shared" ref="K80:O80" si="57">IFERROR(K79/K78,0)</f>
        <v>0</v>
      </c>
      <c r="L80" s="366">
        <f t="shared" si="57"/>
        <v>0</v>
      </c>
      <c r="M80" s="366">
        <f t="shared" si="57"/>
        <v>0</v>
      </c>
      <c r="N80" s="366">
        <f t="shared" si="57"/>
        <v>0</v>
      </c>
      <c r="O80" s="366">
        <f t="shared" si="57"/>
        <v>0</v>
      </c>
      <c r="P80" s="103"/>
      <c r="Q80" s="103"/>
      <c r="R80" s="103"/>
      <c r="S80" s="103"/>
      <c r="T80" s="103"/>
      <c r="U80" s="103"/>
      <c r="V80" s="103"/>
      <c r="W80" s="103"/>
      <c r="X80" s="103"/>
      <c r="Y80" s="103"/>
      <c r="Z80" s="103"/>
      <c r="AA80" s="103"/>
      <c r="AB80" s="103"/>
    </row>
    <row r="81" spans="1:28" outlineLevel="1">
      <c r="A81" s="367" t="s">
        <v>664</v>
      </c>
      <c r="B81" s="103" t="s">
        <v>657</v>
      </c>
      <c r="C81" s="103"/>
      <c r="D81" s="103"/>
      <c r="E81" s="103"/>
      <c r="F81" s="103"/>
      <c r="G81" s="103"/>
      <c r="H81" s="103"/>
      <c r="I81" s="103"/>
      <c r="J81" s="99" t="s">
        <v>939</v>
      </c>
      <c r="K81" s="357"/>
      <c r="L81" s="358"/>
      <c r="M81" s="358"/>
      <c r="N81" s="358"/>
      <c r="O81" s="358"/>
      <c r="P81" s="103"/>
      <c r="Q81" s="103"/>
      <c r="R81" s="103"/>
      <c r="S81" s="103"/>
      <c r="T81" s="103"/>
      <c r="U81" s="103"/>
      <c r="V81" s="103"/>
      <c r="W81" s="103"/>
      <c r="X81" s="103"/>
      <c r="Y81" s="103"/>
      <c r="Z81" s="103"/>
      <c r="AA81" s="103"/>
      <c r="AB81" s="103"/>
    </row>
    <row r="82" spans="1:28" outlineLevel="1">
      <c r="A82" s="368" t="str">
        <f>A81</f>
        <v>[ESO Affiliate or Related Undertaking that do not trade / transact with the ESO 5]</v>
      </c>
      <c r="B82" s="103" t="s">
        <v>640</v>
      </c>
      <c r="C82" s="103"/>
      <c r="D82" s="103"/>
      <c r="E82" s="103"/>
      <c r="F82" s="103"/>
      <c r="G82" s="103"/>
      <c r="H82" s="103"/>
      <c r="I82" s="103"/>
      <c r="J82" s="99" t="s">
        <v>939</v>
      </c>
      <c r="K82" s="357"/>
      <c r="L82" s="358"/>
      <c r="M82" s="358"/>
      <c r="N82" s="358"/>
      <c r="O82" s="358"/>
      <c r="P82" s="103"/>
      <c r="Q82" s="103"/>
      <c r="R82" s="103"/>
      <c r="S82" s="103"/>
      <c r="T82" s="103"/>
      <c r="U82" s="103"/>
      <c r="V82" s="103"/>
      <c r="W82" s="103"/>
      <c r="X82" s="103"/>
      <c r="Y82" s="103"/>
      <c r="Z82" s="103"/>
      <c r="AA82" s="103"/>
      <c r="AB82" s="103"/>
    </row>
    <row r="83" spans="1:28" outlineLevel="1">
      <c r="A83" s="368" t="str">
        <f>A81</f>
        <v>[ESO Affiliate or Related Undertaking that do not trade / transact with the ESO 5]</v>
      </c>
      <c r="B83" s="103" t="s">
        <v>658</v>
      </c>
      <c r="C83" s="103"/>
      <c r="D83" s="103"/>
      <c r="E83" s="103"/>
      <c r="F83" s="103"/>
      <c r="G83" s="103"/>
      <c r="H83" s="103"/>
      <c r="I83" s="103"/>
      <c r="J83" s="99" t="s">
        <v>226</v>
      </c>
      <c r="K83" s="365">
        <f t="shared" ref="K83:O83" si="58">IFERROR(K82/K81,0)</f>
        <v>0</v>
      </c>
      <c r="L83" s="366">
        <f t="shared" si="58"/>
        <v>0</v>
      </c>
      <c r="M83" s="366">
        <f t="shared" si="58"/>
        <v>0</v>
      </c>
      <c r="N83" s="366">
        <f t="shared" si="58"/>
        <v>0</v>
      </c>
      <c r="O83" s="366">
        <f t="shared" si="58"/>
        <v>0</v>
      </c>
      <c r="P83" s="103"/>
      <c r="Q83" s="103"/>
      <c r="R83" s="103"/>
      <c r="S83" s="103"/>
      <c r="T83" s="103"/>
      <c r="U83" s="103"/>
      <c r="V83" s="103"/>
      <c r="W83" s="103"/>
      <c r="X83" s="103"/>
      <c r="Y83" s="103"/>
      <c r="Z83" s="103"/>
      <c r="AA83" s="103"/>
      <c r="AB83" s="103"/>
    </row>
    <row r="84" spans="1:28" outlineLevel="1">
      <c r="A84" s="367" t="s">
        <v>665</v>
      </c>
      <c r="B84" s="103" t="s">
        <v>657</v>
      </c>
      <c r="C84" s="103"/>
      <c r="D84" s="103"/>
      <c r="E84" s="103"/>
      <c r="F84" s="103"/>
      <c r="G84" s="103"/>
      <c r="H84" s="103"/>
      <c r="I84" s="103"/>
      <c r="J84" s="99" t="s">
        <v>939</v>
      </c>
      <c r="K84" s="357"/>
      <c r="L84" s="358"/>
      <c r="M84" s="358"/>
      <c r="N84" s="358"/>
      <c r="O84" s="358"/>
      <c r="P84" s="103"/>
      <c r="Q84" s="103"/>
      <c r="R84" s="103"/>
      <c r="S84" s="103"/>
      <c r="T84" s="103"/>
      <c r="U84" s="103"/>
      <c r="V84" s="103"/>
      <c r="W84" s="103"/>
      <c r="X84" s="103"/>
      <c r="Y84" s="103"/>
      <c r="Z84" s="103"/>
      <c r="AA84" s="103"/>
      <c r="AB84" s="103"/>
    </row>
    <row r="85" spans="1:28" outlineLevel="1">
      <c r="A85" s="368" t="str">
        <f>A84</f>
        <v>[ESO Affiliate or Related Undertaking that do not trade / transact with the ESO 6]</v>
      </c>
      <c r="B85" s="103" t="s">
        <v>640</v>
      </c>
      <c r="C85" s="103"/>
      <c r="D85" s="103"/>
      <c r="E85" s="103"/>
      <c r="F85" s="103"/>
      <c r="G85" s="103"/>
      <c r="H85" s="103"/>
      <c r="I85" s="103"/>
      <c r="J85" s="99" t="s">
        <v>939</v>
      </c>
      <c r="K85" s="357"/>
      <c r="L85" s="358"/>
      <c r="M85" s="358"/>
      <c r="N85" s="358"/>
      <c r="O85" s="358"/>
      <c r="P85" s="103"/>
      <c r="Q85" s="103"/>
      <c r="R85" s="103"/>
      <c r="S85" s="103"/>
      <c r="T85" s="103"/>
      <c r="U85" s="103"/>
      <c r="V85" s="103"/>
      <c r="W85" s="103"/>
      <c r="X85" s="103"/>
      <c r="Y85" s="103"/>
      <c r="Z85" s="103"/>
      <c r="AA85" s="103"/>
      <c r="AB85" s="103"/>
    </row>
    <row r="86" spans="1:28" outlineLevel="1">
      <c r="A86" s="368" t="str">
        <f>A84</f>
        <v>[ESO Affiliate or Related Undertaking that do not trade / transact with the ESO 6]</v>
      </c>
      <c r="B86" s="103" t="s">
        <v>658</v>
      </c>
      <c r="C86" s="103"/>
      <c r="D86" s="103"/>
      <c r="E86" s="103"/>
      <c r="F86" s="103"/>
      <c r="G86" s="103"/>
      <c r="H86" s="103"/>
      <c r="I86" s="103"/>
      <c r="J86" s="99" t="s">
        <v>226</v>
      </c>
      <c r="K86" s="365">
        <f t="shared" ref="K86:O86" si="59">IFERROR(K85/K84,0)</f>
        <v>0</v>
      </c>
      <c r="L86" s="366">
        <f t="shared" si="59"/>
        <v>0</v>
      </c>
      <c r="M86" s="366">
        <f t="shared" si="59"/>
        <v>0</v>
      </c>
      <c r="N86" s="366">
        <f t="shared" si="59"/>
        <v>0</v>
      </c>
      <c r="O86" s="366">
        <f t="shared" si="59"/>
        <v>0</v>
      </c>
      <c r="P86" s="103"/>
      <c r="Q86" s="103"/>
      <c r="R86" s="103"/>
      <c r="S86" s="103"/>
      <c r="T86" s="103"/>
      <c r="U86" s="103"/>
      <c r="V86" s="103"/>
      <c r="W86" s="103"/>
      <c r="X86" s="103"/>
      <c r="Y86" s="103"/>
      <c r="Z86" s="103"/>
      <c r="AA86" s="103"/>
      <c r="AB86" s="103"/>
    </row>
    <row r="87" spans="1:28" outlineLevel="1">
      <c r="A87" s="103" t="s">
        <v>666</v>
      </c>
      <c r="B87" s="103" t="s">
        <v>657</v>
      </c>
      <c r="C87" s="103"/>
      <c r="D87" s="103"/>
      <c r="E87" s="103"/>
      <c r="F87" s="103"/>
      <c r="G87" s="103"/>
      <c r="H87" s="103"/>
      <c r="I87" s="103"/>
      <c r="J87" s="99" t="s">
        <v>939</v>
      </c>
      <c r="K87" s="357"/>
      <c r="L87" s="358"/>
      <c r="M87" s="358"/>
      <c r="N87" s="358"/>
      <c r="O87" s="358"/>
      <c r="P87" s="103"/>
      <c r="Q87" s="103"/>
      <c r="R87" s="103"/>
      <c r="S87" s="103"/>
      <c r="T87" s="103"/>
      <c r="U87" s="103"/>
      <c r="V87" s="103"/>
      <c r="W87" s="103"/>
      <c r="X87" s="103"/>
      <c r="Y87" s="103"/>
      <c r="Z87" s="103"/>
      <c r="AA87" s="103"/>
      <c r="AB87" s="103"/>
    </row>
    <row r="88" spans="1:28" outlineLevel="1">
      <c r="A88" s="103" t="s">
        <v>666</v>
      </c>
      <c r="B88" s="103" t="s">
        <v>640</v>
      </c>
      <c r="C88" s="103"/>
      <c r="D88" s="103"/>
      <c r="E88" s="103"/>
      <c r="F88" s="103"/>
      <c r="G88" s="103"/>
      <c r="H88" s="103"/>
      <c r="I88" s="103"/>
      <c r="J88" s="99" t="s">
        <v>939</v>
      </c>
      <c r="K88" s="357"/>
      <c r="L88" s="358"/>
      <c r="M88" s="358"/>
      <c r="N88" s="358"/>
      <c r="O88" s="358"/>
      <c r="P88" s="103"/>
      <c r="Q88" s="103"/>
      <c r="R88" s="103"/>
      <c r="S88" s="103"/>
      <c r="T88" s="103"/>
      <c r="U88" s="103"/>
      <c r="V88" s="103"/>
      <c r="W88" s="103"/>
      <c r="X88" s="103"/>
      <c r="Y88" s="103"/>
      <c r="Z88" s="103"/>
      <c r="AA88" s="103"/>
      <c r="AB88" s="103"/>
    </row>
    <row r="89" spans="1:28" outlineLevel="1">
      <c r="A89" s="103" t="s">
        <v>666</v>
      </c>
      <c r="B89" s="103" t="s">
        <v>658</v>
      </c>
      <c r="C89" s="103"/>
      <c r="D89" s="103"/>
      <c r="E89" s="103"/>
      <c r="F89" s="103"/>
      <c r="G89" s="103"/>
      <c r="H89" s="103"/>
      <c r="I89" s="103"/>
      <c r="J89" s="99" t="s">
        <v>226</v>
      </c>
      <c r="K89" s="365">
        <f t="shared" ref="K89:O89" si="60">IFERROR(K88/K87,0)</f>
        <v>0</v>
      </c>
      <c r="L89" s="366">
        <f t="shared" si="60"/>
        <v>0</v>
      </c>
      <c r="M89" s="366">
        <f t="shared" si="60"/>
        <v>0</v>
      </c>
      <c r="N89" s="366">
        <f t="shared" si="60"/>
        <v>0</v>
      </c>
      <c r="O89" s="366">
        <f t="shared" si="60"/>
        <v>0</v>
      </c>
      <c r="P89" s="103"/>
      <c r="Q89" s="103"/>
      <c r="R89" s="103"/>
      <c r="S89" s="103"/>
      <c r="T89" s="103"/>
      <c r="U89" s="103"/>
      <c r="V89" s="103"/>
      <c r="W89" s="103"/>
      <c r="X89" s="103"/>
      <c r="Y89" s="103"/>
      <c r="Z89" s="103"/>
      <c r="AA89" s="103"/>
      <c r="AB89" s="103"/>
    </row>
    <row r="90" spans="1:28" outlineLevel="1">
      <c r="A90" s="103" t="s">
        <v>667</v>
      </c>
      <c r="B90" s="103"/>
      <c r="C90" s="103"/>
      <c r="D90" s="103"/>
      <c r="E90" s="103"/>
      <c r="F90" s="103"/>
      <c r="G90" s="103"/>
      <c r="H90" s="103"/>
      <c r="I90" s="103"/>
      <c r="J90" s="99"/>
      <c r="K90" s="369">
        <f t="shared" ref="K90:O90" si="61">IF(K65&gt;0,IF(K87&gt;=0.75*SUM(K65,K69,K72,K75,K78,K81,K84,K87),"Allowed", "Disallowed"),0)</f>
        <v>0</v>
      </c>
      <c r="L90" s="369">
        <f t="shared" si="61"/>
        <v>0</v>
      </c>
      <c r="M90" s="369">
        <f t="shared" si="61"/>
        <v>0</v>
      </c>
      <c r="N90" s="369">
        <f t="shared" si="61"/>
        <v>0</v>
      </c>
      <c r="O90" s="369">
        <f t="shared" si="61"/>
        <v>0</v>
      </c>
      <c r="P90" s="103"/>
      <c r="Q90" s="103"/>
      <c r="R90" s="103"/>
      <c r="S90" s="103"/>
      <c r="T90" s="103"/>
      <c r="U90" s="103"/>
      <c r="V90" s="103"/>
      <c r="W90" s="103"/>
      <c r="X90" s="103"/>
      <c r="Y90" s="103"/>
      <c r="Z90" s="103"/>
      <c r="AA90" s="103"/>
      <c r="AB90" s="103"/>
    </row>
    <row r="91" spans="1:28">
      <c r="A91" s="103"/>
      <c r="B91" s="103"/>
      <c r="C91" s="103"/>
      <c r="D91" s="103"/>
      <c r="E91" s="103"/>
      <c r="F91" s="103"/>
      <c r="G91" s="103"/>
      <c r="H91" s="103"/>
      <c r="I91" s="103"/>
      <c r="J91" s="99"/>
      <c r="K91" s="104"/>
      <c r="L91" s="104"/>
      <c r="M91" s="104"/>
      <c r="N91" s="104"/>
      <c r="O91" s="104"/>
      <c r="P91" s="103"/>
      <c r="Q91" s="103"/>
      <c r="R91" s="103"/>
      <c r="S91" s="103"/>
      <c r="T91" s="103"/>
      <c r="U91" s="103"/>
      <c r="V91" s="103"/>
      <c r="W91" s="103"/>
      <c r="X91" s="103"/>
      <c r="Y91" s="103"/>
      <c r="Z91" s="103"/>
      <c r="AA91" s="103"/>
      <c r="AB91" s="103"/>
    </row>
    <row r="92" spans="1:28" outlineLevel="1">
      <c r="A92" s="370" t="str">
        <f>A19</f>
        <v>[Related Party 3]</v>
      </c>
      <c r="B92" s="103"/>
      <c r="C92" s="103"/>
      <c r="D92" s="103"/>
      <c r="E92" s="103"/>
      <c r="F92" s="103"/>
      <c r="G92" s="103"/>
      <c r="H92" s="103"/>
      <c r="I92" s="103"/>
      <c r="J92" s="99"/>
      <c r="K92" s="104"/>
      <c r="L92" s="104"/>
      <c r="M92" s="104"/>
      <c r="N92" s="104"/>
      <c r="O92" s="104"/>
      <c r="P92" s="103"/>
      <c r="Q92" s="103"/>
      <c r="R92" s="103"/>
      <c r="S92" s="103"/>
      <c r="T92" s="103"/>
      <c r="U92" s="103"/>
      <c r="V92" s="103"/>
      <c r="W92" s="103"/>
      <c r="X92" s="103"/>
      <c r="Y92" s="103"/>
      <c r="Z92" s="103"/>
      <c r="AA92" s="103"/>
      <c r="AB92" s="103"/>
    </row>
    <row r="93" spans="1:28" outlineLevel="1">
      <c r="A93" s="103" t="s">
        <v>656</v>
      </c>
      <c r="B93" s="103" t="s">
        <v>657</v>
      </c>
      <c r="C93" s="103"/>
      <c r="D93" s="103"/>
      <c r="E93" s="103"/>
      <c r="F93" s="103"/>
      <c r="G93" s="103"/>
      <c r="H93" s="103"/>
      <c r="I93" s="103"/>
      <c r="J93" s="99" t="s">
        <v>939</v>
      </c>
      <c r="K93" s="357"/>
      <c r="L93" s="358"/>
      <c r="M93" s="358"/>
      <c r="N93" s="358"/>
      <c r="O93" s="358"/>
      <c r="P93" s="103"/>
      <c r="Q93" s="103"/>
      <c r="R93" s="103"/>
      <c r="S93" s="103"/>
      <c r="T93" s="103"/>
      <c r="U93" s="103"/>
      <c r="V93" s="103"/>
      <c r="W93" s="103"/>
      <c r="X93" s="103"/>
      <c r="Y93" s="103"/>
      <c r="Z93" s="103"/>
      <c r="AA93" s="103"/>
      <c r="AB93" s="103"/>
    </row>
    <row r="94" spans="1:28" ht="13.5" customHeight="1" outlineLevel="1">
      <c r="A94" s="103" t="s">
        <v>656</v>
      </c>
      <c r="B94" s="103" t="s">
        <v>640</v>
      </c>
      <c r="C94" s="103"/>
      <c r="D94" s="103"/>
      <c r="E94" s="103"/>
      <c r="F94" s="103"/>
      <c r="G94" s="103"/>
      <c r="H94" s="103"/>
      <c r="I94" s="103"/>
      <c r="J94" s="99" t="s">
        <v>939</v>
      </c>
      <c r="K94" s="357"/>
      <c r="L94" s="358"/>
      <c r="M94" s="358"/>
      <c r="N94" s="358"/>
      <c r="O94" s="358"/>
      <c r="P94" s="103"/>
      <c r="Q94" s="103"/>
      <c r="R94" s="103"/>
      <c r="S94" s="103"/>
      <c r="T94" s="103"/>
      <c r="U94" s="103"/>
      <c r="V94" s="103"/>
      <c r="W94" s="103"/>
      <c r="X94" s="103"/>
      <c r="Y94" s="103"/>
      <c r="Z94" s="103"/>
      <c r="AA94" s="103"/>
      <c r="AB94" s="103"/>
    </row>
    <row r="95" spans="1:28" outlineLevel="1">
      <c r="A95" s="103" t="s">
        <v>656</v>
      </c>
      <c r="B95" s="103" t="s">
        <v>658</v>
      </c>
      <c r="C95" s="103"/>
      <c r="D95" s="103"/>
      <c r="E95" s="103"/>
      <c r="F95" s="103"/>
      <c r="G95" s="103"/>
      <c r="H95" s="103"/>
      <c r="I95" s="103"/>
      <c r="J95" s="99" t="s">
        <v>226</v>
      </c>
      <c r="K95" s="365">
        <f t="shared" ref="K95:O95" si="62">IFERROR(K94/K93,0)</f>
        <v>0</v>
      </c>
      <c r="L95" s="366">
        <f t="shared" si="62"/>
        <v>0</v>
      </c>
      <c r="M95" s="366">
        <f t="shared" si="62"/>
        <v>0</v>
      </c>
      <c r="N95" s="366">
        <f t="shared" si="62"/>
        <v>0</v>
      </c>
      <c r="O95" s="366">
        <f t="shared" si="62"/>
        <v>0</v>
      </c>
      <c r="P95" s="103"/>
      <c r="Q95" s="103"/>
      <c r="R95" s="103"/>
      <c r="S95" s="103"/>
      <c r="T95" s="103"/>
      <c r="U95" s="103"/>
      <c r="V95" s="103"/>
      <c r="W95" s="103"/>
      <c r="X95" s="103"/>
      <c r="Y95" s="103"/>
      <c r="Z95" s="103"/>
      <c r="AA95" s="103"/>
      <c r="AB95" s="103"/>
    </row>
    <row r="96" spans="1:28" outlineLevel="1">
      <c r="A96" s="103" t="s">
        <v>659</v>
      </c>
      <c r="B96" s="103" t="s">
        <v>640</v>
      </c>
      <c r="C96" s="103"/>
      <c r="D96" s="103"/>
      <c r="E96" s="103"/>
      <c r="F96" s="103"/>
      <c r="G96" s="103"/>
      <c r="H96" s="103"/>
      <c r="I96" s="103"/>
      <c r="J96" s="99" t="s">
        <v>939</v>
      </c>
      <c r="K96" s="357"/>
      <c r="L96" s="358"/>
      <c r="M96" s="358"/>
      <c r="N96" s="358"/>
      <c r="O96" s="358"/>
      <c r="P96" s="103"/>
      <c r="Q96" s="103"/>
      <c r="R96" s="103"/>
      <c r="S96" s="103"/>
      <c r="T96" s="103"/>
      <c r="U96" s="103"/>
      <c r="V96" s="103"/>
      <c r="W96" s="103"/>
      <c r="X96" s="103"/>
      <c r="Y96" s="103"/>
      <c r="Z96" s="103"/>
      <c r="AA96" s="103"/>
      <c r="AB96" s="103"/>
    </row>
    <row r="97" spans="1:28" outlineLevel="1">
      <c r="A97" s="367" t="s">
        <v>668</v>
      </c>
      <c r="B97" s="103" t="s">
        <v>657</v>
      </c>
      <c r="C97" s="103"/>
      <c r="D97" s="103"/>
      <c r="E97" s="103"/>
      <c r="F97" s="103"/>
      <c r="G97" s="103"/>
      <c r="H97" s="103"/>
      <c r="I97" s="103"/>
      <c r="J97" s="99" t="s">
        <v>939</v>
      </c>
      <c r="K97" s="357"/>
      <c r="L97" s="358"/>
      <c r="M97" s="358"/>
      <c r="N97" s="358"/>
      <c r="O97" s="358"/>
      <c r="P97" s="103"/>
      <c r="Q97" s="103"/>
      <c r="R97" s="103"/>
      <c r="S97" s="103"/>
      <c r="T97" s="103"/>
      <c r="U97" s="103"/>
      <c r="V97" s="103"/>
      <c r="W97" s="103"/>
      <c r="X97" s="103"/>
      <c r="Y97" s="103"/>
      <c r="Z97" s="103"/>
      <c r="AA97" s="103"/>
      <c r="AB97" s="103"/>
    </row>
    <row r="98" spans="1:28" outlineLevel="1">
      <c r="A98" s="368" t="str">
        <f>A97</f>
        <v>[ESO Affiliate or Related Undertaking that do not trade / transact with the ESO 1]</v>
      </c>
      <c r="B98" s="103" t="s">
        <v>640</v>
      </c>
      <c r="C98" s="103"/>
      <c r="D98" s="103"/>
      <c r="E98" s="103"/>
      <c r="F98" s="103"/>
      <c r="G98" s="103"/>
      <c r="H98" s="103"/>
      <c r="I98" s="103"/>
      <c r="J98" s="99" t="s">
        <v>939</v>
      </c>
      <c r="K98" s="357"/>
      <c r="L98" s="358"/>
      <c r="M98" s="358"/>
      <c r="N98" s="358"/>
      <c r="O98" s="358"/>
      <c r="P98" s="103"/>
      <c r="Q98" s="103"/>
      <c r="R98" s="103"/>
      <c r="S98" s="103"/>
      <c r="T98" s="103"/>
      <c r="U98" s="103"/>
      <c r="V98" s="103"/>
      <c r="W98" s="103"/>
      <c r="X98" s="103"/>
      <c r="Y98" s="103"/>
      <c r="Z98" s="103"/>
      <c r="AA98" s="103"/>
      <c r="AB98" s="103"/>
    </row>
    <row r="99" spans="1:28" outlineLevel="1">
      <c r="A99" s="368" t="str">
        <f>A97</f>
        <v>[ESO Affiliate or Related Undertaking that do not trade / transact with the ESO 1]</v>
      </c>
      <c r="B99" s="103" t="s">
        <v>658</v>
      </c>
      <c r="C99" s="103"/>
      <c r="D99" s="103"/>
      <c r="E99" s="103"/>
      <c r="F99" s="103"/>
      <c r="G99" s="103"/>
      <c r="H99" s="103"/>
      <c r="I99" s="103"/>
      <c r="J99" s="99" t="s">
        <v>226</v>
      </c>
      <c r="K99" s="365">
        <f t="shared" ref="K99:O99" si="63">IFERROR(K98/K97,0)</f>
        <v>0</v>
      </c>
      <c r="L99" s="366">
        <f t="shared" si="63"/>
        <v>0</v>
      </c>
      <c r="M99" s="366">
        <f t="shared" si="63"/>
        <v>0</v>
      </c>
      <c r="N99" s="366">
        <f t="shared" si="63"/>
        <v>0</v>
      </c>
      <c r="O99" s="366">
        <f t="shared" si="63"/>
        <v>0</v>
      </c>
      <c r="P99" s="103"/>
      <c r="Q99" s="103"/>
      <c r="R99" s="103"/>
      <c r="S99" s="103"/>
      <c r="T99" s="103"/>
      <c r="U99" s="103"/>
      <c r="V99" s="103"/>
      <c r="W99" s="103"/>
      <c r="X99" s="103"/>
      <c r="Y99" s="103"/>
      <c r="Z99" s="103"/>
      <c r="AA99" s="103"/>
      <c r="AB99" s="103"/>
    </row>
    <row r="100" spans="1:28" outlineLevel="1">
      <c r="A100" s="367" t="s">
        <v>669</v>
      </c>
      <c r="B100" s="103" t="s">
        <v>657</v>
      </c>
      <c r="C100" s="103"/>
      <c r="D100" s="103"/>
      <c r="E100" s="103"/>
      <c r="F100" s="103"/>
      <c r="G100" s="103"/>
      <c r="H100" s="103"/>
      <c r="I100" s="103"/>
      <c r="J100" s="99" t="s">
        <v>939</v>
      </c>
      <c r="K100" s="357"/>
      <c r="L100" s="358"/>
      <c r="M100" s="358"/>
      <c r="N100" s="358"/>
      <c r="O100" s="358"/>
      <c r="P100" s="103"/>
      <c r="Q100" s="103"/>
      <c r="R100" s="103"/>
      <c r="S100" s="103"/>
      <c r="T100" s="103"/>
      <c r="U100" s="103"/>
      <c r="V100" s="103"/>
      <c r="W100" s="103"/>
      <c r="X100" s="103"/>
      <c r="Y100" s="103"/>
      <c r="Z100" s="103"/>
      <c r="AA100" s="103"/>
      <c r="AB100" s="103"/>
    </row>
    <row r="101" spans="1:28" outlineLevel="1">
      <c r="A101" s="368" t="str">
        <f>A100</f>
        <v>[ESO Affiliate or Related Undertaking that do not trade / transact with the ESO 2]</v>
      </c>
      <c r="B101" s="103" t="s">
        <v>640</v>
      </c>
      <c r="C101" s="103"/>
      <c r="D101" s="103"/>
      <c r="E101" s="103"/>
      <c r="F101" s="103"/>
      <c r="G101" s="103"/>
      <c r="H101" s="103"/>
      <c r="I101" s="103"/>
      <c r="J101" s="99" t="s">
        <v>939</v>
      </c>
      <c r="K101" s="357"/>
      <c r="L101" s="358"/>
      <c r="M101" s="358"/>
      <c r="N101" s="358"/>
      <c r="O101" s="358"/>
      <c r="P101" s="103"/>
      <c r="Q101" s="103"/>
      <c r="R101" s="103"/>
      <c r="S101" s="103"/>
      <c r="T101" s="103"/>
      <c r="U101" s="103"/>
      <c r="V101" s="103"/>
      <c r="W101" s="103"/>
      <c r="X101" s="103"/>
      <c r="Y101" s="103"/>
      <c r="Z101" s="103"/>
      <c r="AA101" s="103"/>
      <c r="AB101" s="103"/>
    </row>
    <row r="102" spans="1:28" outlineLevel="1">
      <c r="A102" s="368" t="str">
        <f>A100</f>
        <v>[ESO Affiliate or Related Undertaking that do not trade / transact with the ESO 2]</v>
      </c>
      <c r="B102" s="103" t="s">
        <v>658</v>
      </c>
      <c r="C102" s="103"/>
      <c r="D102" s="103"/>
      <c r="E102" s="103"/>
      <c r="F102" s="103"/>
      <c r="G102" s="103"/>
      <c r="H102" s="103"/>
      <c r="I102" s="103"/>
      <c r="J102" s="99" t="s">
        <v>226</v>
      </c>
      <c r="K102" s="365">
        <f t="shared" ref="K102:O102" si="64">IFERROR(K101/K100,0)</f>
        <v>0</v>
      </c>
      <c r="L102" s="366">
        <f t="shared" si="64"/>
        <v>0</v>
      </c>
      <c r="M102" s="366">
        <f t="shared" si="64"/>
        <v>0</v>
      </c>
      <c r="N102" s="366">
        <f t="shared" si="64"/>
        <v>0</v>
      </c>
      <c r="O102" s="366">
        <f t="shared" si="64"/>
        <v>0</v>
      </c>
      <c r="P102" s="103"/>
      <c r="Q102" s="103"/>
      <c r="R102" s="103"/>
      <c r="S102" s="103"/>
      <c r="T102" s="103"/>
      <c r="U102" s="103"/>
      <c r="V102" s="103"/>
      <c r="W102" s="103"/>
      <c r="X102" s="103"/>
      <c r="Y102" s="103"/>
      <c r="Z102" s="103"/>
      <c r="AA102" s="103"/>
      <c r="AB102" s="103"/>
    </row>
    <row r="103" spans="1:28" outlineLevel="1">
      <c r="A103" s="367" t="s">
        <v>670</v>
      </c>
      <c r="B103" s="103" t="s">
        <v>657</v>
      </c>
      <c r="C103" s="103"/>
      <c r="D103" s="103"/>
      <c r="E103" s="103"/>
      <c r="F103" s="103"/>
      <c r="G103" s="103"/>
      <c r="H103" s="103"/>
      <c r="I103" s="103"/>
      <c r="J103" s="99" t="s">
        <v>939</v>
      </c>
      <c r="K103" s="357"/>
      <c r="L103" s="358"/>
      <c r="M103" s="358"/>
      <c r="N103" s="358"/>
      <c r="O103" s="358"/>
      <c r="P103" s="103"/>
      <c r="Q103" s="103"/>
      <c r="R103" s="103"/>
      <c r="S103" s="103"/>
      <c r="T103" s="103"/>
      <c r="U103" s="103"/>
      <c r="V103" s="103"/>
      <c r="W103" s="103"/>
      <c r="X103" s="103"/>
      <c r="Y103" s="103"/>
      <c r="Z103" s="103"/>
      <c r="AA103" s="103"/>
      <c r="AB103" s="103"/>
    </row>
    <row r="104" spans="1:28" outlineLevel="1">
      <c r="A104" s="368" t="str">
        <f>A103</f>
        <v>[ESO Affiliate or Related Undertaking that do not trade / transact with the ESO 3]</v>
      </c>
      <c r="B104" s="103" t="s">
        <v>640</v>
      </c>
      <c r="C104" s="103"/>
      <c r="D104" s="103"/>
      <c r="E104" s="103"/>
      <c r="F104" s="103"/>
      <c r="G104" s="103"/>
      <c r="H104" s="103"/>
      <c r="I104" s="103"/>
      <c r="J104" s="99" t="s">
        <v>939</v>
      </c>
      <c r="K104" s="357"/>
      <c r="L104" s="358"/>
      <c r="M104" s="358"/>
      <c r="N104" s="358"/>
      <c r="O104" s="358"/>
      <c r="P104" s="103"/>
      <c r="Q104" s="103"/>
      <c r="R104" s="103"/>
      <c r="S104" s="103"/>
      <c r="T104" s="103"/>
      <c r="U104" s="103"/>
      <c r="V104" s="103"/>
      <c r="W104" s="103"/>
      <c r="X104" s="103"/>
      <c r="Y104" s="103"/>
      <c r="Z104" s="103"/>
      <c r="AA104" s="103"/>
      <c r="AB104" s="103"/>
    </row>
    <row r="105" spans="1:28" outlineLevel="1">
      <c r="A105" s="368" t="str">
        <f>A103</f>
        <v>[ESO Affiliate or Related Undertaking that do not trade / transact with the ESO 3]</v>
      </c>
      <c r="B105" s="103" t="s">
        <v>658</v>
      </c>
      <c r="C105" s="103"/>
      <c r="D105" s="103"/>
      <c r="E105" s="103"/>
      <c r="F105" s="103"/>
      <c r="G105" s="103"/>
      <c r="H105" s="103"/>
      <c r="I105" s="103"/>
      <c r="J105" s="99" t="s">
        <v>226</v>
      </c>
      <c r="K105" s="365">
        <f t="shared" ref="K105:O105" si="65">IFERROR(K104/K103,0)</f>
        <v>0</v>
      </c>
      <c r="L105" s="366">
        <f t="shared" si="65"/>
        <v>0</v>
      </c>
      <c r="M105" s="366">
        <f t="shared" si="65"/>
        <v>0</v>
      </c>
      <c r="N105" s="366">
        <f t="shared" si="65"/>
        <v>0</v>
      </c>
      <c r="O105" s="366">
        <f t="shared" si="65"/>
        <v>0</v>
      </c>
      <c r="P105" s="103"/>
      <c r="Q105" s="103"/>
      <c r="R105" s="103"/>
      <c r="S105" s="103"/>
      <c r="T105" s="103"/>
      <c r="U105" s="103"/>
      <c r="V105" s="103"/>
      <c r="W105" s="103"/>
      <c r="X105" s="103"/>
      <c r="Y105" s="103"/>
      <c r="Z105" s="103"/>
      <c r="AA105" s="103"/>
      <c r="AB105" s="103"/>
    </row>
    <row r="106" spans="1:28" outlineLevel="1">
      <c r="A106" s="367" t="s">
        <v>663</v>
      </c>
      <c r="B106" s="103" t="s">
        <v>657</v>
      </c>
      <c r="C106" s="103"/>
      <c r="D106" s="103"/>
      <c r="E106" s="103"/>
      <c r="F106" s="103"/>
      <c r="G106" s="103"/>
      <c r="H106" s="103"/>
      <c r="I106" s="103"/>
      <c r="J106" s="99" t="s">
        <v>939</v>
      </c>
      <c r="K106" s="357"/>
      <c r="L106" s="358"/>
      <c r="M106" s="358"/>
      <c r="N106" s="358"/>
      <c r="O106" s="358"/>
      <c r="P106" s="103"/>
      <c r="Q106" s="103"/>
      <c r="R106" s="103"/>
      <c r="S106" s="103"/>
      <c r="T106" s="103"/>
      <c r="U106" s="103"/>
      <c r="V106" s="103"/>
      <c r="W106" s="103"/>
      <c r="X106" s="103"/>
      <c r="Y106" s="103"/>
      <c r="Z106" s="103"/>
      <c r="AA106" s="103"/>
      <c r="AB106" s="103"/>
    </row>
    <row r="107" spans="1:28" outlineLevel="1">
      <c r="A107" s="368" t="str">
        <f>A106</f>
        <v>[ESO Affiliate or Related Undertaking that do not trade / transact with the ESO 4]</v>
      </c>
      <c r="B107" s="103" t="s">
        <v>640</v>
      </c>
      <c r="C107" s="103"/>
      <c r="D107" s="103"/>
      <c r="E107" s="103"/>
      <c r="F107" s="103"/>
      <c r="G107" s="103"/>
      <c r="H107" s="103"/>
      <c r="I107" s="103"/>
      <c r="J107" s="99" t="s">
        <v>939</v>
      </c>
      <c r="K107" s="357"/>
      <c r="L107" s="358"/>
      <c r="M107" s="358"/>
      <c r="N107" s="358"/>
      <c r="O107" s="358"/>
      <c r="P107" s="103"/>
      <c r="Q107" s="103"/>
      <c r="R107" s="103"/>
      <c r="S107" s="103"/>
      <c r="T107" s="103"/>
      <c r="U107" s="103"/>
      <c r="V107" s="103"/>
      <c r="W107" s="103"/>
      <c r="X107" s="103"/>
      <c r="Y107" s="103"/>
      <c r="Z107" s="103"/>
      <c r="AA107" s="103"/>
      <c r="AB107" s="103"/>
    </row>
    <row r="108" spans="1:28" outlineLevel="1">
      <c r="A108" s="368" t="str">
        <f>A106</f>
        <v>[ESO Affiliate or Related Undertaking that do not trade / transact with the ESO 4]</v>
      </c>
      <c r="B108" s="103" t="s">
        <v>658</v>
      </c>
      <c r="C108" s="103"/>
      <c r="D108" s="103"/>
      <c r="E108" s="103"/>
      <c r="F108" s="103"/>
      <c r="G108" s="103"/>
      <c r="H108" s="103"/>
      <c r="I108" s="103"/>
      <c r="J108" s="99" t="s">
        <v>226</v>
      </c>
      <c r="K108" s="365">
        <f t="shared" ref="K108:O108" si="66">IFERROR(K107/K106,0)</f>
        <v>0</v>
      </c>
      <c r="L108" s="366">
        <f t="shared" si="66"/>
        <v>0</v>
      </c>
      <c r="M108" s="366">
        <f t="shared" si="66"/>
        <v>0</v>
      </c>
      <c r="N108" s="366">
        <f t="shared" si="66"/>
        <v>0</v>
      </c>
      <c r="O108" s="366">
        <f t="shared" si="66"/>
        <v>0</v>
      </c>
      <c r="P108" s="103"/>
      <c r="Q108" s="103"/>
      <c r="R108" s="103"/>
      <c r="S108" s="103"/>
      <c r="T108" s="103"/>
      <c r="U108" s="103"/>
      <c r="V108" s="103"/>
      <c r="W108" s="103"/>
      <c r="X108" s="103"/>
      <c r="Y108" s="103"/>
      <c r="Z108" s="103"/>
      <c r="AA108" s="103"/>
      <c r="AB108" s="103"/>
    </row>
    <row r="109" spans="1:28" outlineLevel="1">
      <c r="A109" s="367" t="s">
        <v>664</v>
      </c>
      <c r="B109" s="103" t="s">
        <v>657</v>
      </c>
      <c r="C109" s="103"/>
      <c r="D109" s="103"/>
      <c r="E109" s="103"/>
      <c r="F109" s="103"/>
      <c r="G109" s="103"/>
      <c r="H109" s="103"/>
      <c r="I109" s="103"/>
      <c r="J109" s="99" t="s">
        <v>939</v>
      </c>
      <c r="K109" s="357"/>
      <c r="L109" s="358"/>
      <c r="M109" s="358"/>
      <c r="N109" s="358"/>
      <c r="O109" s="358"/>
      <c r="P109" s="103"/>
      <c r="Q109" s="103"/>
      <c r="R109" s="103"/>
      <c r="S109" s="103"/>
      <c r="T109" s="103"/>
      <c r="U109" s="103"/>
      <c r="V109" s="103"/>
      <c r="W109" s="103"/>
      <c r="X109" s="103"/>
      <c r="Y109" s="103"/>
      <c r="Z109" s="103"/>
      <c r="AA109" s="103"/>
      <c r="AB109" s="103"/>
    </row>
    <row r="110" spans="1:28" ht="13.5" customHeight="1" outlineLevel="1">
      <c r="A110" s="368" t="str">
        <f>A109</f>
        <v>[ESO Affiliate or Related Undertaking that do not trade / transact with the ESO 5]</v>
      </c>
      <c r="B110" s="103" t="s">
        <v>640</v>
      </c>
      <c r="C110" s="103"/>
      <c r="D110" s="103"/>
      <c r="E110" s="103"/>
      <c r="F110" s="103"/>
      <c r="G110" s="103"/>
      <c r="H110" s="103"/>
      <c r="I110" s="103"/>
      <c r="J110" s="99" t="s">
        <v>939</v>
      </c>
      <c r="K110" s="357"/>
      <c r="L110" s="358"/>
      <c r="M110" s="358"/>
      <c r="N110" s="358"/>
      <c r="O110" s="358"/>
      <c r="P110" s="103"/>
      <c r="Q110" s="103"/>
      <c r="R110" s="103"/>
      <c r="S110" s="103"/>
      <c r="T110" s="103"/>
      <c r="U110" s="103"/>
      <c r="V110" s="103"/>
      <c r="W110" s="103"/>
      <c r="X110" s="103"/>
      <c r="Y110" s="103"/>
      <c r="Z110" s="103"/>
      <c r="AA110" s="103"/>
      <c r="AB110" s="103"/>
    </row>
    <row r="111" spans="1:28" outlineLevel="1">
      <c r="A111" s="368" t="str">
        <f>A109</f>
        <v>[ESO Affiliate or Related Undertaking that do not trade / transact with the ESO 5]</v>
      </c>
      <c r="B111" s="103" t="s">
        <v>658</v>
      </c>
      <c r="C111" s="103"/>
      <c r="D111" s="103"/>
      <c r="E111" s="103"/>
      <c r="F111" s="103"/>
      <c r="G111" s="103"/>
      <c r="H111" s="103"/>
      <c r="I111" s="103"/>
      <c r="J111" s="99" t="s">
        <v>226</v>
      </c>
      <c r="K111" s="365">
        <f t="shared" ref="K111:O111" si="67">IFERROR(K110/K109,0)</f>
        <v>0</v>
      </c>
      <c r="L111" s="366">
        <f t="shared" si="67"/>
        <v>0</v>
      </c>
      <c r="M111" s="366">
        <f t="shared" si="67"/>
        <v>0</v>
      </c>
      <c r="N111" s="366">
        <f t="shared" si="67"/>
        <v>0</v>
      </c>
      <c r="O111" s="366">
        <f t="shared" si="67"/>
        <v>0</v>
      </c>
      <c r="P111" s="103"/>
      <c r="Q111" s="103"/>
      <c r="R111" s="103"/>
      <c r="S111" s="103"/>
      <c r="T111" s="103"/>
      <c r="U111" s="103"/>
      <c r="V111" s="103"/>
      <c r="W111" s="103"/>
      <c r="X111" s="103"/>
      <c r="Y111" s="103"/>
      <c r="Z111" s="103"/>
      <c r="AA111" s="103"/>
      <c r="AB111" s="103"/>
    </row>
    <row r="112" spans="1:28" outlineLevel="1">
      <c r="A112" s="367" t="s">
        <v>665</v>
      </c>
      <c r="B112" s="103" t="s">
        <v>657</v>
      </c>
      <c r="C112" s="103"/>
      <c r="D112" s="103"/>
      <c r="E112" s="103"/>
      <c r="F112" s="103"/>
      <c r="G112" s="103"/>
      <c r="H112" s="103"/>
      <c r="I112" s="103"/>
      <c r="J112" s="99" t="s">
        <v>939</v>
      </c>
      <c r="K112" s="357"/>
      <c r="L112" s="358"/>
      <c r="M112" s="358"/>
      <c r="N112" s="358"/>
      <c r="O112" s="358"/>
      <c r="P112" s="103"/>
      <c r="Q112" s="103"/>
      <c r="R112" s="103"/>
      <c r="S112" s="103"/>
      <c r="T112" s="103"/>
      <c r="U112" s="103"/>
      <c r="V112" s="103"/>
      <c r="W112" s="103"/>
      <c r="X112" s="103"/>
      <c r="Y112" s="103"/>
      <c r="Z112" s="103"/>
      <c r="AA112" s="103"/>
      <c r="AB112" s="103"/>
    </row>
    <row r="113" spans="1:28" ht="13.5" customHeight="1" outlineLevel="1">
      <c r="A113" s="368" t="str">
        <f>A112</f>
        <v>[ESO Affiliate or Related Undertaking that do not trade / transact with the ESO 6]</v>
      </c>
      <c r="B113" s="103" t="s">
        <v>640</v>
      </c>
      <c r="C113" s="103"/>
      <c r="D113" s="103"/>
      <c r="E113" s="103"/>
      <c r="F113" s="103"/>
      <c r="G113" s="103"/>
      <c r="H113" s="103"/>
      <c r="I113" s="103"/>
      <c r="J113" s="99" t="s">
        <v>939</v>
      </c>
      <c r="K113" s="357"/>
      <c r="L113" s="358"/>
      <c r="M113" s="358"/>
      <c r="N113" s="358"/>
      <c r="O113" s="358"/>
      <c r="P113" s="103"/>
      <c r="Q113" s="103"/>
      <c r="R113" s="103"/>
      <c r="S113" s="103"/>
      <c r="T113" s="103"/>
      <c r="U113" s="103"/>
      <c r="V113" s="103"/>
      <c r="W113" s="103"/>
      <c r="X113" s="103"/>
      <c r="Y113" s="103"/>
      <c r="Z113" s="103"/>
      <c r="AA113" s="103"/>
      <c r="AB113" s="103"/>
    </row>
    <row r="114" spans="1:28" outlineLevel="1">
      <c r="A114" s="368" t="str">
        <f>A112</f>
        <v>[ESO Affiliate or Related Undertaking that do not trade / transact with the ESO 6]</v>
      </c>
      <c r="B114" s="103" t="s">
        <v>658</v>
      </c>
      <c r="C114" s="103"/>
      <c r="D114" s="103"/>
      <c r="E114" s="103"/>
      <c r="F114" s="103"/>
      <c r="G114" s="103"/>
      <c r="H114" s="103"/>
      <c r="I114" s="103"/>
      <c r="J114" s="99" t="s">
        <v>226</v>
      </c>
      <c r="K114" s="365">
        <f t="shared" ref="K114:O114" si="68">IFERROR(K113/K112,0)</f>
        <v>0</v>
      </c>
      <c r="L114" s="366">
        <f t="shared" si="68"/>
        <v>0</v>
      </c>
      <c r="M114" s="366">
        <f t="shared" si="68"/>
        <v>0</v>
      </c>
      <c r="N114" s="366">
        <f t="shared" si="68"/>
        <v>0</v>
      </c>
      <c r="O114" s="366">
        <f t="shared" si="68"/>
        <v>0</v>
      </c>
      <c r="P114" s="103"/>
      <c r="Q114" s="103"/>
      <c r="R114" s="103"/>
      <c r="S114" s="103"/>
      <c r="T114" s="103"/>
      <c r="U114" s="103"/>
      <c r="V114" s="103"/>
      <c r="W114" s="103"/>
      <c r="X114" s="103"/>
      <c r="Y114" s="103"/>
      <c r="Z114" s="103"/>
      <c r="AA114" s="103"/>
      <c r="AB114" s="103"/>
    </row>
    <row r="115" spans="1:28" outlineLevel="1">
      <c r="A115" s="103" t="s">
        <v>666</v>
      </c>
      <c r="B115" s="103" t="s">
        <v>657</v>
      </c>
      <c r="C115" s="103"/>
      <c r="D115" s="103"/>
      <c r="E115" s="103"/>
      <c r="F115" s="103"/>
      <c r="G115" s="103"/>
      <c r="H115" s="103"/>
      <c r="I115" s="103"/>
      <c r="J115" s="99" t="s">
        <v>939</v>
      </c>
      <c r="K115" s="357"/>
      <c r="L115" s="358"/>
      <c r="M115" s="358"/>
      <c r="N115" s="358"/>
      <c r="O115" s="358"/>
      <c r="P115" s="103"/>
      <c r="Q115" s="103"/>
      <c r="R115" s="103"/>
      <c r="S115" s="103"/>
      <c r="T115" s="103"/>
      <c r="U115" s="103"/>
      <c r="V115" s="103"/>
      <c r="W115" s="103"/>
      <c r="X115" s="103"/>
      <c r="Y115" s="103"/>
      <c r="Z115" s="103"/>
      <c r="AA115" s="103"/>
      <c r="AB115" s="103"/>
    </row>
    <row r="116" spans="1:28" outlineLevel="1">
      <c r="A116" s="103" t="s">
        <v>666</v>
      </c>
      <c r="B116" s="103" t="s">
        <v>640</v>
      </c>
      <c r="C116" s="103"/>
      <c r="D116" s="103"/>
      <c r="E116" s="103"/>
      <c r="F116" s="103"/>
      <c r="G116" s="103"/>
      <c r="H116" s="103"/>
      <c r="I116" s="103"/>
      <c r="J116" s="99" t="s">
        <v>939</v>
      </c>
      <c r="K116" s="357"/>
      <c r="L116" s="358"/>
      <c r="M116" s="358"/>
      <c r="N116" s="358"/>
      <c r="O116" s="358"/>
      <c r="P116" s="103"/>
      <c r="Q116" s="103"/>
      <c r="R116" s="103"/>
      <c r="S116" s="103"/>
      <c r="T116" s="103"/>
      <c r="U116" s="103"/>
      <c r="V116" s="103"/>
      <c r="W116" s="103"/>
      <c r="X116" s="103"/>
      <c r="Y116" s="103"/>
      <c r="Z116" s="103"/>
      <c r="AA116" s="103"/>
      <c r="AB116" s="103"/>
    </row>
    <row r="117" spans="1:28" outlineLevel="1">
      <c r="A117" s="103" t="s">
        <v>666</v>
      </c>
      <c r="B117" s="103" t="s">
        <v>658</v>
      </c>
      <c r="C117" s="103"/>
      <c r="D117" s="103"/>
      <c r="E117" s="103"/>
      <c r="F117" s="103"/>
      <c r="G117" s="103"/>
      <c r="H117" s="103"/>
      <c r="I117" s="103"/>
      <c r="J117" s="99" t="s">
        <v>226</v>
      </c>
      <c r="K117" s="365">
        <f t="shared" ref="K117:O117" si="69">IFERROR(K116/K115,0)</f>
        <v>0</v>
      </c>
      <c r="L117" s="366">
        <f t="shared" si="69"/>
        <v>0</v>
      </c>
      <c r="M117" s="366">
        <f t="shared" si="69"/>
        <v>0</v>
      </c>
      <c r="N117" s="366">
        <f t="shared" si="69"/>
        <v>0</v>
      </c>
      <c r="O117" s="366">
        <f t="shared" si="69"/>
        <v>0</v>
      </c>
      <c r="P117" s="103"/>
      <c r="Q117" s="103"/>
      <c r="R117" s="103"/>
      <c r="S117" s="103"/>
      <c r="T117" s="103"/>
      <c r="U117" s="103"/>
      <c r="V117" s="103"/>
      <c r="W117" s="103"/>
      <c r="X117" s="103"/>
      <c r="Y117" s="103"/>
      <c r="Z117" s="103"/>
      <c r="AA117" s="103"/>
      <c r="AB117" s="103"/>
    </row>
    <row r="118" spans="1:28" outlineLevel="1">
      <c r="A118" s="103" t="s">
        <v>667</v>
      </c>
      <c r="B118" s="103"/>
      <c r="C118" s="103"/>
      <c r="D118" s="103"/>
      <c r="E118" s="103"/>
      <c r="F118" s="103"/>
      <c r="G118" s="103"/>
      <c r="H118" s="103"/>
      <c r="I118" s="103"/>
      <c r="J118" s="99"/>
      <c r="K118" s="369">
        <f t="shared" ref="K118:O118" si="70">IF(K93&gt;0,IF(K115&gt;=0.75*SUM(K93,K97,K100,K103,K106,K109,K112,K115),"Allowed", "Disallowed"),0)</f>
        <v>0</v>
      </c>
      <c r="L118" s="369">
        <f t="shared" si="70"/>
        <v>0</v>
      </c>
      <c r="M118" s="369">
        <f t="shared" si="70"/>
        <v>0</v>
      </c>
      <c r="N118" s="369">
        <f t="shared" si="70"/>
        <v>0</v>
      </c>
      <c r="O118" s="369">
        <f t="shared" si="70"/>
        <v>0</v>
      </c>
      <c r="P118" s="103"/>
      <c r="Q118" s="103"/>
      <c r="R118" s="103"/>
      <c r="S118" s="103"/>
      <c r="T118" s="103"/>
      <c r="U118" s="103"/>
      <c r="V118" s="103"/>
      <c r="W118" s="103"/>
      <c r="X118" s="103"/>
      <c r="Y118" s="103"/>
      <c r="Z118" s="103"/>
      <c r="AA118" s="103"/>
      <c r="AB118" s="103"/>
    </row>
    <row r="119" spans="1:28">
      <c r="A119" s="103"/>
      <c r="B119" s="103"/>
      <c r="C119" s="103"/>
      <c r="D119" s="103"/>
      <c r="E119" s="103"/>
      <c r="F119" s="103"/>
      <c r="G119" s="103"/>
      <c r="H119" s="103"/>
      <c r="I119" s="103"/>
      <c r="J119" s="99"/>
      <c r="K119" s="104"/>
      <c r="L119" s="104"/>
      <c r="M119" s="104"/>
      <c r="N119" s="104"/>
      <c r="O119" s="104"/>
      <c r="P119" s="103"/>
      <c r="Q119" s="103"/>
      <c r="R119" s="103"/>
      <c r="S119" s="103"/>
      <c r="T119" s="103"/>
      <c r="U119" s="103"/>
      <c r="V119" s="103"/>
      <c r="W119" s="103"/>
      <c r="X119" s="103"/>
      <c r="Y119" s="103"/>
      <c r="Z119" s="103"/>
      <c r="AA119" s="103"/>
      <c r="AB119" s="103"/>
    </row>
    <row r="120" spans="1:28" hidden="1" outlineLevel="1">
      <c r="A120" s="370" t="str">
        <f>A20</f>
        <v>[Related Party 4]</v>
      </c>
      <c r="B120" s="103"/>
      <c r="C120" s="103"/>
      <c r="D120" s="103"/>
      <c r="E120" s="103"/>
      <c r="F120" s="103"/>
      <c r="G120" s="103"/>
      <c r="H120" s="103"/>
      <c r="I120" s="103"/>
      <c r="J120" s="99"/>
      <c r="K120" s="104"/>
      <c r="L120" s="104"/>
      <c r="M120" s="104"/>
      <c r="N120" s="104"/>
      <c r="O120" s="104"/>
      <c r="P120" s="103"/>
      <c r="Q120" s="103"/>
      <c r="R120" s="103"/>
      <c r="S120" s="103"/>
      <c r="T120" s="103"/>
      <c r="U120" s="103"/>
      <c r="V120" s="103"/>
      <c r="W120" s="103"/>
      <c r="X120" s="103"/>
      <c r="Y120" s="103"/>
      <c r="Z120" s="103"/>
      <c r="AA120" s="103"/>
      <c r="AB120" s="103"/>
    </row>
    <row r="121" spans="1:28" hidden="1" outlineLevel="1">
      <c r="A121" s="103" t="s">
        <v>656</v>
      </c>
      <c r="B121" s="103" t="s">
        <v>657</v>
      </c>
      <c r="C121" s="103"/>
      <c r="D121" s="103"/>
      <c r="E121" s="103"/>
      <c r="F121" s="103"/>
      <c r="G121" s="103"/>
      <c r="H121" s="103"/>
      <c r="I121" s="103"/>
      <c r="J121" s="99" t="s">
        <v>238</v>
      </c>
      <c r="K121" s="357"/>
      <c r="L121" s="358"/>
      <c r="M121" s="358"/>
      <c r="N121" s="358"/>
      <c r="O121" s="358"/>
      <c r="P121" s="103"/>
      <c r="Q121" s="103"/>
      <c r="R121" s="103"/>
      <c r="S121" s="103"/>
      <c r="T121" s="103"/>
      <c r="U121" s="103"/>
      <c r="V121" s="103"/>
      <c r="W121" s="103"/>
      <c r="X121" s="103"/>
      <c r="Y121" s="103"/>
      <c r="Z121" s="103"/>
      <c r="AA121" s="103"/>
      <c r="AB121" s="103"/>
    </row>
    <row r="122" spans="1:28" hidden="1" outlineLevel="1">
      <c r="A122" s="103" t="s">
        <v>656</v>
      </c>
      <c r="B122" s="103" t="s">
        <v>640</v>
      </c>
      <c r="C122" s="103"/>
      <c r="D122" s="103"/>
      <c r="E122" s="103"/>
      <c r="F122" s="103"/>
      <c r="G122" s="103"/>
      <c r="H122" s="103"/>
      <c r="I122" s="103"/>
      <c r="J122" s="99" t="s">
        <v>238</v>
      </c>
      <c r="K122" s="357"/>
      <c r="L122" s="358"/>
      <c r="M122" s="358"/>
      <c r="N122" s="358"/>
      <c r="O122" s="358"/>
      <c r="P122" s="103"/>
      <c r="Q122" s="103"/>
      <c r="R122" s="103"/>
      <c r="S122" s="103"/>
      <c r="T122" s="103"/>
      <c r="U122" s="103"/>
      <c r="V122" s="103"/>
      <c r="W122" s="103"/>
      <c r="X122" s="103"/>
      <c r="Y122" s="103"/>
      <c r="Z122" s="103"/>
      <c r="AA122" s="103"/>
      <c r="AB122" s="103"/>
    </row>
    <row r="123" spans="1:28" hidden="1" outlineLevel="1">
      <c r="A123" s="103" t="s">
        <v>656</v>
      </c>
      <c r="B123" s="103" t="s">
        <v>658</v>
      </c>
      <c r="C123" s="103"/>
      <c r="D123" s="103"/>
      <c r="E123" s="103"/>
      <c r="F123" s="103"/>
      <c r="G123" s="103"/>
      <c r="H123" s="103"/>
      <c r="I123" s="103"/>
      <c r="J123" s="99" t="s">
        <v>226</v>
      </c>
      <c r="K123" s="365">
        <f t="shared" ref="K123:O123" si="71">IFERROR(K122/K121,0)</f>
        <v>0</v>
      </c>
      <c r="L123" s="366">
        <f t="shared" si="71"/>
        <v>0</v>
      </c>
      <c r="M123" s="366">
        <f t="shared" si="71"/>
        <v>0</v>
      </c>
      <c r="N123" s="366">
        <f t="shared" si="71"/>
        <v>0</v>
      </c>
      <c r="O123" s="366">
        <f t="shared" si="71"/>
        <v>0</v>
      </c>
      <c r="P123" s="103"/>
      <c r="Q123" s="103"/>
      <c r="R123" s="103"/>
      <c r="S123" s="103"/>
      <c r="T123" s="103"/>
      <c r="U123" s="103"/>
      <c r="V123" s="103"/>
      <c r="W123" s="103"/>
      <c r="X123" s="103"/>
      <c r="Y123" s="103"/>
      <c r="Z123" s="103"/>
      <c r="AA123" s="103"/>
      <c r="AB123" s="103"/>
    </row>
    <row r="124" spans="1:28" hidden="1" outlineLevel="1">
      <c r="A124" s="103" t="s">
        <v>659</v>
      </c>
      <c r="B124" s="103" t="s">
        <v>640</v>
      </c>
      <c r="C124" s="103"/>
      <c r="D124" s="103"/>
      <c r="E124" s="103"/>
      <c r="F124" s="103"/>
      <c r="G124" s="103"/>
      <c r="H124" s="103"/>
      <c r="I124" s="103"/>
      <c r="J124" s="99" t="s">
        <v>238</v>
      </c>
      <c r="K124" s="357"/>
      <c r="L124" s="358"/>
      <c r="M124" s="358"/>
      <c r="N124" s="358"/>
      <c r="O124" s="358"/>
      <c r="P124" s="103"/>
      <c r="Q124" s="103"/>
      <c r="R124" s="103"/>
      <c r="S124" s="103"/>
      <c r="T124" s="103"/>
      <c r="U124" s="103"/>
      <c r="V124" s="103"/>
      <c r="W124" s="103"/>
      <c r="X124" s="103"/>
      <c r="Y124" s="103"/>
      <c r="Z124" s="103"/>
      <c r="AA124" s="103"/>
      <c r="AB124" s="103"/>
    </row>
    <row r="125" spans="1:28" hidden="1" outlineLevel="1">
      <c r="A125" s="367" t="s">
        <v>668</v>
      </c>
      <c r="B125" s="103" t="s">
        <v>657</v>
      </c>
      <c r="C125" s="103"/>
      <c r="D125" s="103"/>
      <c r="E125" s="103"/>
      <c r="F125" s="103"/>
      <c r="G125" s="103"/>
      <c r="H125" s="103"/>
      <c r="I125" s="103"/>
      <c r="J125" s="99" t="s">
        <v>238</v>
      </c>
      <c r="K125" s="357"/>
      <c r="L125" s="358"/>
      <c r="M125" s="358"/>
      <c r="N125" s="358"/>
      <c r="O125" s="358"/>
      <c r="P125" s="103"/>
      <c r="Q125" s="103"/>
      <c r="R125" s="103"/>
      <c r="S125" s="103"/>
      <c r="T125" s="103"/>
      <c r="U125" s="103"/>
      <c r="V125" s="103"/>
      <c r="W125" s="103"/>
      <c r="X125" s="103"/>
      <c r="Y125" s="103"/>
      <c r="Z125" s="103"/>
      <c r="AA125" s="103"/>
      <c r="AB125" s="103"/>
    </row>
    <row r="126" spans="1:28" hidden="1" outlineLevel="1">
      <c r="A126" s="368" t="str">
        <f>A125</f>
        <v>[ESO Affiliate or Related Undertaking that do not trade / transact with the ESO 1]</v>
      </c>
      <c r="B126" s="103" t="s">
        <v>640</v>
      </c>
      <c r="C126" s="103"/>
      <c r="D126" s="103"/>
      <c r="E126" s="103"/>
      <c r="F126" s="103"/>
      <c r="G126" s="103"/>
      <c r="H126" s="103"/>
      <c r="I126" s="103"/>
      <c r="J126" s="99" t="s">
        <v>238</v>
      </c>
      <c r="K126" s="357"/>
      <c r="L126" s="358"/>
      <c r="M126" s="358"/>
      <c r="N126" s="358"/>
      <c r="O126" s="358"/>
      <c r="P126" s="103"/>
      <c r="Q126" s="103"/>
      <c r="R126" s="103"/>
      <c r="S126" s="103"/>
      <c r="T126" s="103"/>
      <c r="U126" s="103"/>
      <c r="V126" s="103"/>
      <c r="W126" s="103"/>
      <c r="X126" s="103"/>
      <c r="Y126" s="103"/>
      <c r="Z126" s="103"/>
      <c r="AA126" s="103"/>
      <c r="AB126" s="103"/>
    </row>
    <row r="127" spans="1:28" hidden="1" outlineLevel="1">
      <c r="A127" s="368" t="str">
        <f>A125</f>
        <v>[ESO Affiliate or Related Undertaking that do not trade / transact with the ESO 1]</v>
      </c>
      <c r="B127" s="103" t="s">
        <v>658</v>
      </c>
      <c r="C127" s="103"/>
      <c r="D127" s="103"/>
      <c r="E127" s="103"/>
      <c r="F127" s="103"/>
      <c r="G127" s="103"/>
      <c r="H127" s="103"/>
      <c r="I127" s="103"/>
      <c r="J127" s="99" t="s">
        <v>226</v>
      </c>
      <c r="K127" s="365">
        <f t="shared" ref="K127:O127" si="72">IFERROR(K126/K125,0)</f>
        <v>0</v>
      </c>
      <c r="L127" s="366">
        <f t="shared" si="72"/>
        <v>0</v>
      </c>
      <c r="M127" s="366">
        <f t="shared" si="72"/>
        <v>0</v>
      </c>
      <c r="N127" s="366">
        <f t="shared" si="72"/>
        <v>0</v>
      </c>
      <c r="O127" s="366">
        <f t="shared" si="72"/>
        <v>0</v>
      </c>
      <c r="P127" s="103"/>
      <c r="Q127" s="103"/>
      <c r="R127" s="103"/>
      <c r="S127" s="103"/>
      <c r="T127" s="103"/>
      <c r="U127" s="103"/>
      <c r="V127" s="103"/>
      <c r="W127" s="103"/>
      <c r="X127" s="103"/>
      <c r="Y127" s="103"/>
      <c r="Z127" s="103"/>
      <c r="AA127" s="103"/>
      <c r="AB127" s="103"/>
    </row>
    <row r="128" spans="1:28" hidden="1" outlineLevel="1">
      <c r="A128" s="367" t="s">
        <v>669</v>
      </c>
      <c r="B128" s="103" t="s">
        <v>657</v>
      </c>
      <c r="C128" s="103"/>
      <c r="D128" s="103"/>
      <c r="E128" s="103"/>
      <c r="F128" s="103"/>
      <c r="G128" s="103"/>
      <c r="H128" s="103"/>
      <c r="I128" s="103"/>
      <c r="J128" s="99" t="s">
        <v>238</v>
      </c>
      <c r="K128" s="357"/>
      <c r="L128" s="358"/>
      <c r="M128" s="358"/>
      <c r="N128" s="358"/>
      <c r="O128" s="358"/>
      <c r="P128" s="103"/>
      <c r="Q128" s="103"/>
      <c r="R128" s="103"/>
      <c r="S128" s="103"/>
      <c r="T128" s="103"/>
      <c r="U128" s="103"/>
      <c r="V128" s="103"/>
      <c r="W128" s="103"/>
      <c r="X128" s="103"/>
      <c r="Y128" s="103"/>
      <c r="Z128" s="103"/>
      <c r="AA128" s="103"/>
      <c r="AB128" s="103"/>
    </row>
    <row r="129" spans="1:28" hidden="1" outlineLevel="1">
      <c r="A129" s="368" t="str">
        <f>A128</f>
        <v>[ESO Affiliate or Related Undertaking that do not trade / transact with the ESO 2]</v>
      </c>
      <c r="B129" s="103" t="s">
        <v>640</v>
      </c>
      <c r="C129" s="103"/>
      <c r="D129" s="103"/>
      <c r="E129" s="103"/>
      <c r="F129" s="103"/>
      <c r="G129" s="103"/>
      <c r="H129" s="103"/>
      <c r="I129" s="103"/>
      <c r="J129" s="99" t="s">
        <v>238</v>
      </c>
      <c r="K129" s="357"/>
      <c r="L129" s="358"/>
      <c r="M129" s="358"/>
      <c r="N129" s="358"/>
      <c r="O129" s="358"/>
      <c r="P129" s="103"/>
      <c r="Q129" s="103"/>
      <c r="R129" s="103"/>
      <c r="S129" s="103"/>
      <c r="T129" s="103"/>
      <c r="U129" s="103"/>
      <c r="V129" s="103"/>
      <c r="W129" s="103"/>
      <c r="X129" s="103"/>
      <c r="Y129" s="103"/>
      <c r="Z129" s="103"/>
      <c r="AA129" s="103"/>
      <c r="AB129" s="103"/>
    </row>
    <row r="130" spans="1:28" hidden="1" outlineLevel="1">
      <c r="A130" s="368" t="str">
        <f>A128</f>
        <v>[ESO Affiliate or Related Undertaking that do not trade / transact with the ESO 2]</v>
      </c>
      <c r="B130" s="103" t="s">
        <v>658</v>
      </c>
      <c r="C130" s="103"/>
      <c r="D130" s="103"/>
      <c r="E130" s="103"/>
      <c r="F130" s="103"/>
      <c r="G130" s="103"/>
      <c r="H130" s="103"/>
      <c r="I130" s="103"/>
      <c r="J130" s="99" t="s">
        <v>226</v>
      </c>
      <c r="K130" s="365">
        <f t="shared" ref="K130:O130" si="73">IFERROR(K129/K128,0)</f>
        <v>0</v>
      </c>
      <c r="L130" s="366">
        <f t="shared" si="73"/>
        <v>0</v>
      </c>
      <c r="M130" s="366">
        <f t="shared" si="73"/>
        <v>0</v>
      </c>
      <c r="N130" s="366">
        <f t="shared" si="73"/>
        <v>0</v>
      </c>
      <c r="O130" s="366">
        <f t="shared" si="73"/>
        <v>0</v>
      </c>
      <c r="P130" s="103"/>
      <c r="Q130" s="103"/>
      <c r="R130" s="103"/>
      <c r="S130" s="103"/>
      <c r="T130" s="103"/>
      <c r="U130" s="103"/>
      <c r="V130" s="103"/>
      <c r="W130" s="103"/>
      <c r="X130" s="103"/>
      <c r="Y130" s="103"/>
      <c r="Z130" s="103"/>
      <c r="AA130" s="103"/>
      <c r="AB130" s="103"/>
    </row>
    <row r="131" spans="1:28" hidden="1" outlineLevel="1">
      <c r="A131" s="367" t="s">
        <v>670</v>
      </c>
      <c r="B131" s="103" t="s">
        <v>657</v>
      </c>
      <c r="C131" s="103"/>
      <c r="D131" s="103"/>
      <c r="E131" s="103"/>
      <c r="F131" s="103"/>
      <c r="G131" s="103"/>
      <c r="H131" s="103"/>
      <c r="I131" s="103"/>
      <c r="J131" s="99" t="s">
        <v>238</v>
      </c>
      <c r="K131" s="357"/>
      <c r="L131" s="358"/>
      <c r="M131" s="358"/>
      <c r="N131" s="358"/>
      <c r="O131" s="358"/>
      <c r="P131" s="103"/>
      <c r="Q131" s="103"/>
      <c r="R131" s="103"/>
      <c r="S131" s="103"/>
      <c r="T131" s="103"/>
      <c r="U131" s="103"/>
      <c r="V131" s="103"/>
      <c r="W131" s="103"/>
      <c r="X131" s="103"/>
      <c r="Y131" s="103"/>
      <c r="Z131" s="103"/>
      <c r="AA131" s="103"/>
      <c r="AB131" s="103"/>
    </row>
    <row r="132" spans="1:28" hidden="1" outlineLevel="1">
      <c r="A132" s="368" t="str">
        <f>A131</f>
        <v>[ESO Affiliate or Related Undertaking that do not trade / transact with the ESO 3]</v>
      </c>
      <c r="B132" s="103" t="s">
        <v>640</v>
      </c>
      <c r="C132" s="103"/>
      <c r="D132" s="103"/>
      <c r="E132" s="103"/>
      <c r="F132" s="103"/>
      <c r="G132" s="103"/>
      <c r="H132" s="103"/>
      <c r="I132" s="103"/>
      <c r="J132" s="99" t="s">
        <v>238</v>
      </c>
      <c r="K132" s="357"/>
      <c r="L132" s="358"/>
      <c r="M132" s="358"/>
      <c r="N132" s="358"/>
      <c r="O132" s="358"/>
      <c r="P132" s="103"/>
      <c r="Q132" s="103"/>
      <c r="R132" s="103"/>
      <c r="S132" s="103"/>
      <c r="T132" s="103"/>
      <c r="U132" s="103"/>
      <c r="V132" s="103"/>
      <c r="W132" s="103"/>
      <c r="X132" s="103"/>
      <c r="Y132" s="103"/>
      <c r="Z132" s="103"/>
      <c r="AA132" s="103"/>
      <c r="AB132" s="103"/>
    </row>
    <row r="133" spans="1:28" hidden="1" outlineLevel="1">
      <c r="A133" s="368" t="str">
        <f>A131</f>
        <v>[ESO Affiliate or Related Undertaking that do not trade / transact with the ESO 3]</v>
      </c>
      <c r="B133" s="103" t="s">
        <v>658</v>
      </c>
      <c r="C133" s="103"/>
      <c r="D133" s="103"/>
      <c r="E133" s="103"/>
      <c r="F133" s="103"/>
      <c r="G133" s="103"/>
      <c r="H133" s="103"/>
      <c r="I133" s="103"/>
      <c r="J133" s="99" t="s">
        <v>226</v>
      </c>
      <c r="K133" s="365">
        <f t="shared" ref="K133:O133" si="74">IFERROR(K132/K131,0)</f>
        <v>0</v>
      </c>
      <c r="L133" s="366">
        <f t="shared" si="74"/>
        <v>0</v>
      </c>
      <c r="M133" s="366">
        <f t="shared" si="74"/>
        <v>0</v>
      </c>
      <c r="N133" s="366">
        <f t="shared" si="74"/>
        <v>0</v>
      </c>
      <c r="O133" s="366">
        <f t="shared" si="74"/>
        <v>0</v>
      </c>
      <c r="P133" s="103"/>
      <c r="Q133" s="103"/>
      <c r="R133" s="103"/>
      <c r="S133" s="103"/>
      <c r="T133" s="103"/>
      <c r="U133" s="103"/>
      <c r="V133" s="103"/>
      <c r="W133" s="103"/>
      <c r="X133" s="103"/>
      <c r="Y133" s="103"/>
      <c r="Z133" s="103"/>
      <c r="AA133" s="103"/>
      <c r="AB133" s="103"/>
    </row>
    <row r="134" spans="1:28" hidden="1" outlineLevel="1">
      <c r="A134" s="367" t="s">
        <v>663</v>
      </c>
      <c r="B134" s="103" t="s">
        <v>657</v>
      </c>
      <c r="C134" s="103"/>
      <c r="D134" s="103"/>
      <c r="E134" s="103"/>
      <c r="F134" s="103"/>
      <c r="G134" s="103"/>
      <c r="H134" s="103"/>
      <c r="I134" s="103"/>
      <c r="J134" s="99" t="s">
        <v>238</v>
      </c>
      <c r="K134" s="357"/>
      <c r="L134" s="358"/>
      <c r="M134" s="358"/>
      <c r="N134" s="358"/>
      <c r="O134" s="358"/>
      <c r="P134" s="103"/>
      <c r="Q134" s="103"/>
      <c r="R134" s="103"/>
      <c r="S134" s="103"/>
      <c r="T134" s="103"/>
      <c r="U134" s="103"/>
      <c r="V134" s="103"/>
      <c r="W134" s="103"/>
      <c r="X134" s="103"/>
      <c r="Y134" s="103"/>
      <c r="Z134" s="103"/>
      <c r="AA134" s="103"/>
      <c r="AB134" s="103"/>
    </row>
    <row r="135" spans="1:28" hidden="1" outlineLevel="1">
      <c r="A135" s="368" t="str">
        <f>A134</f>
        <v>[ESO Affiliate or Related Undertaking that do not trade / transact with the ESO 4]</v>
      </c>
      <c r="B135" s="103" t="s">
        <v>640</v>
      </c>
      <c r="C135" s="103"/>
      <c r="D135" s="103"/>
      <c r="E135" s="103"/>
      <c r="F135" s="103"/>
      <c r="G135" s="103"/>
      <c r="H135" s="103"/>
      <c r="I135" s="103"/>
      <c r="J135" s="99" t="s">
        <v>238</v>
      </c>
      <c r="K135" s="357"/>
      <c r="L135" s="358"/>
      <c r="M135" s="358"/>
      <c r="N135" s="358"/>
      <c r="O135" s="358"/>
      <c r="P135" s="103"/>
      <c r="Q135" s="103"/>
      <c r="R135" s="103"/>
      <c r="S135" s="103"/>
      <c r="T135" s="103"/>
      <c r="U135" s="103"/>
      <c r="V135" s="103"/>
      <c r="W135" s="103"/>
      <c r="X135" s="103"/>
      <c r="Y135" s="103"/>
      <c r="Z135" s="103"/>
      <c r="AA135" s="103"/>
      <c r="AB135" s="103"/>
    </row>
    <row r="136" spans="1:28" hidden="1" outlineLevel="1">
      <c r="A136" s="368" t="str">
        <f>A134</f>
        <v>[ESO Affiliate or Related Undertaking that do not trade / transact with the ESO 4]</v>
      </c>
      <c r="B136" s="103" t="s">
        <v>658</v>
      </c>
      <c r="C136" s="103"/>
      <c r="D136" s="103"/>
      <c r="E136" s="103"/>
      <c r="F136" s="103"/>
      <c r="G136" s="103"/>
      <c r="H136" s="103"/>
      <c r="I136" s="103"/>
      <c r="J136" s="99" t="s">
        <v>226</v>
      </c>
      <c r="K136" s="365">
        <f t="shared" ref="K136:O136" si="75">IFERROR(K135/K134,0)</f>
        <v>0</v>
      </c>
      <c r="L136" s="366">
        <f t="shared" si="75"/>
        <v>0</v>
      </c>
      <c r="M136" s="366">
        <f t="shared" si="75"/>
        <v>0</v>
      </c>
      <c r="N136" s="366">
        <f t="shared" si="75"/>
        <v>0</v>
      </c>
      <c r="O136" s="366">
        <f t="shared" si="75"/>
        <v>0</v>
      </c>
      <c r="P136" s="103"/>
      <c r="Q136" s="103"/>
      <c r="R136" s="103"/>
      <c r="S136" s="103"/>
      <c r="T136" s="103"/>
      <c r="U136" s="103"/>
      <c r="V136" s="103"/>
      <c r="W136" s="103"/>
      <c r="X136" s="103"/>
      <c r="Y136" s="103"/>
      <c r="Z136" s="103"/>
      <c r="AA136" s="103"/>
      <c r="AB136" s="103"/>
    </row>
    <row r="137" spans="1:28" hidden="1" outlineLevel="1">
      <c r="A137" s="367" t="s">
        <v>664</v>
      </c>
      <c r="B137" s="103" t="s">
        <v>657</v>
      </c>
      <c r="C137" s="103"/>
      <c r="D137" s="103"/>
      <c r="E137" s="103"/>
      <c r="F137" s="103"/>
      <c r="G137" s="103"/>
      <c r="H137" s="103"/>
      <c r="I137" s="103"/>
      <c r="J137" s="99" t="s">
        <v>238</v>
      </c>
      <c r="K137" s="357"/>
      <c r="L137" s="358"/>
      <c r="M137" s="358"/>
      <c r="N137" s="358"/>
      <c r="O137" s="358"/>
      <c r="P137" s="103"/>
      <c r="Q137" s="103"/>
      <c r="R137" s="103"/>
      <c r="S137" s="103"/>
      <c r="T137" s="103"/>
      <c r="U137" s="103"/>
      <c r="V137" s="103"/>
      <c r="W137" s="103"/>
      <c r="X137" s="103"/>
      <c r="Y137" s="103"/>
      <c r="Z137" s="103"/>
      <c r="AA137" s="103"/>
      <c r="AB137" s="103"/>
    </row>
    <row r="138" spans="1:28" hidden="1" outlineLevel="1">
      <c r="A138" s="368" t="str">
        <f>A137</f>
        <v>[ESO Affiliate or Related Undertaking that do not trade / transact with the ESO 5]</v>
      </c>
      <c r="B138" s="103" t="s">
        <v>640</v>
      </c>
      <c r="C138" s="103"/>
      <c r="D138" s="103"/>
      <c r="E138" s="103"/>
      <c r="F138" s="103"/>
      <c r="G138" s="103"/>
      <c r="H138" s="103"/>
      <c r="I138" s="103"/>
      <c r="J138" s="99" t="s">
        <v>238</v>
      </c>
      <c r="K138" s="357"/>
      <c r="L138" s="358"/>
      <c r="M138" s="358"/>
      <c r="N138" s="358"/>
      <c r="O138" s="358"/>
      <c r="P138" s="103"/>
      <c r="Q138" s="103"/>
      <c r="R138" s="103"/>
      <c r="S138" s="103"/>
      <c r="T138" s="103"/>
      <c r="U138" s="103"/>
      <c r="V138" s="103"/>
      <c r="W138" s="103"/>
      <c r="X138" s="103"/>
      <c r="Y138" s="103"/>
      <c r="Z138" s="103"/>
      <c r="AA138" s="103"/>
      <c r="AB138" s="103"/>
    </row>
    <row r="139" spans="1:28" hidden="1" outlineLevel="1">
      <c r="A139" s="368" t="str">
        <f>A137</f>
        <v>[ESO Affiliate or Related Undertaking that do not trade / transact with the ESO 5]</v>
      </c>
      <c r="B139" s="103" t="s">
        <v>658</v>
      </c>
      <c r="C139" s="103"/>
      <c r="D139" s="103"/>
      <c r="E139" s="103"/>
      <c r="F139" s="103"/>
      <c r="G139" s="103"/>
      <c r="H139" s="103"/>
      <c r="I139" s="103"/>
      <c r="J139" s="99" t="s">
        <v>226</v>
      </c>
      <c r="K139" s="365">
        <f t="shared" ref="K139:O139" si="76">IFERROR(K138/K137,0)</f>
        <v>0</v>
      </c>
      <c r="L139" s="366">
        <f t="shared" si="76"/>
        <v>0</v>
      </c>
      <c r="M139" s="366">
        <f t="shared" si="76"/>
        <v>0</v>
      </c>
      <c r="N139" s="366">
        <f t="shared" si="76"/>
        <v>0</v>
      </c>
      <c r="O139" s="366">
        <f t="shared" si="76"/>
        <v>0</v>
      </c>
      <c r="P139" s="103"/>
      <c r="Q139" s="103"/>
      <c r="R139" s="103"/>
      <c r="S139" s="103"/>
      <c r="T139" s="103"/>
      <c r="U139" s="103"/>
      <c r="V139" s="103"/>
      <c r="W139" s="103"/>
      <c r="X139" s="103"/>
      <c r="Y139" s="103"/>
      <c r="Z139" s="103"/>
      <c r="AA139" s="103"/>
      <c r="AB139" s="103"/>
    </row>
    <row r="140" spans="1:28" hidden="1" outlineLevel="1">
      <c r="A140" s="367" t="s">
        <v>665</v>
      </c>
      <c r="B140" s="103" t="s">
        <v>657</v>
      </c>
      <c r="C140" s="103"/>
      <c r="D140" s="103"/>
      <c r="E140" s="103"/>
      <c r="F140" s="103"/>
      <c r="G140" s="103"/>
      <c r="H140" s="103"/>
      <c r="I140" s="103"/>
      <c r="J140" s="99" t="s">
        <v>238</v>
      </c>
      <c r="K140" s="357"/>
      <c r="L140" s="358"/>
      <c r="M140" s="358"/>
      <c r="N140" s="358"/>
      <c r="O140" s="358"/>
      <c r="P140" s="103"/>
      <c r="Q140" s="103"/>
      <c r="R140" s="103"/>
      <c r="S140" s="103"/>
      <c r="T140" s="103"/>
      <c r="U140" s="103"/>
      <c r="V140" s="103"/>
      <c r="W140" s="103"/>
      <c r="X140" s="103"/>
      <c r="Y140" s="103"/>
      <c r="Z140" s="103"/>
      <c r="AA140" s="103"/>
      <c r="AB140" s="103"/>
    </row>
    <row r="141" spans="1:28" hidden="1" outlineLevel="1">
      <c r="A141" s="368" t="str">
        <f>A140</f>
        <v>[ESO Affiliate or Related Undertaking that do not trade / transact with the ESO 6]</v>
      </c>
      <c r="B141" s="103" t="s">
        <v>640</v>
      </c>
      <c r="C141" s="103"/>
      <c r="D141" s="103"/>
      <c r="E141" s="103"/>
      <c r="F141" s="103"/>
      <c r="G141" s="103"/>
      <c r="H141" s="103"/>
      <c r="I141" s="103"/>
      <c r="J141" s="99" t="s">
        <v>238</v>
      </c>
      <c r="K141" s="357"/>
      <c r="L141" s="358"/>
      <c r="M141" s="358"/>
      <c r="N141" s="358"/>
      <c r="O141" s="358"/>
      <c r="P141" s="103"/>
      <c r="Q141" s="103"/>
      <c r="R141" s="103"/>
      <c r="S141" s="103"/>
      <c r="T141" s="103"/>
      <c r="U141" s="103"/>
      <c r="V141" s="103"/>
      <c r="W141" s="103"/>
      <c r="X141" s="103"/>
      <c r="Y141" s="103"/>
      <c r="Z141" s="103"/>
      <c r="AA141" s="103"/>
      <c r="AB141" s="103"/>
    </row>
    <row r="142" spans="1:28" ht="13.5" hidden="1" customHeight="1" outlineLevel="1">
      <c r="A142" s="368" t="str">
        <f>A140</f>
        <v>[ESO Affiliate or Related Undertaking that do not trade / transact with the ESO 6]</v>
      </c>
      <c r="B142" s="103" t="s">
        <v>658</v>
      </c>
      <c r="C142" s="103"/>
      <c r="D142" s="103"/>
      <c r="E142" s="103"/>
      <c r="F142" s="103"/>
      <c r="G142" s="103"/>
      <c r="H142" s="103"/>
      <c r="I142" s="103"/>
      <c r="J142" s="99" t="s">
        <v>226</v>
      </c>
      <c r="K142" s="365">
        <f t="shared" ref="K142:O142" si="77">IFERROR(K141/K140,0)</f>
        <v>0</v>
      </c>
      <c r="L142" s="366">
        <f t="shared" si="77"/>
        <v>0</v>
      </c>
      <c r="M142" s="366">
        <f t="shared" si="77"/>
        <v>0</v>
      </c>
      <c r="N142" s="366">
        <f t="shared" si="77"/>
        <v>0</v>
      </c>
      <c r="O142" s="366">
        <f t="shared" si="77"/>
        <v>0</v>
      </c>
      <c r="P142" s="103"/>
      <c r="Q142" s="103"/>
      <c r="R142" s="103"/>
      <c r="S142" s="103"/>
      <c r="T142" s="103"/>
      <c r="U142" s="103"/>
      <c r="V142" s="103"/>
      <c r="W142" s="103"/>
      <c r="X142" s="103"/>
      <c r="Y142" s="103"/>
      <c r="Z142" s="103"/>
      <c r="AA142" s="103"/>
      <c r="AB142" s="103"/>
    </row>
    <row r="143" spans="1:28" hidden="1" outlineLevel="1">
      <c r="A143" s="103" t="s">
        <v>666</v>
      </c>
      <c r="B143" s="103" t="s">
        <v>657</v>
      </c>
      <c r="C143" s="103"/>
      <c r="D143" s="103"/>
      <c r="E143" s="103"/>
      <c r="F143" s="103"/>
      <c r="G143" s="103"/>
      <c r="H143" s="103"/>
      <c r="I143" s="103"/>
      <c r="J143" s="99" t="s">
        <v>238</v>
      </c>
      <c r="K143" s="357"/>
      <c r="L143" s="358"/>
      <c r="M143" s="358"/>
      <c r="N143" s="358"/>
      <c r="O143" s="358"/>
      <c r="P143" s="103"/>
      <c r="Q143" s="103"/>
      <c r="R143" s="103"/>
      <c r="S143" s="103"/>
      <c r="T143" s="103"/>
      <c r="U143" s="103"/>
      <c r="V143" s="103"/>
      <c r="W143" s="103"/>
      <c r="X143" s="103"/>
      <c r="Y143" s="103"/>
      <c r="Z143" s="103"/>
      <c r="AA143" s="103"/>
      <c r="AB143" s="103"/>
    </row>
    <row r="144" spans="1:28" hidden="1" outlineLevel="1">
      <c r="A144" s="103" t="s">
        <v>666</v>
      </c>
      <c r="B144" s="103" t="s">
        <v>640</v>
      </c>
      <c r="C144" s="103"/>
      <c r="D144" s="103"/>
      <c r="E144" s="103"/>
      <c r="F144" s="103"/>
      <c r="G144" s="103"/>
      <c r="H144" s="103"/>
      <c r="I144" s="103"/>
      <c r="J144" s="99" t="s">
        <v>238</v>
      </c>
      <c r="K144" s="357"/>
      <c r="L144" s="358"/>
      <c r="M144" s="358"/>
      <c r="N144" s="358"/>
      <c r="O144" s="358"/>
      <c r="P144" s="103"/>
      <c r="Q144" s="103"/>
      <c r="R144" s="103"/>
      <c r="S144" s="103"/>
      <c r="T144" s="103"/>
      <c r="U144" s="103"/>
      <c r="V144" s="103"/>
      <c r="W144" s="103"/>
      <c r="X144" s="103"/>
      <c r="Y144" s="103"/>
      <c r="Z144" s="103"/>
      <c r="AA144" s="103"/>
      <c r="AB144" s="103"/>
    </row>
    <row r="145" spans="1:28" ht="13.5" hidden="1" customHeight="1" outlineLevel="1">
      <c r="A145" s="103" t="s">
        <v>666</v>
      </c>
      <c r="B145" s="103" t="s">
        <v>658</v>
      </c>
      <c r="C145" s="103"/>
      <c r="D145" s="103"/>
      <c r="E145" s="103"/>
      <c r="F145" s="103"/>
      <c r="G145" s="103"/>
      <c r="H145" s="103"/>
      <c r="I145" s="103"/>
      <c r="J145" s="99" t="s">
        <v>226</v>
      </c>
      <c r="K145" s="365">
        <f t="shared" ref="K145:O145" si="78">IFERROR(K144/K143,0)</f>
        <v>0</v>
      </c>
      <c r="L145" s="366">
        <f t="shared" si="78"/>
        <v>0</v>
      </c>
      <c r="M145" s="366">
        <f t="shared" si="78"/>
        <v>0</v>
      </c>
      <c r="N145" s="366">
        <f t="shared" si="78"/>
        <v>0</v>
      </c>
      <c r="O145" s="366">
        <f t="shared" si="78"/>
        <v>0</v>
      </c>
      <c r="P145" s="103"/>
      <c r="Q145" s="103"/>
      <c r="R145" s="103"/>
      <c r="S145" s="103"/>
      <c r="T145" s="103"/>
      <c r="U145" s="103"/>
      <c r="V145" s="103"/>
      <c r="W145" s="103"/>
      <c r="X145" s="103"/>
      <c r="Y145" s="103"/>
      <c r="Z145" s="103"/>
      <c r="AA145" s="103"/>
      <c r="AB145" s="103"/>
    </row>
    <row r="146" spans="1:28" hidden="1" outlineLevel="1">
      <c r="A146" s="103" t="s">
        <v>667</v>
      </c>
      <c r="B146" s="103"/>
      <c r="C146" s="103"/>
      <c r="D146" s="103"/>
      <c r="E146" s="103"/>
      <c r="F146" s="103"/>
      <c r="G146" s="103"/>
      <c r="H146" s="103"/>
      <c r="I146" s="103"/>
      <c r="J146" s="99"/>
      <c r="K146" s="369">
        <f t="shared" ref="K146:O146" si="79">IF(K121&gt;0,IF(K143&gt;=0.75*SUM(K121,K125,K128,K131,K134,K137,K140,K143),"Allowed", "Disallowed"),0)</f>
        <v>0</v>
      </c>
      <c r="L146" s="369">
        <f t="shared" si="79"/>
        <v>0</v>
      </c>
      <c r="M146" s="369">
        <f t="shared" si="79"/>
        <v>0</v>
      </c>
      <c r="N146" s="369">
        <f t="shared" si="79"/>
        <v>0</v>
      </c>
      <c r="O146" s="369">
        <f t="shared" si="79"/>
        <v>0</v>
      </c>
      <c r="P146" s="103"/>
      <c r="Q146" s="103"/>
      <c r="R146" s="103"/>
      <c r="S146" s="103"/>
      <c r="T146" s="103"/>
      <c r="U146" s="103"/>
      <c r="V146" s="103"/>
      <c r="W146" s="103"/>
      <c r="X146" s="103"/>
      <c r="Y146" s="103"/>
      <c r="Z146" s="103"/>
      <c r="AA146" s="103"/>
      <c r="AB146" s="103"/>
    </row>
    <row r="147" spans="1:28" collapsed="1">
      <c r="A147" s="103"/>
      <c r="B147" s="103"/>
      <c r="C147" s="103"/>
      <c r="D147" s="103"/>
      <c r="E147" s="103"/>
      <c r="F147" s="103"/>
      <c r="G147" s="103"/>
      <c r="H147" s="103"/>
      <c r="I147" s="103"/>
      <c r="J147" s="99"/>
      <c r="K147" s="104"/>
      <c r="L147" s="104"/>
      <c r="M147" s="104"/>
      <c r="N147" s="104"/>
      <c r="O147" s="104"/>
      <c r="P147" s="103"/>
      <c r="Q147" s="103"/>
      <c r="R147" s="103"/>
      <c r="S147" s="103"/>
      <c r="T147" s="103"/>
      <c r="U147" s="103"/>
      <c r="V147" s="103"/>
      <c r="W147" s="103"/>
      <c r="X147" s="103"/>
      <c r="Y147" s="103"/>
      <c r="Z147" s="103"/>
      <c r="AA147" s="103"/>
      <c r="AB147" s="103"/>
    </row>
    <row r="148" spans="1:28" hidden="1" outlineLevel="1">
      <c r="A148" s="370" t="str">
        <f>A21</f>
        <v>[Related Party 5]</v>
      </c>
      <c r="B148" s="103"/>
      <c r="C148" s="103"/>
      <c r="D148" s="103"/>
      <c r="E148" s="103"/>
      <c r="F148" s="103"/>
      <c r="G148" s="103"/>
      <c r="H148" s="103"/>
      <c r="I148" s="103"/>
      <c r="J148" s="99"/>
      <c r="K148" s="104"/>
      <c r="L148" s="104"/>
      <c r="M148" s="104"/>
      <c r="N148" s="104"/>
      <c r="O148" s="104"/>
      <c r="P148" s="103"/>
      <c r="Q148" s="103"/>
      <c r="R148" s="103"/>
      <c r="S148" s="103"/>
      <c r="T148" s="103"/>
      <c r="U148" s="103"/>
      <c r="V148" s="103"/>
      <c r="W148" s="103"/>
      <c r="X148" s="103"/>
      <c r="Y148" s="103"/>
      <c r="Z148" s="103"/>
      <c r="AA148" s="103"/>
      <c r="AB148" s="103"/>
    </row>
    <row r="149" spans="1:28" hidden="1" outlineLevel="1">
      <c r="A149" s="103" t="s">
        <v>656</v>
      </c>
      <c r="B149" s="103" t="s">
        <v>657</v>
      </c>
      <c r="C149" s="103"/>
      <c r="D149" s="103"/>
      <c r="E149" s="103"/>
      <c r="F149" s="103"/>
      <c r="G149" s="103"/>
      <c r="H149" s="103"/>
      <c r="I149" s="103"/>
      <c r="J149" s="99" t="s">
        <v>238</v>
      </c>
      <c r="K149" s="357"/>
      <c r="L149" s="358"/>
      <c r="M149" s="358"/>
      <c r="N149" s="358"/>
      <c r="O149" s="358"/>
      <c r="P149" s="103"/>
      <c r="Q149" s="103"/>
      <c r="R149" s="103"/>
      <c r="S149" s="103"/>
      <c r="T149" s="103"/>
      <c r="U149" s="103"/>
      <c r="V149" s="103"/>
      <c r="W149" s="103"/>
      <c r="X149" s="103"/>
      <c r="Y149" s="103"/>
      <c r="Z149" s="103"/>
      <c r="AA149" s="103"/>
      <c r="AB149" s="103"/>
    </row>
    <row r="150" spans="1:28" hidden="1" outlineLevel="1">
      <c r="A150" s="103" t="s">
        <v>656</v>
      </c>
      <c r="B150" s="103" t="s">
        <v>640</v>
      </c>
      <c r="C150" s="103"/>
      <c r="D150" s="103"/>
      <c r="E150" s="103"/>
      <c r="F150" s="103"/>
      <c r="G150" s="103"/>
      <c r="H150" s="103"/>
      <c r="I150" s="103"/>
      <c r="J150" s="99" t="s">
        <v>238</v>
      </c>
      <c r="K150" s="357"/>
      <c r="L150" s="358"/>
      <c r="M150" s="358"/>
      <c r="N150" s="358"/>
      <c r="O150" s="358"/>
      <c r="P150" s="103"/>
      <c r="Q150" s="103"/>
      <c r="R150" s="103"/>
      <c r="S150" s="103"/>
      <c r="T150" s="103"/>
      <c r="U150" s="103"/>
      <c r="V150" s="103"/>
      <c r="W150" s="103"/>
      <c r="X150" s="103"/>
      <c r="Y150" s="103"/>
      <c r="Z150" s="103"/>
      <c r="AA150" s="103"/>
      <c r="AB150" s="103"/>
    </row>
    <row r="151" spans="1:28" hidden="1" outlineLevel="1">
      <c r="A151" s="103" t="s">
        <v>656</v>
      </c>
      <c r="B151" s="103" t="s">
        <v>658</v>
      </c>
      <c r="C151" s="103"/>
      <c r="D151" s="103"/>
      <c r="E151" s="103"/>
      <c r="F151" s="103"/>
      <c r="G151" s="103"/>
      <c r="H151" s="103"/>
      <c r="I151" s="103"/>
      <c r="J151" s="99" t="s">
        <v>226</v>
      </c>
      <c r="K151" s="365">
        <f t="shared" ref="K151:O151" si="80">IFERROR(K150/K149,0)</f>
        <v>0</v>
      </c>
      <c r="L151" s="366">
        <f t="shared" si="80"/>
        <v>0</v>
      </c>
      <c r="M151" s="366">
        <f t="shared" si="80"/>
        <v>0</v>
      </c>
      <c r="N151" s="366">
        <f t="shared" si="80"/>
        <v>0</v>
      </c>
      <c r="O151" s="366">
        <f t="shared" si="80"/>
        <v>0</v>
      </c>
      <c r="P151" s="103"/>
      <c r="Q151" s="103"/>
      <c r="R151" s="103"/>
      <c r="S151" s="103"/>
      <c r="T151" s="103"/>
      <c r="U151" s="103"/>
      <c r="V151" s="103"/>
      <c r="W151" s="103"/>
      <c r="X151" s="103"/>
      <c r="Y151" s="103"/>
      <c r="Z151" s="103"/>
      <c r="AA151" s="103"/>
      <c r="AB151" s="103"/>
    </row>
    <row r="152" spans="1:28" hidden="1" outlineLevel="1">
      <c r="A152" s="103" t="s">
        <v>659</v>
      </c>
      <c r="B152" s="103" t="s">
        <v>640</v>
      </c>
      <c r="C152" s="103"/>
      <c r="D152" s="103"/>
      <c r="E152" s="103"/>
      <c r="F152" s="103"/>
      <c r="G152" s="103"/>
      <c r="H152" s="103"/>
      <c r="I152" s="103"/>
      <c r="J152" s="99" t="s">
        <v>238</v>
      </c>
      <c r="K152" s="357"/>
      <c r="L152" s="358"/>
      <c r="M152" s="358"/>
      <c r="N152" s="358"/>
      <c r="O152" s="358"/>
      <c r="P152" s="103"/>
      <c r="Q152" s="103"/>
      <c r="R152" s="103"/>
      <c r="S152" s="103"/>
      <c r="T152" s="103"/>
      <c r="U152" s="103"/>
      <c r="V152" s="103"/>
      <c r="W152" s="103"/>
      <c r="X152" s="103"/>
      <c r="Y152" s="103"/>
      <c r="Z152" s="103"/>
      <c r="AA152" s="103"/>
      <c r="AB152" s="103"/>
    </row>
    <row r="153" spans="1:28" hidden="1" outlineLevel="1">
      <c r="A153" s="367" t="s">
        <v>668</v>
      </c>
      <c r="B153" s="103" t="s">
        <v>657</v>
      </c>
      <c r="C153" s="103"/>
      <c r="D153" s="103"/>
      <c r="E153" s="103"/>
      <c r="F153" s="103"/>
      <c r="G153" s="103"/>
      <c r="H153" s="103"/>
      <c r="I153" s="103"/>
      <c r="J153" s="99" t="s">
        <v>238</v>
      </c>
      <c r="K153" s="357"/>
      <c r="L153" s="358"/>
      <c r="M153" s="358"/>
      <c r="N153" s="358"/>
      <c r="O153" s="358"/>
      <c r="P153" s="103"/>
      <c r="Q153" s="103"/>
      <c r="R153" s="103"/>
      <c r="S153" s="103"/>
      <c r="T153" s="103"/>
      <c r="U153" s="103"/>
      <c r="V153" s="103"/>
      <c r="W153" s="103"/>
      <c r="X153" s="103"/>
      <c r="Y153" s="103"/>
      <c r="Z153" s="103"/>
      <c r="AA153" s="103"/>
      <c r="AB153" s="103"/>
    </row>
    <row r="154" spans="1:28" hidden="1" outlineLevel="1">
      <c r="A154" s="368" t="str">
        <f>A153</f>
        <v>[ESO Affiliate or Related Undertaking that do not trade / transact with the ESO 1]</v>
      </c>
      <c r="B154" s="103" t="s">
        <v>640</v>
      </c>
      <c r="C154" s="103"/>
      <c r="D154" s="103"/>
      <c r="E154" s="103"/>
      <c r="F154" s="103"/>
      <c r="G154" s="103"/>
      <c r="H154" s="103"/>
      <c r="I154" s="103"/>
      <c r="J154" s="99" t="s">
        <v>238</v>
      </c>
      <c r="K154" s="357"/>
      <c r="L154" s="358"/>
      <c r="M154" s="358"/>
      <c r="N154" s="358"/>
      <c r="O154" s="358"/>
      <c r="P154" s="103"/>
      <c r="Q154" s="103"/>
      <c r="R154" s="103"/>
      <c r="S154" s="103"/>
      <c r="T154" s="103"/>
      <c r="U154" s="103"/>
      <c r="V154" s="103"/>
      <c r="W154" s="103"/>
      <c r="X154" s="103"/>
      <c r="Y154" s="103"/>
      <c r="Z154" s="103"/>
      <c r="AA154" s="103"/>
      <c r="AB154" s="103"/>
    </row>
    <row r="155" spans="1:28" hidden="1" outlineLevel="1">
      <c r="A155" s="368" t="str">
        <f>A153</f>
        <v>[ESO Affiliate or Related Undertaking that do not trade / transact with the ESO 1]</v>
      </c>
      <c r="B155" s="103" t="s">
        <v>658</v>
      </c>
      <c r="C155" s="103"/>
      <c r="D155" s="103"/>
      <c r="E155" s="103"/>
      <c r="F155" s="103"/>
      <c r="G155" s="103"/>
      <c r="H155" s="103"/>
      <c r="I155" s="103"/>
      <c r="J155" s="99" t="s">
        <v>226</v>
      </c>
      <c r="K155" s="365">
        <f t="shared" ref="K155:O155" si="81">IFERROR(K154/K153,0)</f>
        <v>0</v>
      </c>
      <c r="L155" s="366">
        <f t="shared" si="81"/>
        <v>0</v>
      </c>
      <c r="M155" s="366">
        <f t="shared" si="81"/>
        <v>0</v>
      </c>
      <c r="N155" s="366">
        <f t="shared" si="81"/>
        <v>0</v>
      </c>
      <c r="O155" s="366">
        <f t="shared" si="81"/>
        <v>0</v>
      </c>
      <c r="P155" s="103"/>
      <c r="Q155" s="103"/>
      <c r="R155" s="103"/>
      <c r="S155" s="103"/>
      <c r="T155" s="103"/>
      <c r="U155" s="103"/>
      <c r="V155" s="103"/>
      <c r="W155" s="103"/>
      <c r="X155" s="103"/>
      <c r="Y155" s="103"/>
      <c r="Z155" s="103"/>
      <c r="AA155" s="103"/>
      <c r="AB155" s="103"/>
    </row>
    <row r="156" spans="1:28" hidden="1" outlineLevel="1">
      <c r="A156" s="367" t="s">
        <v>669</v>
      </c>
      <c r="B156" s="103" t="s">
        <v>657</v>
      </c>
      <c r="C156" s="103"/>
      <c r="D156" s="103"/>
      <c r="E156" s="103"/>
      <c r="F156" s="103"/>
      <c r="G156" s="103"/>
      <c r="H156" s="103"/>
      <c r="I156" s="103"/>
      <c r="J156" s="99" t="s">
        <v>238</v>
      </c>
      <c r="K156" s="357"/>
      <c r="L156" s="358"/>
      <c r="M156" s="358"/>
      <c r="N156" s="358"/>
      <c r="O156" s="358"/>
      <c r="P156" s="103"/>
      <c r="Q156" s="103"/>
      <c r="R156" s="103"/>
      <c r="S156" s="103"/>
      <c r="T156" s="103"/>
      <c r="U156" s="103"/>
      <c r="V156" s="103"/>
      <c r="W156" s="103"/>
      <c r="X156" s="103"/>
      <c r="Y156" s="103"/>
      <c r="Z156" s="103"/>
      <c r="AA156" s="103"/>
      <c r="AB156" s="103"/>
    </row>
    <row r="157" spans="1:28" hidden="1" outlineLevel="1">
      <c r="A157" s="368" t="str">
        <f>A156</f>
        <v>[ESO Affiliate or Related Undertaking that do not trade / transact with the ESO 2]</v>
      </c>
      <c r="B157" s="103" t="s">
        <v>640</v>
      </c>
      <c r="C157" s="103"/>
      <c r="D157" s="103"/>
      <c r="E157" s="103"/>
      <c r="F157" s="103"/>
      <c r="G157" s="103"/>
      <c r="H157" s="103"/>
      <c r="I157" s="103"/>
      <c r="J157" s="99" t="s">
        <v>238</v>
      </c>
      <c r="K157" s="357"/>
      <c r="L157" s="358"/>
      <c r="M157" s="358"/>
      <c r="N157" s="358"/>
      <c r="O157" s="358"/>
      <c r="P157" s="103"/>
      <c r="Q157" s="103"/>
      <c r="R157" s="103"/>
      <c r="S157" s="103"/>
      <c r="T157" s="103"/>
      <c r="U157" s="103"/>
      <c r="V157" s="103"/>
      <c r="W157" s="103"/>
      <c r="X157" s="103"/>
      <c r="Y157" s="103"/>
      <c r="Z157" s="103"/>
      <c r="AA157" s="103"/>
      <c r="AB157" s="103"/>
    </row>
    <row r="158" spans="1:28" hidden="1" outlineLevel="1">
      <c r="A158" s="368" t="str">
        <f>A156</f>
        <v>[ESO Affiliate or Related Undertaking that do not trade / transact with the ESO 2]</v>
      </c>
      <c r="B158" s="103" t="s">
        <v>658</v>
      </c>
      <c r="C158" s="103"/>
      <c r="D158" s="103"/>
      <c r="E158" s="103"/>
      <c r="F158" s="103"/>
      <c r="G158" s="103"/>
      <c r="H158" s="103"/>
      <c r="I158" s="103"/>
      <c r="J158" s="99" t="s">
        <v>226</v>
      </c>
      <c r="K158" s="365">
        <f t="shared" ref="K158:O158" si="82">IFERROR(K157/K156,0)</f>
        <v>0</v>
      </c>
      <c r="L158" s="366">
        <f t="shared" si="82"/>
        <v>0</v>
      </c>
      <c r="M158" s="366">
        <f t="shared" si="82"/>
        <v>0</v>
      </c>
      <c r="N158" s="366">
        <f t="shared" si="82"/>
        <v>0</v>
      </c>
      <c r="O158" s="366">
        <f t="shared" si="82"/>
        <v>0</v>
      </c>
      <c r="P158" s="103"/>
      <c r="Q158" s="103"/>
      <c r="R158" s="103"/>
      <c r="S158" s="103"/>
      <c r="T158" s="103"/>
      <c r="U158" s="103"/>
      <c r="V158" s="103"/>
      <c r="W158" s="103"/>
      <c r="X158" s="103"/>
      <c r="Y158" s="103"/>
      <c r="Z158" s="103"/>
      <c r="AA158" s="103"/>
      <c r="AB158" s="103"/>
    </row>
    <row r="159" spans="1:28" hidden="1" outlineLevel="1">
      <c r="A159" s="367" t="s">
        <v>670</v>
      </c>
      <c r="B159" s="103" t="s">
        <v>657</v>
      </c>
      <c r="C159" s="103"/>
      <c r="D159" s="103"/>
      <c r="E159" s="103"/>
      <c r="F159" s="103"/>
      <c r="G159" s="103"/>
      <c r="H159" s="103"/>
      <c r="I159" s="103"/>
      <c r="J159" s="99" t="s">
        <v>238</v>
      </c>
      <c r="K159" s="357"/>
      <c r="L159" s="358"/>
      <c r="M159" s="358"/>
      <c r="N159" s="358"/>
      <c r="O159" s="358"/>
      <c r="P159" s="103"/>
      <c r="Q159" s="103"/>
      <c r="R159" s="103"/>
      <c r="S159" s="103"/>
      <c r="T159" s="103"/>
      <c r="U159" s="103"/>
      <c r="V159" s="103"/>
      <c r="W159" s="103"/>
      <c r="X159" s="103"/>
      <c r="Y159" s="103"/>
      <c r="Z159" s="103"/>
      <c r="AA159" s="103"/>
      <c r="AB159" s="103"/>
    </row>
    <row r="160" spans="1:28" hidden="1" outlineLevel="1">
      <c r="A160" s="368" t="str">
        <f>A159</f>
        <v>[ESO Affiliate or Related Undertaking that do not trade / transact with the ESO 3]</v>
      </c>
      <c r="B160" s="103" t="s">
        <v>640</v>
      </c>
      <c r="C160" s="103"/>
      <c r="D160" s="103"/>
      <c r="E160" s="103"/>
      <c r="F160" s="103"/>
      <c r="G160" s="103"/>
      <c r="H160" s="103"/>
      <c r="I160" s="103"/>
      <c r="J160" s="99" t="s">
        <v>238</v>
      </c>
      <c r="K160" s="357"/>
      <c r="L160" s="358"/>
      <c r="M160" s="358"/>
      <c r="N160" s="358"/>
      <c r="O160" s="358"/>
      <c r="P160" s="103"/>
      <c r="Q160" s="103"/>
      <c r="R160" s="103"/>
      <c r="S160" s="103"/>
      <c r="T160" s="103"/>
      <c r="U160" s="103"/>
      <c r="V160" s="103"/>
      <c r="W160" s="103"/>
      <c r="X160" s="103"/>
      <c r="Y160" s="103"/>
      <c r="Z160" s="103"/>
      <c r="AA160" s="103"/>
      <c r="AB160" s="103"/>
    </row>
    <row r="161" spans="1:28" ht="13.5" hidden="1" customHeight="1" outlineLevel="1">
      <c r="A161" s="368" t="str">
        <f>A159</f>
        <v>[ESO Affiliate or Related Undertaking that do not trade / transact with the ESO 3]</v>
      </c>
      <c r="B161" s="103" t="s">
        <v>658</v>
      </c>
      <c r="C161" s="103"/>
      <c r="D161" s="103"/>
      <c r="E161" s="103"/>
      <c r="F161" s="103"/>
      <c r="G161" s="103"/>
      <c r="H161" s="103"/>
      <c r="I161" s="103"/>
      <c r="J161" s="99" t="s">
        <v>226</v>
      </c>
      <c r="K161" s="365">
        <f t="shared" ref="K161:O161" si="83">IFERROR(K160/K159,0)</f>
        <v>0</v>
      </c>
      <c r="L161" s="366">
        <f t="shared" si="83"/>
        <v>0</v>
      </c>
      <c r="M161" s="366">
        <f t="shared" si="83"/>
        <v>0</v>
      </c>
      <c r="N161" s="366">
        <f t="shared" si="83"/>
        <v>0</v>
      </c>
      <c r="O161" s="366">
        <f t="shared" si="83"/>
        <v>0</v>
      </c>
      <c r="P161" s="103"/>
      <c r="Q161" s="103"/>
      <c r="R161" s="103"/>
      <c r="S161" s="103"/>
      <c r="T161" s="103"/>
      <c r="U161" s="103"/>
      <c r="V161" s="103"/>
      <c r="W161" s="103"/>
      <c r="X161" s="103"/>
      <c r="Y161" s="103"/>
      <c r="Z161" s="103"/>
      <c r="AA161" s="103"/>
      <c r="AB161" s="103"/>
    </row>
    <row r="162" spans="1:28" hidden="1" outlineLevel="1">
      <c r="A162" s="367" t="s">
        <v>663</v>
      </c>
      <c r="B162" s="103" t="s">
        <v>657</v>
      </c>
      <c r="C162" s="103"/>
      <c r="D162" s="103"/>
      <c r="E162" s="103"/>
      <c r="F162" s="103"/>
      <c r="G162" s="103"/>
      <c r="H162" s="103"/>
      <c r="I162" s="103"/>
      <c r="J162" s="99" t="s">
        <v>238</v>
      </c>
      <c r="K162" s="357"/>
      <c r="L162" s="358"/>
      <c r="M162" s="358"/>
      <c r="N162" s="358"/>
      <c r="O162" s="358"/>
      <c r="P162" s="103"/>
      <c r="Q162" s="103"/>
      <c r="R162" s="103"/>
      <c r="S162" s="103"/>
      <c r="T162" s="103"/>
      <c r="U162" s="103"/>
      <c r="V162" s="103"/>
      <c r="W162" s="103"/>
      <c r="X162" s="103"/>
      <c r="Y162" s="103"/>
      <c r="Z162" s="103"/>
      <c r="AA162" s="103"/>
      <c r="AB162" s="103"/>
    </row>
    <row r="163" spans="1:28" hidden="1" outlineLevel="1">
      <c r="A163" s="368" t="str">
        <f>A162</f>
        <v>[ESO Affiliate or Related Undertaking that do not trade / transact with the ESO 4]</v>
      </c>
      <c r="B163" s="103" t="s">
        <v>640</v>
      </c>
      <c r="C163" s="103"/>
      <c r="D163" s="103"/>
      <c r="E163" s="103"/>
      <c r="F163" s="103"/>
      <c r="G163" s="103"/>
      <c r="H163" s="103"/>
      <c r="I163" s="103"/>
      <c r="J163" s="99" t="s">
        <v>238</v>
      </c>
      <c r="K163" s="357"/>
      <c r="L163" s="358"/>
      <c r="M163" s="358"/>
      <c r="N163" s="358"/>
      <c r="O163" s="358"/>
      <c r="P163" s="103"/>
      <c r="Q163" s="103"/>
      <c r="R163" s="103"/>
      <c r="S163" s="103"/>
      <c r="T163" s="103"/>
      <c r="U163" s="103"/>
      <c r="V163" s="103"/>
      <c r="W163" s="103"/>
      <c r="X163" s="103"/>
      <c r="Y163" s="103"/>
      <c r="Z163" s="103"/>
      <c r="AA163" s="103"/>
      <c r="AB163" s="103"/>
    </row>
    <row r="164" spans="1:28" hidden="1" outlineLevel="1">
      <c r="A164" s="368" t="str">
        <f>A162</f>
        <v>[ESO Affiliate or Related Undertaking that do not trade / transact with the ESO 4]</v>
      </c>
      <c r="B164" s="103" t="s">
        <v>658</v>
      </c>
      <c r="C164" s="103"/>
      <c r="D164" s="103"/>
      <c r="E164" s="103"/>
      <c r="F164" s="103"/>
      <c r="G164" s="103"/>
      <c r="H164" s="103"/>
      <c r="I164" s="103"/>
      <c r="J164" s="99" t="s">
        <v>226</v>
      </c>
      <c r="K164" s="365">
        <f t="shared" ref="K164:O164" si="84">IFERROR(K163/K162,0)</f>
        <v>0</v>
      </c>
      <c r="L164" s="366">
        <f t="shared" si="84"/>
        <v>0</v>
      </c>
      <c r="M164" s="366">
        <f t="shared" si="84"/>
        <v>0</v>
      </c>
      <c r="N164" s="366">
        <f t="shared" si="84"/>
        <v>0</v>
      </c>
      <c r="O164" s="366">
        <f t="shared" si="84"/>
        <v>0</v>
      </c>
      <c r="P164" s="103"/>
      <c r="Q164" s="103"/>
      <c r="R164" s="103"/>
      <c r="S164" s="103"/>
      <c r="T164" s="103"/>
      <c r="U164" s="103"/>
      <c r="V164" s="103"/>
      <c r="W164" s="103"/>
      <c r="X164" s="103"/>
      <c r="Y164" s="103"/>
      <c r="Z164" s="103"/>
      <c r="AA164" s="103"/>
      <c r="AB164" s="103"/>
    </row>
    <row r="165" spans="1:28" hidden="1" outlineLevel="1">
      <c r="A165" s="367" t="s">
        <v>664</v>
      </c>
      <c r="B165" s="103" t="s">
        <v>657</v>
      </c>
      <c r="C165" s="103"/>
      <c r="D165" s="103"/>
      <c r="E165" s="103"/>
      <c r="F165" s="103"/>
      <c r="G165" s="103"/>
      <c r="H165" s="103"/>
      <c r="I165" s="103"/>
      <c r="J165" s="99" t="s">
        <v>238</v>
      </c>
      <c r="K165" s="357"/>
      <c r="L165" s="358"/>
      <c r="M165" s="358"/>
      <c r="N165" s="358"/>
      <c r="O165" s="358"/>
      <c r="P165" s="103"/>
      <c r="Q165" s="103"/>
      <c r="R165" s="103"/>
      <c r="S165" s="103"/>
      <c r="T165" s="103"/>
      <c r="U165" s="103"/>
      <c r="V165" s="103"/>
      <c r="W165" s="103"/>
      <c r="X165" s="103"/>
      <c r="Y165" s="103"/>
      <c r="Z165" s="103"/>
      <c r="AA165" s="103"/>
      <c r="AB165" s="103"/>
    </row>
    <row r="166" spans="1:28" hidden="1" outlineLevel="1">
      <c r="A166" s="368" t="str">
        <f>A165</f>
        <v>[ESO Affiliate or Related Undertaking that do not trade / transact with the ESO 5]</v>
      </c>
      <c r="B166" s="103" t="s">
        <v>640</v>
      </c>
      <c r="C166" s="103"/>
      <c r="D166" s="103"/>
      <c r="E166" s="103"/>
      <c r="F166" s="103"/>
      <c r="G166" s="103"/>
      <c r="H166" s="103"/>
      <c r="I166" s="103"/>
      <c r="J166" s="99" t="s">
        <v>238</v>
      </c>
      <c r="K166" s="357"/>
      <c r="L166" s="358"/>
      <c r="M166" s="358"/>
      <c r="N166" s="358"/>
      <c r="O166" s="358"/>
      <c r="P166" s="103"/>
      <c r="Q166" s="103"/>
      <c r="R166" s="103"/>
      <c r="S166" s="103"/>
      <c r="T166" s="103"/>
      <c r="U166" s="103"/>
      <c r="V166" s="103"/>
      <c r="W166" s="103"/>
      <c r="X166" s="103"/>
      <c r="Y166" s="103"/>
      <c r="Z166" s="103"/>
      <c r="AA166" s="103"/>
      <c r="AB166" s="103"/>
    </row>
    <row r="167" spans="1:28" hidden="1" outlineLevel="1">
      <c r="A167" s="368" t="str">
        <f>A165</f>
        <v>[ESO Affiliate or Related Undertaking that do not trade / transact with the ESO 5]</v>
      </c>
      <c r="B167" s="103" t="s">
        <v>658</v>
      </c>
      <c r="C167" s="103"/>
      <c r="D167" s="103"/>
      <c r="E167" s="103"/>
      <c r="F167" s="103"/>
      <c r="G167" s="103"/>
      <c r="H167" s="103"/>
      <c r="I167" s="103"/>
      <c r="J167" s="99" t="s">
        <v>226</v>
      </c>
      <c r="K167" s="365">
        <f t="shared" ref="K167:O167" si="85">IFERROR(K166/K165,0)</f>
        <v>0</v>
      </c>
      <c r="L167" s="366">
        <f t="shared" si="85"/>
        <v>0</v>
      </c>
      <c r="M167" s="366">
        <f t="shared" si="85"/>
        <v>0</v>
      </c>
      <c r="N167" s="366">
        <f t="shared" si="85"/>
        <v>0</v>
      </c>
      <c r="O167" s="366">
        <f t="shared" si="85"/>
        <v>0</v>
      </c>
      <c r="P167" s="103"/>
      <c r="Q167" s="103"/>
      <c r="R167" s="103"/>
      <c r="S167" s="103"/>
      <c r="T167" s="103"/>
      <c r="U167" s="103"/>
      <c r="V167" s="103"/>
      <c r="W167" s="103"/>
      <c r="X167" s="103"/>
      <c r="Y167" s="103"/>
      <c r="Z167" s="103"/>
      <c r="AA167" s="103"/>
      <c r="AB167" s="103"/>
    </row>
    <row r="168" spans="1:28" hidden="1" outlineLevel="1">
      <c r="A168" s="367" t="s">
        <v>665</v>
      </c>
      <c r="B168" s="103" t="s">
        <v>657</v>
      </c>
      <c r="C168" s="103"/>
      <c r="D168" s="103"/>
      <c r="E168" s="103"/>
      <c r="F168" s="103"/>
      <c r="G168" s="103"/>
      <c r="H168" s="103"/>
      <c r="I168" s="103"/>
      <c r="J168" s="99" t="s">
        <v>238</v>
      </c>
      <c r="K168" s="357"/>
      <c r="L168" s="358"/>
      <c r="M168" s="358"/>
      <c r="N168" s="358"/>
      <c r="O168" s="358"/>
      <c r="P168" s="103"/>
      <c r="Q168" s="103"/>
      <c r="R168" s="103"/>
      <c r="S168" s="103"/>
      <c r="T168" s="103"/>
      <c r="U168" s="103"/>
      <c r="V168" s="103"/>
      <c r="W168" s="103"/>
      <c r="X168" s="103"/>
      <c r="Y168" s="103"/>
      <c r="Z168" s="103"/>
      <c r="AA168" s="103"/>
      <c r="AB168" s="103"/>
    </row>
    <row r="169" spans="1:28" hidden="1" outlineLevel="1">
      <c r="A169" s="368" t="str">
        <f>A168</f>
        <v>[ESO Affiliate or Related Undertaking that do not trade / transact with the ESO 6]</v>
      </c>
      <c r="B169" s="103" t="s">
        <v>640</v>
      </c>
      <c r="C169" s="103"/>
      <c r="D169" s="103"/>
      <c r="E169" s="103"/>
      <c r="F169" s="103"/>
      <c r="G169" s="103"/>
      <c r="H169" s="103"/>
      <c r="I169" s="103"/>
      <c r="J169" s="99" t="s">
        <v>238</v>
      </c>
      <c r="K169" s="357"/>
      <c r="L169" s="358"/>
      <c r="M169" s="358"/>
      <c r="N169" s="358"/>
      <c r="O169" s="358"/>
      <c r="P169" s="103"/>
      <c r="Q169" s="103"/>
      <c r="R169" s="103"/>
      <c r="S169" s="103"/>
      <c r="T169" s="103"/>
      <c r="U169" s="103"/>
      <c r="V169" s="103"/>
      <c r="W169" s="103"/>
      <c r="X169" s="103"/>
      <c r="Y169" s="103"/>
      <c r="Z169" s="103"/>
      <c r="AA169" s="103"/>
      <c r="AB169" s="103"/>
    </row>
    <row r="170" spans="1:28" hidden="1" outlineLevel="1">
      <c r="A170" s="368" t="str">
        <f>A168</f>
        <v>[ESO Affiliate or Related Undertaking that do not trade / transact with the ESO 6]</v>
      </c>
      <c r="B170" s="103" t="s">
        <v>658</v>
      </c>
      <c r="C170" s="103"/>
      <c r="D170" s="103"/>
      <c r="E170" s="103"/>
      <c r="F170" s="103"/>
      <c r="G170" s="103"/>
      <c r="H170" s="103"/>
      <c r="I170" s="103"/>
      <c r="J170" s="99" t="s">
        <v>226</v>
      </c>
      <c r="K170" s="365">
        <f t="shared" ref="K170:O170" si="86">IFERROR(K169/K168,0)</f>
        <v>0</v>
      </c>
      <c r="L170" s="366">
        <f t="shared" si="86"/>
        <v>0</v>
      </c>
      <c r="M170" s="366">
        <f t="shared" si="86"/>
        <v>0</v>
      </c>
      <c r="N170" s="366">
        <f t="shared" si="86"/>
        <v>0</v>
      </c>
      <c r="O170" s="366">
        <f t="shared" si="86"/>
        <v>0</v>
      </c>
      <c r="P170" s="103"/>
      <c r="Q170" s="103"/>
      <c r="R170" s="103"/>
      <c r="S170" s="103"/>
      <c r="T170" s="103"/>
      <c r="U170" s="103"/>
      <c r="V170" s="103"/>
      <c r="W170" s="103"/>
      <c r="X170" s="103"/>
      <c r="Y170" s="103"/>
      <c r="Z170" s="103"/>
      <c r="AA170" s="103"/>
      <c r="AB170" s="103"/>
    </row>
    <row r="171" spans="1:28" hidden="1" outlineLevel="1">
      <c r="A171" s="103" t="s">
        <v>666</v>
      </c>
      <c r="B171" s="103" t="s">
        <v>657</v>
      </c>
      <c r="C171" s="103"/>
      <c r="D171" s="103"/>
      <c r="E171" s="103"/>
      <c r="F171" s="103"/>
      <c r="G171" s="103"/>
      <c r="H171" s="103"/>
      <c r="I171" s="103"/>
      <c r="J171" s="99" t="s">
        <v>238</v>
      </c>
      <c r="K171" s="357"/>
      <c r="L171" s="358"/>
      <c r="M171" s="358"/>
      <c r="N171" s="358"/>
      <c r="O171" s="358"/>
      <c r="P171" s="103"/>
      <c r="Q171" s="103"/>
      <c r="R171" s="103"/>
      <c r="S171" s="103"/>
      <c r="T171" s="103"/>
      <c r="U171" s="103"/>
      <c r="V171" s="103"/>
      <c r="W171" s="103"/>
      <c r="X171" s="103"/>
      <c r="Y171" s="103"/>
      <c r="Z171" s="103"/>
      <c r="AA171" s="103"/>
      <c r="AB171" s="103"/>
    </row>
    <row r="172" spans="1:28" hidden="1" outlineLevel="1">
      <c r="A172" s="103" t="s">
        <v>666</v>
      </c>
      <c r="B172" s="103" t="s">
        <v>640</v>
      </c>
      <c r="C172" s="103"/>
      <c r="D172" s="103"/>
      <c r="E172" s="103"/>
      <c r="F172" s="103"/>
      <c r="G172" s="103"/>
      <c r="H172" s="103"/>
      <c r="I172" s="103"/>
      <c r="J172" s="99" t="s">
        <v>238</v>
      </c>
      <c r="K172" s="357"/>
      <c r="L172" s="358"/>
      <c r="M172" s="358"/>
      <c r="N172" s="358"/>
      <c r="O172" s="358"/>
      <c r="P172" s="103"/>
      <c r="Q172" s="103"/>
      <c r="R172" s="103"/>
      <c r="S172" s="103"/>
      <c r="T172" s="103"/>
      <c r="U172" s="103"/>
      <c r="V172" s="103"/>
      <c r="W172" s="103"/>
      <c r="X172" s="103"/>
      <c r="Y172" s="103"/>
      <c r="Z172" s="103"/>
      <c r="AA172" s="103"/>
      <c r="AB172" s="103"/>
    </row>
    <row r="173" spans="1:28" hidden="1" outlineLevel="1">
      <c r="A173" s="103" t="s">
        <v>666</v>
      </c>
      <c r="B173" s="103" t="s">
        <v>658</v>
      </c>
      <c r="C173" s="103"/>
      <c r="D173" s="103"/>
      <c r="E173" s="103"/>
      <c r="F173" s="103"/>
      <c r="G173" s="103"/>
      <c r="H173" s="103"/>
      <c r="I173" s="103"/>
      <c r="J173" s="99" t="s">
        <v>226</v>
      </c>
      <c r="K173" s="365">
        <f t="shared" ref="K173:O173" si="87">IFERROR(K172/K171,0)</f>
        <v>0</v>
      </c>
      <c r="L173" s="366">
        <f t="shared" si="87"/>
        <v>0</v>
      </c>
      <c r="M173" s="366">
        <f t="shared" si="87"/>
        <v>0</v>
      </c>
      <c r="N173" s="366">
        <f t="shared" si="87"/>
        <v>0</v>
      </c>
      <c r="O173" s="366">
        <f t="shared" si="87"/>
        <v>0</v>
      </c>
      <c r="P173" s="103"/>
      <c r="Q173" s="103"/>
      <c r="R173" s="103"/>
      <c r="S173" s="103"/>
      <c r="T173" s="103"/>
      <c r="U173" s="103"/>
      <c r="V173" s="103"/>
      <c r="W173" s="103"/>
      <c r="X173" s="103"/>
      <c r="Y173" s="103"/>
      <c r="Z173" s="103"/>
      <c r="AA173" s="103"/>
      <c r="AB173" s="103"/>
    </row>
    <row r="174" spans="1:28" ht="13.5" hidden="1" customHeight="1" outlineLevel="1">
      <c r="A174" s="103" t="s">
        <v>667</v>
      </c>
      <c r="B174" s="103"/>
      <c r="C174" s="103"/>
      <c r="D174" s="103"/>
      <c r="E174" s="103"/>
      <c r="F174" s="103"/>
      <c r="G174" s="103"/>
      <c r="H174" s="103"/>
      <c r="I174" s="103"/>
      <c r="J174" s="99"/>
      <c r="K174" s="369">
        <f t="shared" ref="K174:O174" si="88">IF(K149&gt;0,IF(K171&gt;=0.75*SUM(K149,K153,K156,K159,K162,K165,K168,K171),"Allowed", "Disallowed"),0)</f>
        <v>0</v>
      </c>
      <c r="L174" s="369">
        <f t="shared" si="88"/>
        <v>0</v>
      </c>
      <c r="M174" s="369">
        <f t="shared" si="88"/>
        <v>0</v>
      </c>
      <c r="N174" s="369">
        <f t="shared" si="88"/>
        <v>0</v>
      </c>
      <c r="O174" s="369">
        <f t="shared" si="88"/>
        <v>0</v>
      </c>
      <c r="P174" s="103"/>
      <c r="Q174" s="103"/>
      <c r="R174" s="103"/>
      <c r="S174" s="103"/>
      <c r="T174" s="103"/>
      <c r="U174" s="103"/>
      <c r="V174" s="103"/>
      <c r="W174" s="103"/>
      <c r="X174" s="103"/>
      <c r="Y174" s="103"/>
      <c r="Z174" s="103"/>
      <c r="AA174" s="103"/>
      <c r="AB174" s="103"/>
    </row>
    <row r="175" spans="1:28" collapsed="1">
      <c r="A175" s="103"/>
      <c r="B175" s="103"/>
      <c r="C175" s="103"/>
      <c r="D175" s="103"/>
      <c r="E175" s="103"/>
      <c r="F175" s="103"/>
      <c r="G175" s="103"/>
      <c r="H175" s="103"/>
      <c r="I175" s="103"/>
      <c r="J175" s="99"/>
      <c r="K175" s="104"/>
      <c r="L175" s="104"/>
      <c r="M175" s="104"/>
      <c r="N175" s="104"/>
      <c r="O175" s="104"/>
      <c r="P175" s="103"/>
      <c r="Q175" s="103"/>
      <c r="R175" s="103"/>
      <c r="S175" s="103"/>
      <c r="T175" s="103"/>
      <c r="U175" s="103"/>
      <c r="V175" s="103"/>
      <c r="W175" s="103"/>
      <c r="X175" s="103"/>
      <c r="Y175" s="103"/>
      <c r="Z175" s="103"/>
      <c r="AA175" s="103"/>
      <c r="AB175" s="103"/>
    </row>
    <row r="176" spans="1:28" hidden="1" outlineLevel="1">
      <c r="A176" s="370" t="str">
        <f>A22</f>
        <v>[Related Party 6]</v>
      </c>
      <c r="B176" s="103"/>
      <c r="C176" s="103"/>
      <c r="D176" s="103"/>
      <c r="E176" s="103"/>
      <c r="F176" s="103"/>
      <c r="G176" s="103"/>
      <c r="H176" s="103"/>
      <c r="I176" s="103"/>
      <c r="J176" s="99"/>
      <c r="K176" s="104"/>
      <c r="L176" s="104"/>
      <c r="M176" s="104"/>
      <c r="N176" s="104"/>
      <c r="O176" s="104"/>
      <c r="P176" s="103"/>
      <c r="Q176" s="103"/>
      <c r="R176" s="103"/>
      <c r="S176" s="103"/>
      <c r="T176" s="103"/>
      <c r="U176" s="103"/>
      <c r="V176" s="103"/>
      <c r="W176" s="103"/>
      <c r="X176" s="103"/>
      <c r="Y176" s="103"/>
      <c r="Z176" s="103"/>
      <c r="AA176" s="103"/>
      <c r="AB176" s="103"/>
    </row>
    <row r="177" spans="1:28" ht="13.5" hidden="1" customHeight="1" outlineLevel="1">
      <c r="A177" s="103" t="s">
        <v>656</v>
      </c>
      <c r="B177" s="103" t="s">
        <v>657</v>
      </c>
      <c r="C177" s="103"/>
      <c r="D177" s="103"/>
      <c r="E177" s="103"/>
      <c r="F177" s="103"/>
      <c r="G177" s="103"/>
      <c r="H177" s="103"/>
      <c r="I177" s="103"/>
      <c r="J177" s="99" t="s">
        <v>238</v>
      </c>
      <c r="K177" s="357"/>
      <c r="L177" s="358"/>
      <c r="M177" s="358"/>
      <c r="N177" s="358"/>
      <c r="O177" s="358"/>
      <c r="P177" s="103"/>
      <c r="Q177" s="103"/>
      <c r="R177" s="103"/>
      <c r="S177" s="103"/>
      <c r="T177" s="103"/>
      <c r="U177" s="103"/>
      <c r="V177" s="103"/>
      <c r="W177" s="103"/>
      <c r="X177" s="103"/>
      <c r="Y177" s="103"/>
      <c r="Z177" s="103"/>
      <c r="AA177" s="103"/>
      <c r="AB177" s="103"/>
    </row>
    <row r="178" spans="1:28" hidden="1" outlineLevel="1">
      <c r="A178" s="103" t="s">
        <v>656</v>
      </c>
      <c r="B178" s="103" t="s">
        <v>640</v>
      </c>
      <c r="C178" s="103"/>
      <c r="D178" s="103"/>
      <c r="E178" s="103"/>
      <c r="F178" s="103"/>
      <c r="G178" s="103"/>
      <c r="H178" s="103"/>
      <c r="I178" s="103"/>
      <c r="J178" s="99" t="s">
        <v>238</v>
      </c>
      <c r="K178" s="357"/>
      <c r="L178" s="358"/>
      <c r="M178" s="358"/>
      <c r="N178" s="358"/>
      <c r="O178" s="358"/>
      <c r="P178" s="103"/>
      <c r="Q178" s="103"/>
      <c r="R178" s="103"/>
      <c r="S178" s="103"/>
      <c r="T178" s="103"/>
      <c r="U178" s="103"/>
      <c r="V178" s="103"/>
      <c r="W178" s="103"/>
      <c r="X178" s="103"/>
      <c r="Y178" s="103"/>
      <c r="Z178" s="103"/>
      <c r="AA178" s="103"/>
      <c r="AB178" s="103"/>
    </row>
    <row r="179" spans="1:28" hidden="1" outlineLevel="1">
      <c r="A179" s="103" t="s">
        <v>656</v>
      </c>
      <c r="B179" s="103" t="s">
        <v>658</v>
      </c>
      <c r="C179" s="103"/>
      <c r="D179" s="103"/>
      <c r="E179" s="103"/>
      <c r="F179" s="103"/>
      <c r="G179" s="103"/>
      <c r="H179" s="103"/>
      <c r="I179" s="103"/>
      <c r="J179" s="99" t="s">
        <v>226</v>
      </c>
      <c r="K179" s="365">
        <f t="shared" ref="K179:O179" si="89">IFERROR(K178/K177,0)</f>
        <v>0</v>
      </c>
      <c r="L179" s="366">
        <f t="shared" si="89"/>
        <v>0</v>
      </c>
      <c r="M179" s="366">
        <f t="shared" si="89"/>
        <v>0</v>
      </c>
      <c r="N179" s="366">
        <f t="shared" si="89"/>
        <v>0</v>
      </c>
      <c r="O179" s="366">
        <f t="shared" si="89"/>
        <v>0</v>
      </c>
      <c r="P179" s="103"/>
      <c r="Q179" s="103"/>
      <c r="R179" s="103"/>
      <c r="S179" s="103"/>
      <c r="T179" s="103"/>
      <c r="U179" s="103"/>
      <c r="V179" s="103"/>
      <c r="W179" s="103"/>
      <c r="X179" s="103"/>
      <c r="Y179" s="103"/>
      <c r="Z179" s="103"/>
      <c r="AA179" s="103"/>
      <c r="AB179" s="103"/>
    </row>
    <row r="180" spans="1:28" hidden="1" outlineLevel="1">
      <c r="A180" s="103" t="s">
        <v>659</v>
      </c>
      <c r="B180" s="103" t="s">
        <v>640</v>
      </c>
      <c r="C180" s="103"/>
      <c r="D180" s="103"/>
      <c r="E180" s="103"/>
      <c r="F180" s="103"/>
      <c r="G180" s="103"/>
      <c r="H180" s="103"/>
      <c r="I180" s="103"/>
      <c r="J180" s="99" t="s">
        <v>238</v>
      </c>
      <c r="K180" s="357"/>
      <c r="L180" s="358"/>
      <c r="M180" s="358"/>
      <c r="N180" s="358"/>
      <c r="O180" s="358"/>
      <c r="P180" s="103"/>
      <c r="Q180" s="103"/>
      <c r="R180" s="103"/>
      <c r="S180" s="103"/>
      <c r="T180" s="103"/>
      <c r="U180" s="103"/>
      <c r="V180" s="103"/>
      <c r="W180" s="103"/>
      <c r="X180" s="103"/>
      <c r="Y180" s="103"/>
      <c r="Z180" s="103"/>
      <c r="AA180" s="103"/>
      <c r="AB180" s="103"/>
    </row>
    <row r="181" spans="1:28" hidden="1" outlineLevel="1">
      <c r="A181" s="367" t="s">
        <v>668</v>
      </c>
      <c r="B181" s="103" t="s">
        <v>657</v>
      </c>
      <c r="C181" s="103"/>
      <c r="D181" s="103"/>
      <c r="E181" s="103"/>
      <c r="F181" s="103"/>
      <c r="G181" s="103"/>
      <c r="H181" s="103"/>
      <c r="I181" s="103"/>
      <c r="J181" s="99" t="s">
        <v>238</v>
      </c>
      <c r="K181" s="357"/>
      <c r="L181" s="358"/>
      <c r="M181" s="358"/>
      <c r="N181" s="358"/>
      <c r="O181" s="358"/>
      <c r="P181" s="103"/>
      <c r="Q181" s="103"/>
      <c r="R181" s="103"/>
      <c r="S181" s="103"/>
      <c r="T181" s="103"/>
      <c r="U181" s="103"/>
      <c r="V181" s="103"/>
      <c r="W181" s="103"/>
      <c r="X181" s="103"/>
      <c r="Y181" s="103"/>
      <c r="Z181" s="103"/>
      <c r="AA181" s="103"/>
      <c r="AB181" s="103"/>
    </row>
    <row r="182" spans="1:28" hidden="1" outlineLevel="1">
      <c r="A182" s="368" t="str">
        <f>A181</f>
        <v>[ESO Affiliate or Related Undertaking that do not trade / transact with the ESO 1]</v>
      </c>
      <c r="B182" s="103" t="s">
        <v>640</v>
      </c>
      <c r="C182" s="103"/>
      <c r="D182" s="103"/>
      <c r="E182" s="103"/>
      <c r="F182" s="103"/>
      <c r="G182" s="103"/>
      <c r="H182" s="103"/>
      <c r="I182" s="103"/>
      <c r="J182" s="99" t="s">
        <v>238</v>
      </c>
      <c r="K182" s="357"/>
      <c r="L182" s="358"/>
      <c r="M182" s="358"/>
      <c r="N182" s="358"/>
      <c r="O182" s="358"/>
      <c r="P182" s="103"/>
      <c r="Q182" s="103"/>
      <c r="R182" s="103"/>
      <c r="S182" s="103"/>
      <c r="T182" s="103"/>
      <c r="U182" s="103"/>
      <c r="V182" s="103"/>
      <c r="W182" s="103"/>
      <c r="X182" s="103"/>
      <c r="Y182" s="103"/>
      <c r="Z182" s="103"/>
      <c r="AA182" s="103"/>
      <c r="AB182" s="103"/>
    </row>
    <row r="183" spans="1:28" hidden="1" outlineLevel="1">
      <c r="A183" s="368" t="str">
        <f>A181</f>
        <v>[ESO Affiliate or Related Undertaking that do not trade / transact with the ESO 1]</v>
      </c>
      <c r="B183" s="103" t="s">
        <v>658</v>
      </c>
      <c r="C183" s="103"/>
      <c r="D183" s="103"/>
      <c r="E183" s="103"/>
      <c r="F183" s="103"/>
      <c r="G183" s="103"/>
      <c r="H183" s="103"/>
      <c r="I183" s="103"/>
      <c r="J183" s="99" t="s">
        <v>226</v>
      </c>
      <c r="K183" s="365">
        <f t="shared" ref="K183:O183" si="90">IFERROR(K182/K181,0)</f>
        <v>0</v>
      </c>
      <c r="L183" s="366">
        <f t="shared" si="90"/>
        <v>0</v>
      </c>
      <c r="M183" s="366">
        <f t="shared" si="90"/>
        <v>0</v>
      </c>
      <c r="N183" s="366">
        <f t="shared" si="90"/>
        <v>0</v>
      </c>
      <c r="O183" s="366">
        <f t="shared" si="90"/>
        <v>0</v>
      </c>
      <c r="P183" s="103"/>
      <c r="Q183" s="103"/>
      <c r="R183" s="103"/>
      <c r="S183" s="103"/>
      <c r="T183" s="103"/>
      <c r="U183" s="103"/>
      <c r="V183" s="103"/>
      <c r="W183" s="103"/>
      <c r="X183" s="103"/>
      <c r="Y183" s="103"/>
      <c r="Z183" s="103"/>
      <c r="AA183" s="103"/>
      <c r="AB183" s="103"/>
    </row>
    <row r="184" spans="1:28" hidden="1" outlineLevel="1">
      <c r="A184" s="367" t="s">
        <v>669</v>
      </c>
      <c r="B184" s="103" t="s">
        <v>657</v>
      </c>
      <c r="C184" s="103"/>
      <c r="D184" s="103"/>
      <c r="E184" s="103"/>
      <c r="F184" s="103"/>
      <c r="G184" s="103"/>
      <c r="H184" s="103"/>
      <c r="I184" s="103"/>
      <c r="J184" s="99" t="s">
        <v>238</v>
      </c>
      <c r="K184" s="357"/>
      <c r="L184" s="358"/>
      <c r="M184" s="358"/>
      <c r="N184" s="358"/>
      <c r="O184" s="358"/>
      <c r="P184" s="103"/>
      <c r="Q184" s="103"/>
      <c r="R184" s="103"/>
      <c r="S184" s="103"/>
      <c r="T184" s="103"/>
      <c r="U184" s="103"/>
      <c r="V184" s="103"/>
      <c r="W184" s="103"/>
      <c r="X184" s="103"/>
      <c r="Y184" s="103"/>
      <c r="Z184" s="103"/>
      <c r="AA184" s="103"/>
      <c r="AB184" s="103"/>
    </row>
    <row r="185" spans="1:28" hidden="1" outlineLevel="1">
      <c r="A185" s="368" t="str">
        <f>A184</f>
        <v>[ESO Affiliate or Related Undertaking that do not trade / transact with the ESO 2]</v>
      </c>
      <c r="B185" s="103" t="s">
        <v>640</v>
      </c>
      <c r="C185" s="103"/>
      <c r="D185" s="103"/>
      <c r="E185" s="103"/>
      <c r="F185" s="103"/>
      <c r="G185" s="103"/>
      <c r="H185" s="103"/>
      <c r="I185" s="103"/>
      <c r="J185" s="99" t="s">
        <v>238</v>
      </c>
      <c r="K185" s="357"/>
      <c r="L185" s="358"/>
      <c r="M185" s="358"/>
      <c r="N185" s="358"/>
      <c r="O185" s="358"/>
      <c r="P185" s="103"/>
      <c r="Q185" s="103"/>
      <c r="R185" s="103"/>
      <c r="S185" s="103"/>
      <c r="T185" s="103"/>
      <c r="U185" s="103"/>
      <c r="V185" s="103"/>
      <c r="W185" s="103"/>
      <c r="X185" s="103"/>
      <c r="Y185" s="103"/>
      <c r="Z185" s="103"/>
      <c r="AA185" s="103"/>
      <c r="AB185" s="103"/>
    </row>
    <row r="186" spans="1:28" hidden="1" outlineLevel="1">
      <c r="A186" s="368" t="str">
        <f>A184</f>
        <v>[ESO Affiliate or Related Undertaking that do not trade / transact with the ESO 2]</v>
      </c>
      <c r="B186" s="103" t="s">
        <v>658</v>
      </c>
      <c r="C186" s="103"/>
      <c r="D186" s="103"/>
      <c r="E186" s="103"/>
      <c r="F186" s="103"/>
      <c r="G186" s="103"/>
      <c r="H186" s="103"/>
      <c r="I186" s="103"/>
      <c r="J186" s="99" t="s">
        <v>226</v>
      </c>
      <c r="K186" s="365">
        <f t="shared" ref="K186:O186" si="91">IFERROR(K185/K184,0)</f>
        <v>0</v>
      </c>
      <c r="L186" s="366">
        <f t="shared" si="91"/>
        <v>0</v>
      </c>
      <c r="M186" s="366">
        <f t="shared" si="91"/>
        <v>0</v>
      </c>
      <c r="N186" s="366">
        <f t="shared" si="91"/>
        <v>0</v>
      </c>
      <c r="O186" s="366">
        <f t="shared" si="91"/>
        <v>0</v>
      </c>
      <c r="P186" s="103"/>
      <c r="Q186" s="103"/>
      <c r="R186" s="103"/>
      <c r="S186" s="103"/>
      <c r="T186" s="103"/>
      <c r="U186" s="103"/>
      <c r="V186" s="103"/>
      <c r="W186" s="103"/>
      <c r="X186" s="103"/>
      <c r="Y186" s="103"/>
      <c r="Z186" s="103"/>
      <c r="AA186" s="103"/>
      <c r="AB186" s="103"/>
    </row>
    <row r="187" spans="1:28" hidden="1" outlineLevel="1">
      <c r="A187" s="367" t="s">
        <v>670</v>
      </c>
      <c r="B187" s="103" t="s">
        <v>657</v>
      </c>
      <c r="C187" s="103"/>
      <c r="D187" s="103"/>
      <c r="E187" s="103"/>
      <c r="F187" s="103"/>
      <c r="G187" s="103"/>
      <c r="H187" s="103"/>
      <c r="I187" s="103"/>
      <c r="J187" s="99" t="s">
        <v>238</v>
      </c>
      <c r="K187" s="357"/>
      <c r="L187" s="358"/>
      <c r="M187" s="358"/>
      <c r="N187" s="358"/>
      <c r="O187" s="358"/>
      <c r="P187" s="103"/>
      <c r="Q187" s="103"/>
      <c r="R187" s="103"/>
      <c r="S187" s="103"/>
      <c r="T187" s="103"/>
      <c r="U187" s="103"/>
      <c r="V187" s="103"/>
      <c r="W187" s="103"/>
      <c r="X187" s="103"/>
      <c r="Y187" s="103"/>
      <c r="Z187" s="103"/>
      <c r="AA187" s="103"/>
      <c r="AB187" s="103"/>
    </row>
    <row r="188" spans="1:28" hidden="1" outlineLevel="1">
      <c r="A188" s="368" t="str">
        <f>A187</f>
        <v>[ESO Affiliate or Related Undertaking that do not trade / transact with the ESO 3]</v>
      </c>
      <c r="B188" s="103" t="s">
        <v>640</v>
      </c>
      <c r="C188" s="103"/>
      <c r="D188" s="103"/>
      <c r="E188" s="103"/>
      <c r="F188" s="103"/>
      <c r="G188" s="103"/>
      <c r="H188" s="103"/>
      <c r="I188" s="103"/>
      <c r="J188" s="99" t="s">
        <v>238</v>
      </c>
      <c r="K188" s="357"/>
      <c r="L188" s="358"/>
      <c r="M188" s="358"/>
      <c r="N188" s="358"/>
      <c r="O188" s="358"/>
      <c r="P188" s="103"/>
      <c r="Q188" s="103"/>
      <c r="R188" s="103"/>
      <c r="S188" s="103"/>
      <c r="T188" s="103"/>
      <c r="U188" s="103"/>
      <c r="V188" s="103"/>
      <c r="W188" s="103"/>
      <c r="X188" s="103"/>
      <c r="Y188" s="103"/>
      <c r="Z188" s="103"/>
      <c r="AA188" s="103"/>
      <c r="AB188" s="103"/>
    </row>
    <row r="189" spans="1:28" hidden="1" outlineLevel="1">
      <c r="A189" s="368" t="str">
        <f>A187</f>
        <v>[ESO Affiliate or Related Undertaking that do not trade / transact with the ESO 3]</v>
      </c>
      <c r="B189" s="103" t="s">
        <v>658</v>
      </c>
      <c r="C189" s="103"/>
      <c r="D189" s="103"/>
      <c r="E189" s="103"/>
      <c r="F189" s="103"/>
      <c r="G189" s="103"/>
      <c r="H189" s="103"/>
      <c r="I189" s="103"/>
      <c r="J189" s="99" t="s">
        <v>226</v>
      </c>
      <c r="K189" s="365">
        <f t="shared" ref="K189:O189" si="92">IFERROR(K188/K187,0)</f>
        <v>0</v>
      </c>
      <c r="L189" s="366">
        <f t="shared" si="92"/>
        <v>0</v>
      </c>
      <c r="M189" s="366">
        <f t="shared" si="92"/>
        <v>0</v>
      </c>
      <c r="N189" s="366">
        <f t="shared" si="92"/>
        <v>0</v>
      </c>
      <c r="O189" s="366">
        <f t="shared" si="92"/>
        <v>0</v>
      </c>
      <c r="P189" s="103"/>
      <c r="Q189" s="103"/>
      <c r="R189" s="103"/>
      <c r="S189" s="103"/>
      <c r="T189" s="103"/>
      <c r="U189" s="103"/>
      <c r="V189" s="103"/>
      <c r="W189" s="103"/>
      <c r="X189" s="103"/>
      <c r="Y189" s="103"/>
      <c r="Z189" s="103"/>
      <c r="AA189" s="103"/>
      <c r="AB189" s="103"/>
    </row>
    <row r="190" spans="1:28" hidden="1" outlineLevel="1">
      <c r="A190" s="367" t="s">
        <v>663</v>
      </c>
      <c r="B190" s="103" t="s">
        <v>657</v>
      </c>
      <c r="C190" s="103"/>
      <c r="D190" s="103"/>
      <c r="E190" s="103"/>
      <c r="F190" s="103"/>
      <c r="G190" s="103"/>
      <c r="H190" s="103"/>
      <c r="I190" s="103"/>
      <c r="J190" s="99" t="s">
        <v>238</v>
      </c>
      <c r="K190" s="357"/>
      <c r="L190" s="358"/>
      <c r="M190" s="358"/>
      <c r="N190" s="358"/>
      <c r="O190" s="358"/>
      <c r="P190" s="103"/>
      <c r="Q190" s="103"/>
      <c r="R190" s="103"/>
      <c r="S190" s="103"/>
      <c r="T190" s="103"/>
      <c r="U190" s="103"/>
      <c r="V190" s="103"/>
      <c r="W190" s="103"/>
      <c r="X190" s="103"/>
      <c r="Y190" s="103"/>
      <c r="Z190" s="103"/>
      <c r="AA190" s="103"/>
      <c r="AB190" s="103"/>
    </row>
    <row r="191" spans="1:28" hidden="1" outlineLevel="1">
      <c r="A191" s="368" t="str">
        <f>A190</f>
        <v>[ESO Affiliate or Related Undertaking that do not trade / transact with the ESO 4]</v>
      </c>
      <c r="B191" s="103" t="s">
        <v>640</v>
      </c>
      <c r="C191" s="103"/>
      <c r="D191" s="103"/>
      <c r="E191" s="103"/>
      <c r="F191" s="103"/>
      <c r="G191" s="103"/>
      <c r="H191" s="103"/>
      <c r="I191" s="103"/>
      <c r="J191" s="99" t="s">
        <v>238</v>
      </c>
      <c r="K191" s="357"/>
      <c r="L191" s="358"/>
      <c r="M191" s="358"/>
      <c r="N191" s="358"/>
      <c r="O191" s="358"/>
      <c r="P191" s="103"/>
      <c r="Q191" s="103"/>
      <c r="R191" s="103"/>
      <c r="S191" s="103"/>
      <c r="T191" s="103"/>
      <c r="U191" s="103"/>
      <c r="V191" s="103"/>
      <c r="W191" s="103"/>
      <c r="X191" s="103"/>
      <c r="Y191" s="103"/>
      <c r="Z191" s="103"/>
      <c r="AA191" s="103"/>
      <c r="AB191" s="103"/>
    </row>
    <row r="192" spans="1:28" hidden="1" outlineLevel="1">
      <c r="A192" s="368" t="str">
        <f>A190</f>
        <v>[ESO Affiliate or Related Undertaking that do not trade / transact with the ESO 4]</v>
      </c>
      <c r="B192" s="103" t="s">
        <v>658</v>
      </c>
      <c r="C192" s="103"/>
      <c r="D192" s="103"/>
      <c r="E192" s="103"/>
      <c r="F192" s="103"/>
      <c r="G192" s="103"/>
      <c r="H192" s="103"/>
      <c r="I192" s="103"/>
      <c r="J192" s="99" t="s">
        <v>226</v>
      </c>
      <c r="K192" s="365">
        <f t="shared" ref="K192:O192" si="93">IFERROR(K191/K190,0)</f>
        <v>0</v>
      </c>
      <c r="L192" s="366">
        <f t="shared" si="93"/>
        <v>0</v>
      </c>
      <c r="M192" s="366">
        <f t="shared" si="93"/>
        <v>0</v>
      </c>
      <c r="N192" s="366">
        <f t="shared" si="93"/>
        <v>0</v>
      </c>
      <c r="O192" s="366">
        <f t="shared" si="93"/>
        <v>0</v>
      </c>
      <c r="P192" s="103"/>
      <c r="Q192" s="103"/>
      <c r="R192" s="103"/>
      <c r="S192" s="103"/>
      <c r="T192" s="103"/>
      <c r="U192" s="103"/>
      <c r="V192" s="103"/>
      <c r="W192" s="103"/>
      <c r="X192" s="103"/>
      <c r="Y192" s="103"/>
      <c r="Z192" s="103"/>
      <c r="AA192" s="103"/>
      <c r="AB192" s="103"/>
    </row>
    <row r="193" spans="1:28" ht="13.5" hidden="1" customHeight="1" outlineLevel="1">
      <c r="A193" s="367" t="s">
        <v>664</v>
      </c>
      <c r="B193" s="103" t="s">
        <v>657</v>
      </c>
      <c r="C193" s="103"/>
      <c r="D193" s="103"/>
      <c r="E193" s="103"/>
      <c r="F193" s="103"/>
      <c r="G193" s="103"/>
      <c r="H193" s="103"/>
      <c r="I193" s="103"/>
      <c r="J193" s="99" t="s">
        <v>238</v>
      </c>
      <c r="K193" s="357"/>
      <c r="L193" s="358"/>
      <c r="M193" s="358"/>
      <c r="N193" s="358"/>
      <c r="O193" s="358"/>
      <c r="P193" s="103"/>
      <c r="Q193" s="103"/>
      <c r="R193" s="103"/>
      <c r="S193" s="103"/>
      <c r="T193" s="103"/>
      <c r="U193" s="103"/>
      <c r="V193" s="103"/>
      <c r="W193" s="103"/>
      <c r="X193" s="103"/>
      <c r="Y193" s="103"/>
      <c r="Z193" s="103"/>
      <c r="AA193" s="103"/>
      <c r="AB193" s="103"/>
    </row>
    <row r="194" spans="1:28" hidden="1" outlineLevel="1">
      <c r="A194" s="368" t="str">
        <f>A193</f>
        <v>[ESO Affiliate or Related Undertaking that do not trade / transact with the ESO 5]</v>
      </c>
      <c r="B194" s="103" t="s">
        <v>640</v>
      </c>
      <c r="C194" s="103"/>
      <c r="D194" s="103"/>
      <c r="E194" s="103"/>
      <c r="F194" s="103"/>
      <c r="G194" s="103"/>
      <c r="H194" s="103"/>
      <c r="I194" s="103"/>
      <c r="J194" s="99" t="s">
        <v>238</v>
      </c>
      <c r="K194" s="357"/>
      <c r="L194" s="358"/>
      <c r="M194" s="358"/>
      <c r="N194" s="358"/>
      <c r="O194" s="358"/>
      <c r="P194" s="103"/>
      <c r="Q194" s="103"/>
      <c r="R194" s="103"/>
      <c r="S194" s="103"/>
      <c r="T194" s="103"/>
      <c r="U194" s="103"/>
      <c r="V194" s="103"/>
      <c r="W194" s="103"/>
      <c r="X194" s="103"/>
      <c r="Y194" s="103"/>
      <c r="Z194" s="103"/>
      <c r="AA194" s="103"/>
      <c r="AB194" s="103"/>
    </row>
    <row r="195" spans="1:28" hidden="1" outlineLevel="1">
      <c r="A195" s="368" t="str">
        <f>A193</f>
        <v>[ESO Affiliate or Related Undertaking that do not trade / transact with the ESO 5]</v>
      </c>
      <c r="B195" s="103" t="s">
        <v>658</v>
      </c>
      <c r="C195" s="103"/>
      <c r="D195" s="103"/>
      <c r="E195" s="103"/>
      <c r="F195" s="103"/>
      <c r="G195" s="103"/>
      <c r="H195" s="103"/>
      <c r="I195" s="103"/>
      <c r="J195" s="99" t="s">
        <v>226</v>
      </c>
      <c r="K195" s="365">
        <f t="shared" ref="K195:O195" si="94">IFERROR(K194/K193,0)</f>
        <v>0</v>
      </c>
      <c r="L195" s="366">
        <f t="shared" si="94"/>
        <v>0</v>
      </c>
      <c r="M195" s="366">
        <f t="shared" si="94"/>
        <v>0</v>
      </c>
      <c r="N195" s="366">
        <f t="shared" si="94"/>
        <v>0</v>
      </c>
      <c r="O195" s="366">
        <f t="shared" si="94"/>
        <v>0</v>
      </c>
      <c r="P195" s="103"/>
      <c r="Q195" s="103"/>
      <c r="R195" s="103"/>
      <c r="S195" s="103"/>
      <c r="T195" s="103"/>
      <c r="U195" s="103"/>
      <c r="V195" s="103"/>
      <c r="W195" s="103"/>
      <c r="X195" s="103"/>
      <c r="Y195" s="103"/>
      <c r="Z195" s="103"/>
      <c r="AA195" s="103"/>
      <c r="AB195" s="103"/>
    </row>
    <row r="196" spans="1:28" hidden="1" outlineLevel="1">
      <c r="A196" s="367" t="s">
        <v>665</v>
      </c>
      <c r="B196" s="103" t="s">
        <v>657</v>
      </c>
      <c r="C196" s="103"/>
      <c r="D196" s="103"/>
      <c r="E196" s="103"/>
      <c r="F196" s="103"/>
      <c r="G196" s="103"/>
      <c r="H196" s="103"/>
      <c r="I196" s="103"/>
      <c r="J196" s="99" t="s">
        <v>238</v>
      </c>
      <c r="K196" s="357"/>
      <c r="L196" s="358"/>
      <c r="M196" s="358"/>
      <c r="N196" s="358"/>
      <c r="O196" s="358"/>
      <c r="P196" s="103"/>
      <c r="Q196" s="103"/>
      <c r="R196" s="103"/>
      <c r="S196" s="103"/>
      <c r="T196" s="103"/>
      <c r="U196" s="103"/>
      <c r="V196" s="103"/>
      <c r="W196" s="103"/>
      <c r="X196" s="103"/>
      <c r="Y196" s="103"/>
      <c r="Z196" s="103"/>
      <c r="AA196" s="103"/>
      <c r="AB196" s="103"/>
    </row>
    <row r="197" spans="1:28" hidden="1" outlineLevel="1">
      <c r="A197" s="368" t="str">
        <f>A196</f>
        <v>[ESO Affiliate or Related Undertaking that do not trade / transact with the ESO 6]</v>
      </c>
      <c r="B197" s="103" t="s">
        <v>640</v>
      </c>
      <c r="C197" s="103"/>
      <c r="D197" s="103"/>
      <c r="E197" s="103"/>
      <c r="F197" s="103"/>
      <c r="G197" s="103"/>
      <c r="H197" s="103"/>
      <c r="I197" s="103"/>
      <c r="J197" s="99" t="s">
        <v>238</v>
      </c>
      <c r="K197" s="357"/>
      <c r="L197" s="358"/>
      <c r="M197" s="358"/>
      <c r="N197" s="358"/>
      <c r="O197" s="358"/>
      <c r="P197" s="103"/>
      <c r="Q197" s="103"/>
      <c r="R197" s="103"/>
      <c r="S197" s="103"/>
      <c r="T197" s="103"/>
      <c r="U197" s="103"/>
      <c r="V197" s="103"/>
      <c r="W197" s="103"/>
      <c r="X197" s="103"/>
      <c r="Y197" s="103"/>
      <c r="Z197" s="103"/>
      <c r="AA197" s="103"/>
      <c r="AB197" s="103"/>
    </row>
    <row r="198" spans="1:28" hidden="1" outlineLevel="1">
      <c r="A198" s="368" t="str">
        <f>A196</f>
        <v>[ESO Affiliate or Related Undertaking that do not trade / transact with the ESO 6]</v>
      </c>
      <c r="B198" s="103" t="s">
        <v>658</v>
      </c>
      <c r="C198" s="103"/>
      <c r="D198" s="103"/>
      <c r="E198" s="103"/>
      <c r="F198" s="103"/>
      <c r="G198" s="103"/>
      <c r="H198" s="103"/>
      <c r="I198" s="103"/>
      <c r="J198" s="99" t="s">
        <v>226</v>
      </c>
      <c r="K198" s="365">
        <f t="shared" ref="K198:O198" si="95">IFERROR(K197/K196,0)</f>
        <v>0</v>
      </c>
      <c r="L198" s="366">
        <f t="shared" si="95"/>
        <v>0</v>
      </c>
      <c r="M198" s="366">
        <f t="shared" si="95"/>
        <v>0</v>
      </c>
      <c r="N198" s="366">
        <f t="shared" si="95"/>
        <v>0</v>
      </c>
      <c r="O198" s="366">
        <f t="shared" si="95"/>
        <v>0</v>
      </c>
      <c r="P198" s="103"/>
      <c r="Q198" s="103"/>
      <c r="R198" s="103"/>
      <c r="S198" s="103"/>
      <c r="T198" s="103"/>
      <c r="U198" s="103"/>
      <c r="V198" s="103"/>
      <c r="W198" s="103"/>
      <c r="X198" s="103"/>
      <c r="Y198" s="103"/>
      <c r="Z198" s="103"/>
      <c r="AA198" s="103"/>
      <c r="AB198" s="103"/>
    </row>
    <row r="199" spans="1:28" hidden="1" outlineLevel="1">
      <c r="A199" s="103" t="s">
        <v>666</v>
      </c>
      <c r="B199" s="103" t="s">
        <v>657</v>
      </c>
      <c r="C199" s="103"/>
      <c r="D199" s="103"/>
      <c r="E199" s="103"/>
      <c r="F199" s="103"/>
      <c r="G199" s="103"/>
      <c r="H199" s="103"/>
      <c r="I199" s="103"/>
      <c r="J199" s="99" t="s">
        <v>238</v>
      </c>
      <c r="K199" s="357"/>
      <c r="L199" s="358"/>
      <c r="M199" s="358"/>
      <c r="N199" s="358"/>
      <c r="O199" s="358"/>
      <c r="P199" s="103"/>
      <c r="Q199" s="103"/>
      <c r="R199" s="103"/>
      <c r="S199" s="103"/>
      <c r="T199" s="103"/>
      <c r="U199" s="103"/>
      <c r="V199" s="103"/>
      <c r="W199" s="103"/>
      <c r="X199" s="103"/>
      <c r="Y199" s="103"/>
      <c r="Z199" s="103"/>
      <c r="AA199" s="103"/>
      <c r="AB199" s="103"/>
    </row>
    <row r="200" spans="1:28" hidden="1" outlineLevel="1">
      <c r="A200" s="103" t="s">
        <v>666</v>
      </c>
      <c r="B200" s="103" t="s">
        <v>640</v>
      </c>
      <c r="C200" s="103"/>
      <c r="D200" s="103"/>
      <c r="E200" s="103"/>
      <c r="F200" s="103"/>
      <c r="G200" s="103"/>
      <c r="H200" s="103"/>
      <c r="I200" s="103"/>
      <c r="J200" s="99" t="s">
        <v>238</v>
      </c>
      <c r="K200" s="357"/>
      <c r="L200" s="358"/>
      <c r="M200" s="358"/>
      <c r="N200" s="358"/>
      <c r="O200" s="358"/>
      <c r="P200" s="103"/>
      <c r="Q200" s="103"/>
      <c r="R200" s="103"/>
      <c r="S200" s="103"/>
      <c r="T200" s="103"/>
      <c r="U200" s="103"/>
      <c r="V200" s="103"/>
      <c r="W200" s="103"/>
      <c r="X200" s="103"/>
      <c r="Y200" s="103"/>
      <c r="Z200" s="103"/>
      <c r="AA200" s="103"/>
      <c r="AB200" s="103"/>
    </row>
    <row r="201" spans="1:28" hidden="1" outlineLevel="1">
      <c r="A201" s="103" t="s">
        <v>666</v>
      </c>
      <c r="B201" s="103" t="s">
        <v>658</v>
      </c>
      <c r="C201" s="103"/>
      <c r="D201" s="103"/>
      <c r="E201" s="103"/>
      <c r="F201" s="103"/>
      <c r="G201" s="103"/>
      <c r="H201" s="103"/>
      <c r="I201" s="103"/>
      <c r="J201" s="99" t="s">
        <v>226</v>
      </c>
      <c r="K201" s="365">
        <f t="shared" ref="K201:O201" si="96">IFERROR(K200/K199,0)</f>
        <v>0</v>
      </c>
      <c r="L201" s="366">
        <f t="shared" si="96"/>
        <v>0</v>
      </c>
      <c r="M201" s="366">
        <f t="shared" si="96"/>
        <v>0</v>
      </c>
      <c r="N201" s="366">
        <f t="shared" si="96"/>
        <v>0</v>
      </c>
      <c r="O201" s="366">
        <f t="shared" si="96"/>
        <v>0</v>
      </c>
      <c r="P201" s="103"/>
      <c r="Q201" s="103"/>
      <c r="R201" s="103"/>
      <c r="S201" s="103"/>
      <c r="T201" s="103"/>
      <c r="U201" s="103"/>
      <c r="V201" s="103"/>
      <c r="W201" s="103"/>
      <c r="X201" s="103"/>
      <c r="Y201" s="103"/>
      <c r="Z201" s="103"/>
      <c r="AA201" s="103"/>
      <c r="AB201" s="103"/>
    </row>
    <row r="202" spans="1:28" hidden="1" outlineLevel="1">
      <c r="A202" s="103" t="s">
        <v>667</v>
      </c>
      <c r="B202" s="103"/>
      <c r="C202" s="103"/>
      <c r="D202" s="103"/>
      <c r="E202" s="103"/>
      <c r="F202" s="103"/>
      <c r="G202" s="103"/>
      <c r="H202" s="103"/>
      <c r="I202" s="103"/>
      <c r="J202" s="99"/>
      <c r="K202" s="369">
        <f t="shared" ref="K202:O202" si="97">IF(K177&gt;0,IF(K199&gt;=0.75*SUM(K177,K181,K184,K187,K190,K193,K196,K199),"Allowed", "Disallowed"),0)</f>
        <v>0</v>
      </c>
      <c r="L202" s="369">
        <f t="shared" si="97"/>
        <v>0</v>
      </c>
      <c r="M202" s="369">
        <f t="shared" si="97"/>
        <v>0</v>
      </c>
      <c r="N202" s="369">
        <f t="shared" si="97"/>
        <v>0</v>
      </c>
      <c r="O202" s="369">
        <f t="shared" si="97"/>
        <v>0</v>
      </c>
      <c r="P202" s="103"/>
      <c r="Q202" s="103"/>
      <c r="R202" s="103"/>
      <c r="S202" s="103"/>
      <c r="T202" s="103"/>
      <c r="U202" s="103"/>
      <c r="V202" s="103"/>
      <c r="W202" s="103"/>
      <c r="X202" s="103"/>
      <c r="Y202" s="103"/>
      <c r="Z202" s="103"/>
      <c r="AA202" s="103"/>
      <c r="AB202" s="103"/>
    </row>
    <row r="203" spans="1:28" collapsed="1">
      <c r="A203" s="103"/>
      <c r="B203" s="103"/>
      <c r="C203" s="103"/>
      <c r="D203" s="103"/>
      <c r="E203" s="103"/>
      <c r="F203" s="103"/>
      <c r="G203" s="103"/>
      <c r="H203" s="103"/>
      <c r="I203" s="103"/>
      <c r="J203" s="99"/>
      <c r="K203" s="104"/>
      <c r="L203" s="104"/>
      <c r="M203" s="104"/>
      <c r="N203" s="104"/>
      <c r="O203" s="104"/>
      <c r="P203" s="103"/>
      <c r="Q203" s="103"/>
      <c r="R203" s="103"/>
      <c r="S203" s="103"/>
      <c r="T203" s="103"/>
      <c r="U203" s="103"/>
      <c r="V203" s="103"/>
      <c r="W203" s="103"/>
      <c r="X203" s="103"/>
      <c r="Y203" s="103"/>
      <c r="Z203" s="103"/>
      <c r="AA203" s="103"/>
      <c r="AB203" s="103"/>
    </row>
    <row r="204" spans="1:28" hidden="1" outlineLevel="1">
      <c r="A204" s="370" t="str">
        <f>A23</f>
        <v>[Related Party 7]</v>
      </c>
      <c r="B204" s="103"/>
      <c r="C204" s="103"/>
      <c r="D204" s="103"/>
      <c r="E204" s="103"/>
      <c r="F204" s="103"/>
      <c r="G204" s="103"/>
      <c r="H204" s="103"/>
      <c r="I204" s="103"/>
      <c r="J204" s="99"/>
      <c r="K204" s="104"/>
      <c r="L204" s="104"/>
      <c r="M204" s="104"/>
      <c r="N204" s="104"/>
      <c r="O204" s="104"/>
      <c r="P204" s="103"/>
      <c r="Q204" s="103"/>
      <c r="R204" s="103"/>
      <c r="S204" s="103"/>
      <c r="T204" s="103"/>
      <c r="U204" s="103"/>
      <c r="V204" s="103"/>
      <c r="W204" s="103"/>
      <c r="X204" s="103"/>
      <c r="Y204" s="103"/>
      <c r="Z204" s="103"/>
      <c r="AA204" s="103"/>
      <c r="AB204" s="103"/>
    </row>
    <row r="205" spans="1:28" hidden="1" outlineLevel="1">
      <c r="A205" s="103" t="s">
        <v>656</v>
      </c>
      <c r="B205" s="103" t="s">
        <v>657</v>
      </c>
      <c r="C205" s="103"/>
      <c r="D205" s="103"/>
      <c r="E205" s="103"/>
      <c r="F205" s="103"/>
      <c r="G205" s="103"/>
      <c r="H205" s="103"/>
      <c r="I205" s="103"/>
      <c r="J205" s="99" t="s">
        <v>238</v>
      </c>
      <c r="K205" s="357"/>
      <c r="L205" s="358"/>
      <c r="M205" s="358"/>
      <c r="N205" s="358"/>
      <c r="O205" s="358"/>
      <c r="P205" s="103"/>
      <c r="Q205" s="103"/>
      <c r="R205" s="103"/>
      <c r="S205" s="103"/>
      <c r="T205" s="103"/>
      <c r="U205" s="103"/>
      <c r="V205" s="103"/>
      <c r="W205" s="103"/>
      <c r="X205" s="103"/>
      <c r="Y205" s="103"/>
      <c r="Z205" s="103"/>
      <c r="AA205" s="103"/>
      <c r="AB205" s="103"/>
    </row>
    <row r="206" spans="1:28" hidden="1" outlineLevel="1">
      <c r="A206" s="103" t="s">
        <v>656</v>
      </c>
      <c r="B206" s="103" t="s">
        <v>640</v>
      </c>
      <c r="C206" s="103"/>
      <c r="D206" s="103"/>
      <c r="E206" s="103"/>
      <c r="F206" s="103"/>
      <c r="G206" s="103"/>
      <c r="H206" s="103"/>
      <c r="I206" s="103"/>
      <c r="J206" s="99" t="s">
        <v>238</v>
      </c>
      <c r="K206" s="357"/>
      <c r="L206" s="358"/>
      <c r="M206" s="358"/>
      <c r="N206" s="358"/>
      <c r="O206" s="358"/>
      <c r="P206" s="103"/>
      <c r="Q206" s="103"/>
      <c r="R206" s="103"/>
      <c r="S206" s="103"/>
      <c r="T206" s="103"/>
      <c r="U206" s="103"/>
      <c r="V206" s="103"/>
      <c r="W206" s="103"/>
      <c r="X206" s="103"/>
      <c r="Y206" s="103"/>
      <c r="Z206" s="103"/>
      <c r="AA206" s="103"/>
      <c r="AB206" s="103"/>
    </row>
    <row r="207" spans="1:28" hidden="1" outlineLevel="1">
      <c r="A207" s="103" t="s">
        <v>656</v>
      </c>
      <c r="B207" s="103" t="s">
        <v>658</v>
      </c>
      <c r="C207" s="103"/>
      <c r="D207" s="103"/>
      <c r="E207" s="103"/>
      <c r="F207" s="103"/>
      <c r="G207" s="103"/>
      <c r="H207" s="103"/>
      <c r="I207" s="103"/>
      <c r="J207" s="99" t="s">
        <v>226</v>
      </c>
      <c r="K207" s="365">
        <f t="shared" ref="K207:O207" si="98">IFERROR(K206/K205,0)</f>
        <v>0</v>
      </c>
      <c r="L207" s="366">
        <f t="shared" si="98"/>
        <v>0</v>
      </c>
      <c r="M207" s="366">
        <f t="shared" si="98"/>
        <v>0</v>
      </c>
      <c r="N207" s="366">
        <f t="shared" si="98"/>
        <v>0</v>
      </c>
      <c r="O207" s="366">
        <f t="shared" si="98"/>
        <v>0</v>
      </c>
      <c r="P207" s="103"/>
      <c r="Q207" s="103"/>
      <c r="R207" s="103"/>
      <c r="S207" s="103"/>
      <c r="T207" s="103"/>
      <c r="U207" s="103"/>
      <c r="V207" s="103"/>
      <c r="W207" s="103"/>
      <c r="X207" s="103"/>
      <c r="Y207" s="103"/>
      <c r="Z207" s="103"/>
      <c r="AA207" s="103"/>
      <c r="AB207" s="103"/>
    </row>
    <row r="208" spans="1:28" hidden="1" outlineLevel="1">
      <c r="A208" s="103" t="s">
        <v>659</v>
      </c>
      <c r="B208" s="103" t="s">
        <v>640</v>
      </c>
      <c r="C208" s="103"/>
      <c r="D208" s="103"/>
      <c r="E208" s="103"/>
      <c r="F208" s="103"/>
      <c r="G208" s="103"/>
      <c r="H208" s="103"/>
      <c r="I208" s="103"/>
      <c r="J208" s="99" t="s">
        <v>238</v>
      </c>
      <c r="K208" s="357"/>
      <c r="L208" s="358"/>
      <c r="M208" s="358"/>
      <c r="N208" s="358"/>
      <c r="O208" s="358"/>
      <c r="P208" s="103"/>
      <c r="Q208" s="103"/>
      <c r="R208" s="103"/>
      <c r="S208" s="103"/>
      <c r="T208" s="103"/>
      <c r="U208" s="103"/>
      <c r="V208" s="103"/>
      <c r="W208" s="103"/>
      <c r="X208" s="103"/>
      <c r="Y208" s="103"/>
      <c r="Z208" s="103"/>
      <c r="AA208" s="103"/>
      <c r="AB208" s="103"/>
    </row>
    <row r="209" spans="1:28" hidden="1" outlineLevel="1">
      <c r="A209" s="367" t="s">
        <v>668</v>
      </c>
      <c r="B209" s="103" t="s">
        <v>657</v>
      </c>
      <c r="C209" s="103"/>
      <c r="D209" s="103"/>
      <c r="E209" s="103"/>
      <c r="F209" s="103"/>
      <c r="G209" s="103"/>
      <c r="H209" s="103"/>
      <c r="I209" s="103"/>
      <c r="J209" s="99" t="s">
        <v>238</v>
      </c>
      <c r="K209" s="357"/>
      <c r="L209" s="358"/>
      <c r="M209" s="358"/>
      <c r="N209" s="358"/>
      <c r="O209" s="358"/>
      <c r="P209" s="103"/>
      <c r="Q209" s="103"/>
      <c r="R209" s="103"/>
      <c r="S209" s="103"/>
      <c r="T209" s="103"/>
      <c r="U209" s="103"/>
      <c r="V209" s="103"/>
      <c r="W209" s="103"/>
      <c r="X209" s="103"/>
      <c r="Y209" s="103"/>
      <c r="Z209" s="103"/>
      <c r="AA209" s="103"/>
      <c r="AB209" s="103"/>
    </row>
    <row r="210" spans="1:28" hidden="1" outlineLevel="1">
      <c r="A210" s="368" t="str">
        <f>A209</f>
        <v>[ESO Affiliate or Related Undertaking that do not trade / transact with the ESO 1]</v>
      </c>
      <c r="B210" s="103" t="s">
        <v>640</v>
      </c>
      <c r="C210" s="103"/>
      <c r="D210" s="103"/>
      <c r="E210" s="103"/>
      <c r="F210" s="103"/>
      <c r="G210" s="103"/>
      <c r="H210" s="103"/>
      <c r="I210" s="103"/>
      <c r="J210" s="99" t="s">
        <v>238</v>
      </c>
      <c r="K210" s="357"/>
      <c r="L210" s="358"/>
      <c r="M210" s="358"/>
      <c r="N210" s="358"/>
      <c r="O210" s="358"/>
      <c r="P210" s="103"/>
      <c r="Q210" s="103"/>
      <c r="R210" s="103"/>
      <c r="S210" s="103"/>
      <c r="T210" s="103"/>
      <c r="U210" s="103"/>
      <c r="V210" s="103"/>
      <c r="W210" s="103"/>
      <c r="X210" s="103"/>
      <c r="Y210" s="103"/>
      <c r="Z210" s="103"/>
      <c r="AA210" s="103"/>
      <c r="AB210" s="103"/>
    </row>
    <row r="211" spans="1:28" hidden="1" outlineLevel="1">
      <c r="A211" s="368" t="str">
        <f>A209</f>
        <v>[ESO Affiliate or Related Undertaking that do not trade / transact with the ESO 1]</v>
      </c>
      <c r="B211" s="103" t="s">
        <v>658</v>
      </c>
      <c r="C211" s="103"/>
      <c r="D211" s="103"/>
      <c r="E211" s="103"/>
      <c r="F211" s="103"/>
      <c r="G211" s="103"/>
      <c r="H211" s="103"/>
      <c r="I211" s="103"/>
      <c r="J211" s="99" t="s">
        <v>226</v>
      </c>
      <c r="K211" s="365">
        <f t="shared" ref="K211:O211" si="99">IFERROR(K210/K209,0)</f>
        <v>0</v>
      </c>
      <c r="L211" s="366">
        <f t="shared" si="99"/>
        <v>0</v>
      </c>
      <c r="M211" s="366">
        <f t="shared" si="99"/>
        <v>0</v>
      </c>
      <c r="N211" s="366">
        <f t="shared" si="99"/>
        <v>0</v>
      </c>
      <c r="O211" s="366">
        <f t="shared" si="99"/>
        <v>0</v>
      </c>
      <c r="P211" s="103"/>
      <c r="Q211" s="103"/>
      <c r="R211" s="103"/>
      <c r="S211" s="103"/>
      <c r="T211" s="103"/>
      <c r="U211" s="103"/>
      <c r="V211" s="103"/>
      <c r="W211" s="103"/>
      <c r="X211" s="103"/>
      <c r="Y211" s="103"/>
      <c r="Z211" s="103"/>
      <c r="AA211" s="103"/>
      <c r="AB211" s="103"/>
    </row>
    <row r="212" spans="1:28" hidden="1" outlineLevel="1">
      <c r="A212" s="367" t="s">
        <v>669</v>
      </c>
      <c r="B212" s="103" t="s">
        <v>657</v>
      </c>
      <c r="C212" s="103"/>
      <c r="D212" s="103"/>
      <c r="E212" s="103"/>
      <c r="F212" s="103"/>
      <c r="G212" s="103"/>
      <c r="H212" s="103"/>
      <c r="I212" s="103"/>
      <c r="J212" s="99" t="s">
        <v>238</v>
      </c>
      <c r="K212" s="357"/>
      <c r="L212" s="358"/>
      <c r="M212" s="358"/>
      <c r="N212" s="358"/>
      <c r="O212" s="358"/>
      <c r="P212" s="103"/>
      <c r="Q212" s="103"/>
      <c r="R212" s="103"/>
      <c r="S212" s="103"/>
      <c r="T212" s="103"/>
      <c r="U212" s="103"/>
      <c r="V212" s="103"/>
      <c r="W212" s="103"/>
      <c r="X212" s="103"/>
      <c r="Y212" s="103"/>
      <c r="Z212" s="103"/>
      <c r="AA212" s="103"/>
      <c r="AB212" s="103"/>
    </row>
    <row r="213" spans="1:28" hidden="1" outlineLevel="1">
      <c r="A213" s="368" t="str">
        <f>A212</f>
        <v>[ESO Affiliate or Related Undertaking that do not trade / transact with the ESO 2]</v>
      </c>
      <c r="B213" s="103" t="s">
        <v>640</v>
      </c>
      <c r="C213" s="103"/>
      <c r="D213" s="103"/>
      <c r="E213" s="103"/>
      <c r="F213" s="103"/>
      <c r="G213" s="103"/>
      <c r="H213" s="103"/>
      <c r="I213" s="103"/>
      <c r="J213" s="99" t="s">
        <v>238</v>
      </c>
      <c r="K213" s="357"/>
      <c r="L213" s="358"/>
      <c r="M213" s="358"/>
      <c r="N213" s="358"/>
      <c r="O213" s="358"/>
      <c r="P213" s="103"/>
      <c r="Q213" s="103"/>
      <c r="R213" s="103"/>
      <c r="S213" s="103"/>
      <c r="T213" s="103"/>
      <c r="U213" s="103"/>
      <c r="V213" s="103"/>
      <c r="W213" s="103"/>
      <c r="X213" s="103"/>
      <c r="Y213" s="103"/>
      <c r="Z213" s="103"/>
      <c r="AA213" s="103"/>
      <c r="AB213" s="103"/>
    </row>
    <row r="214" spans="1:28" hidden="1" outlineLevel="1">
      <c r="A214" s="368" t="str">
        <f>A212</f>
        <v>[ESO Affiliate or Related Undertaking that do not trade / transact with the ESO 2]</v>
      </c>
      <c r="B214" s="103" t="s">
        <v>658</v>
      </c>
      <c r="C214" s="103"/>
      <c r="D214" s="103"/>
      <c r="E214" s="103"/>
      <c r="F214" s="103"/>
      <c r="G214" s="103"/>
      <c r="H214" s="103"/>
      <c r="I214" s="103"/>
      <c r="J214" s="99" t="s">
        <v>226</v>
      </c>
      <c r="K214" s="365">
        <f t="shared" ref="K214:O214" si="100">IFERROR(K213/K212,0)</f>
        <v>0</v>
      </c>
      <c r="L214" s="366">
        <f t="shared" si="100"/>
        <v>0</v>
      </c>
      <c r="M214" s="366">
        <f t="shared" si="100"/>
        <v>0</v>
      </c>
      <c r="N214" s="366">
        <f t="shared" si="100"/>
        <v>0</v>
      </c>
      <c r="O214" s="366">
        <f t="shared" si="100"/>
        <v>0</v>
      </c>
      <c r="P214" s="103"/>
      <c r="Q214" s="103"/>
      <c r="R214" s="103"/>
      <c r="S214" s="103"/>
      <c r="T214" s="103"/>
      <c r="U214" s="103"/>
      <c r="V214" s="103"/>
      <c r="W214" s="103"/>
      <c r="X214" s="103"/>
      <c r="Y214" s="103"/>
      <c r="Z214" s="103"/>
      <c r="AA214" s="103"/>
      <c r="AB214" s="103"/>
    </row>
    <row r="215" spans="1:28" hidden="1" outlineLevel="1">
      <c r="A215" s="367" t="s">
        <v>670</v>
      </c>
      <c r="B215" s="103" t="s">
        <v>657</v>
      </c>
      <c r="C215" s="103"/>
      <c r="D215" s="103"/>
      <c r="E215" s="103"/>
      <c r="F215" s="103"/>
      <c r="G215" s="103"/>
      <c r="H215" s="103"/>
      <c r="I215" s="103"/>
      <c r="J215" s="99" t="s">
        <v>238</v>
      </c>
      <c r="K215" s="357"/>
      <c r="L215" s="358"/>
      <c r="M215" s="358"/>
      <c r="N215" s="358"/>
      <c r="O215" s="358"/>
      <c r="P215" s="103"/>
      <c r="Q215" s="103"/>
      <c r="R215" s="103"/>
      <c r="S215" s="103"/>
      <c r="T215" s="103"/>
      <c r="U215" s="103"/>
      <c r="V215" s="103"/>
      <c r="W215" s="103"/>
      <c r="X215" s="103"/>
      <c r="Y215" s="103"/>
      <c r="Z215" s="103"/>
      <c r="AA215" s="103"/>
      <c r="AB215" s="103"/>
    </row>
    <row r="216" spans="1:28" hidden="1" outlineLevel="1">
      <c r="A216" s="368" t="str">
        <f>A215</f>
        <v>[ESO Affiliate or Related Undertaking that do not trade / transact with the ESO 3]</v>
      </c>
      <c r="B216" s="103" t="s">
        <v>640</v>
      </c>
      <c r="C216" s="103"/>
      <c r="D216" s="103"/>
      <c r="E216" s="103"/>
      <c r="F216" s="103"/>
      <c r="G216" s="103"/>
      <c r="H216" s="103"/>
      <c r="I216" s="103"/>
      <c r="J216" s="99" t="s">
        <v>238</v>
      </c>
      <c r="K216" s="357"/>
      <c r="L216" s="358"/>
      <c r="M216" s="358"/>
      <c r="N216" s="358"/>
      <c r="O216" s="358"/>
      <c r="P216" s="103"/>
      <c r="Q216" s="103"/>
      <c r="R216" s="103"/>
      <c r="S216" s="103"/>
      <c r="T216" s="103"/>
      <c r="U216" s="103"/>
      <c r="V216" s="103"/>
      <c r="W216" s="103"/>
      <c r="X216" s="103"/>
      <c r="Y216" s="103"/>
      <c r="Z216" s="103"/>
      <c r="AA216" s="103"/>
      <c r="AB216" s="103"/>
    </row>
    <row r="217" spans="1:28" hidden="1" outlineLevel="1">
      <c r="A217" s="368" t="str">
        <f>A215</f>
        <v>[ESO Affiliate or Related Undertaking that do not trade / transact with the ESO 3]</v>
      </c>
      <c r="B217" s="103" t="s">
        <v>658</v>
      </c>
      <c r="C217" s="103"/>
      <c r="D217" s="103"/>
      <c r="E217" s="103"/>
      <c r="F217" s="103"/>
      <c r="G217" s="103"/>
      <c r="H217" s="103"/>
      <c r="I217" s="103"/>
      <c r="J217" s="99" t="s">
        <v>226</v>
      </c>
      <c r="K217" s="365">
        <f t="shared" ref="K217:O217" si="101">IFERROR(K216/K215,0)</f>
        <v>0</v>
      </c>
      <c r="L217" s="366">
        <f t="shared" si="101"/>
        <v>0</v>
      </c>
      <c r="M217" s="366">
        <f t="shared" si="101"/>
        <v>0</v>
      </c>
      <c r="N217" s="366">
        <f t="shared" si="101"/>
        <v>0</v>
      </c>
      <c r="O217" s="366">
        <f t="shared" si="101"/>
        <v>0</v>
      </c>
      <c r="P217" s="103"/>
      <c r="Q217" s="103"/>
      <c r="R217" s="103"/>
      <c r="S217" s="103"/>
      <c r="T217" s="103"/>
      <c r="U217" s="103"/>
      <c r="V217" s="103"/>
      <c r="W217" s="103"/>
      <c r="X217" s="103"/>
      <c r="Y217" s="103"/>
      <c r="Z217" s="103"/>
      <c r="AA217" s="103"/>
      <c r="AB217" s="103"/>
    </row>
    <row r="218" spans="1:28" hidden="1" outlineLevel="1">
      <c r="A218" s="367" t="s">
        <v>663</v>
      </c>
      <c r="B218" s="103" t="s">
        <v>657</v>
      </c>
      <c r="C218" s="103"/>
      <c r="D218" s="103"/>
      <c r="E218" s="103"/>
      <c r="F218" s="103"/>
      <c r="G218" s="103"/>
      <c r="H218" s="103"/>
      <c r="I218" s="103"/>
      <c r="J218" s="99" t="s">
        <v>238</v>
      </c>
      <c r="K218" s="357"/>
      <c r="L218" s="358"/>
      <c r="M218" s="358"/>
      <c r="N218" s="358"/>
      <c r="O218" s="358"/>
      <c r="P218" s="103"/>
      <c r="Q218" s="103"/>
      <c r="R218" s="103"/>
      <c r="S218" s="103"/>
      <c r="T218" s="103"/>
      <c r="U218" s="103"/>
      <c r="V218" s="103"/>
      <c r="W218" s="103"/>
      <c r="X218" s="103"/>
      <c r="Y218" s="103"/>
      <c r="Z218" s="103"/>
      <c r="AA218" s="103"/>
      <c r="AB218" s="103"/>
    </row>
    <row r="219" spans="1:28" hidden="1" outlineLevel="1">
      <c r="A219" s="368" t="str">
        <f>A218</f>
        <v>[ESO Affiliate or Related Undertaking that do not trade / transact with the ESO 4]</v>
      </c>
      <c r="B219" s="103" t="s">
        <v>640</v>
      </c>
      <c r="C219" s="103"/>
      <c r="D219" s="103"/>
      <c r="E219" s="103"/>
      <c r="F219" s="103"/>
      <c r="G219" s="103"/>
      <c r="H219" s="103"/>
      <c r="I219" s="103"/>
      <c r="J219" s="99" t="s">
        <v>238</v>
      </c>
      <c r="K219" s="357"/>
      <c r="L219" s="358"/>
      <c r="M219" s="358"/>
      <c r="N219" s="358"/>
      <c r="O219" s="358"/>
      <c r="P219" s="103"/>
      <c r="Q219" s="103"/>
      <c r="R219" s="103"/>
      <c r="S219" s="103"/>
      <c r="T219" s="103"/>
      <c r="U219" s="103"/>
      <c r="V219" s="103"/>
      <c r="W219" s="103"/>
      <c r="X219" s="103"/>
      <c r="Y219" s="103"/>
      <c r="Z219" s="103"/>
      <c r="AA219" s="103"/>
      <c r="AB219" s="103"/>
    </row>
    <row r="220" spans="1:28" hidden="1" outlineLevel="1">
      <c r="A220" s="368" t="str">
        <f>A218</f>
        <v>[ESO Affiliate or Related Undertaking that do not trade / transact with the ESO 4]</v>
      </c>
      <c r="B220" s="103" t="s">
        <v>658</v>
      </c>
      <c r="C220" s="103"/>
      <c r="D220" s="103"/>
      <c r="E220" s="103"/>
      <c r="F220" s="103"/>
      <c r="G220" s="103"/>
      <c r="H220" s="103"/>
      <c r="I220" s="103"/>
      <c r="J220" s="99" t="s">
        <v>226</v>
      </c>
      <c r="K220" s="365">
        <f t="shared" ref="K220:O220" si="102">IFERROR(K219/K218,0)</f>
        <v>0</v>
      </c>
      <c r="L220" s="366">
        <f t="shared" si="102"/>
        <v>0</v>
      </c>
      <c r="M220" s="366">
        <f t="shared" si="102"/>
        <v>0</v>
      </c>
      <c r="N220" s="366">
        <f t="shared" si="102"/>
        <v>0</v>
      </c>
      <c r="O220" s="366">
        <f t="shared" si="102"/>
        <v>0</v>
      </c>
      <c r="P220" s="103"/>
      <c r="Q220" s="103"/>
      <c r="R220" s="103"/>
      <c r="S220" s="103"/>
      <c r="T220" s="103"/>
      <c r="U220" s="103"/>
      <c r="V220" s="103"/>
      <c r="W220" s="103"/>
      <c r="X220" s="103"/>
      <c r="Y220" s="103"/>
      <c r="Z220" s="103"/>
      <c r="AA220" s="103"/>
      <c r="AB220" s="103"/>
    </row>
    <row r="221" spans="1:28" hidden="1" outlineLevel="1">
      <c r="A221" s="367" t="s">
        <v>664</v>
      </c>
      <c r="B221" s="103" t="s">
        <v>657</v>
      </c>
      <c r="C221" s="103"/>
      <c r="D221" s="103"/>
      <c r="E221" s="103"/>
      <c r="F221" s="103"/>
      <c r="G221" s="103"/>
      <c r="H221" s="103"/>
      <c r="I221" s="103"/>
      <c r="J221" s="99" t="s">
        <v>238</v>
      </c>
      <c r="K221" s="357"/>
      <c r="L221" s="358"/>
      <c r="M221" s="358"/>
      <c r="N221" s="358"/>
      <c r="O221" s="358"/>
      <c r="P221" s="103"/>
      <c r="Q221" s="103"/>
      <c r="R221" s="103"/>
      <c r="S221" s="103"/>
      <c r="T221" s="103"/>
      <c r="U221" s="103"/>
      <c r="V221" s="103"/>
      <c r="W221" s="103"/>
      <c r="X221" s="103"/>
      <c r="Y221" s="103"/>
      <c r="Z221" s="103"/>
      <c r="AA221" s="103"/>
      <c r="AB221" s="103"/>
    </row>
    <row r="222" spans="1:28" hidden="1" outlineLevel="1">
      <c r="A222" s="368" t="str">
        <f>A221</f>
        <v>[ESO Affiliate or Related Undertaking that do not trade / transact with the ESO 5]</v>
      </c>
      <c r="B222" s="103" t="s">
        <v>640</v>
      </c>
      <c r="C222" s="103"/>
      <c r="D222" s="103"/>
      <c r="E222" s="103"/>
      <c r="F222" s="103"/>
      <c r="G222" s="103"/>
      <c r="H222" s="103"/>
      <c r="I222" s="103"/>
      <c r="J222" s="99" t="s">
        <v>238</v>
      </c>
      <c r="K222" s="357"/>
      <c r="L222" s="358"/>
      <c r="M222" s="358"/>
      <c r="N222" s="358"/>
      <c r="O222" s="358"/>
      <c r="P222" s="103"/>
      <c r="Q222" s="103"/>
      <c r="R222" s="103"/>
      <c r="S222" s="103"/>
      <c r="T222" s="103"/>
      <c r="U222" s="103"/>
      <c r="V222" s="103"/>
      <c r="W222" s="103"/>
      <c r="X222" s="103"/>
      <c r="Y222" s="103"/>
      <c r="Z222" s="103"/>
      <c r="AA222" s="103"/>
      <c r="AB222" s="103"/>
    </row>
    <row r="223" spans="1:28" hidden="1" outlineLevel="1">
      <c r="A223" s="368" t="str">
        <f>A221</f>
        <v>[ESO Affiliate or Related Undertaking that do not trade / transact with the ESO 5]</v>
      </c>
      <c r="B223" s="103" t="s">
        <v>658</v>
      </c>
      <c r="C223" s="103"/>
      <c r="D223" s="103"/>
      <c r="E223" s="103"/>
      <c r="F223" s="103"/>
      <c r="G223" s="103"/>
      <c r="H223" s="103"/>
      <c r="I223" s="103"/>
      <c r="J223" s="99" t="s">
        <v>226</v>
      </c>
      <c r="K223" s="365">
        <f t="shared" ref="K223:O223" si="103">IFERROR(K222/K221,0)</f>
        <v>0</v>
      </c>
      <c r="L223" s="366">
        <f t="shared" si="103"/>
        <v>0</v>
      </c>
      <c r="M223" s="366">
        <f t="shared" si="103"/>
        <v>0</v>
      </c>
      <c r="N223" s="366">
        <f t="shared" si="103"/>
        <v>0</v>
      </c>
      <c r="O223" s="366">
        <f t="shared" si="103"/>
        <v>0</v>
      </c>
      <c r="P223" s="103"/>
      <c r="Q223" s="103"/>
      <c r="R223" s="103"/>
      <c r="S223" s="103"/>
      <c r="T223" s="103"/>
      <c r="U223" s="103"/>
      <c r="V223" s="103"/>
      <c r="W223" s="103"/>
      <c r="X223" s="103"/>
      <c r="Y223" s="103"/>
      <c r="Z223" s="103"/>
      <c r="AA223" s="103"/>
      <c r="AB223" s="103"/>
    </row>
    <row r="224" spans="1:28" hidden="1" outlineLevel="1">
      <c r="A224" s="367" t="s">
        <v>665</v>
      </c>
      <c r="B224" s="103" t="s">
        <v>657</v>
      </c>
      <c r="C224" s="103"/>
      <c r="D224" s="103"/>
      <c r="E224" s="103"/>
      <c r="F224" s="103"/>
      <c r="G224" s="103"/>
      <c r="H224" s="103"/>
      <c r="I224" s="103"/>
      <c r="J224" s="99" t="s">
        <v>238</v>
      </c>
      <c r="K224" s="357"/>
      <c r="L224" s="358"/>
      <c r="M224" s="358"/>
      <c r="N224" s="358"/>
      <c r="O224" s="358"/>
      <c r="P224" s="103"/>
      <c r="Q224" s="103"/>
      <c r="R224" s="103"/>
      <c r="S224" s="103"/>
      <c r="T224" s="103"/>
      <c r="U224" s="103"/>
      <c r="V224" s="103"/>
      <c r="W224" s="103"/>
      <c r="X224" s="103"/>
      <c r="Y224" s="103"/>
      <c r="Z224" s="103"/>
      <c r="AA224" s="103"/>
      <c r="AB224" s="103"/>
    </row>
    <row r="225" spans="1:28" ht="13.5" hidden="1" customHeight="1" outlineLevel="1">
      <c r="A225" s="368" t="str">
        <f>A224</f>
        <v>[ESO Affiliate or Related Undertaking that do not trade / transact with the ESO 6]</v>
      </c>
      <c r="B225" s="103" t="s">
        <v>640</v>
      </c>
      <c r="C225" s="103"/>
      <c r="D225" s="103"/>
      <c r="E225" s="103"/>
      <c r="F225" s="103"/>
      <c r="G225" s="103"/>
      <c r="H225" s="103"/>
      <c r="I225" s="103"/>
      <c r="J225" s="99" t="s">
        <v>238</v>
      </c>
      <c r="K225" s="357"/>
      <c r="L225" s="358"/>
      <c r="M225" s="358"/>
      <c r="N225" s="358"/>
      <c r="O225" s="358"/>
      <c r="P225" s="103"/>
      <c r="Q225" s="103"/>
      <c r="R225" s="103"/>
      <c r="S225" s="103"/>
      <c r="T225" s="103"/>
      <c r="U225" s="103"/>
      <c r="V225" s="103"/>
      <c r="W225" s="103"/>
      <c r="X225" s="103"/>
      <c r="Y225" s="103"/>
      <c r="Z225" s="103"/>
      <c r="AA225" s="103"/>
      <c r="AB225" s="103"/>
    </row>
    <row r="226" spans="1:28" hidden="1" outlineLevel="1">
      <c r="A226" s="368" t="str">
        <f>A224</f>
        <v>[ESO Affiliate or Related Undertaking that do not trade / transact with the ESO 6]</v>
      </c>
      <c r="B226" s="103" t="s">
        <v>658</v>
      </c>
      <c r="C226" s="103"/>
      <c r="D226" s="103"/>
      <c r="E226" s="103"/>
      <c r="F226" s="103"/>
      <c r="G226" s="103"/>
      <c r="H226" s="103"/>
      <c r="I226" s="103"/>
      <c r="J226" s="99" t="s">
        <v>226</v>
      </c>
      <c r="K226" s="365">
        <f t="shared" ref="K226:O226" si="104">IFERROR(K225/K224,0)</f>
        <v>0</v>
      </c>
      <c r="L226" s="366">
        <f t="shared" si="104"/>
        <v>0</v>
      </c>
      <c r="M226" s="366">
        <f t="shared" si="104"/>
        <v>0</v>
      </c>
      <c r="N226" s="366">
        <f t="shared" si="104"/>
        <v>0</v>
      </c>
      <c r="O226" s="366">
        <f t="shared" si="104"/>
        <v>0</v>
      </c>
      <c r="P226" s="103"/>
      <c r="Q226" s="103"/>
      <c r="R226" s="103"/>
      <c r="S226" s="103"/>
      <c r="T226" s="103"/>
      <c r="U226" s="103"/>
      <c r="V226" s="103"/>
      <c r="W226" s="103"/>
      <c r="X226" s="103"/>
      <c r="Y226" s="103"/>
      <c r="Z226" s="103"/>
      <c r="AA226" s="103"/>
      <c r="AB226" s="103"/>
    </row>
    <row r="227" spans="1:28" hidden="1" outlineLevel="1">
      <c r="A227" s="103" t="s">
        <v>666</v>
      </c>
      <c r="B227" s="103" t="s">
        <v>657</v>
      </c>
      <c r="C227" s="103"/>
      <c r="D227" s="103"/>
      <c r="E227" s="103"/>
      <c r="F227" s="103"/>
      <c r="G227" s="103"/>
      <c r="H227" s="103"/>
      <c r="I227" s="103"/>
      <c r="J227" s="99" t="s">
        <v>238</v>
      </c>
      <c r="K227" s="357"/>
      <c r="L227" s="358"/>
      <c r="M227" s="358"/>
      <c r="N227" s="358"/>
      <c r="O227" s="358"/>
      <c r="P227" s="103"/>
      <c r="Q227" s="103"/>
      <c r="R227" s="103"/>
      <c r="S227" s="103"/>
      <c r="T227" s="103"/>
      <c r="U227" s="103"/>
      <c r="V227" s="103"/>
      <c r="W227" s="103"/>
      <c r="X227" s="103"/>
      <c r="Y227" s="103"/>
      <c r="Z227" s="103"/>
      <c r="AA227" s="103"/>
      <c r="AB227" s="103"/>
    </row>
    <row r="228" spans="1:28" hidden="1" outlineLevel="1">
      <c r="A228" s="103" t="s">
        <v>666</v>
      </c>
      <c r="B228" s="103" t="s">
        <v>640</v>
      </c>
      <c r="C228" s="103"/>
      <c r="D228" s="103"/>
      <c r="E228" s="103"/>
      <c r="F228" s="103"/>
      <c r="G228" s="103"/>
      <c r="H228" s="103"/>
      <c r="I228" s="103"/>
      <c r="J228" s="99" t="s">
        <v>238</v>
      </c>
      <c r="K228" s="357"/>
      <c r="L228" s="358"/>
      <c r="M228" s="358"/>
      <c r="N228" s="358"/>
      <c r="O228" s="358"/>
      <c r="P228" s="103"/>
      <c r="Q228" s="103"/>
      <c r="R228" s="103"/>
      <c r="S228" s="103"/>
      <c r="T228" s="103"/>
      <c r="U228" s="103"/>
      <c r="V228" s="103"/>
      <c r="W228" s="103"/>
      <c r="X228" s="103"/>
      <c r="Y228" s="103"/>
      <c r="Z228" s="103"/>
      <c r="AA228" s="103"/>
      <c r="AB228" s="103"/>
    </row>
    <row r="229" spans="1:28" hidden="1" outlineLevel="1">
      <c r="A229" s="103" t="s">
        <v>666</v>
      </c>
      <c r="B229" s="103" t="s">
        <v>658</v>
      </c>
      <c r="C229" s="103"/>
      <c r="D229" s="103"/>
      <c r="E229" s="103"/>
      <c r="F229" s="103"/>
      <c r="G229" s="103"/>
      <c r="H229" s="103"/>
      <c r="I229" s="103"/>
      <c r="J229" s="99" t="s">
        <v>226</v>
      </c>
      <c r="K229" s="365">
        <f t="shared" ref="K229:O229" si="105">IFERROR(K228/K227,0)</f>
        <v>0</v>
      </c>
      <c r="L229" s="366">
        <f t="shared" si="105"/>
        <v>0</v>
      </c>
      <c r="M229" s="366">
        <f t="shared" si="105"/>
        <v>0</v>
      </c>
      <c r="N229" s="366">
        <f t="shared" si="105"/>
        <v>0</v>
      </c>
      <c r="O229" s="366">
        <f t="shared" si="105"/>
        <v>0</v>
      </c>
      <c r="P229" s="103"/>
      <c r="Q229" s="103"/>
      <c r="R229" s="103"/>
      <c r="S229" s="103"/>
      <c r="T229" s="103"/>
      <c r="U229" s="103"/>
      <c r="V229" s="103"/>
      <c r="W229" s="103"/>
      <c r="X229" s="103"/>
      <c r="Y229" s="103"/>
      <c r="Z229" s="103"/>
      <c r="AA229" s="103"/>
      <c r="AB229" s="103"/>
    </row>
    <row r="230" spans="1:28" hidden="1" outlineLevel="1">
      <c r="A230" s="103" t="s">
        <v>667</v>
      </c>
      <c r="B230" s="103"/>
      <c r="C230" s="103"/>
      <c r="D230" s="103"/>
      <c r="E230" s="103"/>
      <c r="F230" s="103"/>
      <c r="G230" s="103"/>
      <c r="H230" s="103"/>
      <c r="I230" s="103"/>
      <c r="J230" s="99"/>
      <c r="K230" s="369">
        <f t="shared" ref="K230:O230" si="106">IF(K205&gt;0,IF(K227&gt;=0.75*SUM(K205,K209,K212,K215,K218,K221,K224,K227),"Allowed", "Disallowed"),0)</f>
        <v>0</v>
      </c>
      <c r="L230" s="369">
        <f t="shared" si="106"/>
        <v>0</v>
      </c>
      <c r="M230" s="369">
        <f t="shared" si="106"/>
        <v>0</v>
      </c>
      <c r="N230" s="369">
        <f t="shared" si="106"/>
        <v>0</v>
      </c>
      <c r="O230" s="369">
        <f t="shared" si="106"/>
        <v>0</v>
      </c>
      <c r="P230" s="103"/>
      <c r="Q230" s="103"/>
      <c r="R230" s="103"/>
      <c r="S230" s="103"/>
      <c r="T230" s="103"/>
      <c r="U230" s="103"/>
      <c r="V230" s="103"/>
      <c r="W230" s="103"/>
      <c r="X230" s="103"/>
      <c r="Y230" s="103"/>
      <c r="Z230" s="103"/>
      <c r="AA230" s="103"/>
      <c r="AB230" s="103"/>
    </row>
    <row r="231" spans="1:28" collapsed="1">
      <c r="A231" s="103"/>
      <c r="B231" s="103"/>
      <c r="C231" s="103"/>
      <c r="D231" s="103"/>
      <c r="E231" s="103"/>
      <c r="F231" s="103"/>
      <c r="G231" s="103"/>
      <c r="H231" s="103"/>
      <c r="I231" s="103"/>
      <c r="J231" s="99"/>
      <c r="K231" s="104"/>
      <c r="L231" s="104"/>
      <c r="M231" s="104"/>
      <c r="N231" s="104"/>
      <c r="O231" s="104"/>
      <c r="P231" s="103"/>
      <c r="Q231" s="103"/>
      <c r="R231" s="103"/>
      <c r="S231" s="103"/>
      <c r="T231" s="103"/>
      <c r="U231" s="103"/>
      <c r="V231" s="103"/>
      <c r="W231" s="103"/>
      <c r="X231" s="103"/>
      <c r="Y231" s="103"/>
      <c r="Z231" s="103"/>
      <c r="AA231" s="103"/>
      <c r="AB231" s="103"/>
    </row>
    <row r="232" spans="1:28" hidden="1" outlineLevel="1">
      <c r="A232" s="370" t="str">
        <f>A24</f>
        <v>[Related Party 8]</v>
      </c>
      <c r="B232" s="103"/>
      <c r="C232" s="103"/>
      <c r="D232" s="103"/>
      <c r="E232" s="103"/>
      <c r="F232" s="103"/>
      <c r="G232" s="103"/>
      <c r="H232" s="103"/>
      <c r="I232" s="103"/>
      <c r="J232" s="99"/>
      <c r="K232" s="104"/>
      <c r="L232" s="104"/>
      <c r="M232" s="104"/>
      <c r="N232" s="104"/>
      <c r="O232" s="104"/>
      <c r="P232" s="103"/>
      <c r="Q232" s="103"/>
      <c r="R232" s="103"/>
      <c r="S232" s="103"/>
      <c r="T232" s="103"/>
      <c r="U232" s="103"/>
      <c r="V232" s="103"/>
      <c r="W232" s="103"/>
      <c r="X232" s="103"/>
      <c r="Y232" s="103"/>
      <c r="Z232" s="103"/>
      <c r="AA232" s="103"/>
      <c r="AB232" s="103"/>
    </row>
    <row r="233" spans="1:28" hidden="1" outlineLevel="1">
      <c r="A233" s="103" t="s">
        <v>656</v>
      </c>
      <c r="B233" s="103" t="s">
        <v>657</v>
      </c>
      <c r="C233" s="103"/>
      <c r="D233" s="103"/>
      <c r="E233" s="103"/>
      <c r="F233" s="103"/>
      <c r="G233" s="103"/>
      <c r="H233" s="103"/>
      <c r="I233" s="103"/>
      <c r="J233" s="99" t="s">
        <v>238</v>
      </c>
      <c r="K233" s="357"/>
      <c r="L233" s="358"/>
      <c r="M233" s="358"/>
      <c r="N233" s="358"/>
      <c r="O233" s="358"/>
      <c r="P233" s="103"/>
      <c r="Q233" s="103"/>
      <c r="R233" s="103"/>
      <c r="S233" s="103"/>
      <c r="T233" s="103"/>
      <c r="U233" s="103"/>
      <c r="V233" s="103"/>
      <c r="W233" s="103"/>
      <c r="X233" s="103"/>
      <c r="Y233" s="103"/>
      <c r="Z233" s="103"/>
      <c r="AA233" s="103"/>
      <c r="AB233" s="103"/>
    </row>
    <row r="234" spans="1:28" hidden="1" outlineLevel="1">
      <c r="A234" s="103" t="s">
        <v>656</v>
      </c>
      <c r="B234" s="103" t="s">
        <v>640</v>
      </c>
      <c r="C234" s="103"/>
      <c r="D234" s="103"/>
      <c r="E234" s="103"/>
      <c r="F234" s="103"/>
      <c r="G234" s="103"/>
      <c r="H234" s="103"/>
      <c r="I234" s="103"/>
      <c r="J234" s="99" t="s">
        <v>238</v>
      </c>
      <c r="K234" s="357"/>
      <c r="L234" s="358"/>
      <c r="M234" s="358"/>
      <c r="N234" s="358"/>
      <c r="O234" s="358"/>
      <c r="P234" s="103"/>
      <c r="Q234" s="103"/>
      <c r="R234" s="103"/>
      <c r="S234" s="103"/>
      <c r="T234" s="103"/>
      <c r="U234" s="103"/>
      <c r="V234" s="103"/>
      <c r="W234" s="103"/>
      <c r="X234" s="103"/>
      <c r="Y234" s="103"/>
      <c r="Z234" s="103"/>
      <c r="AA234" s="103"/>
      <c r="AB234" s="103"/>
    </row>
    <row r="235" spans="1:28" hidden="1" outlineLevel="1">
      <c r="A235" s="103" t="s">
        <v>656</v>
      </c>
      <c r="B235" s="103" t="s">
        <v>658</v>
      </c>
      <c r="C235" s="103"/>
      <c r="D235" s="103"/>
      <c r="E235" s="103"/>
      <c r="F235" s="103"/>
      <c r="G235" s="103"/>
      <c r="H235" s="103"/>
      <c r="I235" s="103"/>
      <c r="J235" s="99" t="s">
        <v>226</v>
      </c>
      <c r="K235" s="365">
        <f t="shared" ref="K235:O235" si="107">IFERROR(K234/K233,0)</f>
        <v>0</v>
      </c>
      <c r="L235" s="366">
        <f t="shared" si="107"/>
        <v>0</v>
      </c>
      <c r="M235" s="366">
        <f t="shared" si="107"/>
        <v>0</v>
      </c>
      <c r="N235" s="366">
        <f t="shared" si="107"/>
        <v>0</v>
      </c>
      <c r="O235" s="366">
        <f t="shared" si="107"/>
        <v>0</v>
      </c>
      <c r="P235" s="103"/>
      <c r="Q235" s="103"/>
      <c r="R235" s="103"/>
      <c r="S235" s="103"/>
      <c r="T235" s="103"/>
      <c r="U235" s="103"/>
      <c r="V235" s="103"/>
      <c r="W235" s="103"/>
      <c r="X235" s="103"/>
      <c r="Y235" s="103"/>
      <c r="Z235" s="103"/>
      <c r="AA235" s="103"/>
      <c r="AB235" s="103"/>
    </row>
    <row r="236" spans="1:28" hidden="1" outlineLevel="1">
      <c r="A236" s="103" t="s">
        <v>659</v>
      </c>
      <c r="B236" s="103" t="s">
        <v>640</v>
      </c>
      <c r="C236" s="103"/>
      <c r="D236" s="103"/>
      <c r="E236" s="103"/>
      <c r="F236" s="103"/>
      <c r="G236" s="103"/>
      <c r="H236" s="103"/>
      <c r="I236" s="103"/>
      <c r="J236" s="99" t="s">
        <v>238</v>
      </c>
      <c r="K236" s="357"/>
      <c r="L236" s="358"/>
      <c r="M236" s="358"/>
      <c r="N236" s="358"/>
      <c r="O236" s="358"/>
      <c r="P236" s="103"/>
      <c r="Q236" s="103"/>
      <c r="R236" s="103"/>
      <c r="S236" s="103"/>
      <c r="T236" s="103"/>
      <c r="U236" s="103"/>
      <c r="V236" s="103"/>
      <c r="W236" s="103"/>
      <c r="X236" s="103"/>
      <c r="Y236" s="103"/>
      <c r="Z236" s="103"/>
      <c r="AA236" s="103"/>
      <c r="AB236" s="103"/>
    </row>
    <row r="237" spans="1:28" hidden="1" outlineLevel="1">
      <c r="A237" s="367" t="s">
        <v>668</v>
      </c>
      <c r="B237" s="103" t="s">
        <v>657</v>
      </c>
      <c r="C237" s="103"/>
      <c r="D237" s="103"/>
      <c r="E237" s="103"/>
      <c r="F237" s="103"/>
      <c r="G237" s="103"/>
      <c r="H237" s="103"/>
      <c r="I237" s="103"/>
      <c r="J237" s="99" t="s">
        <v>238</v>
      </c>
      <c r="K237" s="357"/>
      <c r="L237" s="358"/>
      <c r="M237" s="358"/>
      <c r="N237" s="358"/>
      <c r="O237" s="358"/>
      <c r="P237" s="103"/>
      <c r="Q237" s="103"/>
      <c r="R237" s="103"/>
      <c r="S237" s="103"/>
      <c r="T237" s="103"/>
      <c r="U237" s="103"/>
      <c r="V237" s="103"/>
      <c r="W237" s="103"/>
      <c r="X237" s="103"/>
      <c r="Y237" s="103"/>
      <c r="Z237" s="103"/>
      <c r="AA237" s="103"/>
      <c r="AB237" s="103"/>
    </row>
    <row r="238" spans="1:28" ht="13.5" hidden="1" customHeight="1" outlineLevel="1">
      <c r="A238" s="368" t="str">
        <f>A237</f>
        <v>[ESO Affiliate or Related Undertaking that do not trade / transact with the ESO 1]</v>
      </c>
      <c r="B238" s="103" t="s">
        <v>640</v>
      </c>
      <c r="C238" s="103"/>
      <c r="D238" s="103"/>
      <c r="E238" s="103"/>
      <c r="F238" s="103"/>
      <c r="G238" s="103"/>
      <c r="H238" s="103"/>
      <c r="I238" s="103"/>
      <c r="J238" s="99" t="s">
        <v>238</v>
      </c>
      <c r="K238" s="357"/>
      <c r="L238" s="358"/>
      <c r="M238" s="358"/>
      <c r="N238" s="358"/>
      <c r="O238" s="358"/>
      <c r="P238" s="103"/>
      <c r="Q238" s="103"/>
      <c r="R238" s="103"/>
      <c r="S238" s="103"/>
      <c r="T238" s="103"/>
      <c r="U238" s="103"/>
      <c r="V238" s="103"/>
      <c r="W238" s="103"/>
      <c r="X238" s="103"/>
      <c r="Y238" s="103"/>
      <c r="Z238" s="103"/>
      <c r="AA238" s="103"/>
      <c r="AB238" s="103"/>
    </row>
    <row r="239" spans="1:28" hidden="1" outlineLevel="1">
      <c r="A239" s="368" t="str">
        <f>A237</f>
        <v>[ESO Affiliate or Related Undertaking that do not trade / transact with the ESO 1]</v>
      </c>
      <c r="B239" s="103" t="s">
        <v>658</v>
      </c>
      <c r="C239" s="103"/>
      <c r="D239" s="103"/>
      <c r="E239" s="103"/>
      <c r="F239" s="103"/>
      <c r="G239" s="103"/>
      <c r="H239" s="103"/>
      <c r="I239" s="103"/>
      <c r="J239" s="99" t="s">
        <v>226</v>
      </c>
      <c r="K239" s="365">
        <f t="shared" ref="K239:O239" si="108">IFERROR(K238/K237,0)</f>
        <v>0</v>
      </c>
      <c r="L239" s="366">
        <f t="shared" si="108"/>
        <v>0</v>
      </c>
      <c r="M239" s="366">
        <f t="shared" si="108"/>
        <v>0</v>
      </c>
      <c r="N239" s="366">
        <f t="shared" si="108"/>
        <v>0</v>
      </c>
      <c r="O239" s="366">
        <f t="shared" si="108"/>
        <v>0</v>
      </c>
      <c r="P239" s="103"/>
      <c r="Q239" s="103"/>
      <c r="R239" s="103"/>
      <c r="S239" s="103"/>
      <c r="T239" s="103"/>
      <c r="U239" s="103"/>
      <c r="V239" s="103"/>
      <c r="W239" s="103"/>
      <c r="X239" s="103"/>
      <c r="Y239" s="103"/>
      <c r="Z239" s="103"/>
      <c r="AA239" s="103"/>
      <c r="AB239" s="103"/>
    </row>
    <row r="240" spans="1:28" hidden="1" outlineLevel="1">
      <c r="A240" s="367" t="s">
        <v>669</v>
      </c>
      <c r="B240" s="103" t="s">
        <v>657</v>
      </c>
      <c r="C240" s="103"/>
      <c r="D240" s="103"/>
      <c r="E240" s="103"/>
      <c r="F240" s="103"/>
      <c r="G240" s="103"/>
      <c r="H240" s="103"/>
      <c r="I240" s="103"/>
      <c r="J240" s="99" t="s">
        <v>238</v>
      </c>
      <c r="K240" s="357"/>
      <c r="L240" s="358"/>
      <c r="M240" s="358"/>
      <c r="N240" s="358"/>
      <c r="O240" s="358"/>
      <c r="P240" s="103"/>
      <c r="Q240" s="103"/>
      <c r="R240" s="103"/>
      <c r="S240" s="103"/>
      <c r="T240" s="103"/>
      <c r="U240" s="103"/>
      <c r="V240" s="103"/>
      <c r="W240" s="103"/>
      <c r="X240" s="103"/>
      <c r="Y240" s="103"/>
      <c r="Z240" s="103"/>
      <c r="AA240" s="103"/>
      <c r="AB240" s="103"/>
    </row>
    <row r="241" spans="1:28" ht="13.5" hidden="1" customHeight="1" outlineLevel="1">
      <c r="A241" s="368" t="str">
        <f>A240</f>
        <v>[ESO Affiliate or Related Undertaking that do not trade / transact with the ESO 2]</v>
      </c>
      <c r="B241" s="103" t="s">
        <v>640</v>
      </c>
      <c r="C241" s="103"/>
      <c r="D241" s="103"/>
      <c r="E241" s="103"/>
      <c r="F241" s="103"/>
      <c r="G241" s="103"/>
      <c r="H241" s="103"/>
      <c r="I241" s="103"/>
      <c r="J241" s="99" t="s">
        <v>238</v>
      </c>
      <c r="K241" s="357"/>
      <c r="L241" s="358"/>
      <c r="M241" s="358"/>
      <c r="N241" s="358"/>
      <c r="O241" s="358"/>
      <c r="P241" s="103"/>
      <c r="Q241" s="103"/>
      <c r="R241" s="103"/>
      <c r="S241" s="103"/>
      <c r="T241" s="103"/>
      <c r="U241" s="103"/>
      <c r="V241" s="103"/>
      <c r="W241" s="103"/>
      <c r="X241" s="103"/>
      <c r="Y241" s="103"/>
      <c r="Z241" s="103"/>
      <c r="AA241" s="103"/>
      <c r="AB241" s="103"/>
    </row>
    <row r="242" spans="1:28" hidden="1" outlineLevel="1">
      <c r="A242" s="368" t="str">
        <f>A240</f>
        <v>[ESO Affiliate or Related Undertaking that do not trade / transact with the ESO 2]</v>
      </c>
      <c r="B242" s="103" t="s">
        <v>658</v>
      </c>
      <c r="C242" s="103"/>
      <c r="D242" s="103"/>
      <c r="E242" s="103"/>
      <c r="F242" s="103"/>
      <c r="G242" s="103"/>
      <c r="H242" s="103"/>
      <c r="I242" s="103"/>
      <c r="J242" s="99" t="s">
        <v>226</v>
      </c>
      <c r="K242" s="365">
        <f t="shared" ref="K242:O242" si="109">IFERROR(K241/K240,0)</f>
        <v>0</v>
      </c>
      <c r="L242" s="366">
        <f t="shared" si="109"/>
        <v>0</v>
      </c>
      <c r="M242" s="366">
        <f t="shared" si="109"/>
        <v>0</v>
      </c>
      <c r="N242" s="366">
        <f t="shared" si="109"/>
        <v>0</v>
      </c>
      <c r="O242" s="366">
        <f t="shared" si="109"/>
        <v>0</v>
      </c>
      <c r="P242" s="103"/>
      <c r="Q242" s="103"/>
      <c r="R242" s="103"/>
      <c r="S242" s="103"/>
      <c r="T242" s="103"/>
      <c r="U242" s="103"/>
      <c r="V242" s="103"/>
      <c r="W242" s="103"/>
      <c r="X242" s="103"/>
      <c r="Y242" s="103"/>
      <c r="Z242" s="103"/>
      <c r="AA242" s="103"/>
      <c r="AB242" s="103"/>
    </row>
    <row r="243" spans="1:28" hidden="1" outlineLevel="1">
      <c r="A243" s="367" t="s">
        <v>670</v>
      </c>
      <c r="B243" s="103" t="s">
        <v>657</v>
      </c>
      <c r="C243" s="103"/>
      <c r="D243" s="103"/>
      <c r="E243" s="103"/>
      <c r="F243" s="103"/>
      <c r="G243" s="103"/>
      <c r="H243" s="103"/>
      <c r="I243" s="103"/>
      <c r="J243" s="99" t="s">
        <v>238</v>
      </c>
      <c r="K243" s="357"/>
      <c r="L243" s="358"/>
      <c r="M243" s="358"/>
      <c r="N243" s="358"/>
      <c r="O243" s="358"/>
      <c r="P243" s="103"/>
      <c r="Q243" s="103"/>
      <c r="R243" s="103"/>
      <c r="S243" s="103"/>
      <c r="T243" s="103"/>
      <c r="U243" s="103"/>
      <c r="V243" s="103"/>
      <c r="W243" s="103"/>
      <c r="X243" s="103"/>
      <c r="Y243" s="103"/>
      <c r="Z243" s="103"/>
      <c r="AA243" s="103"/>
      <c r="AB243" s="103"/>
    </row>
    <row r="244" spans="1:28" hidden="1" outlineLevel="1">
      <c r="A244" s="368" t="str">
        <f>A243</f>
        <v>[ESO Affiliate or Related Undertaking that do not trade / transact with the ESO 3]</v>
      </c>
      <c r="B244" s="103" t="s">
        <v>640</v>
      </c>
      <c r="C244" s="103"/>
      <c r="D244" s="103"/>
      <c r="E244" s="103"/>
      <c r="F244" s="103"/>
      <c r="G244" s="103"/>
      <c r="H244" s="103"/>
      <c r="I244" s="103"/>
      <c r="J244" s="99" t="s">
        <v>238</v>
      </c>
      <c r="K244" s="357"/>
      <c r="L244" s="358"/>
      <c r="M244" s="358"/>
      <c r="N244" s="358"/>
      <c r="O244" s="358"/>
      <c r="P244" s="103"/>
      <c r="Q244" s="103"/>
      <c r="R244" s="103"/>
      <c r="S244" s="103"/>
      <c r="T244" s="103"/>
      <c r="U244" s="103"/>
      <c r="V244" s="103"/>
      <c r="W244" s="103"/>
      <c r="X244" s="103"/>
      <c r="Y244" s="103"/>
      <c r="Z244" s="103"/>
      <c r="AA244" s="103"/>
      <c r="AB244" s="103"/>
    </row>
    <row r="245" spans="1:28" hidden="1" outlineLevel="1">
      <c r="A245" s="368" t="str">
        <f>A243</f>
        <v>[ESO Affiliate or Related Undertaking that do not trade / transact with the ESO 3]</v>
      </c>
      <c r="B245" s="103" t="s">
        <v>658</v>
      </c>
      <c r="C245" s="103"/>
      <c r="D245" s="103"/>
      <c r="E245" s="103"/>
      <c r="F245" s="103"/>
      <c r="G245" s="103"/>
      <c r="H245" s="103"/>
      <c r="I245" s="103"/>
      <c r="J245" s="99" t="s">
        <v>226</v>
      </c>
      <c r="K245" s="365">
        <f t="shared" ref="K245:O245" si="110">IFERROR(K244/K243,0)</f>
        <v>0</v>
      </c>
      <c r="L245" s="366">
        <f t="shared" si="110"/>
        <v>0</v>
      </c>
      <c r="M245" s="366">
        <f t="shared" si="110"/>
        <v>0</v>
      </c>
      <c r="N245" s="366">
        <f t="shared" si="110"/>
        <v>0</v>
      </c>
      <c r="O245" s="366">
        <f t="shared" si="110"/>
        <v>0</v>
      </c>
      <c r="P245" s="103"/>
      <c r="Q245" s="103"/>
      <c r="R245" s="103"/>
      <c r="S245" s="103"/>
      <c r="T245" s="103"/>
      <c r="U245" s="103"/>
      <c r="V245" s="103"/>
      <c r="W245" s="103"/>
      <c r="X245" s="103"/>
      <c r="Y245" s="103"/>
      <c r="Z245" s="103"/>
      <c r="AA245" s="103"/>
      <c r="AB245" s="103"/>
    </row>
    <row r="246" spans="1:28" hidden="1" outlineLevel="1">
      <c r="A246" s="367" t="s">
        <v>663</v>
      </c>
      <c r="B246" s="103" t="s">
        <v>657</v>
      </c>
      <c r="C246" s="103"/>
      <c r="D246" s="103"/>
      <c r="E246" s="103"/>
      <c r="F246" s="103"/>
      <c r="G246" s="103"/>
      <c r="H246" s="103"/>
      <c r="I246" s="103"/>
      <c r="J246" s="99" t="s">
        <v>238</v>
      </c>
      <c r="K246" s="357"/>
      <c r="L246" s="358"/>
      <c r="M246" s="358"/>
      <c r="N246" s="358"/>
      <c r="O246" s="358"/>
      <c r="P246" s="103"/>
      <c r="Q246" s="103"/>
      <c r="R246" s="103"/>
      <c r="S246" s="103"/>
      <c r="T246" s="103"/>
      <c r="U246" s="103"/>
      <c r="V246" s="103"/>
      <c r="W246" s="103"/>
      <c r="X246" s="103"/>
      <c r="Y246" s="103"/>
      <c r="Z246" s="103"/>
      <c r="AA246" s="103"/>
      <c r="AB246" s="103"/>
    </row>
    <row r="247" spans="1:28" hidden="1" outlineLevel="1">
      <c r="A247" s="368" t="str">
        <f>A246</f>
        <v>[ESO Affiliate or Related Undertaking that do not trade / transact with the ESO 4]</v>
      </c>
      <c r="B247" s="103" t="s">
        <v>640</v>
      </c>
      <c r="C247" s="103"/>
      <c r="D247" s="103"/>
      <c r="E247" s="103"/>
      <c r="F247" s="103"/>
      <c r="G247" s="103"/>
      <c r="H247" s="103"/>
      <c r="I247" s="103"/>
      <c r="J247" s="99" t="s">
        <v>238</v>
      </c>
      <c r="K247" s="357"/>
      <c r="L247" s="358"/>
      <c r="M247" s="358"/>
      <c r="N247" s="358"/>
      <c r="O247" s="358"/>
      <c r="P247" s="103"/>
      <c r="Q247" s="103"/>
      <c r="R247" s="103"/>
      <c r="S247" s="103"/>
      <c r="T247" s="103"/>
      <c r="U247" s="103"/>
      <c r="V247" s="103"/>
      <c r="W247" s="103"/>
      <c r="X247" s="103"/>
      <c r="Y247" s="103"/>
      <c r="Z247" s="103"/>
      <c r="AA247" s="103"/>
      <c r="AB247" s="103"/>
    </row>
    <row r="248" spans="1:28" hidden="1" outlineLevel="1">
      <c r="A248" s="368" t="str">
        <f>A246</f>
        <v>[ESO Affiliate or Related Undertaking that do not trade / transact with the ESO 4]</v>
      </c>
      <c r="B248" s="103" t="s">
        <v>658</v>
      </c>
      <c r="C248" s="103"/>
      <c r="D248" s="103"/>
      <c r="E248" s="103"/>
      <c r="F248" s="103"/>
      <c r="G248" s="103"/>
      <c r="H248" s="103"/>
      <c r="I248" s="103"/>
      <c r="J248" s="99" t="s">
        <v>226</v>
      </c>
      <c r="K248" s="365">
        <f t="shared" ref="K248:O248" si="111">IFERROR(K247/K246,0)</f>
        <v>0</v>
      </c>
      <c r="L248" s="366">
        <f t="shared" si="111"/>
        <v>0</v>
      </c>
      <c r="M248" s="366">
        <f t="shared" si="111"/>
        <v>0</v>
      </c>
      <c r="N248" s="366">
        <f t="shared" si="111"/>
        <v>0</v>
      </c>
      <c r="O248" s="366">
        <f t="shared" si="111"/>
        <v>0</v>
      </c>
      <c r="P248" s="103"/>
      <c r="Q248" s="103"/>
      <c r="R248" s="103"/>
      <c r="S248" s="103"/>
      <c r="T248" s="103"/>
      <c r="U248" s="103"/>
      <c r="V248" s="103"/>
      <c r="W248" s="103"/>
      <c r="X248" s="103"/>
      <c r="Y248" s="103"/>
      <c r="Z248" s="103"/>
      <c r="AA248" s="103"/>
      <c r="AB248" s="103"/>
    </row>
    <row r="249" spans="1:28" hidden="1" outlineLevel="1">
      <c r="A249" s="367" t="s">
        <v>664</v>
      </c>
      <c r="B249" s="103" t="s">
        <v>657</v>
      </c>
      <c r="C249" s="103"/>
      <c r="D249" s="103"/>
      <c r="E249" s="103"/>
      <c r="F249" s="103"/>
      <c r="G249" s="103"/>
      <c r="H249" s="103"/>
      <c r="I249" s="103"/>
      <c r="J249" s="99" t="s">
        <v>238</v>
      </c>
      <c r="K249" s="357"/>
      <c r="L249" s="358"/>
      <c r="M249" s="358"/>
      <c r="N249" s="358"/>
      <c r="O249" s="358"/>
      <c r="P249" s="103"/>
      <c r="Q249" s="103"/>
      <c r="R249" s="103"/>
      <c r="S249" s="103"/>
      <c r="T249" s="103"/>
      <c r="U249" s="103"/>
      <c r="V249" s="103"/>
      <c r="W249" s="103"/>
      <c r="X249" s="103"/>
      <c r="Y249" s="103"/>
      <c r="Z249" s="103"/>
      <c r="AA249" s="103"/>
      <c r="AB249" s="103"/>
    </row>
    <row r="250" spans="1:28" hidden="1" outlineLevel="1">
      <c r="A250" s="368" t="str">
        <f>A249</f>
        <v>[ESO Affiliate or Related Undertaking that do not trade / transact with the ESO 5]</v>
      </c>
      <c r="B250" s="103" t="s">
        <v>640</v>
      </c>
      <c r="C250" s="103"/>
      <c r="D250" s="103"/>
      <c r="E250" s="103"/>
      <c r="F250" s="103"/>
      <c r="G250" s="103"/>
      <c r="H250" s="103"/>
      <c r="I250" s="103"/>
      <c r="J250" s="99" t="s">
        <v>238</v>
      </c>
      <c r="K250" s="357"/>
      <c r="L250" s="358"/>
      <c r="M250" s="358"/>
      <c r="N250" s="358"/>
      <c r="O250" s="358"/>
      <c r="P250" s="103"/>
      <c r="Q250" s="103"/>
      <c r="R250" s="103"/>
      <c r="S250" s="103"/>
      <c r="T250" s="103"/>
      <c r="U250" s="103"/>
      <c r="V250" s="103"/>
      <c r="W250" s="103"/>
      <c r="X250" s="103"/>
      <c r="Y250" s="103"/>
      <c r="Z250" s="103"/>
      <c r="AA250" s="103"/>
      <c r="AB250" s="103"/>
    </row>
    <row r="251" spans="1:28" hidden="1" outlineLevel="1">
      <c r="A251" s="368" t="str">
        <f>A249</f>
        <v>[ESO Affiliate or Related Undertaking that do not trade / transact with the ESO 5]</v>
      </c>
      <c r="B251" s="103" t="s">
        <v>658</v>
      </c>
      <c r="C251" s="103"/>
      <c r="D251" s="103"/>
      <c r="E251" s="103"/>
      <c r="F251" s="103"/>
      <c r="G251" s="103"/>
      <c r="H251" s="103"/>
      <c r="I251" s="103"/>
      <c r="J251" s="99" t="s">
        <v>226</v>
      </c>
      <c r="K251" s="365">
        <f t="shared" ref="K251:O251" si="112">IFERROR(K250/K249,0)</f>
        <v>0</v>
      </c>
      <c r="L251" s="366">
        <f t="shared" si="112"/>
        <v>0</v>
      </c>
      <c r="M251" s="366">
        <f t="shared" si="112"/>
        <v>0</v>
      </c>
      <c r="N251" s="366">
        <f t="shared" si="112"/>
        <v>0</v>
      </c>
      <c r="O251" s="366">
        <f t="shared" si="112"/>
        <v>0</v>
      </c>
      <c r="P251" s="103"/>
      <c r="Q251" s="103"/>
      <c r="R251" s="103"/>
      <c r="S251" s="103"/>
      <c r="T251" s="103"/>
      <c r="U251" s="103"/>
      <c r="V251" s="103"/>
      <c r="W251" s="103"/>
      <c r="X251" s="103"/>
      <c r="Y251" s="103"/>
      <c r="Z251" s="103"/>
      <c r="AA251" s="103"/>
      <c r="AB251" s="103"/>
    </row>
    <row r="252" spans="1:28" hidden="1" outlineLevel="1">
      <c r="A252" s="367" t="s">
        <v>665</v>
      </c>
      <c r="B252" s="103" t="s">
        <v>657</v>
      </c>
      <c r="C252" s="103"/>
      <c r="D252" s="103"/>
      <c r="E252" s="103"/>
      <c r="F252" s="103"/>
      <c r="G252" s="103"/>
      <c r="H252" s="103"/>
      <c r="I252" s="103"/>
      <c r="J252" s="99" t="s">
        <v>238</v>
      </c>
      <c r="K252" s="357"/>
      <c r="L252" s="358"/>
      <c r="M252" s="358"/>
      <c r="N252" s="358"/>
      <c r="O252" s="358"/>
      <c r="P252" s="103"/>
      <c r="Q252" s="103"/>
      <c r="R252" s="103"/>
      <c r="S252" s="103"/>
      <c r="T252" s="103"/>
      <c r="U252" s="103"/>
      <c r="V252" s="103"/>
      <c r="W252" s="103"/>
      <c r="X252" s="103"/>
      <c r="Y252" s="103"/>
      <c r="Z252" s="103"/>
      <c r="AA252" s="103"/>
      <c r="AB252" s="103"/>
    </row>
    <row r="253" spans="1:28" hidden="1" outlineLevel="1">
      <c r="A253" s="368" t="str">
        <f>A252</f>
        <v>[ESO Affiliate or Related Undertaking that do not trade / transact with the ESO 6]</v>
      </c>
      <c r="B253" s="103" t="s">
        <v>640</v>
      </c>
      <c r="C253" s="103"/>
      <c r="D253" s="103"/>
      <c r="E253" s="103"/>
      <c r="F253" s="103"/>
      <c r="G253" s="103"/>
      <c r="H253" s="103"/>
      <c r="I253" s="103"/>
      <c r="J253" s="99" t="s">
        <v>238</v>
      </c>
      <c r="K253" s="357"/>
      <c r="L253" s="358"/>
      <c r="M253" s="358"/>
      <c r="N253" s="358"/>
      <c r="O253" s="358"/>
      <c r="P253" s="103"/>
      <c r="Q253" s="103"/>
      <c r="R253" s="103"/>
      <c r="S253" s="103"/>
      <c r="T253" s="103"/>
      <c r="U253" s="103"/>
      <c r="V253" s="103"/>
      <c r="W253" s="103"/>
      <c r="X253" s="103"/>
      <c r="Y253" s="103"/>
      <c r="Z253" s="103"/>
      <c r="AA253" s="103"/>
      <c r="AB253" s="103"/>
    </row>
    <row r="254" spans="1:28" hidden="1" outlineLevel="1">
      <c r="A254" s="368" t="str">
        <f>A252</f>
        <v>[ESO Affiliate or Related Undertaking that do not trade / transact with the ESO 6]</v>
      </c>
      <c r="B254" s="103" t="s">
        <v>658</v>
      </c>
      <c r="C254" s="103"/>
      <c r="D254" s="103"/>
      <c r="E254" s="103"/>
      <c r="F254" s="103"/>
      <c r="G254" s="103"/>
      <c r="H254" s="103"/>
      <c r="I254" s="103"/>
      <c r="J254" s="99" t="s">
        <v>226</v>
      </c>
      <c r="K254" s="365">
        <f t="shared" ref="K254:O254" si="113">IFERROR(K253/K252,0)</f>
        <v>0</v>
      </c>
      <c r="L254" s="366">
        <f t="shared" si="113"/>
        <v>0</v>
      </c>
      <c r="M254" s="366">
        <f t="shared" si="113"/>
        <v>0</v>
      </c>
      <c r="N254" s="366">
        <f t="shared" si="113"/>
        <v>0</v>
      </c>
      <c r="O254" s="366">
        <f t="shared" si="113"/>
        <v>0</v>
      </c>
      <c r="P254" s="103"/>
      <c r="Q254" s="103"/>
      <c r="R254" s="103"/>
      <c r="S254" s="103"/>
      <c r="T254" s="103"/>
      <c r="U254" s="103"/>
      <c r="V254" s="103"/>
      <c r="W254" s="103"/>
      <c r="X254" s="103"/>
      <c r="Y254" s="103"/>
      <c r="Z254" s="103"/>
      <c r="AA254" s="103"/>
      <c r="AB254" s="103"/>
    </row>
    <row r="255" spans="1:28" hidden="1" outlineLevel="1">
      <c r="A255" s="103" t="s">
        <v>666</v>
      </c>
      <c r="B255" s="103" t="s">
        <v>657</v>
      </c>
      <c r="C255" s="103"/>
      <c r="D255" s="103"/>
      <c r="E255" s="103"/>
      <c r="F255" s="103"/>
      <c r="G255" s="103"/>
      <c r="H255" s="103"/>
      <c r="I255" s="103"/>
      <c r="J255" s="99" t="s">
        <v>238</v>
      </c>
      <c r="K255" s="357"/>
      <c r="L255" s="358"/>
      <c r="M255" s="358"/>
      <c r="N255" s="358"/>
      <c r="O255" s="358"/>
      <c r="P255" s="103"/>
      <c r="Q255" s="103"/>
      <c r="R255" s="103"/>
      <c r="S255" s="103"/>
      <c r="T255" s="103"/>
      <c r="U255" s="103"/>
      <c r="V255" s="103"/>
      <c r="W255" s="103"/>
      <c r="X255" s="103"/>
      <c r="Y255" s="103"/>
      <c r="Z255" s="103"/>
      <c r="AA255" s="103"/>
      <c r="AB255" s="103"/>
    </row>
    <row r="256" spans="1:28" hidden="1" outlineLevel="1">
      <c r="A256" s="103" t="s">
        <v>666</v>
      </c>
      <c r="B256" s="103" t="s">
        <v>640</v>
      </c>
      <c r="C256" s="103"/>
      <c r="D256" s="103"/>
      <c r="E256" s="103"/>
      <c r="F256" s="103"/>
      <c r="G256" s="103"/>
      <c r="H256" s="103"/>
      <c r="I256" s="103"/>
      <c r="J256" s="99" t="s">
        <v>238</v>
      </c>
      <c r="K256" s="357"/>
      <c r="L256" s="358"/>
      <c r="M256" s="358"/>
      <c r="N256" s="358"/>
      <c r="O256" s="358"/>
      <c r="P256" s="103"/>
      <c r="Q256" s="103"/>
      <c r="R256" s="103"/>
      <c r="S256" s="103"/>
      <c r="T256" s="103"/>
      <c r="U256" s="103"/>
      <c r="V256" s="103"/>
      <c r="W256" s="103"/>
      <c r="X256" s="103"/>
      <c r="Y256" s="103"/>
      <c r="Z256" s="103"/>
      <c r="AA256" s="103"/>
      <c r="AB256" s="103"/>
    </row>
    <row r="257" spans="1:118" hidden="1" outlineLevel="1">
      <c r="A257" s="103" t="s">
        <v>666</v>
      </c>
      <c r="B257" s="103" t="s">
        <v>658</v>
      </c>
      <c r="C257" s="103"/>
      <c r="D257" s="103"/>
      <c r="E257" s="103"/>
      <c r="F257" s="103"/>
      <c r="G257" s="103"/>
      <c r="H257" s="103"/>
      <c r="I257" s="103"/>
      <c r="J257" s="99" t="s">
        <v>226</v>
      </c>
      <c r="K257" s="365">
        <f t="shared" ref="K257:O257" si="114">IFERROR(K256/K255,0)</f>
        <v>0</v>
      </c>
      <c r="L257" s="366">
        <f t="shared" si="114"/>
        <v>0</v>
      </c>
      <c r="M257" s="366">
        <f t="shared" si="114"/>
        <v>0</v>
      </c>
      <c r="N257" s="366">
        <f t="shared" si="114"/>
        <v>0</v>
      </c>
      <c r="O257" s="366">
        <f t="shared" si="114"/>
        <v>0</v>
      </c>
      <c r="P257" s="103"/>
      <c r="Q257" s="103"/>
      <c r="R257" s="103"/>
      <c r="S257" s="103"/>
      <c r="T257" s="103"/>
      <c r="U257" s="103"/>
      <c r="V257" s="103"/>
      <c r="W257" s="103"/>
      <c r="X257" s="103"/>
      <c r="Y257" s="103"/>
      <c r="Z257" s="103"/>
      <c r="AA257" s="103"/>
      <c r="AB257" s="103"/>
    </row>
    <row r="258" spans="1:118" hidden="1" outlineLevel="1">
      <c r="A258" s="103" t="s">
        <v>667</v>
      </c>
      <c r="B258" s="103"/>
      <c r="C258" s="103"/>
      <c r="D258" s="103"/>
      <c r="E258" s="103"/>
      <c r="F258" s="103"/>
      <c r="G258" s="103"/>
      <c r="H258" s="103"/>
      <c r="I258" s="103"/>
      <c r="J258" s="99"/>
      <c r="K258" s="369">
        <f t="shared" ref="K258:O258" si="115">IF(K233&gt;0,IF(K255&gt;=0.75*SUM(K233,K237,K240,K243,K246,K249,K252,K255),"Allowed", "Disallowed"),0)</f>
        <v>0</v>
      </c>
      <c r="L258" s="369">
        <f t="shared" si="115"/>
        <v>0</v>
      </c>
      <c r="M258" s="369">
        <f t="shared" si="115"/>
        <v>0</v>
      </c>
      <c r="N258" s="369">
        <f t="shared" si="115"/>
        <v>0</v>
      </c>
      <c r="O258" s="369">
        <f t="shared" si="115"/>
        <v>0</v>
      </c>
      <c r="P258" s="103"/>
      <c r="Q258" s="103"/>
      <c r="R258" s="103"/>
      <c r="S258" s="103"/>
      <c r="T258" s="103"/>
      <c r="U258" s="103"/>
      <c r="V258" s="103"/>
      <c r="W258" s="103"/>
      <c r="X258" s="103"/>
      <c r="Y258" s="103"/>
      <c r="Z258" s="103"/>
      <c r="AA258" s="103"/>
      <c r="AB258" s="103"/>
    </row>
    <row r="259" spans="1:118" collapsed="1">
      <c r="A259" s="103"/>
      <c r="B259" s="103"/>
      <c r="C259" s="103"/>
      <c r="D259" s="103"/>
      <c r="E259" s="103"/>
      <c r="F259" s="103"/>
      <c r="G259" s="103"/>
      <c r="H259" s="103"/>
      <c r="I259" s="103"/>
      <c r="J259" s="99"/>
      <c r="K259" s="104"/>
      <c r="L259" s="104"/>
      <c r="M259" s="104"/>
      <c r="N259" s="104"/>
      <c r="O259" s="104"/>
      <c r="P259" s="103"/>
      <c r="Q259" s="103"/>
      <c r="R259" s="103"/>
      <c r="S259" s="103"/>
      <c r="T259" s="103"/>
      <c r="U259" s="103"/>
      <c r="V259" s="103"/>
      <c r="W259" s="103"/>
      <c r="X259" s="103"/>
      <c r="Y259" s="103"/>
      <c r="Z259" s="103"/>
      <c r="AA259" s="103"/>
      <c r="AB259" s="103"/>
    </row>
    <row r="260" spans="1:118" hidden="1" outlineLevel="1">
      <c r="A260" s="370" t="str">
        <f>A25</f>
        <v>[Related Party 9]</v>
      </c>
      <c r="B260" s="103"/>
      <c r="C260" s="103"/>
      <c r="D260" s="103"/>
      <c r="E260" s="103"/>
      <c r="F260" s="103"/>
      <c r="G260" s="103"/>
      <c r="H260" s="103"/>
      <c r="I260" s="103"/>
      <c r="J260" s="99"/>
      <c r="K260" s="104"/>
      <c r="L260" s="104"/>
      <c r="M260" s="104"/>
      <c r="N260" s="104"/>
      <c r="O260" s="104"/>
      <c r="P260" s="103"/>
      <c r="Q260" s="103"/>
      <c r="R260" s="103"/>
      <c r="S260" s="103"/>
      <c r="T260" s="103"/>
      <c r="U260" s="103"/>
      <c r="V260" s="103"/>
      <c r="W260" s="103"/>
      <c r="X260" s="103"/>
      <c r="Y260" s="103"/>
      <c r="Z260" s="103"/>
      <c r="AA260" s="103"/>
      <c r="AB260" s="103"/>
    </row>
    <row r="261" spans="1:118" hidden="1" outlineLevel="1">
      <c r="A261" s="103" t="s">
        <v>656</v>
      </c>
      <c r="B261" s="103" t="s">
        <v>657</v>
      </c>
      <c r="C261" s="103"/>
      <c r="D261" s="103"/>
      <c r="E261" s="103"/>
      <c r="F261" s="103"/>
      <c r="G261" s="103"/>
      <c r="H261" s="103"/>
      <c r="I261" s="103"/>
      <c r="J261" s="99" t="s">
        <v>238</v>
      </c>
      <c r="K261" s="357"/>
      <c r="L261" s="358"/>
      <c r="M261" s="358"/>
      <c r="N261" s="358"/>
      <c r="O261" s="358"/>
      <c r="P261" s="103"/>
      <c r="Q261" s="103"/>
      <c r="R261" s="103"/>
      <c r="S261" s="103"/>
      <c r="T261" s="103"/>
      <c r="U261" s="103"/>
      <c r="V261" s="103"/>
      <c r="W261" s="103"/>
      <c r="X261" s="103"/>
      <c r="Y261" s="103"/>
      <c r="Z261" s="103"/>
      <c r="AA261" s="103"/>
      <c r="AB261" s="103"/>
    </row>
    <row r="262" spans="1:118" hidden="1" outlineLevel="1">
      <c r="A262" s="103" t="s">
        <v>656</v>
      </c>
      <c r="B262" s="103" t="s">
        <v>640</v>
      </c>
      <c r="C262" s="103"/>
      <c r="D262" s="103"/>
      <c r="E262" s="103"/>
      <c r="F262" s="103"/>
      <c r="G262" s="103"/>
      <c r="H262" s="103"/>
      <c r="I262" s="103"/>
      <c r="J262" s="99" t="s">
        <v>238</v>
      </c>
      <c r="K262" s="357"/>
      <c r="L262" s="358"/>
      <c r="M262" s="358"/>
      <c r="N262" s="358"/>
      <c r="O262" s="358"/>
      <c r="P262" s="103"/>
      <c r="Q262" s="103"/>
      <c r="R262" s="103"/>
      <c r="S262" s="103"/>
      <c r="T262" s="103"/>
      <c r="U262" s="103"/>
      <c r="V262" s="103"/>
      <c r="W262" s="103"/>
      <c r="X262" s="103"/>
      <c r="Y262" s="103"/>
      <c r="Z262" s="103"/>
      <c r="AA262" s="103"/>
      <c r="AB262" s="103"/>
    </row>
    <row r="263" spans="1:118" hidden="1" outlineLevel="1">
      <c r="A263" s="103" t="s">
        <v>656</v>
      </c>
      <c r="B263" s="103" t="s">
        <v>658</v>
      </c>
      <c r="C263" s="103"/>
      <c r="D263" s="103"/>
      <c r="E263" s="103"/>
      <c r="F263" s="103"/>
      <c r="G263" s="103"/>
      <c r="H263" s="103"/>
      <c r="I263" s="103"/>
      <c r="J263" s="99" t="s">
        <v>226</v>
      </c>
      <c r="K263" s="365">
        <f t="shared" ref="K263:O263" si="116">IFERROR(K262/K261,0)</f>
        <v>0</v>
      </c>
      <c r="L263" s="366">
        <f t="shared" si="116"/>
        <v>0</v>
      </c>
      <c r="M263" s="366">
        <f t="shared" si="116"/>
        <v>0</v>
      </c>
      <c r="N263" s="366">
        <f t="shared" si="116"/>
        <v>0</v>
      </c>
      <c r="O263" s="366">
        <f t="shared" si="116"/>
        <v>0</v>
      </c>
      <c r="P263" s="103"/>
      <c r="Q263" s="103"/>
      <c r="R263" s="103"/>
      <c r="S263" s="103"/>
      <c r="T263" s="103"/>
      <c r="U263" s="103"/>
      <c r="V263" s="103"/>
      <c r="W263" s="103"/>
      <c r="X263" s="103"/>
      <c r="Y263" s="103"/>
      <c r="Z263" s="103"/>
      <c r="AA263" s="103"/>
      <c r="AB263" s="103"/>
    </row>
    <row r="264" spans="1:118" hidden="1" outlineLevel="1">
      <c r="A264" s="103" t="s">
        <v>659</v>
      </c>
      <c r="B264" s="103" t="s">
        <v>640</v>
      </c>
      <c r="C264" s="103"/>
      <c r="D264" s="103"/>
      <c r="E264" s="103"/>
      <c r="F264" s="103"/>
      <c r="G264" s="103"/>
      <c r="H264" s="103"/>
      <c r="I264" s="103"/>
      <c r="J264" s="99" t="s">
        <v>238</v>
      </c>
      <c r="K264" s="357"/>
      <c r="L264" s="358"/>
      <c r="M264" s="358"/>
      <c r="N264" s="358"/>
      <c r="O264" s="358"/>
      <c r="P264" s="103"/>
      <c r="Q264" s="103"/>
      <c r="R264" s="103"/>
      <c r="S264" s="103"/>
      <c r="T264" s="103"/>
      <c r="U264" s="103"/>
      <c r="V264" s="103"/>
      <c r="W264" s="103"/>
      <c r="X264" s="103"/>
      <c r="Y264" s="103"/>
      <c r="Z264" s="103"/>
      <c r="AA264" s="103"/>
      <c r="AB264" s="103"/>
    </row>
    <row r="265" spans="1:118" hidden="1" outlineLevel="1">
      <c r="A265" s="367" t="s">
        <v>668</v>
      </c>
      <c r="B265" s="103" t="s">
        <v>657</v>
      </c>
      <c r="C265" s="103"/>
      <c r="D265" s="103"/>
      <c r="E265" s="103"/>
      <c r="F265" s="103"/>
      <c r="G265" s="103"/>
      <c r="H265" s="103"/>
      <c r="I265" s="103"/>
      <c r="J265" s="99" t="s">
        <v>238</v>
      </c>
      <c r="K265" s="357"/>
      <c r="L265" s="358"/>
      <c r="M265" s="358"/>
      <c r="N265" s="358"/>
      <c r="O265" s="358"/>
      <c r="P265" s="103"/>
      <c r="Q265" s="103"/>
      <c r="R265" s="103"/>
      <c r="S265" s="103"/>
      <c r="T265" s="103"/>
      <c r="U265" s="103"/>
      <c r="V265" s="103"/>
      <c r="W265" s="103"/>
      <c r="X265" s="103"/>
      <c r="Y265" s="103"/>
      <c r="Z265" s="103"/>
      <c r="AA265" s="103"/>
      <c r="AB265" s="103"/>
    </row>
    <row r="266" spans="1:118" hidden="1" outlineLevel="1">
      <c r="A266" s="368" t="str">
        <f>A265</f>
        <v>[ESO Affiliate or Related Undertaking that do not trade / transact with the ESO 1]</v>
      </c>
      <c r="B266" s="103" t="s">
        <v>640</v>
      </c>
      <c r="C266" s="103"/>
      <c r="D266" s="103"/>
      <c r="E266" s="103"/>
      <c r="F266" s="103"/>
      <c r="G266" s="103"/>
      <c r="H266" s="103"/>
      <c r="I266" s="103"/>
      <c r="J266" s="99" t="s">
        <v>238</v>
      </c>
      <c r="K266" s="357"/>
      <c r="L266" s="358"/>
      <c r="M266" s="358"/>
      <c r="N266" s="358"/>
      <c r="O266" s="358"/>
      <c r="P266" s="103"/>
      <c r="Q266" s="103"/>
      <c r="R266" s="103"/>
      <c r="S266" s="103"/>
      <c r="T266" s="103"/>
      <c r="U266" s="103"/>
      <c r="V266" s="103"/>
      <c r="W266" s="103"/>
      <c r="X266" s="103"/>
      <c r="Y266" s="103"/>
      <c r="Z266" s="103"/>
      <c r="AA266" s="103"/>
      <c r="AB266" s="103"/>
    </row>
    <row r="267" spans="1:118" hidden="1" outlineLevel="1">
      <c r="A267" s="368" t="str">
        <f>A265</f>
        <v>[ESO Affiliate or Related Undertaking that do not trade / transact with the ESO 1]</v>
      </c>
      <c r="B267" s="103" t="s">
        <v>658</v>
      </c>
      <c r="C267" s="103"/>
      <c r="D267" s="103"/>
      <c r="E267" s="103"/>
      <c r="F267" s="103"/>
      <c r="G267" s="103"/>
      <c r="H267" s="103"/>
      <c r="I267" s="103"/>
      <c r="J267" s="99" t="s">
        <v>226</v>
      </c>
      <c r="K267" s="365">
        <f t="shared" ref="K267:O267" si="117">IFERROR(K266/K265,0)</f>
        <v>0</v>
      </c>
      <c r="L267" s="366">
        <f t="shared" si="117"/>
        <v>0</v>
      </c>
      <c r="M267" s="366">
        <f t="shared" si="117"/>
        <v>0</v>
      </c>
      <c r="N267" s="366">
        <f t="shared" si="117"/>
        <v>0</v>
      </c>
      <c r="O267" s="366">
        <f t="shared" si="117"/>
        <v>0</v>
      </c>
      <c r="P267" s="103"/>
      <c r="Q267" s="103"/>
      <c r="R267" s="103"/>
      <c r="S267" s="103"/>
      <c r="T267" s="103"/>
      <c r="U267" s="103"/>
      <c r="V267" s="103"/>
      <c r="W267" s="103"/>
      <c r="X267" s="103"/>
      <c r="Y267" s="103"/>
      <c r="Z267" s="103"/>
      <c r="AA267" s="103"/>
      <c r="AB267" s="103"/>
    </row>
    <row r="268" spans="1:118" hidden="1" outlineLevel="1">
      <c r="A268" s="367" t="s">
        <v>669</v>
      </c>
      <c r="B268" s="103" t="s">
        <v>657</v>
      </c>
      <c r="C268" s="103"/>
      <c r="D268" s="103"/>
      <c r="E268" s="103"/>
      <c r="F268" s="103"/>
      <c r="G268" s="103"/>
      <c r="H268" s="103"/>
      <c r="I268" s="103"/>
      <c r="J268" s="99" t="s">
        <v>238</v>
      </c>
      <c r="K268" s="357"/>
      <c r="L268" s="358"/>
      <c r="M268" s="358"/>
      <c r="N268" s="358"/>
      <c r="O268" s="358"/>
      <c r="P268" s="103"/>
      <c r="Q268" s="103"/>
      <c r="R268" s="103"/>
      <c r="S268" s="103"/>
      <c r="T268" s="103"/>
      <c r="U268" s="103"/>
      <c r="V268" s="103"/>
      <c r="W268" s="103"/>
      <c r="X268" s="103"/>
      <c r="Y268" s="103"/>
      <c r="Z268" s="103"/>
      <c r="AA268" s="103"/>
      <c r="AB268" s="103"/>
    </row>
    <row r="269" spans="1:118" hidden="1" outlineLevel="1">
      <c r="A269" s="368" t="str">
        <f>A268</f>
        <v>[ESO Affiliate or Related Undertaking that do not trade / transact with the ESO 2]</v>
      </c>
      <c r="B269" s="103" t="s">
        <v>640</v>
      </c>
      <c r="C269" s="103"/>
      <c r="D269" s="103"/>
      <c r="E269" s="103"/>
      <c r="F269" s="103"/>
      <c r="G269" s="103"/>
      <c r="H269" s="103"/>
      <c r="I269" s="103"/>
      <c r="J269" s="99" t="s">
        <v>238</v>
      </c>
      <c r="K269" s="357"/>
      <c r="L269" s="358"/>
      <c r="M269" s="358"/>
      <c r="N269" s="358"/>
      <c r="O269" s="358"/>
      <c r="P269" s="103"/>
      <c r="Q269" s="103"/>
      <c r="R269" s="103"/>
      <c r="S269" s="103"/>
      <c r="T269" s="103"/>
      <c r="U269" s="103"/>
      <c r="V269" s="103"/>
      <c r="W269" s="103"/>
      <c r="X269" s="103"/>
      <c r="Y269" s="103"/>
      <c r="Z269" s="103"/>
      <c r="AA269" s="103"/>
      <c r="AB269" s="103"/>
      <c r="AC269" s="103"/>
      <c r="AD269" s="104"/>
      <c r="AE269" s="104"/>
      <c r="AF269" s="104"/>
      <c r="AG269" s="104"/>
      <c r="AH269" s="104"/>
      <c r="AI269" s="104"/>
      <c r="AJ269" s="104"/>
      <c r="AK269" s="104"/>
      <c r="AL269" s="104"/>
      <c r="AM269" s="104"/>
      <c r="AN269" s="104"/>
      <c r="AO269" s="104"/>
      <c r="AP269" s="104"/>
      <c r="AQ269" s="103"/>
      <c r="AV269" s="103"/>
      <c r="AW269" s="104"/>
      <c r="AX269" s="104"/>
      <c r="AY269" s="104"/>
      <c r="AZ269" s="104"/>
      <c r="BA269" s="104"/>
      <c r="BB269" s="104"/>
      <c r="BC269" s="104"/>
      <c r="BD269" s="104"/>
      <c r="BE269" s="104"/>
      <c r="BF269" s="104"/>
      <c r="BG269" s="104"/>
      <c r="BH269" s="104"/>
      <c r="BI269" s="104"/>
      <c r="BO269" s="103"/>
      <c r="BP269" s="104"/>
      <c r="BQ269" s="104"/>
      <c r="BR269" s="104"/>
      <c r="BS269" s="104"/>
      <c r="BT269" s="104"/>
      <c r="BU269" s="104"/>
      <c r="BV269" s="104"/>
      <c r="BW269" s="104"/>
      <c r="BX269" s="104"/>
      <c r="BY269" s="104"/>
      <c r="BZ269" s="104"/>
      <c r="CA269" s="104"/>
      <c r="CB269" s="104"/>
      <c r="CH269" s="103"/>
      <c r="CI269" s="104"/>
      <c r="CJ269" s="104"/>
      <c r="CK269" s="104"/>
      <c r="CL269" s="104"/>
      <c r="CM269" s="104"/>
      <c r="CN269" s="104"/>
      <c r="CO269" s="104"/>
      <c r="CP269" s="104"/>
      <c r="CQ269" s="104"/>
      <c r="CR269" s="104"/>
      <c r="CS269" s="104"/>
      <c r="CT269" s="104"/>
      <c r="CU269" s="104"/>
      <c r="DA269" s="103"/>
      <c r="DB269" s="104"/>
      <c r="DC269" s="104"/>
      <c r="DD269" s="104"/>
      <c r="DE269" s="104"/>
      <c r="DF269" s="104"/>
      <c r="DG269" s="104"/>
      <c r="DH269" s="104"/>
      <c r="DI269" s="104"/>
      <c r="DJ269" s="104"/>
      <c r="DK269" s="104"/>
      <c r="DL269" s="104"/>
      <c r="DM269" s="104"/>
      <c r="DN269" s="104"/>
    </row>
    <row r="270" spans="1:118" hidden="1" outlineLevel="1">
      <c r="A270" s="368" t="str">
        <f>A268</f>
        <v>[ESO Affiliate or Related Undertaking that do not trade / transact with the ESO 2]</v>
      </c>
      <c r="B270" s="103" t="s">
        <v>658</v>
      </c>
      <c r="C270" s="103"/>
      <c r="D270" s="103"/>
      <c r="E270" s="103"/>
      <c r="F270" s="103"/>
      <c r="G270" s="103"/>
      <c r="H270" s="103"/>
      <c r="I270" s="103"/>
      <c r="J270" s="99" t="s">
        <v>226</v>
      </c>
      <c r="K270" s="365">
        <f t="shared" ref="K270:O270" si="118">IFERROR(K269/K268,0)</f>
        <v>0</v>
      </c>
      <c r="L270" s="366">
        <f t="shared" si="118"/>
        <v>0</v>
      </c>
      <c r="M270" s="366">
        <f t="shared" si="118"/>
        <v>0</v>
      </c>
      <c r="N270" s="366">
        <f t="shared" si="118"/>
        <v>0</v>
      </c>
      <c r="O270" s="366">
        <f t="shared" si="118"/>
        <v>0</v>
      </c>
      <c r="P270" s="103"/>
      <c r="Q270" s="103"/>
      <c r="R270" s="103"/>
      <c r="S270" s="103"/>
      <c r="T270" s="103"/>
      <c r="U270" s="103"/>
      <c r="V270" s="103"/>
      <c r="W270" s="103"/>
      <c r="X270" s="103"/>
      <c r="Y270" s="103"/>
      <c r="Z270" s="103"/>
      <c r="AA270" s="103"/>
      <c r="AB270" s="103"/>
      <c r="AC270" s="103"/>
      <c r="AD270" s="104"/>
      <c r="AE270" s="104"/>
      <c r="AF270" s="104"/>
      <c r="AG270" s="104"/>
      <c r="AH270" s="104"/>
      <c r="AI270" s="104"/>
      <c r="AJ270" s="104"/>
      <c r="AK270" s="104"/>
      <c r="AL270" s="104"/>
      <c r="AM270" s="104"/>
      <c r="AN270" s="104"/>
      <c r="AO270" s="104"/>
      <c r="AP270" s="104"/>
      <c r="AQ270" s="103"/>
      <c r="AV270" s="103"/>
      <c r="AW270" s="104"/>
      <c r="AX270" s="104"/>
      <c r="AY270" s="104"/>
      <c r="AZ270" s="104"/>
      <c r="BA270" s="104"/>
      <c r="BB270" s="104"/>
      <c r="BC270" s="104"/>
      <c r="BD270" s="104"/>
      <c r="BE270" s="104"/>
      <c r="BF270" s="104"/>
      <c r="BG270" s="104"/>
      <c r="BH270" s="104"/>
      <c r="BI270" s="104"/>
      <c r="BO270" s="103"/>
      <c r="BP270" s="104"/>
      <c r="BQ270" s="104"/>
      <c r="BR270" s="104"/>
      <c r="BS270" s="104"/>
      <c r="BT270" s="104"/>
      <c r="BU270" s="104"/>
      <c r="BV270" s="104"/>
      <c r="BW270" s="104"/>
      <c r="BX270" s="104"/>
      <c r="BY270" s="104"/>
      <c r="BZ270" s="104"/>
      <c r="CA270" s="104"/>
      <c r="CB270" s="104"/>
      <c r="CH270" s="103"/>
      <c r="CI270" s="104"/>
      <c r="CJ270" s="104"/>
      <c r="CK270" s="104"/>
      <c r="CL270" s="104"/>
      <c r="CM270" s="104"/>
      <c r="CN270" s="104"/>
      <c r="CO270" s="104"/>
      <c r="CP270" s="104"/>
      <c r="CQ270" s="104"/>
      <c r="CR270" s="104"/>
      <c r="CS270" s="104"/>
      <c r="CT270" s="104"/>
      <c r="CU270" s="104"/>
      <c r="DA270" s="103"/>
      <c r="DB270" s="104"/>
      <c r="DC270" s="104"/>
      <c r="DD270" s="104"/>
      <c r="DE270" s="104"/>
      <c r="DF270" s="104"/>
      <c r="DG270" s="104"/>
      <c r="DH270" s="104"/>
      <c r="DI270" s="104"/>
      <c r="DJ270" s="104"/>
      <c r="DK270" s="104"/>
      <c r="DL270" s="104"/>
      <c r="DM270" s="104"/>
      <c r="DN270" s="104"/>
    </row>
    <row r="271" spans="1:118" hidden="1" outlineLevel="1">
      <c r="A271" s="367" t="s">
        <v>670</v>
      </c>
      <c r="B271" s="103" t="s">
        <v>657</v>
      </c>
      <c r="C271" s="103"/>
      <c r="D271" s="103"/>
      <c r="E271" s="103"/>
      <c r="F271" s="103"/>
      <c r="G271" s="103"/>
      <c r="H271" s="103"/>
      <c r="I271" s="103"/>
      <c r="J271" s="99" t="s">
        <v>238</v>
      </c>
      <c r="K271" s="357"/>
      <c r="L271" s="358"/>
      <c r="M271" s="358"/>
      <c r="N271" s="358"/>
      <c r="O271" s="358"/>
      <c r="P271" s="103"/>
      <c r="Q271" s="103"/>
      <c r="R271" s="103"/>
      <c r="S271" s="103"/>
      <c r="T271" s="103"/>
      <c r="U271" s="103"/>
      <c r="V271" s="103"/>
      <c r="W271" s="103"/>
      <c r="X271" s="103"/>
      <c r="Y271" s="103"/>
      <c r="Z271" s="103"/>
      <c r="AA271" s="103"/>
      <c r="AB271" s="103"/>
      <c r="AC271" s="103"/>
      <c r="AD271" s="104"/>
      <c r="AE271" s="104"/>
      <c r="AF271" s="104"/>
      <c r="AG271" s="104"/>
      <c r="AH271" s="104"/>
      <c r="AI271" s="104"/>
      <c r="AJ271" s="104"/>
      <c r="AK271" s="104"/>
      <c r="AL271" s="104"/>
      <c r="AM271" s="104"/>
      <c r="AN271" s="104"/>
      <c r="AO271" s="104"/>
      <c r="AP271" s="104"/>
      <c r="AQ271" s="103"/>
      <c r="AV271" s="103"/>
      <c r="AW271" s="104"/>
      <c r="AX271" s="104"/>
      <c r="AY271" s="104"/>
      <c r="AZ271" s="104"/>
      <c r="BA271" s="104"/>
      <c r="BB271" s="104"/>
      <c r="BC271" s="104"/>
      <c r="BD271" s="104"/>
      <c r="BE271" s="104"/>
      <c r="BF271" s="104"/>
      <c r="BG271" s="104"/>
      <c r="BH271" s="104"/>
      <c r="BI271" s="104"/>
      <c r="BO271" s="103"/>
      <c r="BP271" s="104"/>
      <c r="BQ271" s="104"/>
      <c r="BR271" s="104"/>
      <c r="BS271" s="104"/>
      <c r="BT271" s="104"/>
      <c r="BU271" s="104"/>
      <c r="BV271" s="104"/>
      <c r="BW271" s="104"/>
      <c r="BX271" s="104"/>
      <c r="BY271" s="104"/>
      <c r="BZ271" s="104"/>
      <c r="CA271" s="104"/>
      <c r="CB271" s="104"/>
      <c r="CH271" s="103"/>
      <c r="CI271" s="104"/>
      <c r="CJ271" s="104"/>
      <c r="CK271" s="104"/>
      <c r="CL271" s="104"/>
      <c r="CM271" s="104"/>
      <c r="CN271" s="104"/>
      <c r="CO271" s="104"/>
      <c r="CP271" s="104"/>
      <c r="CQ271" s="104"/>
      <c r="CR271" s="104"/>
      <c r="CS271" s="104"/>
      <c r="CT271" s="104"/>
      <c r="CU271" s="104"/>
      <c r="DA271" s="103"/>
      <c r="DB271" s="104"/>
      <c r="DC271" s="104"/>
      <c r="DD271" s="104"/>
      <c r="DE271" s="104"/>
      <c r="DF271" s="104"/>
      <c r="DG271" s="104"/>
      <c r="DH271" s="104"/>
      <c r="DI271" s="104"/>
      <c r="DJ271" s="104"/>
      <c r="DK271" s="104"/>
      <c r="DL271" s="104"/>
      <c r="DM271" s="104"/>
      <c r="DN271" s="104"/>
    </row>
    <row r="272" spans="1:118" hidden="1" outlineLevel="1">
      <c r="A272" s="368" t="str">
        <f>A271</f>
        <v>[ESO Affiliate or Related Undertaking that do not trade / transact with the ESO 3]</v>
      </c>
      <c r="B272" s="103" t="s">
        <v>640</v>
      </c>
      <c r="C272" s="103"/>
      <c r="D272" s="103"/>
      <c r="E272" s="103"/>
      <c r="F272" s="103"/>
      <c r="G272" s="103"/>
      <c r="H272" s="103"/>
      <c r="I272" s="103"/>
      <c r="J272" s="99" t="s">
        <v>238</v>
      </c>
      <c r="K272" s="357"/>
      <c r="L272" s="358"/>
      <c r="M272" s="358"/>
      <c r="N272" s="358"/>
      <c r="O272" s="358"/>
      <c r="P272" s="103"/>
      <c r="Q272" s="103"/>
      <c r="R272" s="103"/>
      <c r="S272" s="103"/>
      <c r="T272" s="103"/>
      <c r="U272" s="103"/>
      <c r="V272" s="103"/>
      <c r="W272" s="103"/>
      <c r="X272" s="103"/>
      <c r="Y272" s="103"/>
      <c r="Z272" s="103"/>
      <c r="AA272" s="103"/>
      <c r="AB272" s="103"/>
      <c r="AC272" s="103"/>
      <c r="AD272" s="104"/>
      <c r="AE272" s="104"/>
      <c r="AF272" s="104"/>
      <c r="AG272" s="104"/>
      <c r="AH272" s="104"/>
      <c r="AI272" s="104"/>
      <c r="AJ272" s="104"/>
      <c r="AK272" s="104"/>
      <c r="AL272" s="104"/>
      <c r="AM272" s="104"/>
      <c r="AN272" s="104"/>
      <c r="AO272" s="104"/>
      <c r="AP272" s="104"/>
      <c r="AQ272" s="103"/>
      <c r="AV272" s="103"/>
      <c r="AW272" s="104"/>
      <c r="AX272" s="104"/>
      <c r="AY272" s="104"/>
      <c r="AZ272" s="104"/>
      <c r="BA272" s="104"/>
      <c r="BB272" s="104"/>
      <c r="BC272" s="104"/>
      <c r="BD272" s="104"/>
      <c r="BE272" s="104"/>
      <c r="BF272" s="104"/>
      <c r="BG272" s="104"/>
      <c r="BH272" s="104"/>
      <c r="BI272" s="104"/>
      <c r="BO272" s="103"/>
      <c r="BP272" s="104"/>
      <c r="BQ272" s="104"/>
      <c r="BR272" s="104"/>
      <c r="BS272" s="104"/>
      <c r="BT272" s="104"/>
      <c r="BU272" s="104"/>
      <c r="BV272" s="104"/>
      <c r="BW272" s="104"/>
      <c r="BX272" s="104"/>
      <c r="BY272" s="104"/>
      <c r="BZ272" s="104"/>
      <c r="CA272" s="104"/>
      <c r="CB272" s="104"/>
      <c r="CH272" s="103"/>
      <c r="CI272" s="104"/>
      <c r="CJ272" s="104"/>
      <c r="CK272" s="104"/>
      <c r="CL272" s="104"/>
      <c r="CM272" s="104"/>
      <c r="CN272" s="104"/>
      <c r="CO272" s="104"/>
      <c r="CP272" s="104"/>
      <c r="CQ272" s="104"/>
      <c r="CR272" s="104"/>
      <c r="CS272" s="104"/>
      <c r="CT272" s="104"/>
      <c r="CU272" s="104"/>
      <c r="DA272" s="103"/>
      <c r="DB272" s="104"/>
      <c r="DC272" s="104"/>
      <c r="DD272" s="104"/>
      <c r="DE272" s="104"/>
      <c r="DF272" s="104"/>
      <c r="DG272" s="104"/>
      <c r="DH272" s="104"/>
      <c r="DI272" s="104"/>
      <c r="DJ272" s="104"/>
      <c r="DK272" s="104"/>
      <c r="DL272" s="104"/>
      <c r="DM272" s="104"/>
      <c r="DN272" s="104"/>
    </row>
    <row r="273" spans="1:118" hidden="1" outlineLevel="1">
      <c r="A273" s="368" t="str">
        <f>A271</f>
        <v>[ESO Affiliate or Related Undertaking that do not trade / transact with the ESO 3]</v>
      </c>
      <c r="B273" s="103" t="s">
        <v>658</v>
      </c>
      <c r="C273" s="103"/>
      <c r="D273" s="103"/>
      <c r="E273" s="103"/>
      <c r="F273" s="103"/>
      <c r="G273" s="103"/>
      <c r="H273" s="103"/>
      <c r="I273" s="103"/>
      <c r="J273" s="99" t="s">
        <v>226</v>
      </c>
      <c r="K273" s="365">
        <f t="shared" ref="K273:O273" si="119">IFERROR(K272/K271,0)</f>
        <v>0</v>
      </c>
      <c r="L273" s="366">
        <f t="shared" si="119"/>
        <v>0</v>
      </c>
      <c r="M273" s="366">
        <f t="shared" si="119"/>
        <v>0</v>
      </c>
      <c r="N273" s="366">
        <f t="shared" si="119"/>
        <v>0</v>
      </c>
      <c r="O273" s="366">
        <f t="shared" si="119"/>
        <v>0</v>
      </c>
      <c r="P273" s="103"/>
      <c r="Q273" s="103"/>
      <c r="R273" s="103"/>
      <c r="S273" s="103"/>
      <c r="T273" s="103"/>
      <c r="U273" s="103"/>
      <c r="V273" s="103"/>
      <c r="W273" s="103"/>
      <c r="X273" s="103"/>
      <c r="Y273" s="103"/>
      <c r="Z273" s="103"/>
      <c r="AA273" s="103"/>
      <c r="AB273" s="103"/>
      <c r="AC273" s="103"/>
      <c r="AD273" s="104"/>
      <c r="AE273" s="104"/>
      <c r="AF273" s="104"/>
      <c r="AG273" s="104"/>
      <c r="AH273" s="104"/>
      <c r="AI273" s="104"/>
      <c r="AJ273" s="104"/>
      <c r="AK273" s="104"/>
      <c r="AL273" s="104"/>
      <c r="AM273" s="104"/>
      <c r="AN273" s="104"/>
      <c r="AO273" s="104"/>
      <c r="AP273" s="104"/>
      <c r="AQ273" s="103"/>
      <c r="AV273" s="103"/>
      <c r="AW273" s="104"/>
      <c r="AX273" s="104"/>
      <c r="AY273" s="104"/>
      <c r="AZ273" s="104"/>
      <c r="BA273" s="104"/>
      <c r="BB273" s="104"/>
      <c r="BC273" s="104"/>
      <c r="BD273" s="104"/>
      <c r="BE273" s="104"/>
      <c r="BF273" s="104"/>
      <c r="BG273" s="104"/>
      <c r="BH273" s="104"/>
      <c r="BI273" s="104"/>
      <c r="BO273" s="103"/>
      <c r="BP273" s="104"/>
      <c r="BQ273" s="104"/>
      <c r="BR273" s="104"/>
      <c r="BS273" s="104"/>
      <c r="BT273" s="104"/>
      <c r="BU273" s="104"/>
      <c r="BV273" s="104"/>
      <c r="BW273" s="104"/>
      <c r="BX273" s="104"/>
      <c r="BY273" s="104"/>
      <c r="BZ273" s="104"/>
      <c r="CA273" s="104"/>
      <c r="CB273" s="104"/>
      <c r="CH273" s="103"/>
      <c r="CI273" s="104"/>
      <c r="CJ273" s="104"/>
      <c r="CK273" s="104"/>
      <c r="CL273" s="104"/>
      <c r="CM273" s="104"/>
      <c r="CN273" s="104"/>
      <c r="CO273" s="104"/>
      <c r="CP273" s="104"/>
      <c r="CQ273" s="104"/>
      <c r="CR273" s="104"/>
      <c r="CS273" s="104"/>
      <c r="CT273" s="104"/>
      <c r="CU273" s="104"/>
      <c r="DA273" s="103"/>
      <c r="DB273" s="104"/>
      <c r="DC273" s="104"/>
      <c r="DD273" s="104"/>
      <c r="DE273" s="104"/>
      <c r="DF273" s="104"/>
      <c r="DG273" s="104"/>
      <c r="DH273" s="104"/>
      <c r="DI273" s="104"/>
      <c r="DJ273" s="104"/>
      <c r="DK273" s="104"/>
      <c r="DL273" s="104"/>
      <c r="DM273" s="104"/>
      <c r="DN273" s="104"/>
    </row>
    <row r="274" spans="1:118" hidden="1" outlineLevel="1">
      <c r="A274" s="367" t="s">
        <v>663</v>
      </c>
      <c r="B274" s="103" t="s">
        <v>657</v>
      </c>
      <c r="C274" s="103"/>
      <c r="D274" s="103"/>
      <c r="E274" s="103"/>
      <c r="F274" s="103"/>
      <c r="G274" s="103"/>
      <c r="H274" s="103"/>
      <c r="I274" s="103"/>
      <c r="J274" s="99" t="s">
        <v>238</v>
      </c>
      <c r="K274" s="357"/>
      <c r="L274" s="358"/>
      <c r="M274" s="358"/>
      <c r="N274" s="358"/>
      <c r="O274" s="358"/>
      <c r="P274" s="103"/>
      <c r="Q274" s="103"/>
      <c r="R274" s="103"/>
      <c r="S274" s="103"/>
      <c r="T274" s="103"/>
      <c r="U274" s="103"/>
      <c r="V274" s="103"/>
      <c r="W274" s="103"/>
      <c r="X274" s="103"/>
      <c r="Y274" s="103"/>
      <c r="Z274" s="103"/>
      <c r="AA274" s="103"/>
      <c r="AB274" s="103"/>
      <c r="AC274" s="103"/>
      <c r="AD274" s="104"/>
      <c r="AE274" s="104"/>
      <c r="AF274" s="104"/>
      <c r="AG274" s="104"/>
      <c r="AH274" s="104"/>
      <c r="AI274" s="104"/>
      <c r="AJ274" s="104"/>
      <c r="AK274" s="104"/>
      <c r="AL274" s="104"/>
      <c r="AM274" s="104"/>
      <c r="AN274" s="104"/>
      <c r="AO274" s="104"/>
      <c r="AP274" s="104"/>
      <c r="AQ274" s="103"/>
      <c r="AV274" s="103"/>
      <c r="AW274" s="104"/>
      <c r="AX274" s="104"/>
      <c r="AY274" s="104"/>
      <c r="AZ274" s="104"/>
      <c r="BA274" s="104"/>
      <c r="BB274" s="104"/>
      <c r="BC274" s="104"/>
      <c r="BD274" s="104"/>
      <c r="BE274" s="104"/>
      <c r="BF274" s="104"/>
      <c r="BG274" s="104"/>
      <c r="BH274" s="104"/>
      <c r="BI274" s="104"/>
      <c r="BO274" s="103"/>
      <c r="BP274" s="104"/>
      <c r="BQ274" s="104"/>
      <c r="BR274" s="104"/>
      <c r="BS274" s="104"/>
      <c r="BT274" s="104"/>
      <c r="BU274" s="104"/>
      <c r="BV274" s="104"/>
      <c r="BW274" s="104"/>
      <c r="BX274" s="104"/>
      <c r="BY274" s="104"/>
      <c r="BZ274" s="104"/>
      <c r="CA274" s="104"/>
      <c r="CB274" s="104"/>
      <c r="CH274" s="103"/>
      <c r="CI274" s="104"/>
      <c r="CJ274" s="104"/>
      <c r="CK274" s="104"/>
      <c r="CL274" s="104"/>
      <c r="CM274" s="104"/>
      <c r="CN274" s="104"/>
      <c r="CO274" s="104"/>
      <c r="CP274" s="104"/>
      <c r="CQ274" s="104"/>
      <c r="CR274" s="104"/>
      <c r="CS274" s="104"/>
      <c r="CT274" s="104"/>
      <c r="CU274" s="104"/>
      <c r="DA274" s="103"/>
      <c r="DB274" s="104"/>
      <c r="DC274" s="104"/>
      <c r="DD274" s="104"/>
      <c r="DE274" s="104"/>
      <c r="DF274" s="104"/>
      <c r="DG274" s="104"/>
      <c r="DH274" s="104"/>
      <c r="DI274" s="104"/>
      <c r="DJ274" s="104"/>
      <c r="DK274" s="104"/>
      <c r="DL274" s="104"/>
      <c r="DM274" s="104"/>
      <c r="DN274" s="104"/>
    </row>
    <row r="275" spans="1:118" hidden="1" outlineLevel="1">
      <c r="A275" s="368" t="str">
        <f>A274</f>
        <v>[ESO Affiliate or Related Undertaking that do not trade / transact with the ESO 4]</v>
      </c>
      <c r="B275" s="103" t="s">
        <v>640</v>
      </c>
      <c r="C275" s="103"/>
      <c r="D275" s="103"/>
      <c r="E275" s="103"/>
      <c r="F275" s="103"/>
      <c r="G275" s="103"/>
      <c r="H275" s="103"/>
      <c r="I275" s="103"/>
      <c r="J275" s="99" t="s">
        <v>238</v>
      </c>
      <c r="K275" s="357"/>
      <c r="L275" s="358"/>
      <c r="M275" s="358"/>
      <c r="N275" s="358"/>
      <c r="O275" s="358"/>
      <c r="P275" s="103"/>
      <c r="Q275" s="103"/>
      <c r="R275" s="103"/>
      <c r="S275" s="103"/>
      <c r="T275" s="103"/>
      <c r="U275" s="103"/>
      <c r="V275" s="103"/>
      <c r="W275" s="103"/>
      <c r="X275" s="103"/>
      <c r="Y275" s="103"/>
      <c r="Z275" s="103"/>
      <c r="AA275" s="103"/>
      <c r="AB275" s="103"/>
      <c r="AC275" s="103"/>
      <c r="AD275" s="104"/>
      <c r="AE275" s="104"/>
      <c r="AF275" s="104"/>
      <c r="AG275" s="104"/>
      <c r="AH275" s="104"/>
      <c r="AI275" s="104"/>
      <c r="AJ275" s="104"/>
      <c r="AK275" s="104"/>
      <c r="AL275" s="104"/>
      <c r="AM275" s="104"/>
      <c r="AN275" s="104"/>
      <c r="AO275" s="104"/>
      <c r="AP275" s="104"/>
      <c r="AQ275" s="103"/>
      <c r="AV275" s="103"/>
      <c r="AW275" s="104"/>
      <c r="AX275" s="104"/>
      <c r="AY275" s="104"/>
      <c r="AZ275" s="104"/>
      <c r="BA275" s="104"/>
      <c r="BB275" s="104"/>
      <c r="BC275" s="104"/>
      <c r="BD275" s="104"/>
      <c r="BE275" s="104"/>
      <c r="BF275" s="104"/>
      <c r="BG275" s="104"/>
      <c r="BH275" s="104"/>
      <c r="BI275" s="104"/>
      <c r="BO275" s="103"/>
      <c r="BP275" s="104"/>
      <c r="BQ275" s="104"/>
      <c r="BR275" s="104"/>
      <c r="BS275" s="104"/>
      <c r="BT275" s="104"/>
      <c r="BU275" s="104"/>
      <c r="BV275" s="104"/>
      <c r="BW275" s="104"/>
      <c r="BX275" s="104"/>
      <c r="BY275" s="104"/>
      <c r="BZ275" s="104"/>
      <c r="CA275" s="104"/>
      <c r="CB275" s="104"/>
      <c r="CH275" s="103"/>
      <c r="CI275" s="104"/>
      <c r="CJ275" s="104"/>
      <c r="CK275" s="104"/>
      <c r="CL275" s="104"/>
      <c r="CM275" s="104"/>
      <c r="CN275" s="104"/>
      <c r="CO275" s="104"/>
      <c r="CP275" s="104"/>
      <c r="CQ275" s="104"/>
      <c r="CR275" s="104"/>
      <c r="CS275" s="104"/>
      <c r="CT275" s="104"/>
      <c r="CU275" s="104"/>
      <c r="DA275" s="103"/>
      <c r="DB275" s="104"/>
      <c r="DC275" s="104"/>
      <c r="DD275" s="104"/>
      <c r="DE275" s="104"/>
      <c r="DF275" s="104"/>
      <c r="DG275" s="104"/>
      <c r="DH275" s="104"/>
      <c r="DI275" s="104"/>
      <c r="DJ275" s="104"/>
      <c r="DK275" s="104"/>
      <c r="DL275" s="104"/>
      <c r="DM275" s="104"/>
      <c r="DN275" s="104"/>
    </row>
    <row r="276" spans="1:118" hidden="1" outlineLevel="1">
      <c r="A276" s="368" t="str">
        <f>A274</f>
        <v>[ESO Affiliate or Related Undertaking that do not trade / transact with the ESO 4]</v>
      </c>
      <c r="B276" s="103" t="s">
        <v>658</v>
      </c>
      <c r="C276" s="103"/>
      <c r="D276" s="103"/>
      <c r="E276" s="103"/>
      <c r="F276" s="103"/>
      <c r="G276" s="103"/>
      <c r="H276" s="103"/>
      <c r="I276" s="103"/>
      <c r="J276" s="99" t="s">
        <v>226</v>
      </c>
      <c r="K276" s="365">
        <f t="shared" ref="K276:O276" si="120">IFERROR(K275/K274,0)</f>
        <v>0</v>
      </c>
      <c r="L276" s="366">
        <f t="shared" si="120"/>
        <v>0</v>
      </c>
      <c r="M276" s="366">
        <f t="shared" si="120"/>
        <v>0</v>
      </c>
      <c r="N276" s="366">
        <f t="shared" si="120"/>
        <v>0</v>
      </c>
      <c r="O276" s="366">
        <f t="shared" si="120"/>
        <v>0</v>
      </c>
      <c r="P276" s="103"/>
      <c r="Q276" s="103"/>
      <c r="R276" s="103"/>
      <c r="S276" s="103"/>
      <c r="T276" s="103"/>
      <c r="U276" s="103"/>
      <c r="V276" s="103"/>
      <c r="W276" s="103"/>
      <c r="X276" s="103"/>
      <c r="Y276" s="103"/>
      <c r="Z276" s="103"/>
      <c r="AA276" s="103"/>
      <c r="AB276" s="103"/>
      <c r="AC276" s="103"/>
      <c r="AD276" s="104"/>
      <c r="AE276" s="104"/>
      <c r="AF276" s="104"/>
      <c r="AG276" s="104"/>
      <c r="AH276" s="104"/>
      <c r="AI276" s="104"/>
      <c r="AJ276" s="104"/>
      <c r="AK276" s="104"/>
      <c r="AL276" s="104"/>
      <c r="AM276" s="104"/>
      <c r="AN276" s="104"/>
      <c r="AO276" s="104"/>
      <c r="AP276" s="104"/>
      <c r="AQ276" s="103"/>
      <c r="AV276" s="103"/>
      <c r="AW276" s="104"/>
      <c r="AX276" s="104"/>
      <c r="AY276" s="104"/>
      <c r="AZ276" s="104"/>
      <c r="BA276" s="104"/>
      <c r="BB276" s="104"/>
      <c r="BC276" s="104"/>
      <c r="BD276" s="104"/>
      <c r="BE276" s="104"/>
      <c r="BF276" s="104"/>
      <c r="BG276" s="104"/>
      <c r="BH276" s="104"/>
      <c r="BI276" s="104"/>
      <c r="BO276" s="103"/>
      <c r="BP276" s="104"/>
      <c r="BQ276" s="104"/>
      <c r="BR276" s="104"/>
      <c r="BS276" s="104"/>
      <c r="BT276" s="104"/>
      <c r="BU276" s="104"/>
      <c r="BV276" s="104"/>
      <c r="BW276" s="104"/>
      <c r="BX276" s="104"/>
      <c r="BY276" s="104"/>
      <c r="BZ276" s="104"/>
      <c r="CA276" s="104"/>
      <c r="CB276" s="104"/>
      <c r="CH276" s="103"/>
      <c r="CI276" s="104"/>
      <c r="CJ276" s="104"/>
      <c r="CK276" s="104"/>
      <c r="CL276" s="104"/>
      <c r="CM276" s="104"/>
      <c r="CN276" s="104"/>
      <c r="CO276" s="104"/>
      <c r="CP276" s="104"/>
      <c r="CQ276" s="104"/>
      <c r="CR276" s="104"/>
      <c r="CS276" s="104"/>
      <c r="CT276" s="104"/>
      <c r="CU276" s="104"/>
      <c r="DA276" s="103"/>
      <c r="DB276" s="104"/>
      <c r="DC276" s="104"/>
      <c r="DD276" s="104"/>
      <c r="DE276" s="104"/>
      <c r="DF276" s="104"/>
      <c r="DG276" s="104"/>
      <c r="DH276" s="104"/>
      <c r="DI276" s="104"/>
      <c r="DJ276" s="104"/>
      <c r="DK276" s="104"/>
      <c r="DL276" s="104"/>
      <c r="DM276" s="104"/>
      <c r="DN276" s="104"/>
    </row>
    <row r="277" spans="1:118" hidden="1" outlineLevel="1">
      <c r="A277" s="367" t="s">
        <v>664</v>
      </c>
      <c r="B277" s="103" t="s">
        <v>657</v>
      </c>
      <c r="C277" s="103"/>
      <c r="D277" s="103"/>
      <c r="E277" s="103"/>
      <c r="F277" s="103"/>
      <c r="G277" s="103"/>
      <c r="H277" s="103"/>
      <c r="I277" s="103"/>
      <c r="J277" s="99" t="s">
        <v>238</v>
      </c>
      <c r="K277" s="357"/>
      <c r="L277" s="358"/>
      <c r="M277" s="358"/>
      <c r="N277" s="358"/>
      <c r="O277" s="358"/>
      <c r="P277" s="103"/>
      <c r="Q277" s="103"/>
      <c r="R277" s="103"/>
      <c r="S277" s="103"/>
      <c r="T277" s="103"/>
      <c r="U277" s="103"/>
      <c r="V277" s="103"/>
      <c r="W277" s="103"/>
      <c r="X277" s="103"/>
      <c r="Y277" s="103"/>
      <c r="Z277" s="103"/>
      <c r="AA277" s="103"/>
      <c r="AB277" s="103"/>
      <c r="AC277" s="103"/>
      <c r="AD277" s="104"/>
      <c r="AE277" s="104"/>
      <c r="AF277" s="104"/>
      <c r="AG277" s="104"/>
      <c r="AH277" s="104"/>
      <c r="AI277" s="104"/>
      <c r="AJ277" s="104"/>
      <c r="AK277" s="104"/>
      <c r="AL277" s="104"/>
      <c r="AM277" s="104"/>
      <c r="AN277" s="104"/>
      <c r="AO277" s="104"/>
      <c r="AP277" s="104"/>
      <c r="AQ277" s="103"/>
      <c r="AV277" s="103"/>
      <c r="AW277" s="104"/>
      <c r="AX277" s="104"/>
      <c r="AY277" s="104"/>
      <c r="AZ277" s="104"/>
      <c r="BA277" s="104"/>
      <c r="BB277" s="104"/>
      <c r="BC277" s="104"/>
      <c r="BD277" s="104"/>
      <c r="BE277" s="104"/>
      <c r="BF277" s="104"/>
      <c r="BG277" s="104"/>
      <c r="BH277" s="104"/>
      <c r="BI277" s="104"/>
      <c r="BO277" s="103"/>
      <c r="BP277" s="104"/>
      <c r="BQ277" s="104"/>
      <c r="BR277" s="104"/>
      <c r="BS277" s="104"/>
      <c r="BT277" s="104"/>
      <c r="BU277" s="104"/>
      <c r="BV277" s="104"/>
      <c r="BW277" s="104"/>
      <c r="BX277" s="104"/>
      <c r="BY277" s="104"/>
      <c r="BZ277" s="104"/>
      <c r="CA277" s="104"/>
      <c r="CB277" s="104"/>
      <c r="CH277" s="103"/>
      <c r="CI277" s="104"/>
      <c r="CJ277" s="104"/>
      <c r="CK277" s="104"/>
      <c r="CL277" s="104"/>
      <c r="CM277" s="104"/>
      <c r="CN277" s="104"/>
      <c r="CO277" s="104"/>
      <c r="CP277" s="104"/>
      <c r="CQ277" s="104"/>
      <c r="CR277" s="104"/>
      <c r="CS277" s="104"/>
      <c r="CT277" s="104"/>
      <c r="CU277" s="104"/>
      <c r="DA277" s="103"/>
      <c r="DB277" s="104"/>
      <c r="DC277" s="104"/>
      <c r="DD277" s="104"/>
      <c r="DE277" s="104"/>
      <c r="DF277" s="104"/>
      <c r="DG277" s="104"/>
      <c r="DH277" s="104"/>
      <c r="DI277" s="104"/>
      <c r="DJ277" s="104"/>
      <c r="DK277" s="104"/>
      <c r="DL277" s="104"/>
      <c r="DM277" s="104"/>
      <c r="DN277" s="104"/>
    </row>
    <row r="278" spans="1:118" hidden="1" outlineLevel="1">
      <c r="A278" s="368" t="str">
        <f>A277</f>
        <v>[ESO Affiliate or Related Undertaking that do not trade / transact with the ESO 5]</v>
      </c>
      <c r="B278" s="103" t="s">
        <v>640</v>
      </c>
      <c r="C278" s="103"/>
      <c r="D278" s="103"/>
      <c r="E278" s="103"/>
      <c r="F278" s="103"/>
      <c r="G278" s="103"/>
      <c r="H278" s="103"/>
      <c r="I278" s="103"/>
      <c r="J278" s="99" t="s">
        <v>238</v>
      </c>
      <c r="K278" s="357"/>
      <c r="L278" s="358"/>
      <c r="M278" s="358"/>
      <c r="N278" s="358"/>
      <c r="O278" s="358"/>
      <c r="P278" s="103"/>
      <c r="Q278" s="103"/>
      <c r="R278" s="103"/>
      <c r="S278" s="103"/>
      <c r="T278" s="103"/>
      <c r="U278" s="103"/>
      <c r="V278" s="103"/>
      <c r="W278" s="103"/>
      <c r="X278" s="103"/>
      <c r="Y278" s="103"/>
      <c r="Z278" s="103"/>
      <c r="AA278" s="103"/>
      <c r="AB278" s="103"/>
      <c r="AC278" s="103"/>
      <c r="AD278" s="104"/>
      <c r="AE278" s="104"/>
      <c r="AF278" s="104"/>
      <c r="AG278" s="104"/>
      <c r="AH278" s="104"/>
      <c r="AI278" s="104"/>
      <c r="AJ278" s="104"/>
      <c r="AK278" s="104"/>
      <c r="AL278" s="104"/>
      <c r="AM278" s="104"/>
      <c r="AN278" s="104"/>
      <c r="AO278" s="104"/>
      <c r="AP278" s="104"/>
      <c r="AQ278" s="103"/>
      <c r="AV278" s="103"/>
      <c r="AW278" s="104"/>
      <c r="AX278" s="104"/>
      <c r="AY278" s="104"/>
      <c r="AZ278" s="104"/>
      <c r="BA278" s="104"/>
      <c r="BB278" s="104"/>
      <c r="BC278" s="104"/>
      <c r="BD278" s="104"/>
      <c r="BE278" s="104"/>
      <c r="BF278" s="104"/>
      <c r="BG278" s="104"/>
      <c r="BH278" s="104"/>
      <c r="BI278" s="104"/>
      <c r="BO278" s="103"/>
      <c r="BP278" s="104"/>
      <c r="BQ278" s="104"/>
      <c r="BR278" s="104"/>
      <c r="BS278" s="104"/>
      <c r="BT278" s="104"/>
      <c r="BU278" s="104"/>
      <c r="BV278" s="104"/>
      <c r="BW278" s="104"/>
      <c r="BX278" s="104"/>
      <c r="BY278" s="104"/>
      <c r="BZ278" s="104"/>
      <c r="CA278" s="104"/>
      <c r="CB278" s="104"/>
      <c r="CH278" s="103"/>
      <c r="CI278" s="104"/>
      <c r="CJ278" s="104"/>
      <c r="CK278" s="104"/>
      <c r="CL278" s="104"/>
      <c r="CM278" s="104"/>
      <c r="CN278" s="104"/>
      <c r="CO278" s="104"/>
      <c r="CP278" s="104"/>
      <c r="CQ278" s="104"/>
      <c r="CR278" s="104"/>
      <c r="CS278" s="104"/>
      <c r="CT278" s="104"/>
      <c r="CU278" s="104"/>
      <c r="DA278" s="103"/>
      <c r="DB278" s="104"/>
      <c r="DC278" s="104"/>
      <c r="DD278" s="104"/>
      <c r="DE278" s="104"/>
      <c r="DF278" s="104"/>
      <c r="DG278" s="104"/>
      <c r="DH278" s="104"/>
      <c r="DI278" s="104"/>
      <c r="DJ278" s="104"/>
      <c r="DK278" s="104"/>
      <c r="DL278" s="104"/>
      <c r="DM278" s="104"/>
      <c r="DN278" s="104"/>
    </row>
    <row r="279" spans="1:118" hidden="1" outlineLevel="1">
      <c r="A279" s="368" t="str">
        <f>A277</f>
        <v>[ESO Affiliate or Related Undertaking that do not trade / transact with the ESO 5]</v>
      </c>
      <c r="B279" s="103" t="s">
        <v>658</v>
      </c>
      <c r="C279" s="103"/>
      <c r="D279" s="103"/>
      <c r="E279" s="103"/>
      <c r="F279" s="103"/>
      <c r="G279" s="103"/>
      <c r="H279" s="103"/>
      <c r="I279" s="103"/>
      <c r="J279" s="99" t="s">
        <v>226</v>
      </c>
      <c r="K279" s="365">
        <f t="shared" ref="K279:O279" si="121">IFERROR(K278/K277,0)</f>
        <v>0</v>
      </c>
      <c r="L279" s="366">
        <f t="shared" si="121"/>
        <v>0</v>
      </c>
      <c r="M279" s="366">
        <f t="shared" si="121"/>
        <v>0</v>
      </c>
      <c r="N279" s="366">
        <f t="shared" si="121"/>
        <v>0</v>
      </c>
      <c r="O279" s="366">
        <f t="shared" si="121"/>
        <v>0</v>
      </c>
      <c r="P279" s="103"/>
      <c r="Q279" s="103"/>
      <c r="R279" s="103"/>
      <c r="S279" s="103"/>
      <c r="T279" s="103"/>
      <c r="U279" s="103"/>
      <c r="V279" s="103"/>
      <c r="W279" s="103"/>
      <c r="X279" s="103"/>
      <c r="Y279" s="103"/>
      <c r="Z279" s="103"/>
      <c r="AA279" s="103"/>
      <c r="AB279" s="103"/>
      <c r="AC279" s="103"/>
      <c r="AD279" s="104"/>
      <c r="AE279" s="104"/>
      <c r="AF279" s="104"/>
      <c r="AG279" s="104"/>
      <c r="AH279" s="104"/>
      <c r="AI279" s="104"/>
      <c r="AJ279" s="104"/>
      <c r="AK279" s="104"/>
      <c r="AL279" s="104"/>
      <c r="AM279" s="104"/>
      <c r="AN279" s="104"/>
      <c r="AO279" s="104"/>
      <c r="AP279" s="104"/>
      <c r="AQ279" s="103"/>
      <c r="AV279" s="103"/>
      <c r="AW279" s="104"/>
      <c r="AX279" s="104"/>
      <c r="AY279" s="104"/>
      <c r="AZ279" s="104"/>
      <c r="BA279" s="104"/>
      <c r="BB279" s="104"/>
      <c r="BC279" s="104"/>
      <c r="BD279" s="104"/>
      <c r="BE279" s="104"/>
      <c r="BF279" s="104"/>
      <c r="BG279" s="104"/>
      <c r="BH279" s="104"/>
      <c r="BI279" s="104"/>
      <c r="BO279" s="103"/>
      <c r="BP279" s="104"/>
      <c r="BQ279" s="104"/>
      <c r="BR279" s="104"/>
      <c r="BS279" s="104"/>
      <c r="BT279" s="104"/>
      <c r="BU279" s="104"/>
      <c r="BV279" s="104"/>
      <c r="BW279" s="104"/>
      <c r="BX279" s="104"/>
      <c r="BY279" s="104"/>
      <c r="BZ279" s="104"/>
      <c r="CA279" s="104"/>
      <c r="CB279" s="104"/>
      <c r="CH279" s="103"/>
      <c r="CI279" s="104"/>
      <c r="CJ279" s="104"/>
      <c r="CK279" s="104"/>
      <c r="CL279" s="104"/>
      <c r="CM279" s="104"/>
      <c r="CN279" s="104"/>
      <c r="CO279" s="104"/>
      <c r="CP279" s="104"/>
      <c r="CQ279" s="104"/>
      <c r="CR279" s="104"/>
      <c r="CS279" s="104"/>
      <c r="CT279" s="104"/>
      <c r="CU279" s="104"/>
      <c r="DA279" s="103"/>
      <c r="DB279" s="104"/>
      <c r="DC279" s="104"/>
      <c r="DD279" s="104"/>
      <c r="DE279" s="104"/>
      <c r="DF279" s="104"/>
      <c r="DG279" s="104"/>
      <c r="DH279" s="104"/>
      <c r="DI279" s="104"/>
      <c r="DJ279" s="104"/>
      <c r="DK279" s="104"/>
      <c r="DL279" s="104"/>
      <c r="DM279" s="104"/>
      <c r="DN279" s="104"/>
    </row>
    <row r="280" spans="1:118" hidden="1" outlineLevel="1">
      <c r="A280" s="367" t="s">
        <v>665</v>
      </c>
      <c r="B280" s="103" t="s">
        <v>657</v>
      </c>
      <c r="C280" s="103"/>
      <c r="D280" s="103"/>
      <c r="E280" s="103"/>
      <c r="F280" s="103"/>
      <c r="G280" s="103"/>
      <c r="H280" s="103"/>
      <c r="I280" s="103"/>
      <c r="J280" s="99" t="s">
        <v>238</v>
      </c>
      <c r="K280" s="357"/>
      <c r="L280" s="358"/>
      <c r="M280" s="358"/>
      <c r="N280" s="358"/>
      <c r="O280" s="358"/>
      <c r="P280" s="103"/>
      <c r="Q280" s="103"/>
      <c r="R280" s="103"/>
      <c r="S280" s="103"/>
      <c r="T280" s="103"/>
      <c r="U280" s="103"/>
      <c r="V280" s="103"/>
      <c r="W280" s="103"/>
      <c r="X280" s="103"/>
      <c r="Y280" s="103"/>
      <c r="Z280" s="103"/>
      <c r="AA280" s="103"/>
      <c r="AB280" s="103"/>
      <c r="AC280" s="103"/>
      <c r="AD280" s="104"/>
      <c r="AE280" s="104"/>
      <c r="AF280" s="104"/>
      <c r="AG280" s="104"/>
      <c r="AH280" s="104"/>
      <c r="AI280" s="104"/>
      <c r="AJ280" s="104"/>
      <c r="AK280" s="104"/>
      <c r="AL280" s="104"/>
      <c r="AM280" s="104"/>
      <c r="AN280" s="104"/>
      <c r="AO280" s="104"/>
      <c r="AP280" s="104"/>
      <c r="AQ280" s="103"/>
      <c r="AV280" s="103"/>
      <c r="AW280" s="104"/>
      <c r="AX280" s="104"/>
      <c r="AY280" s="104"/>
      <c r="AZ280" s="104"/>
      <c r="BA280" s="104"/>
      <c r="BB280" s="104"/>
      <c r="BC280" s="104"/>
      <c r="BD280" s="104"/>
      <c r="BE280" s="104"/>
      <c r="BF280" s="104"/>
      <c r="BG280" s="104"/>
      <c r="BH280" s="104"/>
      <c r="BI280" s="104"/>
      <c r="BO280" s="103"/>
      <c r="BP280" s="104"/>
      <c r="BQ280" s="104"/>
      <c r="BR280" s="104"/>
      <c r="BS280" s="104"/>
      <c r="BT280" s="104"/>
      <c r="BU280" s="104"/>
      <c r="BV280" s="104"/>
      <c r="BW280" s="104"/>
      <c r="BX280" s="104"/>
      <c r="BY280" s="104"/>
      <c r="BZ280" s="104"/>
      <c r="CA280" s="104"/>
      <c r="CB280" s="104"/>
      <c r="CH280" s="103"/>
      <c r="CI280" s="104"/>
      <c r="CJ280" s="104"/>
      <c r="CK280" s="104"/>
      <c r="CL280" s="104"/>
      <c r="CM280" s="104"/>
      <c r="CN280" s="104"/>
      <c r="CO280" s="104"/>
      <c r="CP280" s="104"/>
      <c r="CQ280" s="104"/>
      <c r="CR280" s="104"/>
      <c r="CS280" s="104"/>
      <c r="CT280" s="104"/>
      <c r="CU280" s="104"/>
      <c r="DA280" s="103"/>
      <c r="DB280" s="104"/>
      <c r="DC280" s="104"/>
      <c r="DD280" s="104"/>
      <c r="DE280" s="104"/>
      <c r="DF280" s="104"/>
      <c r="DG280" s="104"/>
      <c r="DH280" s="104"/>
      <c r="DI280" s="104"/>
      <c r="DJ280" s="104"/>
      <c r="DK280" s="104"/>
      <c r="DL280" s="104"/>
      <c r="DM280" s="104"/>
      <c r="DN280" s="104"/>
    </row>
    <row r="281" spans="1:118" hidden="1" outlineLevel="1">
      <c r="A281" s="368" t="str">
        <f>A280</f>
        <v>[ESO Affiliate or Related Undertaking that do not trade / transact with the ESO 6]</v>
      </c>
      <c r="B281" s="103" t="s">
        <v>640</v>
      </c>
      <c r="C281" s="103"/>
      <c r="D281" s="103"/>
      <c r="E281" s="103"/>
      <c r="F281" s="103"/>
      <c r="G281" s="103"/>
      <c r="H281" s="103"/>
      <c r="I281" s="103"/>
      <c r="J281" s="99" t="s">
        <v>238</v>
      </c>
      <c r="K281" s="357"/>
      <c r="L281" s="358"/>
      <c r="M281" s="358"/>
      <c r="N281" s="358"/>
      <c r="O281" s="358"/>
      <c r="P281" s="103"/>
      <c r="Q281" s="103"/>
      <c r="R281" s="103"/>
      <c r="S281" s="103"/>
      <c r="T281" s="103"/>
      <c r="U281" s="103"/>
      <c r="V281" s="103"/>
      <c r="W281" s="103"/>
      <c r="X281" s="103"/>
      <c r="Y281" s="103"/>
      <c r="Z281" s="103"/>
      <c r="AA281" s="103"/>
      <c r="AB281" s="103"/>
      <c r="AC281" s="103"/>
      <c r="AD281" s="104"/>
      <c r="AE281" s="104"/>
      <c r="AF281" s="104"/>
      <c r="AG281" s="104"/>
      <c r="AH281" s="104"/>
      <c r="AI281" s="104"/>
      <c r="AJ281" s="104"/>
      <c r="AK281" s="104"/>
      <c r="AL281" s="104"/>
      <c r="AM281" s="104"/>
      <c r="AN281" s="104"/>
      <c r="AO281" s="104"/>
      <c r="AP281" s="104"/>
      <c r="AQ281" s="103"/>
      <c r="AV281" s="103"/>
      <c r="AW281" s="104"/>
      <c r="AX281" s="104"/>
      <c r="AY281" s="104"/>
      <c r="AZ281" s="104"/>
      <c r="BA281" s="104"/>
      <c r="BB281" s="104"/>
      <c r="BC281" s="104"/>
      <c r="BD281" s="104"/>
      <c r="BE281" s="104"/>
      <c r="BF281" s="104"/>
      <c r="BG281" s="104"/>
      <c r="BH281" s="104"/>
      <c r="BI281" s="104"/>
      <c r="BO281" s="103"/>
      <c r="BP281" s="104"/>
      <c r="BQ281" s="104"/>
      <c r="BR281" s="104"/>
      <c r="BS281" s="104"/>
      <c r="BT281" s="104"/>
      <c r="BU281" s="104"/>
      <c r="BV281" s="104"/>
      <c r="BW281" s="104"/>
      <c r="BX281" s="104"/>
      <c r="BY281" s="104"/>
      <c r="BZ281" s="104"/>
      <c r="CA281" s="104"/>
      <c r="CB281" s="104"/>
      <c r="CH281" s="103"/>
      <c r="CI281" s="104"/>
      <c r="CJ281" s="104"/>
      <c r="CK281" s="104"/>
      <c r="CL281" s="104"/>
      <c r="CM281" s="104"/>
      <c r="CN281" s="104"/>
      <c r="CO281" s="104"/>
      <c r="CP281" s="104"/>
      <c r="CQ281" s="104"/>
      <c r="CR281" s="104"/>
      <c r="CS281" s="104"/>
      <c r="CT281" s="104"/>
      <c r="CU281" s="104"/>
      <c r="DA281" s="103"/>
      <c r="DB281" s="104"/>
      <c r="DC281" s="104"/>
      <c r="DD281" s="104"/>
      <c r="DE281" s="104"/>
      <c r="DF281" s="104"/>
      <c r="DG281" s="104"/>
      <c r="DH281" s="104"/>
      <c r="DI281" s="104"/>
      <c r="DJ281" s="104"/>
      <c r="DK281" s="104"/>
      <c r="DL281" s="104"/>
      <c r="DM281" s="104"/>
      <c r="DN281" s="104"/>
    </row>
    <row r="282" spans="1:118" hidden="1" outlineLevel="1">
      <c r="A282" s="368" t="str">
        <f>A280</f>
        <v>[ESO Affiliate or Related Undertaking that do not trade / transact with the ESO 6]</v>
      </c>
      <c r="B282" s="103" t="s">
        <v>658</v>
      </c>
      <c r="C282" s="103"/>
      <c r="D282" s="103"/>
      <c r="E282" s="103"/>
      <c r="F282" s="103"/>
      <c r="G282" s="103"/>
      <c r="H282" s="103"/>
      <c r="I282" s="103"/>
      <c r="J282" s="99" t="s">
        <v>226</v>
      </c>
      <c r="K282" s="365">
        <f t="shared" ref="K282:O282" si="122">IFERROR(K281/K280,0)</f>
        <v>0</v>
      </c>
      <c r="L282" s="366">
        <f t="shared" si="122"/>
        <v>0</v>
      </c>
      <c r="M282" s="366">
        <f t="shared" si="122"/>
        <v>0</v>
      </c>
      <c r="N282" s="366">
        <f t="shared" si="122"/>
        <v>0</v>
      </c>
      <c r="O282" s="366">
        <f t="shared" si="122"/>
        <v>0</v>
      </c>
      <c r="P282" s="103"/>
      <c r="Q282" s="103"/>
      <c r="R282" s="103"/>
      <c r="S282" s="103"/>
      <c r="T282" s="103"/>
      <c r="U282" s="103"/>
      <c r="V282" s="103"/>
      <c r="W282" s="103"/>
      <c r="X282" s="103"/>
      <c r="Y282" s="103"/>
      <c r="Z282" s="103"/>
      <c r="AA282" s="103"/>
      <c r="AB282" s="103"/>
      <c r="AC282" s="103"/>
      <c r="AD282" s="104"/>
      <c r="AE282" s="104"/>
      <c r="AF282" s="104"/>
      <c r="AG282" s="104"/>
      <c r="AH282" s="104"/>
      <c r="AI282" s="104"/>
      <c r="AJ282" s="104"/>
      <c r="AK282" s="104"/>
      <c r="AL282" s="104"/>
      <c r="AM282" s="104"/>
      <c r="AN282" s="104"/>
      <c r="AO282" s="104"/>
      <c r="AP282" s="104"/>
      <c r="AQ282" s="103"/>
      <c r="AV282" s="103"/>
      <c r="AW282" s="104"/>
      <c r="AX282" s="104"/>
      <c r="AY282" s="104"/>
      <c r="AZ282" s="104"/>
      <c r="BA282" s="104"/>
      <c r="BB282" s="104"/>
      <c r="BC282" s="104"/>
      <c r="BD282" s="104"/>
      <c r="BE282" s="104"/>
      <c r="BF282" s="104"/>
      <c r="BG282" s="104"/>
      <c r="BH282" s="104"/>
      <c r="BI282" s="104"/>
      <c r="BO282" s="103"/>
      <c r="BP282" s="104"/>
      <c r="BQ282" s="104"/>
      <c r="BR282" s="104"/>
      <c r="BS282" s="104"/>
      <c r="BT282" s="104"/>
      <c r="BU282" s="104"/>
      <c r="BV282" s="104"/>
      <c r="BW282" s="104"/>
      <c r="BX282" s="104"/>
      <c r="BY282" s="104"/>
      <c r="BZ282" s="104"/>
      <c r="CA282" s="104"/>
      <c r="CB282" s="104"/>
      <c r="CH282" s="103"/>
      <c r="CI282" s="104"/>
      <c r="CJ282" s="104"/>
      <c r="CK282" s="104"/>
      <c r="CL282" s="104"/>
      <c r="CM282" s="104"/>
      <c r="CN282" s="104"/>
      <c r="CO282" s="104"/>
      <c r="CP282" s="104"/>
      <c r="CQ282" s="104"/>
      <c r="CR282" s="104"/>
      <c r="CS282" s="104"/>
      <c r="CT282" s="104"/>
      <c r="CU282" s="104"/>
      <c r="DA282" s="103"/>
      <c r="DB282" s="104"/>
      <c r="DC282" s="104"/>
      <c r="DD282" s="104"/>
      <c r="DE282" s="104"/>
      <c r="DF282" s="104"/>
      <c r="DG282" s="104"/>
      <c r="DH282" s="104"/>
      <c r="DI282" s="104"/>
      <c r="DJ282" s="104"/>
      <c r="DK282" s="104"/>
      <c r="DL282" s="104"/>
      <c r="DM282" s="104"/>
      <c r="DN282" s="104"/>
    </row>
    <row r="283" spans="1:118" hidden="1" outlineLevel="1">
      <c r="A283" s="103" t="s">
        <v>666</v>
      </c>
      <c r="B283" s="103" t="s">
        <v>657</v>
      </c>
      <c r="C283" s="103"/>
      <c r="D283" s="103"/>
      <c r="E283" s="103"/>
      <c r="F283" s="103"/>
      <c r="G283" s="103"/>
      <c r="H283" s="103"/>
      <c r="I283" s="103"/>
      <c r="J283" s="99" t="s">
        <v>238</v>
      </c>
      <c r="K283" s="357"/>
      <c r="L283" s="358"/>
      <c r="M283" s="358"/>
      <c r="N283" s="358"/>
      <c r="O283" s="358"/>
      <c r="P283" s="103"/>
      <c r="Q283" s="103"/>
      <c r="R283" s="103"/>
      <c r="S283" s="103"/>
      <c r="T283" s="103"/>
      <c r="U283" s="103"/>
      <c r="V283" s="103"/>
      <c r="W283" s="103"/>
      <c r="X283" s="103"/>
      <c r="Y283" s="103"/>
      <c r="Z283" s="103"/>
      <c r="AA283" s="103"/>
      <c r="AB283" s="103"/>
      <c r="AC283" s="103"/>
      <c r="AD283" s="104"/>
      <c r="AE283" s="104"/>
      <c r="AF283" s="104"/>
      <c r="AG283" s="104"/>
      <c r="AH283" s="104"/>
      <c r="AI283" s="104"/>
      <c r="AJ283" s="104"/>
      <c r="AK283" s="104"/>
      <c r="AL283" s="104"/>
      <c r="AM283" s="104"/>
      <c r="AN283" s="104"/>
      <c r="AO283" s="104"/>
      <c r="AP283" s="104"/>
      <c r="AQ283" s="103"/>
      <c r="AV283" s="103"/>
      <c r="AW283" s="104"/>
      <c r="AX283" s="104"/>
      <c r="AY283" s="104"/>
      <c r="AZ283" s="104"/>
      <c r="BA283" s="104"/>
      <c r="BB283" s="104"/>
      <c r="BC283" s="104"/>
      <c r="BD283" s="104"/>
      <c r="BE283" s="104"/>
      <c r="BF283" s="104"/>
      <c r="BG283" s="104"/>
      <c r="BH283" s="104"/>
      <c r="BI283" s="104"/>
      <c r="BO283" s="103"/>
      <c r="BP283" s="104"/>
      <c r="BQ283" s="104"/>
      <c r="BR283" s="104"/>
      <c r="BS283" s="104"/>
      <c r="BT283" s="104"/>
      <c r="BU283" s="104"/>
      <c r="BV283" s="104"/>
      <c r="BW283" s="104"/>
      <c r="BX283" s="104"/>
      <c r="BY283" s="104"/>
      <c r="BZ283" s="104"/>
      <c r="CA283" s="104"/>
      <c r="CB283" s="104"/>
      <c r="CH283" s="103"/>
      <c r="CI283" s="104"/>
      <c r="CJ283" s="104"/>
      <c r="CK283" s="104"/>
      <c r="CL283" s="104"/>
      <c r="CM283" s="104"/>
      <c r="CN283" s="104"/>
      <c r="CO283" s="104"/>
      <c r="CP283" s="104"/>
      <c r="CQ283" s="104"/>
      <c r="CR283" s="104"/>
      <c r="CS283" s="104"/>
      <c r="CT283" s="104"/>
      <c r="CU283" s="104"/>
      <c r="DA283" s="103"/>
      <c r="DB283" s="104"/>
      <c r="DC283" s="104"/>
      <c r="DD283" s="104"/>
      <c r="DE283" s="104"/>
      <c r="DF283" s="104"/>
      <c r="DG283" s="104"/>
      <c r="DH283" s="104"/>
      <c r="DI283" s="104"/>
      <c r="DJ283" s="104"/>
      <c r="DK283" s="104"/>
      <c r="DL283" s="104"/>
      <c r="DM283" s="104"/>
      <c r="DN283" s="104"/>
    </row>
    <row r="284" spans="1:118" hidden="1" outlineLevel="1">
      <c r="A284" s="103" t="s">
        <v>666</v>
      </c>
      <c r="B284" s="103" t="s">
        <v>640</v>
      </c>
      <c r="C284" s="103"/>
      <c r="D284" s="103"/>
      <c r="E284" s="103"/>
      <c r="F284" s="103"/>
      <c r="G284" s="103"/>
      <c r="H284" s="103"/>
      <c r="I284" s="103"/>
      <c r="J284" s="99" t="s">
        <v>238</v>
      </c>
      <c r="K284" s="357"/>
      <c r="L284" s="358"/>
      <c r="M284" s="358"/>
      <c r="N284" s="358"/>
      <c r="O284" s="358"/>
      <c r="P284" s="103"/>
      <c r="Q284" s="103"/>
      <c r="R284" s="103"/>
      <c r="S284" s="103"/>
      <c r="T284" s="103"/>
      <c r="U284" s="103"/>
      <c r="V284" s="103"/>
      <c r="W284" s="103"/>
      <c r="X284" s="103"/>
      <c r="Y284" s="103"/>
      <c r="Z284" s="103"/>
      <c r="AA284" s="103"/>
      <c r="AB284" s="103"/>
      <c r="AC284" s="103"/>
      <c r="AD284" s="104"/>
      <c r="AE284" s="104"/>
      <c r="AF284" s="104"/>
      <c r="AG284" s="104"/>
      <c r="AH284" s="104"/>
      <c r="AI284" s="104"/>
      <c r="AJ284" s="104"/>
      <c r="AK284" s="104"/>
      <c r="AL284" s="104"/>
      <c r="AM284" s="104"/>
      <c r="AN284" s="104"/>
      <c r="AO284" s="104"/>
      <c r="AP284" s="104"/>
      <c r="AQ284" s="103"/>
      <c r="AV284" s="103"/>
      <c r="AW284" s="104"/>
      <c r="AX284" s="104"/>
      <c r="AY284" s="104"/>
      <c r="AZ284" s="104"/>
      <c r="BA284" s="104"/>
      <c r="BB284" s="104"/>
      <c r="BC284" s="104"/>
      <c r="BD284" s="104"/>
      <c r="BE284" s="104"/>
      <c r="BF284" s="104"/>
      <c r="BG284" s="104"/>
      <c r="BH284" s="104"/>
      <c r="BI284" s="104"/>
      <c r="BO284" s="103"/>
      <c r="BP284" s="104"/>
      <c r="BQ284" s="104"/>
      <c r="BR284" s="104"/>
      <c r="BS284" s="104"/>
      <c r="BT284" s="104"/>
      <c r="BU284" s="104"/>
      <c r="BV284" s="104"/>
      <c r="BW284" s="104"/>
      <c r="BX284" s="104"/>
      <c r="BY284" s="104"/>
      <c r="BZ284" s="104"/>
      <c r="CA284" s="104"/>
      <c r="CB284" s="104"/>
      <c r="CH284" s="103"/>
      <c r="CI284" s="104"/>
      <c r="CJ284" s="104"/>
      <c r="CK284" s="104"/>
      <c r="CL284" s="104"/>
      <c r="CM284" s="104"/>
      <c r="CN284" s="104"/>
      <c r="CO284" s="104"/>
      <c r="CP284" s="104"/>
      <c r="CQ284" s="104"/>
      <c r="CR284" s="104"/>
      <c r="CS284" s="104"/>
      <c r="CT284" s="104"/>
      <c r="CU284" s="104"/>
      <c r="DA284" s="103"/>
      <c r="DB284" s="104"/>
      <c r="DC284" s="104"/>
      <c r="DD284" s="104"/>
      <c r="DE284" s="104"/>
      <c r="DF284" s="104"/>
      <c r="DG284" s="104"/>
      <c r="DH284" s="104"/>
      <c r="DI284" s="104"/>
      <c r="DJ284" s="104"/>
      <c r="DK284" s="104"/>
      <c r="DL284" s="104"/>
      <c r="DM284" s="104"/>
      <c r="DN284" s="104"/>
    </row>
    <row r="285" spans="1:118" hidden="1" outlineLevel="1">
      <c r="A285" s="103" t="s">
        <v>666</v>
      </c>
      <c r="B285" s="103" t="s">
        <v>658</v>
      </c>
      <c r="C285" s="103"/>
      <c r="D285" s="103"/>
      <c r="E285" s="103"/>
      <c r="F285" s="103"/>
      <c r="G285" s="103"/>
      <c r="H285" s="103"/>
      <c r="I285" s="103"/>
      <c r="J285" s="99" t="s">
        <v>226</v>
      </c>
      <c r="K285" s="365">
        <f t="shared" ref="K285:O285" si="123">IFERROR(K284/K283,0)</f>
        <v>0</v>
      </c>
      <c r="L285" s="366">
        <f t="shared" si="123"/>
        <v>0</v>
      </c>
      <c r="M285" s="366">
        <f t="shared" si="123"/>
        <v>0</v>
      </c>
      <c r="N285" s="366">
        <f t="shared" si="123"/>
        <v>0</v>
      </c>
      <c r="O285" s="366">
        <f t="shared" si="123"/>
        <v>0</v>
      </c>
      <c r="P285" s="103"/>
      <c r="Q285" s="103"/>
      <c r="R285" s="103"/>
      <c r="S285" s="103"/>
      <c r="T285" s="103"/>
      <c r="U285" s="103"/>
      <c r="V285" s="103"/>
      <c r="W285" s="103"/>
      <c r="X285" s="103"/>
      <c r="Y285" s="103"/>
      <c r="Z285" s="103"/>
      <c r="AA285" s="103"/>
      <c r="AB285" s="103"/>
      <c r="AC285" s="103"/>
      <c r="AD285" s="104"/>
      <c r="AE285" s="104"/>
      <c r="AF285" s="104"/>
      <c r="AG285" s="104"/>
      <c r="AH285" s="104"/>
      <c r="AI285" s="104"/>
      <c r="AJ285" s="104"/>
      <c r="AK285" s="104"/>
      <c r="AL285" s="104"/>
      <c r="AM285" s="104"/>
      <c r="AN285" s="104"/>
      <c r="AO285" s="104"/>
      <c r="AP285" s="104"/>
      <c r="AQ285" s="103"/>
      <c r="AV285" s="103"/>
      <c r="AW285" s="104"/>
      <c r="AX285" s="104"/>
      <c r="AY285" s="104"/>
      <c r="AZ285" s="104"/>
      <c r="BA285" s="104"/>
      <c r="BB285" s="104"/>
      <c r="BC285" s="104"/>
      <c r="BD285" s="104"/>
      <c r="BE285" s="104"/>
      <c r="BF285" s="104"/>
      <c r="BG285" s="104"/>
      <c r="BH285" s="104"/>
      <c r="BI285" s="104"/>
      <c r="BO285" s="103"/>
      <c r="BP285" s="104"/>
      <c r="BQ285" s="104"/>
      <c r="BR285" s="104"/>
      <c r="BS285" s="104"/>
      <c r="BT285" s="104"/>
      <c r="BU285" s="104"/>
      <c r="BV285" s="104"/>
      <c r="BW285" s="104"/>
      <c r="BX285" s="104"/>
      <c r="BY285" s="104"/>
      <c r="BZ285" s="104"/>
      <c r="CA285" s="104"/>
      <c r="CB285" s="104"/>
      <c r="CH285" s="103"/>
      <c r="CI285" s="104"/>
      <c r="CJ285" s="104"/>
      <c r="CK285" s="104"/>
      <c r="CL285" s="104"/>
      <c r="CM285" s="104"/>
      <c r="CN285" s="104"/>
      <c r="CO285" s="104"/>
      <c r="CP285" s="104"/>
      <c r="CQ285" s="104"/>
      <c r="CR285" s="104"/>
      <c r="CS285" s="104"/>
      <c r="CT285" s="104"/>
      <c r="CU285" s="104"/>
      <c r="DA285" s="103"/>
      <c r="DB285" s="104"/>
      <c r="DC285" s="104"/>
      <c r="DD285" s="104"/>
      <c r="DE285" s="104"/>
      <c r="DF285" s="104"/>
      <c r="DG285" s="104"/>
      <c r="DH285" s="104"/>
      <c r="DI285" s="104"/>
      <c r="DJ285" s="104"/>
      <c r="DK285" s="104"/>
      <c r="DL285" s="104"/>
      <c r="DM285" s="104"/>
      <c r="DN285" s="104"/>
    </row>
    <row r="286" spans="1:118" hidden="1" outlineLevel="1">
      <c r="A286" s="103" t="s">
        <v>667</v>
      </c>
      <c r="B286" s="103"/>
      <c r="C286" s="103"/>
      <c r="D286" s="103"/>
      <c r="E286" s="103"/>
      <c r="F286" s="103"/>
      <c r="G286" s="103"/>
      <c r="H286" s="103"/>
      <c r="I286" s="103"/>
      <c r="J286" s="99"/>
      <c r="K286" s="369">
        <f t="shared" ref="K286:O286" si="124">IF(K261&gt;0,IF(K283&gt;=0.75*SUM(K261,K265,K268,K271,K274,K277,K280,K283),"Allowed", "Disallowed"),0)</f>
        <v>0</v>
      </c>
      <c r="L286" s="369">
        <f t="shared" si="124"/>
        <v>0</v>
      </c>
      <c r="M286" s="369">
        <f t="shared" si="124"/>
        <v>0</v>
      </c>
      <c r="N286" s="369">
        <f t="shared" si="124"/>
        <v>0</v>
      </c>
      <c r="O286" s="369">
        <f t="shared" si="124"/>
        <v>0</v>
      </c>
      <c r="P286" s="103"/>
      <c r="Q286" s="103"/>
      <c r="R286" s="103"/>
      <c r="S286" s="103"/>
      <c r="T286" s="103"/>
      <c r="U286" s="103"/>
      <c r="V286" s="103"/>
      <c r="W286" s="103"/>
      <c r="X286" s="103"/>
      <c r="Y286" s="103"/>
      <c r="Z286" s="103"/>
      <c r="AA286" s="103"/>
      <c r="AB286" s="103"/>
      <c r="AC286" s="103"/>
      <c r="AD286" s="104"/>
      <c r="AE286" s="104"/>
      <c r="AF286" s="104"/>
      <c r="AG286" s="104"/>
      <c r="AH286" s="104"/>
      <c r="AI286" s="104"/>
      <c r="AJ286" s="104"/>
      <c r="AK286" s="104"/>
      <c r="AL286" s="104"/>
      <c r="AM286" s="104"/>
      <c r="AN286" s="104"/>
      <c r="AO286" s="104"/>
      <c r="AP286" s="104"/>
      <c r="AQ286" s="103"/>
      <c r="AV286" s="103"/>
      <c r="AW286" s="104"/>
      <c r="AX286" s="104"/>
      <c r="AY286" s="104"/>
      <c r="AZ286" s="104"/>
      <c r="BA286" s="104"/>
      <c r="BB286" s="104"/>
      <c r="BC286" s="104"/>
      <c r="BD286" s="104"/>
      <c r="BE286" s="104"/>
      <c r="BF286" s="104"/>
      <c r="BG286" s="104"/>
      <c r="BH286" s="104"/>
      <c r="BI286" s="104"/>
      <c r="BO286" s="103"/>
      <c r="BP286" s="104"/>
      <c r="BQ286" s="104"/>
      <c r="BR286" s="104"/>
      <c r="BS286" s="104"/>
      <c r="BT286" s="104"/>
      <c r="BU286" s="104"/>
      <c r="BV286" s="104"/>
      <c r="BW286" s="104"/>
      <c r="BX286" s="104"/>
      <c r="BY286" s="104"/>
      <c r="BZ286" s="104"/>
      <c r="CA286" s="104"/>
      <c r="CB286" s="104"/>
      <c r="CH286" s="103"/>
      <c r="CI286" s="104"/>
      <c r="CJ286" s="104"/>
      <c r="CK286" s="104"/>
      <c r="CL286" s="104"/>
      <c r="CM286" s="104"/>
      <c r="CN286" s="104"/>
      <c r="CO286" s="104"/>
      <c r="CP286" s="104"/>
      <c r="CQ286" s="104"/>
      <c r="CR286" s="104"/>
      <c r="CS286" s="104"/>
      <c r="CT286" s="104"/>
      <c r="CU286" s="104"/>
      <c r="DA286" s="103"/>
      <c r="DB286" s="104"/>
      <c r="DC286" s="104"/>
      <c r="DD286" s="104"/>
      <c r="DE286" s="104"/>
      <c r="DF286" s="104"/>
      <c r="DG286" s="104"/>
      <c r="DH286" s="104"/>
      <c r="DI286" s="104"/>
      <c r="DJ286" s="104"/>
      <c r="DK286" s="104"/>
      <c r="DL286" s="104"/>
      <c r="DM286" s="104"/>
      <c r="DN286" s="104"/>
    </row>
    <row r="287" spans="1:118" collapsed="1">
      <c r="A287" s="103"/>
      <c r="B287" s="103"/>
      <c r="C287" s="103"/>
      <c r="D287" s="103"/>
      <c r="E287" s="103"/>
      <c r="F287" s="103"/>
      <c r="G287" s="103"/>
      <c r="H287" s="103"/>
      <c r="I287" s="103"/>
      <c r="J287" s="99"/>
      <c r="K287" s="104"/>
      <c r="L287" s="104"/>
      <c r="M287" s="104"/>
      <c r="N287" s="104"/>
      <c r="O287" s="104"/>
      <c r="P287" s="103"/>
      <c r="Q287" s="103"/>
      <c r="R287" s="103"/>
      <c r="S287" s="103"/>
      <c r="T287" s="103"/>
      <c r="U287" s="103"/>
      <c r="V287" s="103"/>
      <c r="W287" s="103"/>
      <c r="X287" s="103"/>
      <c r="Y287" s="103"/>
      <c r="Z287" s="103"/>
      <c r="AA287" s="103"/>
      <c r="AB287" s="103"/>
      <c r="AQ287" s="103"/>
    </row>
    <row r="288" spans="1:118" hidden="1" outlineLevel="1">
      <c r="A288" s="370" t="str">
        <f>A26</f>
        <v>[Related Party 10]</v>
      </c>
      <c r="B288" s="103"/>
      <c r="C288" s="103"/>
      <c r="D288" s="103"/>
      <c r="E288" s="103"/>
      <c r="F288" s="103"/>
      <c r="G288" s="103"/>
      <c r="H288" s="103"/>
      <c r="I288" s="103"/>
      <c r="J288" s="99"/>
      <c r="K288" s="104"/>
      <c r="L288" s="104"/>
      <c r="M288" s="104"/>
      <c r="N288" s="104"/>
      <c r="O288" s="104"/>
      <c r="P288" s="103"/>
      <c r="Q288" s="103"/>
      <c r="R288" s="103"/>
      <c r="S288" s="103"/>
      <c r="T288" s="103"/>
      <c r="U288" s="103"/>
      <c r="V288" s="103"/>
      <c r="W288" s="103"/>
      <c r="X288" s="103"/>
      <c r="Y288" s="103"/>
      <c r="Z288" s="103"/>
      <c r="AA288" s="103"/>
      <c r="AB288" s="103"/>
      <c r="AQ288" s="103"/>
    </row>
    <row r="289" spans="1:43" hidden="1" outlineLevel="1">
      <c r="A289" s="103" t="s">
        <v>656</v>
      </c>
      <c r="B289" s="103" t="s">
        <v>657</v>
      </c>
      <c r="C289" s="103"/>
      <c r="D289" s="103"/>
      <c r="E289" s="103"/>
      <c r="F289" s="103"/>
      <c r="G289" s="103"/>
      <c r="H289" s="103"/>
      <c r="I289" s="103"/>
      <c r="J289" s="99" t="s">
        <v>238</v>
      </c>
      <c r="K289" s="357"/>
      <c r="L289" s="358"/>
      <c r="M289" s="358"/>
      <c r="N289" s="358"/>
      <c r="O289" s="358"/>
      <c r="P289" s="103"/>
      <c r="Q289" s="103"/>
      <c r="R289" s="103"/>
      <c r="S289" s="103"/>
      <c r="T289" s="103"/>
      <c r="U289" s="103"/>
      <c r="V289" s="103"/>
      <c r="W289" s="103"/>
      <c r="X289" s="103"/>
      <c r="Y289" s="103"/>
      <c r="Z289" s="103"/>
      <c r="AA289" s="103"/>
      <c r="AB289" s="103"/>
      <c r="AQ289" s="103"/>
    </row>
    <row r="290" spans="1:43" hidden="1" outlineLevel="1">
      <c r="A290" s="103" t="s">
        <v>656</v>
      </c>
      <c r="B290" s="103" t="s">
        <v>640</v>
      </c>
      <c r="C290" s="103"/>
      <c r="D290" s="103"/>
      <c r="E290" s="103"/>
      <c r="F290" s="103"/>
      <c r="G290" s="103"/>
      <c r="H290" s="103"/>
      <c r="I290" s="103"/>
      <c r="J290" s="99" t="s">
        <v>238</v>
      </c>
      <c r="K290" s="357"/>
      <c r="L290" s="358"/>
      <c r="M290" s="358"/>
      <c r="N290" s="358"/>
      <c r="O290" s="358"/>
      <c r="P290" s="103"/>
      <c r="Q290" s="103"/>
      <c r="R290" s="103"/>
      <c r="S290" s="103"/>
      <c r="T290" s="103"/>
      <c r="U290" s="103"/>
      <c r="V290" s="103"/>
      <c r="W290" s="103"/>
      <c r="X290" s="103"/>
      <c r="Y290" s="103"/>
      <c r="Z290" s="103"/>
      <c r="AA290" s="103"/>
      <c r="AB290" s="103"/>
      <c r="AQ290" s="103"/>
    </row>
    <row r="291" spans="1:43" hidden="1" outlineLevel="1">
      <c r="A291" s="103" t="s">
        <v>656</v>
      </c>
      <c r="B291" s="103" t="s">
        <v>658</v>
      </c>
      <c r="C291" s="103"/>
      <c r="D291" s="103"/>
      <c r="E291" s="103"/>
      <c r="F291" s="103"/>
      <c r="G291" s="103"/>
      <c r="H291" s="103"/>
      <c r="I291" s="103"/>
      <c r="J291" s="99" t="s">
        <v>226</v>
      </c>
      <c r="K291" s="365">
        <f t="shared" ref="K291:O291" si="125">IFERROR(K290/K289,0)</f>
        <v>0</v>
      </c>
      <c r="L291" s="366">
        <f t="shared" si="125"/>
        <v>0</v>
      </c>
      <c r="M291" s="366">
        <f t="shared" si="125"/>
        <v>0</v>
      </c>
      <c r="N291" s="366">
        <f t="shared" si="125"/>
        <v>0</v>
      </c>
      <c r="O291" s="366">
        <f t="shared" si="125"/>
        <v>0</v>
      </c>
      <c r="P291" s="103"/>
      <c r="Q291" s="103"/>
      <c r="R291" s="103"/>
      <c r="S291" s="103"/>
      <c r="T291" s="103"/>
      <c r="U291" s="103"/>
      <c r="V291" s="103"/>
      <c r="W291" s="103"/>
      <c r="X291" s="103"/>
      <c r="Y291" s="103"/>
      <c r="Z291" s="103"/>
      <c r="AA291" s="103"/>
      <c r="AB291" s="103"/>
      <c r="AQ291" s="103"/>
    </row>
    <row r="292" spans="1:43" hidden="1" outlineLevel="1">
      <c r="A292" s="103" t="s">
        <v>659</v>
      </c>
      <c r="B292" s="103" t="s">
        <v>640</v>
      </c>
      <c r="C292" s="103"/>
      <c r="D292" s="103"/>
      <c r="E292" s="103"/>
      <c r="F292" s="103"/>
      <c r="G292" s="103"/>
      <c r="H292" s="103"/>
      <c r="I292" s="103"/>
      <c r="J292" s="99" t="s">
        <v>238</v>
      </c>
      <c r="K292" s="357"/>
      <c r="L292" s="358"/>
      <c r="M292" s="358"/>
      <c r="N292" s="358"/>
      <c r="O292" s="358"/>
      <c r="P292" s="103"/>
      <c r="Q292" s="103"/>
      <c r="R292" s="103"/>
      <c r="S292" s="103"/>
      <c r="T292" s="103"/>
      <c r="U292" s="103"/>
      <c r="V292" s="103"/>
      <c r="W292" s="103"/>
      <c r="X292" s="103"/>
      <c r="Y292" s="103"/>
      <c r="Z292" s="103"/>
      <c r="AA292" s="103"/>
      <c r="AB292" s="103"/>
      <c r="AQ292" s="103"/>
    </row>
    <row r="293" spans="1:43" hidden="1" outlineLevel="1">
      <c r="A293" s="367" t="s">
        <v>668</v>
      </c>
      <c r="B293" s="103" t="s">
        <v>657</v>
      </c>
      <c r="C293" s="103"/>
      <c r="D293" s="103"/>
      <c r="E293" s="103"/>
      <c r="F293" s="103"/>
      <c r="G293" s="103"/>
      <c r="H293" s="103"/>
      <c r="I293" s="103"/>
      <c r="J293" s="99" t="s">
        <v>238</v>
      </c>
      <c r="K293" s="357"/>
      <c r="L293" s="358"/>
      <c r="M293" s="358"/>
      <c r="N293" s="358"/>
      <c r="O293" s="358"/>
      <c r="P293" s="103"/>
      <c r="Q293" s="103"/>
      <c r="R293" s="103"/>
      <c r="S293" s="103"/>
      <c r="T293" s="103"/>
      <c r="U293" s="103"/>
      <c r="V293" s="103"/>
      <c r="W293" s="103"/>
      <c r="X293" s="103"/>
      <c r="Y293" s="103"/>
      <c r="Z293" s="103"/>
      <c r="AA293" s="103"/>
      <c r="AB293" s="103"/>
      <c r="AQ293" s="103"/>
    </row>
    <row r="294" spans="1:43" hidden="1" outlineLevel="1">
      <c r="A294" s="368" t="str">
        <f>A293</f>
        <v>[ESO Affiliate or Related Undertaking that do not trade / transact with the ESO 1]</v>
      </c>
      <c r="B294" s="103" t="s">
        <v>640</v>
      </c>
      <c r="C294" s="103"/>
      <c r="D294" s="103"/>
      <c r="E294" s="103"/>
      <c r="F294" s="103"/>
      <c r="G294" s="103"/>
      <c r="H294" s="103"/>
      <c r="I294" s="103"/>
      <c r="J294" s="99" t="s">
        <v>238</v>
      </c>
      <c r="K294" s="357"/>
      <c r="L294" s="358"/>
      <c r="M294" s="358"/>
      <c r="N294" s="358"/>
      <c r="O294" s="358"/>
      <c r="P294" s="103"/>
      <c r="Q294" s="103"/>
      <c r="R294" s="103"/>
      <c r="S294" s="103"/>
      <c r="T294" s="103"/>
      <c r="U294" s="103"/>
      <c r="V294" s="103"/>
      <c r="W294" s="103"/>
      <c r="X294" s="103"/>
      <c r="Y294" s="103"/>
      <c r="Z294" s="103"/>
      <c r="AA294" s="103"/>
      <c r="AB294" s="103"/>
      <c r="AQ294" s="103"/>
    </row>
    <row r="295" spans="1:43" hidden="1" outlineLevel="1">
      <c r="A295" s="368" t="str">
        <f>A293</f>
        <v>[ESO Affiliate or Related Undertaking that do not trade / transact with the ESO 1]</v>
      </c>
      <c r="B295" s="103" t="s">
        <v>658</v>
      </c>
      <c r="C295" s="103"/>
      <c r="D295" s="103"/>
      <c r="E295" s="103"/>
      <c r="F295" s="103"/>
      <c r="G295" s="103"/>
      <c r="H295" s="103"/>
      <c r="I295" s="103"/>
      <c r="J295" s="99" t="s">
        <v>226</v>
      </c>
      <c r="K295" s="365">
        <f t="shared" ref="K295:O295" si="126">IFERROR(K294/K293,0)</f>
        <v>0</v>
      </c>
      <c r="L295" s="366">
        <f t="shared" si="126"/>
        <v>0</v>
      </c>
      <c r="M295" s="366">
        <f t="shared" si="126"/>
        <v>0</v>
      </c>
      <c r="N295" s="366">
        <f t="shared" si="126"/>
        <v>0</v>
      </c>
      <c r="O295" s="366">
        <f t="shared" si="126"/>
        <v>0</v>
      </c>
      <c r="P295" s="103"/>
      <c r="Q295" s="103"/>
      <c r="R295" s="103"/>
      <c r="S295" s="103"/>
      <c r="T295" s="103"/>
      <c r="U295" s="103"/>
      <c r="V295" s="103"/>
      <c r="W295" s="103"/>
      <c r="X295" s="103"/>
      <c r="Y295" s="103"/>
      <c r="Z295" s="103"/>
      <c r="AA295" s="103"/>
      <c r="AB295" s="103"/>
      <c r="AQ295" s="103"/>
    </row>
    <row r="296" spans="1:43" hidden="1" outlineLevel="1">
      <c r="A296" s="367" t="s">
        <v>669</v>
      </c>
      <c r="B296" s="103" t="s">
        <v>657</v>
      </c>
      <c r="C296" s="103"/>
      <c r="D296" s="103"/>
      <c r="E296" s="103"/>
      <c r="F296" s="103"/>
      <c r="G296" s="103"/>
      <c r="H296" s="103"/>
      <c r="I296" s="103"/>
      <c r="J296" s="99" t="s">
        <v>238</v>
      </c>
      <c r="K296" s="357"/>
      <c r="L296" s="358"/>
      <c r="M296" s="358"/>
      <c r="N296" s="358"/>
      <c r="O296" s="358"/>
      <c r="P296" s="103"/>
      <c r="Q296" s="103"/>
      <c r="R296" s="103"/>
      <c r="S296" s="103"/>
      <c r="T296" s="103"/>
      <c r="U296" s="103"/>
      <c r="V296" s="103"/>
      <c r="W296" s="103"/>
      <c r="X296" s="103"/>
      <c r="Y296" s="103"/>
      <c r="Z296" s="103"/>
      <c r="AA296" s="103"/>
      <c r="AB296" s="103"/>
      <c r="AQ296" s="103"/>
    </row>
    <row r="297" spans="1:43" hidden="1" outlineLevel="1">
      <c r="A297" s="368" t="str">
        <f>A296</f>
        <v>[ESO Affiliate or Related Undertaking that do not trade / transact with the ESO 2]</v>
      </c>
      <c r="B297" s="103" t="s">
        <v>640</v>
      </c>
      <c r="C297" s="103"/>
      <c r="D297" s="103"/>
      <c r="E297" s="103"/>
      <c r="F297" s="103"/>
      <c r="G297" s="103"/>
      <c r="H297" s="103"/>
      <c r="I297" s="103"/>
      <c r="J297" s="99" t="s">
        <v>238</v>
      </c>
      <c r="K297" s="357"/>
      <c r="L297" s="358"/>
      <c r="M297" s="358"/>
      <c r="N297" s="358"/>
      <c r="O297" s="358"/>
      <c r="P297" s="103"/>
      <c r="Q297" s="103"/>
      <c r="R297" s="103"/>
      <c r="S297" s="103"/>
      <c r="T297" s="103"/>
      <c r="U297" s="103"/>
      <c r="V297" s="103"/>
      <c r="W297" s="103"/>
      <c r="X297" s="103"/>
      <c r="Y297" s="103"/>
      <c r="Z297" s="103"/>
      <c r="AA297" s="103"/>
      <c r="AB297" s="103"/>
      <c r="AQ297" s="103"/>
    </row>
    <row r="298" spans="1:43" hidden="1" outlineLevel="1">
      <c r="A298" s="368" t="str">
        <f>A296</f>
        <v>[ESO Affiliate or Related Undertaking that do not trade / transact with the ESO 2]</v>
      </c>
      <c r="B298" s="103" t="s">
        <v>658</v>
      </c>
      <c r="C298" s="103"/>
      <c r="D298" s="103"/>
      <c r="E298" s="103"/>
      <c r="F298" s="103"/>
      <c r="G298" s="103"/>
      <c r="H298" s="103"/>
      <c r="I298" s="103"/>
      <c r="J298" s="99" t="s">
        <v>226</v>
      </c>
      <c r="K298" s="365">
        <f t="shared" ref="K298:O298" si="127">IFERROR(K297/K296,0)</f>
        <v>0</v>
      </c>
      <c r="L298" s="366">
        <f t="shared" si="127"/>
        <v>0</v>
      </c>
      <c r="M298" s="366">
        <f t="shared" si="127"/>
        <v>0</v>
      </c>
      <c r="N298" s="366">
        <f t="shared" si="127"/>
        <v>0</v>
      </c>
      <c r="O298" s="366">
        <f t="shared" si="127"/>
        <v>0</v>
      </c>
      <c r="P298" s="103"/>
      <c r="Q298" s="103"/>
      <c r="R298" s="103"/>
      <c r="S298" s="103"/>
      <c r="T298" s="103"/>
      <c r="U298" s="103"/>
      <c r="V298" s="103"/>
      <c r="W298" s="103"/>
      <c r="X298" s="103"/>
      <c r="Y298" s="103"/>
      <c r="Z298" s="103"/>
      <c r="AA298" s="103"/>
      <c r="AB298" s="103"/>
      <c r="AQ298" s="103"/>
    </row>
    <row r="299" spans="1:43" hidden="1" outlineLevel="1">
      <c r="A299" s="367" t="s">
        <v>670</v>
      </c>
      <c r="B299" s="103" t="s">
        <v>657</v>
      </c>
      <c r="C299" s="103"/>
      <c r="D299" s="103"/>
      <c r="E299" s="103"/>
      <c r="F299" s="103"/>
      <c r="G299" s="103"/>
      <c r="H299" s="103"/>
      <c r="I299" s="103"/>
      <c r="J299" s="99" t="s">
        <v>238</v>
      </c>
      <c r="K299" s="357"/>
      <c r="L299" s="358"/>
      <c r="M299" s="358"/>
      <c r="N299" s="358"/>
      <c r="O299" s="358"/>
      <c r="P299" s="103"/>
      <c r="Q299" s="103"/>
      <c r="R299" s="103"/>
      <c r="S299" s="103"/>
      <c r="T299" s="103"/>
      <c r="U299" s="103"/>
      <c r="V299" s="103"/>
      <c r="W299" s="103"/>
      <c r="X299" s="103"/>
      <c r="Y299" s="103"/>
      <c r="Z299" s="103"/>
      <c r="AA299" s="103"/>
      <c r="AB299" s="103"/>
      <c r="AQ299" s="103"/>
    </row>
    <row r="300" spans="1:43" hidden="1" outlineLevel="1">
      <c r="A300" s="368" t="str">
        <f>A299</f>
        <v>[ESO Affiliate or Related Undertaking that do not trade / transact with the ESO 3]</v>
      </c>
      <c r="B300" s="103" t="s">
        <v>640</v>
      </c>
      <c r="C300" s="103"/>
      <c r="D300" s="103"/>
      <c r="E300" s="103"/>
      <c r="F300" s="103"/>
      <c r="G300" s="103"/>
      <c r="H300" s="103"/>
      <c r="I300" s="103"/>
      <c r="J300" s="99" t="s">
        <v>238</v>
      </c>
      <c r="K300" s="357"/>
      <c r="L300" s="358"/>
      <c r="M300" s="358"/>
      <c r="N300" s="358"/>
      <c r="O300" s="358"/>
      <c r="P300" s="103"/>
      <c r="Q300" s="103"/>
      <c r="R300" s="103"/>
      <c r="S300" s="103"/>
      <c r="T300" s="103"/>
      <c r="U300" s="103"/>
      <c r="V300" s="103"/>
      <c r="W300" s="103"/>
      <c r="X300" s="103"/>
      <c r="Y300" s="103"/>
      <c r="Z300" s="103"/>
      <c r="AA300" s="103"/>
      <c r="AB300" s="103"/>
      <c r="AQ300" s="103"/>
    </row>
    <row r="301" spans="1:43" hidden="1" outlineLevel="1">
      <c r="A301" s="368" t="str">
        <f>A299</f>
        <v>[ESO Affiliate or Related Undertaking that do not trade / transact with the ESO 3]</v>
      </c>
      <c r="B301" s="103" t="s">
        <v>658</v>
      </c>
      <c r="C301" s="103"/>
      <c r="D301" s="103"/>
      <c r="E301" s="103"/>
      <c r="F301" s="103"/>
      <c r="G301" s="103"/>
      <c r="H301" s="103"/>
      <c r="I301" s="103"/>
      <c r="J301" s="99" t="s">
        <v>226</v>
      </c>
      <c r="K301" s="365">
        <f t="shared" ref="K301:O301" si="128">IFERROR(K300/K299,0)</f>
        <v>0</v>
      </c>
      <c r="L301" s="366">
        <f t="shared" si="128"/>
        <v>0</v>
      </c>
      <c r="M301" s="366">
        <f t="shared" si="128"/>
        <v>0</v>
      </c>
      <c r="N301" s="366">
        <f t="shared" si="128"/>
        <v>0</v>
      </c>
      <c r="O301" s="366">
        <f t="shared" si="128"/>
        <v>0</v>
      </c>
      <c r="P301" s="103"/>
      <c r="Q301" s="103"/>
      <c r="R301" s="103"/>
      <c r="S301" s="103"/>
      <c r="T301" s="103"/>
      <c r="U301" s="103"/>
      <c r="V301" s="103"/>
      <c r="W301" s="103"/>
      <c r="X301" s="103"/>
      <c r="Y301" s="103"/>
      <c r="Z301" s="103"/>
      <c r="AA301" s="103"/>
      <c r="AB301" s="103"/>
      <c r="AQ301" s="103"/>
    </row>
    <row r="302" spans="1:43" hidden="1" outlineLevel="1">
      <c r="A302" s="367" t="s">
        <v>663</v>
      </c>
      <c r="B302" s="103" t="s">
        <v>657</v>
      </c>
      <c r="C302" s="103"/>
      <c r="D302" s="103"/>
      <c r="E302" s="103"/>
      <c r="F302" s="103"/>
      <c r="G302" s="103"/>
      <c r="H302" s="103"/>
      <c r="I302" s="103"/>
      <c r="J302" s="99" t="s">
        <v>238</v>
      </c>
      <c r="K302" s="357"/>
      <c r="L302" s="358"/>
      <c r="M302" s="358"/>
      <c r="N302" s="358"/>
      <c r="O302" s="358"/>
      <c r="P302" s="103"/>
      <c r="Q302" s="103"/>
      <c r="R302" s="103"/>
      <c r="S302" s="103"/>
      <c r="T302" s="103"/>
      <c r="U302" s="103"/>
      <c r="V302" s="103"/>
      <c r="W302" s="103"/>
      <c r="X302" s="103"/>
      <c r="Y302" s="103"/>
      <c r="Z302" s="103"/>
      <c r="AA302" s="103"/>
      <c r="AB302" s="103"/>
      <c r="AQ302" s="103"/>
    </row>
    <row r="303" spans="1:43" hidden="1" outlineLevel="1">
      <c r="A303" s="368" t="str">
        <f>A302</f>
        <v>[ESO Affiliate or Related Undertaking that do not trade / transact with the ESO 4]</v>
      </c>
      <c r="B303" s="103" t="s">
        <v>640</v>
      </c>
      <c r="C303" s="103"/>
      <c r="D303" s="103"/>
      <c r="E303" s="103"/>
      <c r="F303" s="103"/>
      <c r="G303" s="103"/>
      <c r="H303" s="103"/>
      <c r="I303" s="103"/>
      <c r="J303" s="99" t="s">
        <v>238</v>
      </c>
      <c r="K303" s="357"/>
      <c r="L303" s="358"/>
      <c r="M303" s="358"/>
      <c r="N303" s="358"/>
      <c r="O303" s="358"/>
      <c r="P303" s="103"/>
      <c r="Q303" s="103"/>
      <c r="R303" s="103"/>
      <c r="S303" s="103"/>
      <c r="T303" s="103"/>
      <c r="U303" s="103"/>
      <c r="V303" s="103"/>
      <c r="W303" s="103"/>
      <c r="X303" s="103"/>
      <c r="Y303" s="103"/>
      <c r="Z303" s="103"/>
      <c r="AA303" s="103"/>
      <c r="AB303" s="103"/>
      <c r="AQ303" s="103"/>
    </row>
    <row r="304" spans="1:43" hidden="1" outlineLevel="1">
      <c r="A304" s="368" t="str">
        <f>A302</f>
        <v>[ESO Affiliate or Related Undertaking that do not trade / transact with the ESO 4]</v>
      </c>
      <c r="B304" s="103" t="s">
        <v>658</v>
      </c>
      <c r="C304" s="103"/>
      <c r="D304" s="103"/>
      <c r="E304" s="103"/>
      <c r="F304" s="103"/>
      <c r="G304" s="103"/>
      <c r="H304" s="103"/>
      <c r="I304" s="103"/>
      <c r="J304" s="99" t="s">
        <v>226</v>
      </c>
      <c r="K304" s="365">
        <f t="shared" ref="K304:O304" si="129">IFERROR(K303/K302,0)</f>
        <v>0</v>
      </c>
      <c r="L304" s="366">
        <f t="shared" si="129"/>
        <v>0</v>
      </c>
      <c r="M304" s="366">
        <f t="shared" si="129"/>
        <v>0</v>
      </c>
      <c r="N304" s="366">
        <f t="shared" si="129"/>
        <v>0</v>
      </c>
      <c r="O304" s="366">
        <f t="shared" si="129"/>
        <v>0</v>
      </c>
      <c r="P304" s="103"/>
      <c r="Q304" s="103"/>
      <c r="R304" s="103"/>
      <c r="S304" s="103"/>
      <c r="T304" s="103"/>
      <c r="U304" s="103"/>
      <c r="V304" s="103"/>
      <c r="W304" s="103"/>
      <c r="X304" s="103"/>
      <c r="Y304" s="103"/>
      <c r="Z304" s="103"/>
      <c r="AA304" s="103"/>
      <c r="AB304" s="103"/>
      <c r="AQ304" s="103"/>
    </row>
    <row r="305" spans="1:118" hidden="1" outlineLevel="1">
      <c r="A305" s="367" t="s">
        <v>664</v>
      </c>
      <c r="B305" s="103" t="s">
        <v>657</v>
      </c>
      <c r="C305" s="103"/>
      <c r="D305" s="103"/>
      <c r="E305" s="103"/>
      <c r="F305" s="103"/>
      <c r="G305" s="103"/>
      <c r="H305" s="103"/>
      <c r="I305" s="103"/>
      <c r="J305" s="99" t="s">
        <v>238</v>
      </c>
      <c r="K305" s="357"/>
      <c r="L305" s="358"/>
      <c r="M305" s="358"/>
      <c r="N305" s="358"/>
      <c r="O305" s="358"/>
      <c r="P305" s="103"/>
      <c r="Q305" s="103"/>
      <c r="R305" s="103"/>
      <c r="S305" s="103"/>
      <c r="T305" s="103"/>
      <c r="U305" s="103"/>
      <c r="V305" s="103"/>
      <c r="W305" s="103"/>
      <c r="X305" s="103"/>
      <c r="Y305" s="103"/>
      <c r="Z305" s="103"/>
      <c r="AA305" s="103"/>
      <c r="AB305" s="103"/>
      <c r="AQ305" s="103"/>
    </row>
    <row r="306" spans="1:118" hidden="1" outlineLevel="1">
      <c r="A306" s="368" t="str">
        <f>A305</f>
        <v>[ESO Affiliate or Related Undertaking that do not trade / transact with the ESO 5]</v>
      </c>
      <c r="B306" s="103" t="s">
        <v>640</v>
      </c>
      <c r="C306" s="103"/>
      <c r="D306" s="103"/>
      <c r="E306" s="103"/>
      <c r="F306" s="103"/>
      <c r="G306" s="103"/>
      <c r="H306" s="103"/>
      <c r="I306" s="103"/>
      <c r="J306" s="99" t="s">
        <v>238</v>
      </c>
      <c r="K306" s="357"/>
      <c r="L306" s="358"/>
      <c r="M306" s="358"/>
      <c r="N306" s="358"/>
      <c r="O306" s="358"/>
      <c r="P306" s="103"/>
      <c r="Q306" s="103"/>
      <c r="R306" s="103"/>
      <c r="S306" s="103"/>
      <c r="T306" s="103"/>
      <c r="U306" s="103"/>
      <c r="V306" s="103"/>
      <c r="W306" s="103"/>
      <c r="X306" s="103"/>
      <c r="Y306" s="103"/>
      <c r="Z306" s="103"/>
      <c r="AA306" s="103"/>
      <c r="AB306" s="103"/>
      <c r="AC306" s="103"/>
      <c r="AD306" s="104"/>
      <c r="AE306" s="104"/>
      <c r="AF306" s="104"/>
      <c r="AG306" s="104"/>
      <c r="AH306" s="104"/>
      <c r="AI306" s="104"/>
      <c r="AJ306" s="104"/>
      <c r="AK306" s="104"/>
      <c r="AL306" s="104"/>
      <c r="AM306" s="104"/>
      <c r="AN306" s="104"/>
      <c r="AO306" s="104"/>
      <c r="AP306" s="104"/>
      <c r="AQ306" s="103"/>
      <c r="AV306" s="103"/>
      <c r="AW306" s="104"/>
      <c r="AX306" s="104"/>
      <c r="AY306" s="104"/>
      <c r="AZ306" s="104"/>
      <c r="BA306" s="104"/>
      <c r="BB306" s="104"/>
      <c r="BC306" s="104"/>
      <c r="BD306" s="104"/>
      <c r="BE306" s="104"/>
      <c r="BF306" s="104"/>
      <c r="BG306" s="104"/>
      <c r="BH306" s="104"/>
      <c r="BI306" s="104"/>
      <c r="BO306" s="103"/>
      <c r="BP306" s="104"/>
      <c r="BQ306" s="104"/>
      <c r="BR306" s="104"/>
      <c r="BS306" s="104"/>
      <c r="BT306" s="104"/>
      <c r="BU306" s="104"/>
      <c r="BV306" s="104"/>
      <c r="BW306" s="104"/>
      <c r="BX306" s="104"/>
      <c r="BY306" s="104"/>
      <c r="BZ306" s="104"/>
      <c r="CA306" s="104"/>
      <c r="CB306" s="104"/>
      <c r="CH306" s="103"/>
      <c r="CI306" s="104"/>
      <c r="CJ306" s="104"/>
      <c r="CK306" s="104"/>
      <c r="CL306" s="104"/>
      <c r="CM306" s="104"/>
      <c r="CN306" s="104"/>
      <c r="CO306" s="104"/>
      <c r="CP306" s="104"/>
      <c r="CQ306" s="104"/>
      <c r="CR306" s="104"/>
      <c r="CS306" s="104"/>
      <c r="CT306" s="104"/>
      <c r="CU306" s="104"/>
      <c r="DA306" s="103"/>
      <c r="DB306" s="104"/>
      <c r="DC306" s="104"/>
      <c r="DD306" s="104"/>
      <c r="DE306" s="104"/>
      <c r="DF306" s="104"/>
      <c r="DG306" s="104"/>
      <c r="DH306" s="104"/>
      <c r="DI306" s="104"/>
      <c r="DJ306" s="104"/>
      <c r="DK306" s="104"/>
      <c r="DL306" s="104"/>
      <c r="DM306" s="104"/>
      <c r="DN306" s="104"/>
    </row>
    <row r="307" spans="1:118" hidden="1" outlineLevel="1">
      <c r="A307" s="368" t="str">
        <f>A305</f>
        <v>[ESO Affiliate or Related Undertaking that do not trade / transact with the ESO 5]</v>
      </c>
      <c r="B307" s="103" t="s">
        <v>658</v>
      </c>
      <c r="C307" s="103"/>
      <c r="D307" s="103"/>
      <c r="E307" s="103"/>
      <c r="F307" s="103"/>
      <c r="G307" s="103"/>
      <c r="H307" s="103"/>
      <c r="I307" s="103"/>
      <c r="J307" s="99" t="s">
        <v>226</v>
      </c>
      <c r="K307" s="365">
        <f t="shared" ref="K307:O307" si="130">IFERROR(K306/K305,0)</f>
        <v>0</v>
      </c>
      <c r="L307" s="366">
        <f t="shared" si="130"/>
        <v>0</v>
      </c>
      <c r="M307" s="366">
        <f t="shared" si="130"/>
        <v>0</v>
      </c>
      <c r="N307" s="366">
        <f t="shared" si="130"/>
        <v>0</v>
      </c>
      <c r="O307" s="366">
        <f t="shared" si="130"/>
        <v>0</v>
      </c>
      <c r="P307" s="103"/>
      <c r="Q307" s="103"/>
      <c r="R307" s="103"/>
      <c r="S307" s="103"/>
      <c r="T307" s="103"/>
      <c r="U307" s="103"/>
      <c r="V307" s="103"/>
      <c r="W307" s="103"/>
      <c r="X307" s="103"/>
      <c r="Y307" s="103"/>
      <c r="Z307" s="103"/>
      <c r="AA307" s="103"/>
      <c r="AB307" s="103"/>
      <c r="AC307" s="103"/>
      <c r="AD307" s="104"/>
      <c r="AE307" s="104"/>
      <c r="AF307" s="104"/>
      <c r="AG307" s="104"/>
      <c r="AH307" s="104"/>
      <c r="AI307" s="104"/>
      <c r="AJ307" s="104"/>
      <c r="AK307" s="104"/>
      <c r="AL307" s="104"/>
      <c r="AM307" s="104"/>
      <c r="AN307" s="104"/>
      <c r="AO307" s="104"/>
      <c r="AP307" s="104"/>
      <c r="AQ307" s="103"/>
      <c r="AV307" s="103"/>
      <c r="AW307" s="104"/>
      <c r="AX307" s="104"/>
      <c r="AY307" s="104"/>
      <c r="AZ307" s="104"/>
      <c r="BA307" s="104"/>
      <c r="BB307" s="104"/>
      <c r="BC307" s="104"/>
      <c r="BD307" s="104"/>
      <c r="BE307" s="104"/>
      <c r="BF307" s="104"/>
      <c r="BG307" s="104"/>
      <c r="BH307" s="104"/>
      <c r="BI307" s="104"/>
      <c r="BO307" s="103"/>
      <c r="BP307" s="104"/>
      <c r="BQ307" s="104"/>
      <c r="BR307" s="104"/>
      <c r="BS307" s="104"/>
      <c r="BT307" s="104"/>
      <c r="BU307" s="104"/>
      <c r="BV307" s="104"/>
      <c r="BW307" s="104"/>
      <c r="BX307" s="104"/>
      <c r="BY307" s="104"/>
      <c r="BZ307" s="104"/>
      <c r="CA307" s="104"/>
      <c r="CB307" s="104"/>
      <c r="CH307" s="103"/>
      <c r="CI307" s="104"/>
      <c r="CJ307" s="104"/>
      <c r="CK307" s="104"/>
      <c r="CL307" s="104"/>
      <c r="CM307" s="104"/>
      <c r="CN307" s="104"/>
      <c r="CO307" s="104"/>
      <c r="CP307" s="104"/>
      <c r="CQ307" s="104"/>
      <c r="CR307" s="104"/>
      <c r="CS307" s="104"/>
      <c r="CT307" s="104"/>
      <c r="CU307" s="104"/>
      <c r="DA307" s="103"/>
      <c r="DB307" s="104"/>
      <c r="DC307" s="104"/>
      <c r="DD307" s="104"/>
      <c r="DE307" s="104"/>
      <c r="DF307" s="104"/>
      <c r="DG307" s="104"/>
      <c r="DH307" s="104"/>
      <c r="DI307" s="104"/>
      <c r="DJ307" s="104"/>
      <c r="DK307" s="104"/>
      <c r="DL307" s="104"/>
      <c r="DM307" s="104"/>
      <c r="DN307" s="104"/>
    </row>
    <row r="308" spans="1:118" hidden="1" outlineLevel="1">
      <c r="A308" s="367" t="s">
        <v>665</v>
      </c>
      <c r="B308" s="103" t="s">
        <v>657</v>
      </c>
      <c r="C308" s="103"/>
      <c r="D308" s="103"/>
      <c r="E308" s="103"/>
      <c r="F308" s="103"/>
      <c r="G308" s="103"/>
      <c r="H308" s="103"/>
      <c r="I308" s="103"/>
      <c r="J308" s="99" t="s">
        <v>238</v>
      </c>
      <c r="K308" s="357"/>
      <c r="L308" s="358"/>
      <c r="M308" s="358"/>
      <c r="N308" s="358"/>
      <c r="O308" s="358"/>
      <c r="P308" s="103"/>
      <c r="Q308" s="103"/>
      <c r="R308" s="103"/>
      <c r="S308" s="103"/>
      <c r="T308" s="103"/>
      <c r="U308" s="103"/>
      <c r="V308" s="103"/>
      <c r="W308" s="103"/>
      <c r="X308" s="103"/>
      <c r="Y308" s="103"/>
      <c r="Z308" s="103"/>
      <c r="AA308" s="103"/>
      <c r="AB308" s="103"/>
      <c r="AC308" s="103"/>
      <c r="AD308" s="104"/>
      <c r="AE308" s="104"/>
      <c r="AF308" s="104"/>
      <c r="AG308" s="104"/>
      <c r="AH308" s="104"/>
      <c r="AI308" s="104"/>
      <c r="AJ308" s="104"/>
      <c r="AK308" s="104"/>
      <c r="AL308" s="104"/>
      <c r="AM308" s="104"/>
      <c r="AN308" s="104"/>
      <c r="AO308" s="104"/>
      <c r="AP308" s="104"/>
      <c r="AQ308" s="103"/>
      <c r="AV308" s="103"/>
      <c r="AW308" s="104"/>
      <c r="AX308" s="104"/>
      <c r="AY308" s="104"/>
      <c r="AZ308" s="104"/>
      <c r="BA308" s="104"/>
      <c r="BB308" s="104"/>
      <c r="BC308" s="104"/>
      <c r="BD308" s="104"/>
      <c r="BE308" s="104"/>
      <c r="BF308" s="104"/>
      <c r="BG308" s="104"/>
      <c r="BH308" s="104"/>
      <c r="BI308" s="104"/>
      <c r="BO308" s="103"/>
      <c r="BP308" s="104"/>
      <c r="BQ308" s="104"/>
      <c r="BR308" s="104"/>
      <c r="BS308" s="104"/>
      <c r="BT308" s="104"/>
      <c r="BU308" s="104"/>
      <c r="BV308" s="104"/>
      <c r="BW308" s="104"/>
      <c r="BX308" s="104"/>
      <c r="BY308" s="104"/>
      <c r="BZ308" s="104"/>
      <c r="CA308" s="104"/>
      <c r="CB308" s="104"/>
      <c r="CH308" s="103"/>
      <c r="CI308" s="104"/>
      <c r="CJ308" s="104"/>
      <c r="CK308" s="104"/>
      <c r="CL308" s="104"/>
      <c r="CM308" s="104"/>
      <c r="CN308" s="104"/>
      <c r="CO308" s="104"/>
      <c r="CP308" s="104"/>
      <c r="CQ308" s="104"/>
      <c r="CR308" s="104"/>
      <c r="CS308" s="104"/>
      <c r="CT308" s="104"/>
      <c r="CU308" s="104"/>
      <c r="DA308" s="103"/>
      <c r="DB308" s="104"/>
      <c r="DC308" s="104"/>
      <c r="DD308" s="104"/>
      <c r="DE308" s="104"/>
      <c r="DF308" s="104"/>
      <c r="DG308" s="104"/>
      <c r="DH308" s="104"/>
      <c r="DI308" s="104"/>
      <c r="DJ308" s="104"/>
      <c r="DK308" s="104"/>
      <c r="DL308" s="104"/>
      <c r="DM308" s="104"/>
      <c r="DN308" s="104"/>
    </row>
    <row r="309" spans="1:118" hidden="1" outlineLevel="1">
      <c r="A309" s="368" t="str">
        <f>A308</f>
        <v>[ESO Affiliate or Related Undertaking that do not trade / transact with the ESO 6]</v>
      </c>
      <c r="B309" s="103" t="s">
        <v>640</v>
      </c>
      <c r="C309" s="103"/>
      <c r="D309" s="103"/>
      <c r="E309" s="103"/>
      <c r="F309" s="103"/>
      <c r="G309" s="103"/>
      <c r="H309" s="103"/>
      <c r="I309" s="103"/>
      <c r="J309" s="99" t="s">
        <v>238</v>
      </c>
      <c r="K309" s="357"/>
      <c r="L309" s="358"/>
      <c r="M309" s="358"/>
      <c r="N309" s="358"/>
      <c r="O309" s="358"/>
      <c r="P309" s="103"/>
      <c r="Q309" s="103"/>
      <c r="R309" s="103"/>
      <c r="S309" s="103"/>
      <c r="T309" s="103"/>
      <c r="U309" s="103"/>
      <c r="V309" s="103"/>
      <c r="W309" s="103"/>
      <c r="X309" s="103"/>
      <c r="Y309" s="103"/>
      <c r="Z309" s="103"/>
      <c r="AA309" s="103"/>
      <c r="AB309" s="103"/>
      <c r="AC309" s="103"/>
      <c r="AD309" s="104"/>
      <c r="AE309" s="104"/>
      <c r="AF309" s="104"/>
      <c r="AG309" s="104"/>
      <c r="AH309" s="104"/>
      <c r="AI309" s="104"/>
      <c r="AJ309" s="104"/>
      <c r="AK309" s="104"/>
      <c r="AL309" s="104"/>
      <c r="AM309" s="104"/>
      <c r="AN309" s="104"/>
      <c r="AO309" s="104"/>
      <c r="AP309" s="104"/>
      <c r="AQ309" s="103"/>
      <c r="AV309" s="103"/>
      <c r="AW309" s="104"/>
      <c r="AX309" s="104"/>
      <c r="AY309" s="104"/>
      <c r="AZ309" s="104"/>
      <c r="BA309" s="104"/>
      <c r="BB309" s="104"/>
      <c r="BC309" s="104"/>
      <c r="BD309" s="104"/>
      <c r="BE309" s="104"/>
      <c r="BF309" s="104"/>
      <c r="BG309" s="104"/>
      <c r="BH309" s="104"/>
      <c r="BI309" s="104"/>
      <c r="BO309" s="103"/>
      <c r="BP309" s="104"/>
      <c r="BQ309" s="104"/>
      <c r="BR309" s="104"/>
      <c r="BS309" s="104"/>
      <c r="BT309" s="104"/>
      <c r="BU309" s="104"/>
      <c r="BV309" s="104"/>
      <c r="BW309" s="104"/>
      <c r="BX309" s="104"/>
      <c r="BY309" s="104"/>
      <c r="BZ309" s="104"/>
      <c r="CA309" s="104"/>
      <c r="CB309" s="104"/>
      <c r="CH309" s="103"/>
      <c r="CI309" s="104"/>
      <c r="CJ309" s="104"/>
      <c r="CK309" s="104"/>
      <c r="CL309" s="104"/>
      <c r="CM309" s="104"/>
      <c r="CN309" s="104"/>
      <c r="CO309" s="104"/>
      <c r="CP309" s="104"/>
      <c r="CQ309" s="104"/>
      <c r="CR309" s="104"/>
      <c r="CS309" s="104"/>
      <c r="CT309" s="104"/>
      <c r="CU309" s="104"/>
      <c r="DA309" s="103"/>
      <c r="DB309" s="104"/>
      <c r="DC309" s="104"/>
      <c r="DD309" s="104"/>
      <c r="DE309" s="104"/>
      <c r="DF309" s="104"/>
      <c r="DG309" s="104"/>
      <c r="DH309" s="104"/>
      <c r="DI309" s="104"/>
      <c r="DJ309" s="104"/>
      <c r="DK309" s="104"/>
      <c r="DL309" s="104"/>
      <c r="DM309" s="104"/>
      <c r="DN309" s="104"/>
    </row>
    <row r="310" spans="1:118" hidden="1" outlineLevel="1">
      <c r="A310" s="368" t="str">
        <f>A308</f>
        <v>[ESO Affiliate or Related Undertaking that do not trade / transact with the ESO 6]</v>
      </c>
      <c r="B310" s="103" t="s">
        <v>658</v>
      </c>
      <c r="C310" s="103"/>
      <c r="D310" s="103"/>
      <c r="E310" s="103"/>
      <c r="F310" s="103"/>
      <c r="G310" s="103"/>
      <c r="H310" s="103"/>
      <c r="I310" s="103"/>
      <c r="J310" s="99" t="s">
        <v>226</v>
      </c>
      <c r="K310" s="365">
        <f t="shared" ref="K310:O310" si="131">IFERROR(K309/K308,0)</f>
        <v>0</v>
      </c>
      <c r="L310" s="366">
        <f t="shared" si="131"/>
        <v>0</v>
      </c>
      <c r="M310" s="366">
        <f t="shared" si="131"/>
        <v>0</v>
      </c>
      <c r="N310" s="366">
        <f t="shared" si="131"/>
        <v>0</v>
      </c>
      <c r="O310" s="366">
        <f t="shared" si="131"/>
        <v>0</v>
      </c>
      <c r="P310" s="103"/>
      <c r="Q310" s="103"/>
      <c r="R310" s="103"/>
      <c r="S310" s="103"/>
      <c r="T310" s="103"/>
      <c r="U310" s="103"/>
      <c r="V310" s="103"/>
      <c r="W310" s="103"/>
      <c r="X310" s="103"/>
      <c r="Y310" s="103"/>
      <c r="Z310" s="103"/>
      <c r="AA310" s="103"/>
      <c r="AB310" s="103"/>
      <c r="AC310" s="103"/>
      <c r="AD310" s="104"/>
      <c r="AE310" s="104"/>
      <c r="AF310" s="104"/>
      <c r="AG310" s="104"/>
      <c r="AH310" s="104"/>
      <c r="AI310" s="104"/>
      <c r="AJ310" s="104"/>
      <c r="AK310" s="104"/>
      <c r="AL310" s="104"/>
      <c r="AM310" s="104"/>
      <c r="AN310" s="104"/>
      <c r="AO310" s="104"/>
      <c r="AP310" s="104"/>
      <c r="AQ310" s="103"/>
      <c r="AV310" s="103"/>
      <c r="AW310" s="104"/>
      <c r="AX310" s="104"/>
      <c r="AY310" s="104"/>
      <c r="AZ310" s="104"/>
      <c r="BA310" s="104"/>
      <c r="BB310" s="104"/>
      <c r="BC310" s="104"/>
      <c r="BD310" s="104"/>
      <c r="BE310" s="104"/>
      <c r="BF310" s="104"/>
      <c r="BG310" s="104"/>
      <c r="BH310" s="104"/>
      <c r="BI310" s="104"/>
      <c r="BO310" s="103"/>
      <c r="BP310" s="104"/>
      <c r="BQ310" s="104"/>
      <c r="BR310" s="104"/>
      <c r="BS310" s="104"/>
      <c r="BT310" s="104"/>
      <c r="BU310" s="104"/>
      <c r="BV310" s="104"/>
      <c r="BW310" s="104"/>
      <c r="BX310" s="104"/>
      <c r="BY310" s="104"/>
      <c r="BZ310" s="104"/>
      <c r="CA310" s="104"/>
      <c r="CB310" s="104"/>
      <c r="CH310" s="103"/>
      <c r="CI310" s="104"/>
      <c r="CJ310" s="104"/>
      <c r="CK310" s="104"/>
      <c r="CL310" s="104"/>
      <c r="CM310" s="104"/>
      <c r="CN310" s="104"/>
      <c r="CO310" s="104"/>
      <c r="CP310" s="104"/>
      <c r="CQ310" s="104"/>
      <c r="CR310" s="104"/>
      <c r="CS310" s="104"/>
      <c r="CT310" s="104"/>
      <c r="CU310" s="104"/>
      <c r="DA310" s="103"/>
      <c r="DB310" s="104"/>
      <c r="DC310" s="104"/>
      <c r="DD310" s="104"/>
      <c r="DE310" s="104"/>
      <c r="DF310" s="104"/>
      <c r="DG310" s="104"/>
      <c r="DH310" s="104"/>
      <c r="DI310" s="104"/>
      <c r="DJ310" s="104"/>
      <c r="DK310" s="104"/>
      <c r="DL310" s="104"/>
      <c r="DM310" s="104"/>
      <c r="DN310" s="104"/>
    </row>
    <row r="311" spans="1:118" hidden="1" outlineLevel="1">
      <c r="A311" s="103" t="s">
        <v>666</v>
      </c>
      <c r="B311" s="103" t="s">
        <v>657</v>
      </c>
      <c r="C311" s="103"/>
      <c r="D311" s="103"/>
      <c r="E311" s="103"/>
      <c r="F311" s="103"/>
      <c r="G311" s="103"/>
      <c r="H311" s="103"/>
      <c r="I311" s="103"/>
      <c r="J311" s="99" t="s">
        <v>238</v>
      </c>
      <c r="K311" s="357"/>
      <c r="L311" s="358"/>
      <c r="M311" s="358"/>
      <c r="N311" s="358"/>
      <c r="O311" s="358"/>
      <c r="P311" s="103"/>
      <c r="Q311" s="103"/>
      <c r="R311" s="103"/>
      <c r="S311" s="103"/>
      <c r="T311" s="103"/>
      <c r="U311" s="103"/>
      <c r="V311" s="103"/>
      <c r="W311" s="103"/>
      <c r="X311" s="103"/>
      <c r="Y311" s="103"/>
      <c r="Z311" s="103"/>
      <c r="AA311" s="103"/>
      <c r="AB311" s="103"/>
      <c r="AC311" s="103"/>
      <c r="AD311" s="104"/>
      <c r="AE311" s="104"/>
      <c r="AF311" s="104"/>
      <c r="AG311" s="104"/>
      <c r="AH311" s="104"/>
      <c r="AI311" s="104"/>
      <c r="AJ311" s="104"/>
      <c r="AK311" s="104"/>
      <c r="AL311" s="104"/>
      <c r="AM311" s="104"/>
      <c r="AN311" s="104"/>
      <c r="AO311" s="104"/>
      <c r="AP311" s="104"/>
      <c r="AQ311" s="103"/>
      <c r="AV311" s="103"/>
      <c r="AW311" s="104"/>
      <c r="AX311" s="104"/>
      <c r="AY311" s="104"/>
      <c r="AZ311" s="104"/>
      <c r="BA311" s="104"/>
      <c r="BB311" s="104"/>
      <c r="BC311" s="104"/>
      <c r="BD311" s="104"/>
      <c r="BE311" s="104"/>
      <c r="BF311" s="104"/>
      <c r="BG311" s="104"/>
      <c r="BH311" s="104"/>
      <c r="BI311" s="104"/>
      <c r="BO311" s="103"/>
      <c r="BP311" s="104"/>
      <c r="BQ311" s="104"/>
      <c r="BR311" s="104"/>
      <c r="BS311" s="104"/>
      <c r="BT311" s="104"/>
      <c r="BU311" s="104"/>
      <c r="BV311" s="104"/>
      <c r="BW311" s="104"/>
      <c r="BX311" s="104"/>
      <c r="BY311" s="104"/>
      <c r="BZ311" s="104"/>
      <c r="CA311" s="104"/>
      <c r="CB311" s="104"/>
      <c r="CH311" s="103"/>
      <c r="CI311" s="104"/>
      <c r="CJ311" s="104"/>
      <c r="CK311" s="104"/>
      <c r="CL311" s="104"/>
      <c r="CM311" s="104"/>
      <c r="CN311" s="104"/>
      <c r="CO311" s="104"/>
      <c r="CP311" s="104"/>
      <c r="CQ311" s="104"/>
      <c r="CR311" s="104"/>
      <c r="CS311" s="104"/>
      <c r="CT311" s="104"/>
      <c r="CU311" s="104"/>
      <c r="DA311" s="103"/>
      <c r="DB311" s="104"/>
      <c r="DC311" s="104"/>
      <c r="DD311" s="104"/>
      <c r="DE311" s="104"/>
      <c r="DF311" s="104"/>
      <c r="DG311" s="104"/>
      <c r="DH311" s="104"/>
      <c r="DI311" s="104"/>
      <c r="DJ311" s="104"/>
      <c r="DK311" s="104"/>
      <c r="DL311" s="104"/>
      <c r="DM311" s="104"/>
      <c r="DN311" s="104"/>
    </row>
    <row r="312" spans="1:118" hidden="1" outlineLevel="1">
      <c r="A312" s="103" t="s">
        <v>666</v>
      </c>
      <c r="B312" s="103" t="s">
        <v>640</v>
      </c>
      <c r="C312" s="103"/>
      <c r="D312" s="103"/>
      <c r="E312" s="103"/>
      <c r="F312" s="103"/>
      <c r="G312" s="103"/>
      <c r="H312" s="103"/>
      <c r="I312" s="103"/>
      <c r="J312" s="99" t="s">
        <v>238</v>
      </c>
      <c r="K312" s="357"/>
      <c r="L312" s="358"/>
      <c r="M312" s="358"/>
      <c r="N312" s="358"/>
      <c r="O312" s="358"/>
      <c r="P312" s="103"/>
      <c r="Q312" s="103"/>
      <c r="R312" s="103"/>
      <c r="S312" s="103"/>
      <c r="T312" s="103"/>
      <c r="U312" s="103"/>
      <c r="V312" s="103"/>
      <c r="W312" s="103"/>
      <c r="X312" s="103"/>
      <c r="Y312" s="103"/>
      <c r="Z312" s="103"/>
      <c r="AA312" s="103"/>
      <c r="AB312" s="103"/>
      <c r="AC312" s="103"/>
      <c r="AD312" s="104"/>
      <c r="AE312" s="104"/>
      <c r="AF312" s="104"/>
      <c r="AG312" s="104"/>
      <c r="AH312" s="104"/>
      <c r="AI312" s="104"/>
      <c r="AJ312" s="104"/>
      <c r="AK312" s="104"/>
      <c r="AL312" s="104"/>
      <c r="AM312" s="104"/>
      <c r="AN312" s="104"/>
      <c r="AO312" s="104"/>
      <c r="AP312" s="104"/>
      <c r="AQ312" s="103"/>
      <c r="AV312" s="103"/>
      <c r="AW312" s="104"/>
      <c r="AX312" s="104"/>
      <c r="AY312" s="104"/>
      <c r="AZ312" s="104"/>
      <c r="BA312" s="104"/>
      <c r="BB312" s="104"/>
      <c r="BC312" s="104"/>
      <c r="BD312" s="104"/>
      <c r="BE312" s="104"/>
      <c r="BF312" s="104"/>
      <c r="BG312" s="104"/>
      <c r="BH312" s="104"/>
      <c r="BI312" s="104"/>
      <c r="BO312" s="103"/>
      <c r="BP312" s="104"/>
      <c r="BQ312" s="104"/>
      <c r="BR312" s="104"/>
      <c r="BS312" s="104"/>
      <c r="BT312" s="104"/>
      <c r="BU312" s="104"/>
      <c r="BV312" s="104"/>
      <c r="BW312" s="104"/>
      <c r="BX312" s="104"/>
      <c r="BY312" s="104"/>
      <c r="BZ312" s="104"/>
      <c r="CA312" s="104"/>
      <c r="CB312" s="104"/>
      <c r="CH312" s="103"/>
      <c r="CI312" s="104"/>
      <c r="CJ312" s="104"/>
      <c r="CK312" s="104"/>
      <c r="CL312" s="104"/>
      <c r="CM312" s="104"/>
      <c r="CN312" s="104"/>
      <c r="CO312" s="104"/>
      <c r="CP312" s="104"/>
      <c r="CQ312" s="104"/>
      <c r="CR312" s="104"/>
      <c r="CS312" s="104"/>
      <c r="CT312" s="104"/>
      <c r="CU312" s="104"/>
      <c r="DA312" s="103"/>
      <c r="DB312" s="104"/>
      <c r="DC312" s="104"/>
      <c r="DD312" s="104"/>
      <c r="DE312" s="104"/>
      <c r="DF312" s="104"/>
      <c r="DG312" s="104"/>
      <c r="DH312" s="104"/>
      <c r="DI312" s="104"/>
      <c r="DJ312" s="104"/>
      <c r="DK312" s="104"/>
      <c r="DL312" s="104"/>
      <c r="DM312" s="104"/>
      <c r="DN312" s="104"/>
    </row>
    <row r="313" spans="1:118" hidden="1" outlineLevel="1">
      <c r="A313" s="103" t="s">
        <v>666</v>
      </c>
      <c r="B313" s="103" t="s">
        <v>658</v>
      </c>
      <c r="C313" s="103"/>
      <c r="D313" s="103"/>
      <c r="E313" s="103"/>
      <c r="F313" s="103"/>
      <c r="G313" s="103"/>
      <c r="H313" s="103"/>
      <c r="I313" s="103"/>
      <c r="J313" s="99" t="s">
        <v>226</v>
      </c>
      <c r="K313" s="365">
        <f t="shared" ref="K313:O313" si="132">IFERROR(K312/K311,0)</f>
        <v>0</v>
      </c>
      <c r="L313" s="366">
        <f t="shared" si="132"/>
        <v>0</v>
      </c>
      <c r="M313" s="366">
        <f t="shared" si="132"/>
        <v>0</v>
      </c>
      <c r="N313" s="366">
        <f t="shared" si="132"/>
        <v>0</v>
      </c>
      <c r="O313" s="366">
        <f t="shared" si="132"/>
        <v>0</v>
      </c>
      <c r="P313" s="103"/>
      <c r="Q313" s="103"/>
      <c r="R313" s="103"/>
      <c r="S313" s="103"/>
      <c r="T313" s="103"/>
      <c r="U313" s="103"/>
      <c r="V313" s="103"/>
      <c r="W313" s="103"/>
      <c r="X313" s="103"/>
      <c r="Y313" s="103"/>
      <c r="Z313" s="103"/>
      <c r="AA313" s="103"/>
      <c r="AB313" s="103"/>
      <c r="AC313" s="103"/>
      <c r="AD313" s="104"/>
      <c r="AE313" s="104"/>
      <c r="AF313" s="104"/>
      <c r="AG313" s="104"/>
      <c r="AH313" s="104"/>
      <c r="AI313" s="104"/>
      <c r="AJ313" s="104"/>
      <c r="AK313" s="104"/>
      <c r="AL313" s="104"/>
      <c r="AM313" s="104"/>
      <c r="AN313" s="104"/>
      <c r="AO313" s="104"/>
      <c r="AP313" s="104"/>
      <c r="AQ313" s="103"/>
      <c r="AV313" s="103"/>
      <c r="AW313" s="104"/>
      <c r="AX313" s="104"/>
      <c r="AY313" s="104"/>
      <c r="AZ313" s="104"/>
      <c r="BA313" s="104"/>
      <c r="BB313" s="104"/>
      <c r="BC313" s="104"/>
      <c r="BD313" s="104"/>
      <c r="BE313" s="104"/>
      <c r="BF313" s="104"/>
      <c r="BG313" s="104"/>
      <c r="BH313" s="104"/>
      <c r="BI313" s="104"/>
      <c r="BO313" s="103"/>
      <c r="BP313" s="104"/>
      <c r="BQ313" s="104"/>
      <c r="BR313" s="104"/>
      <c r="BS313" s="104"/>
      <c r="BT313" s="104"/>
      <c r="BU313" s="104"/>
      <c r="BV313" s="104"/>
      <c r="BW313" s="104"/>
      <c r="BX313" s="104"/>
      <c r="BY313" s="104"/>
      <c r="BZ313" s="104"/>
      <c r="CA313" s="104"/>
      <c r="CB313" s="104"/>
      <c r="CH313" s="103"/>
      <c r="CI313" s="104"/>
      <c r="CJ313" s="104"/>
      <c r="CK313" s="104"/>
      <c r="CL313" s="104"/>
      <c r="CM313" s="104"/>
      <c r="CN313" s="104"/>
      <c r="CO313" s="104"/>
      <c r="CP313" s="104"/>
      <c r="CQ313" s="104"/>
      <c r="CR313" s="104"/>
      <c r="CS313" s="104"/>
      <c r="CT313" s="104"/>
      <c r="CU313" s="104"/>
      <c r="DA313" s="103"/>
      <c r="DB313" s="104"/>
      <c r="DC313" s="104"/>
      <c r="DD313" s="104"/>
      <c r="DE313" s="104"/>
      <c r="DF313" s="104"/>
      <c r="DG313" s="104"/>
      <c r="DH313" s="104"/>
      <c r="DI313" s="104"/>
      <c r="DJ313" s="104"/>
      <c r="DK313" s="104"/>
      <c r="DL313" s="104"/>
      <c r="DM313" s="104"/>
      <c r="DN313" s="104"/>
    </row>
    <row r="314" spans="1:118" hidden="1" outlineLevel="1">
      <c r="A314" s="103" t="s">
        <v>667</v>
      </c>
      <c r="B314" s="103"/>
      <c r="C314" s="103"/>
      <c r="D314" s="103"/>
      <c r="E314" s="103"/>
      <c r="F314" s="103"/>
      <c r="G314" s="103"/>
      <c r="H314" s="103"/>
      <c r="I314" s="103"/>
      <c r="J314" s="99"/>
      <c r="K314" s="369">
        <f t="shared" ref="K314:O314" si="133">IF(K289&gt;0,IF(K311&gt;=0.75*SUM(K289,K293,K296,K299,K302,K305,K308,K311),"Allowed", "Disallowed"),0)</f>
        <v>0</v>
      </c>
      <c r="L314" s="369">
        <f t="shared" si="133"/>
        <v>0</v>
      </c>
      <c r="M314" s="369">
        <f t="shared" si="133"/>
        <v>0</v>
      </c>
      <c r="N314" s="369">
        <f t="shared" si="133"/>
        <v>0</v>
      </c>
      <c r="O314" s="369">
        <f t="shared" si="133"/>
        <v>0</v>
      </c>
      <c r="P314" s="103"/>
      <c r="Q314" s="103"/>
      <c r="R314" s="103"/>
      <c r="S314" s="103"/>
      <c r="T314" s="103"/>
      <c r="U314" s="103"/>
      <c r="V314" s="103"/>
      <c r="W314" s="103"/>
      <c r="X314" s="103"/>
      <c r="Y314" s="103"/>
      <c r="Z314" s="103"/>
      <c r="AA314" s="103"/>
      <c r="AB314" s="103"/>
      <c r="AC314" s="103"/>
      <c r="AD314" s="104"/>
      <c r="AE314" s="104"/>
      <c r="AF314" s="104"/>
      <c r="AG314" s="104"/>
      <c r="AH314" s="104"/>
      <c r="AI314" s="104"/>
      <c r="AJ314" s="104"/>
      <c r="AK314" s="104"/>
      <c r="AL314" s="104"/>
      <c r="AM314" s="104"/>
      <c r="AN314" s="104"/>
      <c r="AO314" s="104"/>
      <c r="AP314" s="104"/>
      <c r="AQ314" s="103"/>
      <c r="AV314" s="103"/>
      <c r="AW314" s="104"/>
      <c r="AX314" s="104"/>
      <c r="AY314" s="104"/>
      <c r="AZ314" s="104"/>
      <c r="BA314" s="104"/>
      <c r="BB314" s="104"/>
      <c r="BC314" s="104"/>
      <c r="BD314" s="104"/>
      <c r="BE314" s="104"/>
      <c r="BF314" s="104"/>
      <c r="BG314" s="104"/>
      <c r="BH314" s="104"/>
      <c r="BI314" s="104"/>
      <c r="BO314" s="103"/>
      <c r="BP314" s="104"/>
      <c r="BQ314" s="104"/>
      <c r="BR314" s="104"/>
      <c r="BS314" s="104"/>
      <c r="BT314" s="104"/>
      <c r="BU314" s="104"/>
      <c r="BV314" s="104"/>
      <c r="BW314" s="104"/>
      <c r="BX314" s="104"/>
      <c r="BY314" s="104"/>
      <c r="BZ314" s="104"/>
      <c r="CA314" s="104"/>
      <c r="CB314" s="104"/>
      <c r="CH314" s="103"/>
      <c r="CI314" s="104"/>
      <c r="CJ314" s="104"/>
      <c r="CK314" s="104"/>
      <c r="CL314" s="104"/>
      <c r="CM314" s="104"/>
      <c r="CN314" s="104"/>
      <c r="CO314" s="104"/>
      <c r="CP314" s="104"/>
      <c r="CQ314" s="104"/>
      <c r="CR314" s="104"/>
      <c r="CS314" s="104"/>
      <c r="CT314" s="104"/>
      <c r="CU314" s="104"/>
      <c r="DA314" s="103"/>
      <c r="DB314" s="104"/>
      <c r="DC314" s="104"/>
      <c r="DD314" s="104"/>
      <c r="DE314" s="104"/>
      <c r="DF314" s="104"/>
      <c r="DG314" s="104"/>
      <c r="DH314" s="104"/>
      <c r="DI314" s="104"/>
      <c r="DJ314" s="104"/>
      <c r="DK314" s="104"/>
      <c r="DL314" s="104"/>
      <c r="DM314" s="104"/>
      <c r="DN314" s="104"/>
    </row>
    <row r="315" spans="1:118" collapsed="1">
      <c r="A315" s="103"/>
      <c r="B315" s="103"/>
      <c r="C315" s="103"/>
      <c r="D315" s="103"/>
      <c r="E315" s="103"/>
      <c r="F315" s="103"/>
      <c r="G315" s="103"/>
      <c r="H315" s="103"/>
      <c r="I315" s="103"/>
      <c r="J315" s="99"/>
      <c r="K315" s="104"/>
      <c r="L315" s="104"/>
      <c r="M315" s="104"/>
      <c r="N315" s="104"/>
      <c r="O315" s="104"/>
      <c r="P315" s="103"/>
      <c r="Q315" s="103"/>
      <c r="R315" s="103"/>
      <c r="S315" s="103"/>
      <c r="T315" s="103"/>
      <c r="U315" s="103"/>
      <c r="V315" s="103"/>
      <c r="W315" s="103"/>
      <c r="X315" s="103"/>
      <c r="Y315" s="103"/>
      <c r="Z315" s="103"/>
      <c r="AA315" s="103"/>
      <c r="AB315" s="103"/>
      <c r="AC315" s="103"/>
      <c r="AD315" s="104"/>
      <c r="AE315" s="104"/>
      <c r="AF315" s="104"/>
      <c r="AG315" s="104"/>
      <c r="AH315" s="104"/>
      <c r="AI315" s="104"/>
      <c r="AJ315" s="104"/>
      <c r="AK315" s="104"/>
      <c r="AL315" s="104"/>
      <c r="AM315" s="104"/>
      <c r="AN315" s="104"/>
      <c r="AO315" s="104"/>
      <c r="AP315" s="104"/>
      <c r="AQ315" s="103"/>
      <c r="AV315" s="103"/>
      <c r="AW315" s="104"/>
      <c r="AX315" s="104"/>
      <c r="AY315" s="104"/>
      <c r="AZ315" s="104"/>
      <c r="BA315" s="104"/>
      <c r="BB315" s="104"/>
      <c r="BC315" s="104"/>
      <c r="BD315" s="104"/>
      <c r="BE315" s="104"/>
      <c r="BF315" s="104"/>
      <c r="BG315" s="104"/>
      <c r="BH315" s="104"/>
      <c r="BI315" s="104"/>
      <c r="BO315" s="103"/>
      <c r="BP315" s="104"/>
      <c r="BQ315" s="104"/>
      <c r="BR315" s="104"/>
      <c r="BS315" s="104"/>
      <c r="BT315" s="104"/>
      <c r="BU315" s="104"/>
      <c r="BV315" s="104"/>
      <c r="BW315" s="104"/>
      <c r="BX315" s="104"/>
      <c r="BY315" s="104"/>
      <c r="BZ315" s="104"/>
      <c r="CA315" s="104"/>
      <c r="CB315" s="104"/>
      <c r="CH315" s="103"/>
      <c r="CI315" s="104"/>
      <c r="CJ315" s="104"/>
      <c r="CK315" s="104"/>
      <c r="CL315" s="104"/>
      <c r="CM315" s="104"/>
      <c r="CN315" s="104"/>
      <c r="CO315" s="104"/>
      <c r="CP315" s="104"/>
      <c r="CQ315" s="104"/>
      <c r="CR315" s="104"/>
      <c r="CS315" s="104"/>
      <c r="CT315" s="104"/>
      <c r="CU315" s="104"/>
      <c r="DA315" s="103"/>
      <c r="DB315" s="104"/>
      <c r="DC315" s="104"/>
      <c r="DD315" s="104"/>
      <c r="DE315" s="104"/>
      <c r="DF315" s="104"/>
      <c r="DG315" s="104"/>
      <c r="DH315" s="104"/>
      <c r="DI315" s="104"/>
      <c r="DJ315" s="104"/>
      <c r="DK315" s="104"/>
      <c r="DL315" s="104"/>
      <c r="DM315" s="104"/>
      <c r="DN315" s="104"/>
    </row>
    <row r="316" spans="1:118" hidden="1" outlineLevel="1">
      <c r="A316" s="370" t="str">
        <f>A27</f>
        <v>[Related Party 11]</v>
      </c>
      <c r="B316" s="103"/>
      <c r="C316" s="103"/>
      <c r="D316" s="103"/>
      <c r="E316" s="103"/>
      <c r="F316" s="103"/>
      <c r="G316" s="103"/>
      <c r="H316" s="103"/>
      <c r="I316" s="103"/>
      <c r="J316" s="99"/>
      <c r="K316" s="104"/>
      <c r="L316" s="104"/>
      <c r="M316" s="104"/>
      <c r="N316" s="104"/>
      <c r="O316" s="104"/>
      <c r="P316" s="103"/>
      <c r="Q316" s="103"/>
      <c r="R316" s="103"/>
      <c r="S316" s="103"/>
      <c r="T316" s="103"/>
      <c r="U316" s="103"/>
      <c r="V316" s="103"/>
      <c r="W316" s="103"/>
      <c r="X316" s="103"/>
      <c r="Y316" s="103"/>
      <c r="Z316" s="103"/>
      <c r="AA316" s="103"/>
      <c r="AB316" s="103"/>
      <c r="AC316" s="103"/>
      <c r="AD316" s="104"/>
      <c r="AE316" s="104"/>
      <c r="AF316" s="104"/>
      <c r="AG316" s="104"/>
      <c r="AH316" s="104"/>
      <c r="AI316" s="104"/>
      <c r="AJ316" s="104"/>
      <c r="AK316" s="104"/>
      <c r="AL316" s="104"/>
      <c r="AM316" s="104"/>
      <c r="AN316" s="104"/>
      <c r="AO316" s="104"/>
      <c r="AP316" s="104"/>
      <c r="AQ316" s="103"/>
      <c r="AV316" s="103"/>
      <c r="AW316" s="104"/>
      <c r="AX316" s="104"/>
      <c r="AY316" s="104"/>
      <c r="AZ316" s="104"/>
      <c r="BA316" s="104"/>
      <c r="BB316" s="104"/>
      <c r="BC316" s="104"/>
      <c r="BD316" s="104"/>
      <c r="BE316" s="104"/>
      <c r="BF316" s="104"/>
      <c r="BG316" s="104"/>
      <c r="BH316" s="104"/>
      <c r="BI316" s="104"/>
      <c r="BO316" s="103"/>
      <c r="BP316" s="104"/>
      <c r="BQ316" s="104"/>
      <c r="BR316" s="104"/>
      <c r="BS316" s="104"/>
      <c r="BT316" s="104"/>
      <c r="BU316" s="104"/>
      <c r="BV316" s="104"/>
      <c r="BW316" s="104"/>
      <c r="BX316" s="104"/>
      <c r="BY316" s="104"/>
      <c r="BZ316" s="104"/>
      <c r="CA316" s="104"/>
      <c r="CB316" s="104"/>
      <c r="CH316" s="103"/>
      <c r="CI316" s="104"/>
      <c r="CJ316" s="104"/>
      <c r="CK316" s="104"/>
      <c r="CL316" s="104"/>
      <c r="CM316" s="104"/>
      <c r="CN316" s="104"/>
      <c r="CO316" s="104"/>
      <c r="CP316" s="104"/>
      <c r="CQ316" s="104"/>
      <c r="CR316" s="104"/>
      <c r="CS316" s="104"/>
      <c r="CT316" s="104"/>
      <c r="CU316" s="104"/>
      <c r="DA316" s="103"/>
      <c r="DB316" s="104"/>
      <c r="DC316" s="104"/>
      <c r="DD316" s="104"/>
      <c r="DE316" s="104"/>
      <c r="DF316" s="104"/>
      <c r="DG316" s="104"/>
      <c r="DH316" s="104"/>
      <c r="DI316" s="104"/>
      <c r="DJ316" s="104"/>
      <c r="DK316" s="104"/>
      <c r="DL316" s="104"/>
      <c r="DM316" s="104"/>
      <c r="DN316" s="104"/>
    </row>
    <row r="317" spans="1:118" hidden="1" outlineLevel="1">
      <c r="A317" s="103" t="s">
        <v>656</v>
      </c>
      <c r="B317" s="103" t="s">
        <v>657</v>
      </c>
      <c r="C317" s="103"/>
      <c r="D317" s="103"/>
      <c r="E317" s="103"/>
      <c r="F317" s="103"/>
      <c r="G317" s="103"/>
      <c r="H317" s="103"/>
      <c r="I317" s="103"/>
      <c r="J317" s="99" t="s">
        <v>238</v>
      </c>
      <c r="K317" s="357"/>
      <c r="L317" s="358"/>
      <c r="M317" s="358"/>
      <c r="N317" s="358"/>
      <c r="O317" s="358"/>
      <c r="P317" s="103"/>
      <c r="Q317" s="103"/>
      <c r="R317" s="103"/>
      <c r="S317" s="103"/>
      <c r="T317" s="103"/>
      <c r="U317" s="103"/>
      <c r="V317" s="103"/>
      <c r="W317" s="103"/>
      <c r="X317" s="103"/>
      <c r="Y317" s="103"/>
      <c r="Z317" s="103"/>
      <c r="AA317" s="103"/>
      <c r="AB317" s="103"/>
      <c r="AC317" s="103"/>
      <c r="AD317" s="104"/>
      <c r="AE317" s="104"/>
      <c r="AF317" s="104"/>
      <c r="AG317" s="104"/>
      <c r="AH317" s="104"/>
      <c r="AI317" s="104"/>
      <c r="AJ317" s="104"/>
      <c r="AK317" s="104"/>
      <c r="AL317" s="104"/>
      <c r="AM317" s="104"/>
      <c r="AN317" s="104"/>
      <c r="AO317" s="104"/>
      <c r="AP317" s="104"/>
      <c r="AQ317" s="103"/>
      <c r="AV317" s="103"/>
      <c r="AW317" s="104"/>
      <c r="AX317" s="104"/>
      <c r="AY317" s="104"/>
      <c r="AZ317" s="104"/>
      <c r="BA317" s="104"/>
      <c r="BB317" s="104"/>
      <c r="BC317" s="104"/>
      <c r="BD317" s="104"/>
      <c r="BE317" s="104"/>
      <c r="BF317" s="104"/>
      <c r="BG317" s="104"/>
      <c r="BH317" s="104"/>
      <c r="BI317" s="104"/>
      <c r="BO317" s="103"/>
      <c r="BP317" s="104"/>
      <c r="BQ317" s="104"/>
      <c r="BR317" s="104"/>
      <c r="BS317" s="104"/>
      <c r="BT317" s="104"/>
      <c r="BU317" s="104"/>
      <c r="BV317" s="104"/>
      <c r="BW317" s="104"/>
      <c r="BX317" s="104"/>
      <c r="BY317" s="104"/>
      <c r="BZ317" s="104"/>
      <c r="CA317" s="104"/>
      <c r="CB317" s="104"/>
      <c r="CH317" s="103"/>
      <c r="CI317" s="104"/>
      <c r="CJ317" s="104"/>
      <c r="CK317" s="104"/>
      <c r="CL317" s="104"/>
      <c r="CM317" s="104"/>
      <c r="CN317" s="104"/>
      <c r="CO317" s="104"/>
      <c r="CP317" s="104"/>
      <c r="CQ317" s="104"/>
      <c r="CR317" s="104"/>
      <c r="CS317" s="104"/>
      <c r="CT317" s="104"/>
      <c r="CU317" s="104"/>
      <c r="DA317" s="103"/>
      <c r="DB317" s="104"/>
      <c r="DC317" s="104"/>
      <c r="DD317" s="104"/>
      <c r="DE317" s="104"/>
      <c r="DF317" s="104"/>
      <c r="DG317" s="104"/>
      <c r="DH317" s="104"/>
      <c r="DI317" s="104"/>
      <c r="DJ317" s="104"/>
      <c r="DK317" s="104"/>
      <c r="DL317" s="104"/>
      <c r="DM317" s="104"/>
      <c r="DN317" s="104"/>
    </row>
    <row r="318" spans="1:118" hidden="1" outlineLevel="1">
      <c r="A318" s="103" t="s">
        <v>656</v>
      </c>
      <c r="B318" s="103" t="s">
        <v>640</v>
      </c>
      <c r="C318" s="103"/>
      <c r="D318" s="103"/>
      <c r="E318" s="103"/>
      <c r="F318" s="103"/>
      <c r="G318" s="103"/>
      <c r="H318" s="103"/>
      <c r="I318" s="103"/>
      <c r="J318" s="99" t="s">
        <v>238</v>
      </c>
      <c r="K318" s="357"/>
      <c r="L318" s="358"/>
      <c r="M318" s="358"/>
      <c r="N318" s="358"/>
      <c r="O318" s="358"/>
      <c r="P318" s="103"/>
      <c r="Q318" s="103"/>
      <c r="R318" s="103"/>
      <c r="S318" s="103"/>
      <c r="T318" s="103"/>
      <c r="U318" s="103"/>
      <c r="V318" s="103"/>
      <c r="W318" s="103"/>
      <c r="X318" s="103"/>
      <c r="Y318" s="103"/>
      <c r="Z318" s="103"/>
      <c r="AA318" s="103"/>
      <c r="AB318" s="103"/>
      <c r="AC318" s="103"/>
      <c r="AD318" s="104"/>
      <c r="AE318" s="104"/>
      <c r="AF318" s="104"/>
      <c r="AG318" s="104"/>
      <c r="AH318" s="104"/>
      <c r="AI318" s="104"/>
      <c r="AJ318" s="104"/>
      <c r="AK318" s="104"/>
      <c r="AL318" s="104"/>
      <c r="AM318" s="104"/>
      <c r="AN318" s="104"/>
      <c r="AO318" s="104"/>
      <c r="AP318" s="104"/>
      <c r="AQ318" s="103"/>
      <c r="AV318" s="103"/>
      <c r="AW318" s="104"/>
      <c r="AX318" s="104"/>
      <c r="AY318" s="104"/>
      <c r="AZ318" s="104"/>
      <c r="BA318" s="104"/>
      <c r="BB318" s="104"/>
      <c r="BC318" s="104"/>
      <c r="BD318" s="104"/>
      <c r="BE318" s="104"/>
      <c r="BF318" s="104"/>
      <c r="BG318" s="104"/>
      <c r="BH318" s="104"/>
      <c r="BI318" s="104"/>
      <c r="BO318" s="103"/>
      <c r="BP318" s="104"/>
      <c r="BQ318" s="104"/>
      <c r="BR318" s="104"/>
      <c r="BS318" s="104"/>
      <c r="BT318" s="104"/>
      <c r="BU318" s="104"/>
      <c r="BV318" s="104"/>
      <c r="BW318" s="104"/>
      <c r="BX318" s="104"/>
      <c r="BY318" s="104"/>
      <c r="BZ318" s="104"/>
      <c r="CA318" s="104"/>
      <c r="CB318" s="104"/>
      <c r="CH318" s="103"/>
      <c r="CI318" s="104"/>
      <c r="CJ318" s="104"/>
      <c r="CK318" s="104"/>
      <c r="CL318" s="104"/>
      <c r="CM318" s="104"/>
      <c r="CN318" s="104"/>
      <c r="CO318" s="104"/>
      <c r="CP318" s="104"/>
      <c r="CQ318" s="104"/>
      <c r="CR318" s="104"/>
      <c r="CS318" s="104"/>
      <c r="CT318" s="104"/>
      <c r="CU318" s="104"/>
      <c r="DA318" s="103"/>
      <c r="DB318" s="104"/>
      <c r="DC318" s="104"/>
      <c r="DD318" s="104"/>
      <c r="DE318" s="104"/>
      <c r="DF318" s="104"/>
      <c r="DG318" s="104"/>
      <c r="DH318" s="104"/>
      <c r="DI318" s="104"/>
      <c r="DJ318" s="104"/>
      <c r="DK318" s="104"/>
      <c r="DL318" s="104"/>
      <c r="DM318" s="104"/>
      <c r="DN318" s="104"/>
    </row>
    <row r="319" spans="1:118" hidden="1" outlineLevel="1">
      <c r="A319" s="103" t="s">
        <v>656</v>
      </c>
      <c r="B319" s="103" t="s">
        <v>658</v>
      </c>
      <c r="C319" s="103"/>
      <c r="D319" s="103"/>
      <c r="E319" s="103"/>
      <c r="F319" s="103"/>
      <c r="G319" s="103"/>
      <c r="H319" s="103"/>
      <c r="I319" s="103"/>
      <c r="J319" s="99" t="s">
        <v>226</v>
      </c>
      <c r="K319" s="365">
        <f t="shared" ref="K319:O319" si="134">IFERROR(K318/K317,0)</f>
        <v>0</v>
      </c>
      <c r="L319" s="366">
        <f t="shared" si="134"/>
        <v>0</v>
      </c>
      <c r="M319" s="366">
        <f t="shared" si="134"/>
        <v>0</v>
      </c>
      <c r="N319" s="366">
        <f t="shared" si="134"/>
        <v>0</v>
      </c>
      <c r="O319" s="366">
        <f t="shared" si="134"/>
        <v>0</v>
      </c>
      <c r="P319" s="103"/>
      <c r="Q319" s="103"/>
      <c r="R319" s="103"/>
      <c r="S319" s="103"/>
      <c r="T319" s="103"/>
      <c r="U319" s="103"/>
      <c r="V319" s="103"/>
      <c r="W319" s="103"/>
      <c r="X319" s="103"/>
      <c r="Y319" s="103"/>
      <c r="Z319" s="103"/>
      <c r="AA319" s="103"/>
      <c r="AB319" s="103"/>
      <c r="AC319" s="103"/>
      <c r="AD319" s="104"/>
      <c r="AE319" s="104"/>
      <c r="AF319" s="104"/>
      <c r="AG319" s="104"/>
      <c r="AH319" s="104"/>
      <c r="AI319" s="104"/>
      <c r="AJ319" s="104"/>
      <c r="AK319" s="104"/>
      <c r="AL319" s="104"/>
      <c r="AM319" s="104"/>
      <c r="AN319" s="104"/>
      <c r="AO319" s="104"/>
      <c r="AP319" s="104"/>
      <c r="AQ319" s="103"/>
      <c r="AV319" s="103"/>
      <c r="AW319" s="104"/>
      <c r="AX319" s="104"/>
      <c r="AY319" s="104"/>
      <c r="AZ319" s="104"/>
      <c r="BA319" s="104"/>
      <c r="BB319" s="104"/>
      <c r="BC319" s="104"/>
      <c r="BD319" s="104"/>
      <c r="BE319" s="104"/>
      <c r="BF319" s="104"/>
      <c r="BG319" s="104"/>
      <c r="BH319" s="104"/>
      <c r="BI319" s="104"/>
      <c r="BO319" s="103"/>
      <c r="BP319" s="104"/>
      <c r="BQ319" s="104"/>
      <c r="BR319" s="104"/>
      <c r="BS319" s="104"/>
      <c r="BT319" s="104"/>
      <c r="BU319" s="104"/>
      <c r="BV319" s="104"/>
      <c r="BW319" s="104"/>
      <c r="BX319" s="104"/>
      <c r="BY319" s="104"/>
      <c r="BZ319" s="104"/>
      <c r="CA319" s="104"/>
      <c r="CB319" s="104"/>
      <c r="CH319" s="103"/>
      <c r="CI319" s="104"/>
      <c r="CJ319" s="104"/>
      <c r="CK319" s="104"/>
      <c r="CL319" s="104"/>
      <c r="CM319" s="104"/>
      <c r="CN319" s="104"/>
      <c r="CO319" s="104"/>
      <c r="CP319" s="104"/>
      <c r="CQ319" s="104"/>
      <c r="CR319" s="104"/>
      <c r="CS319" s="104"/>
      <c r="CT319" s="104"/>
      <c r="CU319" s="104"/>
      <c r="DA319" s="103"/>
      <c r="DB319" s="104"/>
      <c r="DC319" s="104"/>
      <c r="DD319" s="104"/>
      <c r="DE319" s="104"/>
      <c r="DF319" s="104"/>
      <c r="DG319" s="104"/>
      <c r="DH319" s="104"/>
      <c r="DI319" s="104"/>
      <c r="DJ319" s="104"/>
      <c r="DK319" s="104"/>
      <c r="DL319" s="104"/>
      <c r="DM319" s="104"/>
      <c r="DN319" s="104"/>
    </row>
    <row r="320" spans="1:118" hidden="1" outlineLevel="1">
      <c r="A320" s="103" t="s">
        <v>659</v>
      </c>
      <c r="B320" s="103" t="s">
        <v>640</v>
      </c>
      <c r="C320" s="103"/>
      <c r="D320" s="103"/>
      <c r="E320" s="103"/>
      <c r="F320" s="103"/>
      <c r="G320" s="103"/>
      <c r="H320" s="103"/>
      <c r="I320" s="103"/>
      <c r="J320" s="99" t="s">
        <v>238</v>
      </c>
      <c r="K320" s="357"/>
      <c r="L320" s="358"/>
      <c r="M320" s="358"/>
      <c r="N320" s="358"/>
      <c r="O320" s="358"/>
      <c r="P320" s="103"/>
      <c r="Q320" s="103"/>
      <c r="R320" s="103"/>
      <c r="S320" s="103"/>
      <c r="T320" s="103"/>
      <c r="U320" s="103"/>
      <c r="V320" s="103"/>
      <c r="W320" s="103"/>
      <c r="X320" s="103"/>
      <c r="Y320" s="103"/>
      <c r="Z320" s="103"/>
      <c r="AA320" s="103"/>
      <c r="AB320" s="103"/>
      <c r="AC320" s="103"/>
      <c r="AD320" s="104"/>
      <c r="AE320" s="104"/>
      <c r="AF320" s="104"/>
      <c r="AG320" s="104"/>
      <c r="AH320" s="104"/>
      <c r="AI320" s="104"/>
      <c r="AJ320" s="104"/>
      <c r="AK320" s="104"/>
      <c r="AL320" s="104"/>
      <c r="AM320" s="104"/>
      <c r="AN320" s="104"/>
      <c r="AO320" s="104"/>
      <c r="AP320" s="104"/>
      <c r="AQ320" s="103"/>
      <c r="AV320" s="103"/>
      <c r="AW320" s="104"/>
      <c r="AX320" s="104"/>
      <c r="AY320" s="104"/>
      <c r="AZ320" s="104"/>
      <c r="BA320" s="104"/>
      <c r="BB320" s="104"/>
      <c r="BC320" s="104"/>
      <c r="BD320" s="104"/>
      <c r="BE320" s="104"/>
      <c r="BF320" s="104"/>
      <c r="BG320" s="104"/>
      <c r="BH320" s="104"/>
      <c r="BI320" s="104"/>
      <c r="BO320" s="103"/>
      <c r="BP320" s="104"/>
      <c r="BQ320" s="104"/>
      <c r="BR320" s="104"/>
      <c r="BS320" s="104"/>
      <c r="BT320" s="104"/>
      <c r="BU320" s="104"/>
      <c r="BV320" s="104"/>
      <c r="BW320" s="104"/>
      <c r="BX320" s="104"/>
      <c r="BY320" s="104"/>
      <c r="BZ320" s="104"/>
      <c r="CA320" s="104"/>
      <c r="CB320" s="104"/>
      <c r="CH320" s="103"/>
      <c r="CI320" s="104"/>
      <c r="CJ320" s="104"/>
      <c r="CK320" s="104"/>
      <c r="CL320" s="104"/>
      <c r="CM320" s="104"/>
      <c r="CN320" s="104"/>
      <c r="CO320" s="104"/>
      <c r="CP320" s="104"/>
      <c r="CQ320" s="104"/>
      <c r="CR320" s="104"/>
      <c r="CS320" s="104"/>
      <c r="CT320" s="104"/>
      <c r="CU320" s="104"/>
      <c r="DA320" s="103"/>
      <c r="DB320" s="104"/>
      <c r="DC320" s="104"/>
      <c r="DD320" s="104"/>
      <c r="DE320" s="104"/>
      <c r="DF320" s="104"/>
      <c r="DG320" s="104"/>
      <c r="DH320" s="104"/>
      <c r="DI320" s="104"/>
      <c r="DJ320" s="104"/>
      <c r="DK320" s="104"/>
      <c r="DL320" s="104"/>
      <c r="DM320" s="104"/>
      <c r="DN320" s="104"/>
    </row>
    <row r="321" spans="1:118" hidden="1" outlineLevel="1">
      <c r="A321" s="367" t="s">
        <v>668</v>
      </c>
      <c r="B321" s="103" t="s">
        <v>657</v>
      </c>
      <c r="C321" s="103"/>
      <c r="D321" s="103"/>
      <c r="E321" s="103"/>
      <c r="F321" s="103"/>
      <c r="G321" s="103"/>
      <c r="H321" s="103"/>
      <c r="I321" s="103"/>
      <c r="J321" s="99" t="s">
        <v>238</v>
      </c>
      <c r="K321" s="357"/>
      <c r="L321" s="358"/>
      <c r="M321" s="358"/>
      <c r="N321" s="358"/>
      <c r="O321" s="358"/>
      <c r="P321" s="103"/>
      <c r="Q321" s="103"/>
      <c r="R321" s="103"/>
      <c r="S321" s="103"/>
      <c r="T321" s="103"/>
      <c r="U321" s="103"/>
      <c r="V321" s="103"/>
      <c r="W321" s="103"/>
      <c r="X321" s="103"/>
      <c r="Y321" s="103"/>
      <c r="Z321" s="103"/>
      <c r="AA321" s="103"/>
      <c r="AB321" s="103"/>
      <c r="AC321" s="103"/>
      <c r="AD321" s="104"/>
      <c r="AE321" s="104"/>
      <c r="AF321" s="104"/>
      <c r="AG321" s="104"/>
      <c r="AH321" s="104"/>
      <c r="AI321" s="104"/>
      <c r="AJ321" s="104"/>
      <c r="AK321" s="104"/>
      <c r="AL321" s="104"/>
      <c r="AM321" s="104"/>
      <c r="AN321" s="104"/>
      <c r="AO321" s="104"/>
      <c r="AP321" s="104"/>
      <c r="AQ321" s="103"/>
      <c r="AV321" s="103"/>
      <c r="AW321" s="104"/>
      <c r="AX321" s="104"/>
      <c r="AY321" s="104"/>
      <c r="AZ321" s="104"/>
      <c r="BA321" s="104"/>
      <c r="BB321" s="104"/>
      <c r="BC321" s="104"/>
      <c r="BD321" s="104"/>
      <c r="BE321" s="104"/>
      <c r="BF321" s="104"/>
      <c r="BG321" s="104"/>
      <c r="BH321" s="104"/>
      <c r="BI321" s="104"/>
      <c r="BO321" s="103"/>
      <c r="BP321" s="104"/>
      <c r="BQ321" s="104"/>
      <c r="BR321" s="104"/>
      <c r="BS321" s="104"/>
      <c r="BT321" s="104"/>
      <c r="BU321" s="104"/>
      <c r="BV321" s="104"/>
      <c r="BW321" s="104"/>
      <c r="BX321" s="104"/>
      <c r="BY321" s="104"/>
      <c r="BZ321" s="104"/>
      <c r="CA321" s="104"/>
      <c r="CB321" s="104"/>
      <c r="CH321" s="103"/>
      <c r="CI321" s="104"/>
      <c r="CJ321" s="104"/>
      <c r="CK321" s="104"/>
      <c r="CL321" s="104"/>
      <c r="CM321" s="104"/>
      <c r="CN321" s="104"/>
      <c r="CO321" s="104"/>
      <c r="CP321" s="104"/>
      <c r="CQ321" s="104"/>
      <c r="CR321" s="104"/>
      <c r="CS321" s="104"/>
      <c r="CT321" s="104"/>
      <c r="CU321" s="104"/>
      <c r="DA321" s="103"/>
      <c r="DB321" s="104"/>
      <c r="DC321" s="104"/>
      <c r="DD321" s="104"/>
      <c r="DE321" s="104"/>
      <c r="DF321" s="104"/>
      <c r="DG321" s="104"/>
      <c r="DH321" s="104"/>
      <c r="DI321" s="104"/>
      <c r="DJ321" s="104"/>
      <c r="DK321" s="104"/>
      <c r="DL321" s="104"/>
      <c r="DM321" s="104"/>
      <c r="DN321" s="104"/>
    </row>
    <row r="322" spans="1:118" hidden="1" outlineLevel="1">
      <c r="A322" s="368" t="str">
        <f>A321</f>
        <v>[ESO Affiliate or Related Undertaking that do not trade / transact with the ESO 1]</v>
      </c>
      <c r="B322" s="103" t="s">
        <v>640</v>
      </c>
      <c r="C322" s="103"/>
      <c r="D322" s="103"/>
      <c r="E322" s="103"/>
      <c r="F322" s="103"/>
      <c r="G322" s="103"/>
      <c r="H322" s="103"/>
      <c r="I322" s="103"/>
      <c r="J322" s="99" t="s">
        <v>238</v>
      </c>
      <c r="K322" s="357"/>
      <c r="L322" s="358"/>
      <c r="M322" s="358"/>
      <c r="N322" s="358"/>
      <c r="O322" s="358"/>
      <c r="P322" s="103"/>
      <c r="Q322" s="103"/>
      <c r="R322" s="103"/>
      <c r="S322" s="103"/>
      <c r="T322" s="103"/>
      <c r="U322" s="103"/>
      <c r="V322" s="103"/>
      <c r="W322" s="103"/>
      <c r="X322" s="103"/>
      <c r="Y322" s="103"/>
      <c r="Z322" s="103"/>
      <c r="AA322" s="103"/>
      <c r="AB322" s="103"/>
      <c r="AC322" s="103"/>
      <c r="AD322" s="104"/>
      <c r="AE322" s="104"/>
      <c r="AF322" s="104"/>
      <c r="AG322" s="104"/>
      <c r="AH322" s="104"/>
      <c r="AI322" s="104"/>
      <c r="AJ322" s="104"/>
      <c r="AK322" s="104"/>
      <c r="AL322" s="104"/>
      <c r="AM322" s="104"/>
      <c r="AN322" s="104"/>
      <c r="AO322" s="104"/>
      <c r="AP322" s="104"/>
      <c r="AQ322" s="103"/>
      <c r="AV322" s="103"/>
      <c r="AW322" s="104"/>
      <c r="AX322" s="104"/>
      <c r="AY322" s="104"/>
      <c r="AZ322" s="104"/>
      <c r="BA322" s="104"/>
      <c r="BB322" s="104"/>
      <c r="BC322" s="104"/>
      <c r="BD322" s="104"/>
      <c r="BE322" s="104"/>
      <c r="BF322" s="104"/>
      <c r="BG322" s="104"/>
      <c r="BH322" s="104"/>
      <c r="BI322" s="104"/>
      <c r="BO322" s="103"/>
      <c r="BP322" s="104"/>
      <c r="BQ322" s="104"/>
      <c r="BR322" s="104"/>
      <c r="BS322" s="104"/>
      <c r="BT322" s="104"/>
      <c r="BU322" s="104"/>
      <c r="BV322" s="104"/>
      <c r="BW322" s="104"/>
      <c r="BX322" s="104"/>
      <c r="BY322" s="104"/>
      <c r="BZ322" s="104"/>
      <c r="CA322" s="104"/>
      <c r="CB322" s="104"/>
      <c r="CH322" s="103"/>
      <c r="CI322" s="104"/>
      <c r="CJ322" s="104"/>
      <c r="CK322" s="104"/>
      <c r="CL322" s="104"/>
      <c r="CM322" s="104"/>
      <c r="CN322" s="104"/>
      <c r="CO322" s="104"/>
      <c r="CP322" s="104"/>
      <c r="CQ322" s="104"/>
      <c r="CR322" s="104"/>
      <c r="CS322" s="104"/>
      <c r="CT322" s="104"/>
      <c r="CU322" s="104"/>
      <c r="DA322" s="103"/>
      <c r="DB322" s="104"/>
      <c r="DC322" s="104"/>
      <c r="DD322" s="104"/>
      <c r="DE322" s="104"/>
      <c r="DF322" s="104"/>
      <c r="DG322" s="104"/>
      <c r="DH322" s="104"/>
      <c r="DI322" s="104"/>
      <c r="DJ322" s="104"/>
      <c r="DK322" s="104"/>
      <c r="DL322" s="104"/>
      <c r="DM322" s="104"/>
      <c r="DN322" s="104"/>
    </row>
    <row r="323" spans="1:118" hidden="1" outlineLevel="1">
      <c r="A323" s="368" t="str">
        <f>A321</f>
        <v>[ESO Affiliate or Related Undertaking that do not trade / transact with the ESO 1]</v>
      </c>
      <c r="B323" s="103" t="s">
        <v>658</v>
      </c>
      <c r="C323" s="103"/>
      <c r="D323" s="103"/>
      <c r="E323" s="103"/>
      <c r="F323" s="103"/>
      <c r="G323" s="103"/>
      <c r="H323" s="103"/>
      <c r="I323" s="103"/>
      <c r="J323" s="99" t="s">
        <v>226</v>
      </c>
      <c r="K323" s="365">
        <f t="shared" ref="K323:O323" si="135">IFERROR(K322/K321,0)</f>
        <v>0</v>
      </c>
      <c r="L323" s="366">
        <f t="shared" si="135"/>
        <v>0</v>
      </c>
      <c r="M323" s="366">
        <f t="shared" si="135"/>
        <v>0</v>
      </c>
      <c r="N323" s="366">
        <f t="shared" si="135"/>
        <v>0</v>
      </c>
      <c r="O323" s="366">
        <f t="shared" si="135"/>
        <v>0</v>
      </c>
      <c r="P323" s="103"/>
      <c r="Q323" s="103"/>
      <c r="R323" s="103"/>
      <c r="S323" s="103"/>
      <c r="T323" s="103"/>
      <c r="U323" s="103"/>
      <c r="V323" s="103"/>
      <c r="W323" s="103"/>
      <c r="X323" s="103"/>
      <c r="Y323" s="103"/>
      <c r="Z323" s="103"/>
      <c r="AA323" s="103"/>
      <c r="AB323" s="103"/>
      <c r="AC323" s="103"/>
      <c r="AD323" s="104"/>
      <c r="AE323" s="104"/>
      <c r="AF323" s="104"/>
      <c r="AG323" s="104"/>
      <c r="AH323" s="104"/>
      <c r="AI323" s="104"/>
      <c r="AJ323" s="104"/>
      <c r="AK323" s="104"/>
      <c r="AL323" s="104"/>
      <c r="AM323" s="104"/>
      <c r="AN323" s="104"/>
      <c r="AO323" s="104"/>
      <c r="AP323" s="104"/>
      <c r="AQ323" s="103"/>
      <c r="AV323" s="103"/>
      <c r="AW323" s="104"/>
      <c r="AX323" s="104"/>
      <c r="AY323" s="104"/>
      <c r="AZ323" s="104"/>
      <c r="BA323" s="104"/>
      <c r="BB323" s="104"/>
      <c r="BC323" s="104"/>
      <c r="BD323" s="104"/>
      <c r="BE323" s="104"/>
      <c r="BF323" s="104"/>
      <c r="BG323" s="104"/>
      <c r="BH323" s="104"/>
      <c r="BI323" s="104"/>
      <c r="BO323" s="103"/>
      <c r="BP323" s="104"/>
      <c r="BQ323" s="104"/>
      <c r="BR323" s="104"/>
      <c r="BS323" s="104"/>
      <c r="BT323" s="104"/>
      <c r="BU323" s="104"/>
      <c r="BV323" s="104"/>
      <c r="BW323" s="104"/>
      <c r="BX323" s="104"/>
      <c r="BY323" s="104"/>
      <c r="BZ323" s="104"/>
      <c r="CA323" s="104"/>
      <c r="CB323" s="104"/>
      <c r="CH323" s="103"/>
      <c r="CI323" s="104"/>
      <c r="CJ323" s="104"/>
      <c r="CK323" s="104"/>
      <c r="CL323" s="104"/>
      <c r="CM323" s="104"/>
      <c r="CN323" s="104"/>
      <c r="CO323" s="104"/>
      <c r="CP323" s="104"/>
      <c r="CQ323" s="104"/>
      <c r="CR323" s="104"/>
      <c r="CS323" s="104"/>
      <c r="CT323" s="104"/>
      <c r="CU323" s="104"/>
      <c r="DA323" s="103"/>
      <c r="DB323" s="104"/>
      <c r="DC323" s="104"/>
      <c r="DD323" s="104"/>
      <c r="DE323" s="104"/>
      <c r="DF323" s="104"/>
      <c r="DG323" s="104"/>
      <c r="DH323" s="104"/>
      <c r="DI323" s="104"/>
      <c r="DJ323" s="104"/>
      <c r="DK323" s="104"/>
      <c r="DL323" s="104"/>
      <c r="DM323" s="104"/>
      <c r="DN323" s="104"/>
    </row>
    <row r="324" spans="1:118" hidden="1" outlineLevel="1">
      <c r="A324" s="367" t="s">
        <v>669</v>
      </c>
      <c r="B324" s="103" t="s">
        <v>657</v>
      </c>
      <c r="C324" s="103"/>
      <c r="D324" s="103"/>
      <c r="E324" s="103"/>
      <c r="F324" s="103"/>
      <c r="G324" s="103"/>
      <c r="H324" s="103"/>
      <c r="I324" s="103"/>
      <c r="J324" s="99" t="s">
        <v>238</v>
      </c>
      <c r="K324" s="357"/>
      <c r="L324" s="358"/>
      <c r="M324" s="358"/>
      <c r="N324" s="358"/>
      <c r="O324" s="358"/>
      <c r="P324" s="103"/>
      <c r="Q324" s="103"/>
      <c r="R324" s="103"/>
      <c r="S324" s="103"/>
      <c r="T324" s="103"/>
      <c r="U324" s="103"/>
      <c r="V324" s="103"/>
      <c r="W324" s="103"/>
      <c r="X324" s="103"/>
      <c r="Y324" s="103"/>
      <c r="Z324" s="103"/>
      <c r="AA324" s="103"/>
      <c r="AB324" s="103"/>
      <c r="AC324" s="103"/>
      <c r="AD324" s="104"/>
      <c r="AE324" s="104"/>
      <c r="AF324" s="104"/>
      <c r="AG324" s="104"/>
      <c r="AH324" s="104"/>
      <c r="AI324" s="104"/>
      <c r="AJ324" s="104"/>
      <c r="AK324" s="104"/>
      <c r="AL324" s="104"/>
      <c r="AM324" s="104"/>
      <c r="AN324" s="104"/>
      <c r="AO324" s="104"/>
      <c r="AP324" s="104"/>
      <c r="AQ324" s="103"/>
      <c r="AV324" s="103"/>
      <c r="AW324" s="104"/>
      <c r="AX324" s="104"/>
      <c r="AY324" s="104"/>
      <c r="AZ324" s="104"/>
      <c r="BA324" s="104"/>
      <c r="BB324" s="104"/>
      <c r="BC324" s="104"/>
      <c r="BD324" s="104"/>
      <c r="BE324" s="104"/>
      <c r="BF324" s="104"/>
      <c r="BG324" s="104"/>
      <c r="BH324" s="104"/>
      <c r="BI324" s="104"/>
      <c r="BO324" s="103"/>
      <c r="BP324" s="104"/>
      <c r="BQ324" s="104"/>
      <c r="BR324" s="104"/>
      <c r="BS324" s="104"/>
      <c r="BT324" s="104"/>
      <c r="BU324" s="104"/>
      <c r="BV324" s="104"/>
      <c r="BW324" s="104"/>
      <c r="BX324" s="104"/>
      <c r="BY324" s="104"/>
      <c r="BZ324" s="104"/>
      <c r="CA324" s="104"/>
      <c r="CB324" s="104"/>
      <c r="CH324" s="103"/>
      <c r="CI324" s="104"/>
      <c r="CJ324" s="104"/>
      <c r="CK324" s="104"/>
      <c r="CL324" s="104"/>
      <c r="CM324" s="104"/>
      <c r="CN324" s="104"/>
      <c r="CO324" s="104"/>
      <c r="CP324" s="104"/>
      <c r="CQ324" s="104"/>
      <c r="CR324" s="104"/>
      <c r="CS324" s="104"/>
      <c r="CT324" s="104"/>
      <c r="CU324" s="104"/>
      <c r="DA324" s="103"/>
      <c r="DB324" s="104"/>
      <c r="DC324" s="104"/>
      <c r="DD324" s="104"/>
      <c r="DE324" s="104"/>
      <c r="DF324" s="104"/>
      <c r="DG324" s="104"/>
      <c r="DH324" s="104"/>
      <c r="DI324" s="104"/>
      <c r="DJ324" s="104"/>
      <c r="DK324" s="104"/>
      <c r="DL324" s="104"/>
      <c r="DM324" s="104"/>
      <c r="DN324" s="104"/>
    </row>
    <row r="325" spans="1:118" hidden="1" outlineLevel="1">
      <c r="A325" s="368" t="str">
        <f>A324</f>
        <v>[ESO Affiliate or Related Undertaking that do not trade / transact with the ESO 2]</v>
      </c>
      <c r="B325" s="103" t="s">
        <v>640</v>
      </c>
      <c r="C325" s="103"/>
      <c r="D325" s="103"/>
      <c r="E325" s="103"/>
      <c r="F325" s="103"/>
      <c r="G325" s="103"/>
      <c r="H325" s="103"/>
      <c r="I325" s="103"/>
      <c r="J325" s="99" t="s">
        <v>238</v>
      </c>
      <c r="K325" s="357"/>
      <c r="L325" s="358"/>
      <c r="M325" s="358"/>
      <c r="N325" s="358"/>
      <c r="O325" s="358"/>
      <c r="P325" s="103"/>
      <c r="Q325" s="103"/>
      <c r="R325" s="103"/>
      <c r="S325" s="103"/>
      <c r="T325" s="103"/>
      <c r="U325" s="103"/>
      <c r="V325" s="103"/>
      <c r="W325" s="103"/>
      <c r="X325" s="103"/>
      <c r="Y325" s="103"/>
      <c r="Z325" s="103"/>
      <c r="AA325" s="103"/>
      <c r="AB325" s="103"/>
      <c r="AC325" s="103"/>
      <c r="AD325" s="104"/>
      <c r="AE325" s="104"/>
      <c r="AF325" s="104"/>
      <c r="AG325" s="104"/>
      <c r="AH325" s="104"/>
      <c r="AI325" s="104"/>
      <c r="AJ325" s="104"/>
      <c r="AK325" s="104"/>
      <c r="AL325" s="104"/>
      <c r="AM325" s="104"/>
      <c r="AN325" s="104"/>
      <c r="AO325" s="104"/>
      <c r="AP325" s="104"/>
      <c r="AQ325" s="103"/>
      <c r="AV325" s="103"/>
      <c r="AW325" s="104"/>
      <c r="AX325" s="104"/>
      <c r="AY325" s="104"/>
      <c r="AZ325" s="104"/>
      <c r="BA325" s="104"/>
      <c r="BB325" s="104"/>
      <c r="BC325" s="104"/>
      <c r="BD325" s="104"/>
      <c r="BE325" s="104"/>
      <c r="BF325" s="104"/>
      <c r="BG325" s="104"/>
      <c r="BH325" s="104"/>
      <c r="BI325" s="104"/>
      <c r="BO325" s="103"/>
      <c r="BP325" s="104"/>
      <c r="BQ325" s="104"/>
      <c r="BR325" s="104"/>
      <c r="BS325" s="104"/>
      <c r="BT325" s="104"/>
      <c r="BU325" s="104"/>
      <c r="BV325" s="104"/>
      <c r="BW325" s="104"/>
      <c r="BX325" s="104"/>
      <c r="BY325" s="104"/>
      <c r="BZ325" s="104"/>
      <c r="CA325" s="104"/>
      <c r="CB325" s="104"/>
      <c r="CH325" s="103"/>
      <c r="CI325" s="104"/>
      <c r="CJ325" s="104"/>
      <c r="CK325" s="104"/>
      <c r="CL325" s="104"/>
      <c r="CM325" s="104"/>
      <c r="CN325" s="104"/>
      <c r="CO325" s="104"/>
      <c r="CP325" s="104"/>
      <c r="CQ325" s="104"/>
      <c r="CR325" s="104"/>
      <c r="CS325" s="104"/>
      <c r="CT325" s="104"/>
      <c r="CU325" s="104"/>
      <c r="DA325" s="103"/>
      <c r="DB325" s="104"/>
      <c r="DC325" s="104"/>
      <c r="DD325" s="104"/>
      <c r="DE325" s="104"/>
      <c r="DF325" s="104"/>
      <c r="DG325" s="104"/>
      <c r="DH325" s="104"/>
      <c r="DI325" s="104"/>
      <c r="DJ325" s="104"/>
      <c r="DK325" s="104"/>
      <c r="DL325" s="104"/>
      <c r="DM325" s="104"/>
      <c r="DN325" s="104"/>
    </row>
    <row r="326" spans="1:118" hidden="1" outlineLevel="1">
      <c r="A326" s="368" t="str">
        <f>A324</f>
        <v>[ESO Affiliate or Related Undertaking that do not trade / transact with the ESO 2]</v>
      </c>
      <c r="B326" s="103" t="s">
        <v>658</v>
      </c>
      <c r="C326" s="103"/>
      <c r="D326" s="103"/>
      <c r="E326" s="103"/>
      <c r="F326" s="103"/>
      <c r="G326" s="103"/>
      <c r="H326" s="103"/>
      <c r="I326" s="103"/>
      <c r="J326" s="99" t="s">
        <v>226</v>
      </c>
      <c r="K326" s="365">
        <f t="shared" ref="K326:O326" si="136">IFERROR(K325/K324,0)</f>
        <v>0</v>
      </c>
      <c r="L326" s="366">
        <f t="shared" si="136"/>
        <v>0</v>
      </c>
      <c r="M326" s="366">
        <f t="shared" si="136"/>
        <v>0</v>
      </c>
      <c r="N326" s="366">
        <f t="shared" si="136"/>
        <v>0</v>
      </c>
      <c r="O326" s="366">
        <f t="shared" si="136"/>
        <v>0</v>
      </c>
      <c r="P326" s="103"/>
      <c r="Q326" s="103"/>
      <c r="R326" s="103"/>
      <c r="S326" s="103"/>
      <c r="T326" s="103"/>
      <c r="U326" s="103"/>
      <c r="V326" s="103"/>
      <c r="W326" s="103"/>
      <c r="X326" s="103"/>
      <c r="Y326" s="103"/>
      <c r="Z326" s="103"/>
      <c r="AA326" s="103"/>
      <c r="AB326" s="103"/>
      <c r="AC326" s="103"/>
      <c r="AD326" s="104"/>
      <c r="AE326" s="104"/>
      <c r="AF326" s="104"/>
      <c r="AG326" s="104"/>
      <c r="AH326" s="104"/>
      <c r="AI326" s="104"/>
      <c r="AJ326" s="104"/>
      <c r="AK326" s="104"/>
      <c r="AL326" s="104"/>
      <c r="AM326" s="104"/>
      <c r="AN326" s="104"/>
      <c r="AO326" s="104"/>
      <c r="AP326" s="104"/>
      <c r="AQ326" s="103"/>
      <c r="AV326" s="103"/>
      <c r="AW326" s="104"/>
      <c r="AX326" s="104"/>
      <c r="AY326" s="104"/>
      <c r="AZ326" s="104"/>
      <c r="BA326" s="104"/>
      <c r="BB326" s="104"/>
      <c r="BC326" s="104"/>
      <c r="BD326" s="104"/>
      <c r="BE326" s="104"/>
      <c r="BF326" s="104"/>
      <c r="BG326" s="104"/>
      <c r="BH326" s="104"/>
      <c r="BI326" s="104"/>
      <c r="BO326" s="103"/>
      <c r="BP326" s="104"/>
      <c r="BQ326" s="104"/>
      <c r="BR326" s="104"/>
      <c r="BS326" s="104"/>
      <c r="BT326" s="104"/>
      <c r="BU326" s="104"/>
      <c r="BV326" s="104"/>
      <c r="BW326" s="104"/>
      <c r="BX326" s="104"/>
      <c r="BY326" s="104"/>
      <c r="BZ326" s="104"/>
      <c r="CA326" s="104"/>
      <c r="CB326" s="104"/>
      <c r="CH326" s="103"/>
      <c r="CI326" s="104"/>
      <c r="CJ326" s="104"/>
      <c r="CK326" s="104"/>
      <c r="CL326" s="104"/>
      <c r="CM326" s="104"/>
      <c r="CN326" s="104"/>
      <c r="CO326" s="104"/>
      <c r="CP326" s="104"/>
      <c r="CQ326" s="104"/>
      <c r="CR326" s="104"/>
      <c r="CS326" s="104"/>
      <c r="CT326" s="104"/>
      <c r="CU326" s="104"/>
      <c r="DA326" s="103"/>
      <c r="DB326" s="104"/>
      <c r="DC326" s="104"/>
      <c r="DD326" s="104"/>
      <c r="DE326" s="104"/>
      <c r="DF326" s="104"/>
      <c r="DG326" s="104"/>
      <c r="DH326" s="104"/>
      <c r="DI326" s="104"/>
      <c r="DJ326" s="104"/>
      <c r="DK326" s="104"/>
      <c r="DL326" s="104"/>
      <c r="DM326" s="104"/>
      <c r="DN326" s="104"/>
    </row>
    <row r="327" spans="1:118" hidden="1" outlineLevel="1">
      <c r="A327" s="367" t="s">
        <v>670</v>
      </c>
      <c r="B327" s="103" t="s">
        <v>657</v>
      </c>
      <c r="C327" s="103"/>
      <c r="D327" s="103"/>
      <c r="E327" s="103"/>
      <c r="F327" s="103"/>
      <c r="G327" s="103"/>
      <c r="H327" s="103"/>
      <c r="I327" s="103"/>
      <c r="J327" s="99" t="s">
        <v>238</v>
      </c>
      <c r="K327" s="357"/>
      <c r="L327" s="358"/>
      <c r="M327" s="358"/>
      <c r="N327" s="358"/>
      <c r="O327" s="358"/>
      <c r="P327" s="103"/>
      <c r="Q327" s="103"/>
      <c r="R327" s="103"/>
      <c r="S327" s="103"/>
      <c r="T327" s="103"/>
      <c r="U327" s="103"/>
      <c r="V327" s="103"/>
      <c r="W327" s="103"/>
      <c r="X327" s="103"/>
      <c r="Y327" s="103"/>
      <c r="Z327" s="103"/>
      <c r="AA327" s="103"/>
      <c r="AB327" s="103"/>
      <c r="AC327" s="103"/>
      <c r="AD327" s="104"/>
      <c r="AE327" s="104"/>
      <c r="AF327" s="104"/>
      <c r="AG327" s="104"/>
      <c r="AH327" s="104"/>
      <c r="AI327" s="104"/>
      <c r="AJ327" s="104"/>
      <c r="AK327" s="104"/>
      <c r="AL327" s="104"/>
      <c r="AM327" s="104"/>
      <c r="AN327" s="104"/>
      <c r="AO327" s="104"/>
      <c r="AP327" s="104"/>
      <c r="AQ327" s="103"/>
      <c r="AV327" s="103"/>
      <c r="AW327" s="104"/>
      <c r="AX327" s="104"/>
      <c r="AY327" s="104"/>
      <c r="AZ327" s="104"/>
      <c r="BA327" s="104"/>
      <c r="BB327" s="104"/>
      <c r="BC327" s="104"/>
      <c r="BD327" s="104"/>
      <c r="BE327" s="104"/>
      <c r="BF327" s="104"/>
      <c r="BG327" s="104"/>
      <c r="BH327" s="104"/>
      <c r="BI327" s="104"/>
      <c r="BO327" s="103"/>
      <c r="BP327" s="104"/>
      <c r="BQ327" s="104"/>
      <c r="BR327" s="104"/>
      <c r="BS327" s="104"/>
      <c r="BT327" s="104"/>
      <c r="BU327" s="104"/>
      <c r="BV327" s="104"/>
      <c r="BW327" s="104"/>
      <c r="BX327" s="104"/>
      <c r="BY327" s="104"/>
      <c r="BZ327" s="104"/>
      <c r="CA327" s="104"/>
      <c r="CB327" s="104"/>
      <c r="CH327" s="103"/>
      <c r="CI327" s="104"/>
      <c r="CJ327" s="104"/>
      <c r="CK327" s="104"/>
      <c r="CL327" s="104"/>
      <c r="CM327" s="104"/>
      <c r="CN327" s="104"/>
      <c r="CO327" s="104"/>
      <c r="CP327" s="104"/>
      <c r="CQ327" s="104"/>
      <c r="CR327" s="104"/>
      <c r="CS327" s="104"/>
      <c r="CT327" s="104"/>
      <c r="CU327" s="104"/>
      <c r="DA327" s="103"/>
      <c r="DB327" s="104"/>
      <c r="DC327" s="104"/>
      <c r="DD327" s="104"/>
      <c r="DE327" s="104"/>
      <c r="DF327" s="104"/>
      <c r="DG327" s="104"/>
      <c r="DH327" s="104"/>
      <c r="DI327" s="104"/>
      <c r="DJ327" s="104"/>
      <c r="DK327" s="104"/>
      <c r="DL327" s="104"/>
      <c r="DM327" s="104"/>
      <c r="DN327" s="104"/>
    </row>
    <row r="328" spans="1:118" hidden="1" outlineLevel="1">
      <c r="A328" s="368" t="str">
        <f>A327</f>
        <v>[ESO Affiliate or Related Undertaking that do not trade / transact with the ESO 3]</v>
      </c>
      <c r="B328" s="103" t="s">
        <v>640</v>
      </c>
      <c r="C328" s="103"/>
      <c r="D328" s="103"/>
      <c r="E328" s="103"/>
      <c r="F328" s="103"/>
      <c r="G328" s="103"/>
      <c r="H328" s="103"/>
      <c r="I328" s="103"/>
      <c r="J328" s="99" t="s">
        <v>238</v>
      </c>
      <c r="K328" s="357"/>
      <c r="L328" s="358"/>
      <c r="M328" s="358"/>
      <c r="N328" s="358"/>
      <c r="O328" s="358"/>
      <c r="P328" s="103"/>
      <c r="Q328" s="103"/>
      <c r="R328" s="103"/>
      <c r="S328" s="103"/>
      <c r="T328" s="103"/>
      <c r="U328" s="103"/>
      <c r="V328" s="103"/>
      <c r="W328" s="103"/>
      <c r="X328" s="103"/>
      <c r="Y328" s="103"/>
      <c r="Z328" s="103"/>
      <c r="AA328" s="103"/>
      <c r="AB328" s="103"/>
      <c r="AC328" s="103"/>
      <c r="AD328" s="104"/>
      <c r="AE328" s="104"/>
      <c r="AF328" s="104"/>
      <c r="AG328" s="104"/>
      <c r="AH328" s="104"/>
      <c r="AI328" s="104"/>
      <c r="AJ328" s="104"/>
      <c r="AK328" s="104"/>
      <c r="AL328" s="104"/>
      <c r="AM328" s="104"/>
      <c r="AN328" s="104"/>
      <c r="AO328" s="104"/>
      <c r="AP328" s="104"/>
      <c r="AQ328" s="103"/>
      <c r="AV328" s="103"/>
      <c r="AW328" s="104"/>
      <c r="AX328" s="104"/>
      <c r="AY328" s="104"/>
      <c r="AZ328" s="104"/>
      <c r="BA328" s="104"/>
      <c r="BB328" s="104"/>
      <c r="BC328" s="104"/>
      <c r="BD328" s="104"/>
      <c r="BE328" s="104"/>
      <c r="BF328" s="104"/>
      <c r="BG328" s="104"/>
      <c r="BH328" s="104"/>
      <c r="BI328" s="104"/>
      <c r="BO328" s="103"/>
      <c r="BP328" s="104"/>
      <c r="BQ328" s="104"/>
      <c r="BR328" s="104"/>
      <c r="BS328" s="104"/>
      <c r="BT328" s="104"/>
      <c r="BU328" s="104"/>
      <c r="BV328" s="104"/>
      <c r="BW328" s="104"/>
      <c r="BX328" s="104"/>
      <c r="BY328" s="104"/>
      <c r="BZ328" s="104"/>
      <c r="CA328" s="104"/>
      <c r="CB328" s="104"/>
      <c r="CH328" s="103"/>
      <c r="CI328" s="104"/>
      <c r="CJ328" s="104"/>
      <c r="CK328" s="104"/>
      <c r="CL328" s="104"/>
      <c r="CM328" s="104"/>
      <c r="CN328" s="104"/>
      <c r="CO328" s="104"/>
      <c r="CP328" s="104"/>
      <c r="CQ328" s="104"/>
      <c r="CR328" s="104"/>
      <c r="CS328" s="104"/>
      <c r="CT328" s="104"/>
      <c r="CU328" s="104"/>
      <c r="DA328" s="103"/>
      <c r="DB328" s="104"/>
      <c r="DC328" s="104"/>
      <c r="DD328" s="104"/>
      <c r="DE328" s="104"/>
      <c r="DF328" s="104"/>
      <c r="DG328" s="104"/>
      <c r="DH328" s="104"/>
      <c r="DI328" s="104"/>
      <c r="DJ328" s="104"/>
      <c r="DK328" s="104"/>
      <c r="DL328" s="104"/>
      <c r="DM328" s="104"/>
      <c r="DN328" s="104"/>
    </row>
    <row r="329" spans="1:118" hidden="1" outlineLevel="1">
      <c r="A329" s="368" t="str">
        <f>A327</f>
        <v>[ESO Affiliate or Related Undertaking that do not trade / transact with the ESO 3]</v>
      </c>
      <c r="B329" s="103" t="s">
        <v>658</v>
      </c>
      <c r="C329" s="103"/>
      <c r="D329" s="103"/>
      <c r="E329" s="103"/>
      <c r="F329" s="103"/>
      <c r="G329" s="103"/>
      <c r="H329" s="103"/>
      <c r="I329" s="103"/>
      <c r="J329" s="99" t="s">
        <v>226</v>
      </c>
      <c r="K329" s="365">
        <f t="shared" ref="K329:O329" si="137">IFERROR(K328/K327,0)</f>
        <v>0</v>
      </c>
      <c r="L329" s="366">
        <f t="shared" si="137"/>
        <v>0</v>
      </c>
      <c r="M329" s="366">
        <f t="shared" si="137"/>
        <v>0</v>
      </c>
      <c r="N329" s="366">
        <f t="shared" si="137"/>
        <v>0</v>
      </c>
      <c r="O329" s="366">
        <f t="shared" si="137"/>
        <v>0</v>
      </c>
      <c r="P329" s="103"/>
      <c r="Q329" s="103"/>
      <c r="R329" s="103"/>
      <c r="S329" s="103"/>
      <c r="T329" s="103"/>
      <c r="U329" s="103"/>
      <c r="V329" s="103"/>
      <c r="W329" s="103"/>
      <c r="X329" s="103"/>
      <c r="Y329" s="103"/>
      <c r="Z329" s="103"/>
      <c r="AA329" s="103"/>
      <c r="AB329" s="103"/>
      <c r="AC329" s="103"/>
      <c r="AD329" s="104"/>
      <c r="AE329" s="104"/>
      <c r="AF329" s="104"/>
      <c r="AG329" s="104"/>
      <c r="AH329" s="104"/>
      <c r="AI329" s="104"/>
      <c r="AJ329" s="104"/>
      <c r="AK329" s="104"/>
      <c r="AL329" s="104"/>
      <c r="AM329" s="104"/>
      <c r="AN329" s="104"/>
      <c r="AO329" s="104"/>
      <c r="AP329" s="104"/>
      <c r="AQ329" s="103"/>
      <c r="AV329" s="103"/>
      <c r="AW329" s="104"/>
      <c r="AX329" s="104"/>
      <c r="AY329" s="104"/>
      <c r="AZ329" s="104"/>
      <c r="BA329" s="104"/>
      <c r="BB329" s="104"/>
      <c r="BC329" s="104"/>
      <c r="BD329" s="104"/>
      <c r="BE329" s="104"/>
      <c r="BF329" s="104"/>
      <c r="BG329" s="104"/>
      <c r="BH329" s="104"/>
      <c r="BI329" s="104"/>
      <c r="BO329" s="103"/>
      <c r="BP329" s="104"/>
      <c r="BQ329" s="104"/>
      <c r="BR329" s="104"/>
      <c r="BS329" s="104"/>
      <c r="BT329" s="104"/>
      <c r="BU329" s="104"/>
      <c r="BV329" s="104"/>
      <c r="BW329" s="104"/>
      <c r="BX329" s="104"/>
      <c r="BY329" s="104"/>
      <c r="BZ329" s="104"/>
      <c r="CA329" s="104"/>
      <c r="CB329" s="104"/>
      <c r="CH329" s="103"/>
      <c r="CI329" s="104"/>
      <c r="CJ329" s="104"/>
      <c r="CK329" s="104"/>
      <c r="CL329" s="104"/>
      <c r="CM329" s="104"/>
      <c r="CN329" s="104"/>
      <c r="CO329" s="104"/>
      <c r="CP329" s="104"/>
      <c r="CQ329" s="104"/>
      <c r="CR329" s="104"/>
      <c r="CS329" s="104"/>
      <c r="CT329" s="104"/>
      <c r="CU329" s="104"/>
      <c r="DA329" s="103"/>
      <c r="DB329" s="104"/>
      <c r="DC329" s="104"/>
      <c r="DD329" s="104"/>
      <c r="DE329" s="104"/>
      <c r="DF329" s="104"/>
      <c r="DG329" s="104"/>
      <c r="DH329" s="104"/>
      <c r="DI329" s="104"/>
      <c r="DJ329" s="104"/>
      <c r="DK329" s="104"/>
      <c r="DL329" s="104"/>
      <c r="DM329" s="104"/>
      <c r="DN329" s="104"/>
    </row>
    <row r="330" spans="1:118" hidden="1" outlineLevel="1">
      <c r="A330" s="367" t="s">
        <v>663</v>
      </c>
      <c r="B330" s="103" t="s">
        <v>657</v>
      </c>
      <c r="C330" s="103"/>
      <c r="D330" s="103"/>
      <c r="E330" s="103"/>
      <c r="F330" s="103"/>
      <c r="G330" s="103"/>
      <c r="H330" s="103"/>
      <c r="I330" s="103"/>
      <c r="J330" s="99" t="s">
        <v>238</v>
      </c>
      <c r="K330" s="357"/>
      <c r="L330" s="358"/>
      <c r="M330" s="358"/>
      <c r="N330" s="358"/>
      <c r="O330" s="358"/>
      <c r="P330" s="103"/>
      <c r="Q330" s="103"/>
      <c r="R330" s="103"/>
      <c r="S330" s="103"/>
      <c r="T330" s="103"/>
      <c r="U330" s="103"/>
      <c r="V330" s="103"/>
      <c r="W330" s="103"/>
      <c r="X330" s="103"/>
      <c r="Y330" s="103"/>
      <c r="Z330" s="103"/>
      <c r="AA330" s="103"/>
      <c r="AB330" s="103"/>
      <c r="AC330" s="103"/>
      <c r="AD330" s="104"/>
      <c r="AE330" s="104"/>
      <c r="AF330" s="104"/>
      <c r="AG330" s="104"/>
      <c r="AH330" s="104"/>
      <c r="AI330" s="104"/>
      <c r="AJ330" s="104"/>
      <c r="AK330" s="104"/>
      <c r="AL330" s="104"/>
      <c r="AM330" s="104"/>
      <c r="AN330" s="104"/>
      <c r="AO330" s="104"/>
      <c r="AP330" s="104"/>
      <c r="AQ330" s="103"/>
      <c r="AV330" s="103"/>
      <c r="AW330" s="104"/>
      <c r="AX330" s="104"/>
      <c r="AY330" s="104"/>
      <c r="AZ330" s="104"/>
      <c r="BA330" s="104"/>
      <c r="BB330" s="104"/>
      <c r="BC330" s="104"/>
      <c r="BD330" s="104"/>
      <c r="BE330" s="104"/>
      <c r="BF330" s="104"/>
      <c r="BG330" s="104"/>
      <c r="BH330" s="104"/>
      <c r="BI330" s="104"/>
      <c r="BO330" s="103"/>
      <c r="BP330" s="104"/>
      <c r="BQ330" s="104"/>
      <c r="BR330" s="104"/>
      <c r="BS330" s="104"/>
      <c r="BT330" s="104"/>
      <c r="BU330" s="104"/>
      <c r="BV330" s="104"/>
      <c r="BW330" s="104"/>
      <c r="BX330" s="104"/>
      <c r="BY330" s="104"/>
      <c r="BZ330" s="104"/>
      <c r="CA330" s="104"/>
      <c r="CB330" s="104"/>
      <c r="CH330" s="103"/>
      <c r="CI330" s="104"/>
      <c r="CJ330" s="104"/>
      <c r="CK330" s="104"/>
      <c r="CL330" s="104"/>
      <c r="CM330" s="104"/>
      <c r="CN330" s="104"/>
      <c r="CO330" s="104"/>
      <c r="CP330" s="104"/>
      <c r="CQ330" s="104"/>
      <c r="CR330" s="104"/>
      <c r="CS330" s="104"/>
      <c r="CT330" s="104"/>
      <c r="CU330" s="104"/>
      <c r="DA330" s="103"/>
      <c r="DB330" s="104"/>
      <c r="DC330" s="104"/>
      <c r="DD330" s="104"/>
      <c r="DE330" s="104"/>
      <c r="DF330" s="104"/>
      <c r="DG330" s="104"/>
      <c r="DH330" s="104"/>
      <c r="DI330" s="104"/>
      <c r="DJ330" s="104"/>
      <c r="DK330" s="104"/>
      <c r="DL330" s="104"/>
      <c r="DM330" s="104"/>
      <c r="DN330" s="104"/>
    </row>
    <row r="331" spans="1:118" hidden="1" outlineLevel="1">
      <c r="A331" s="368" t="str">
        <f>A330</f>
        <v>[ESO Affiliate or Related Undertaking that do not trade / transact with the ESO 4]</v>
      </c>
      <c r="B331" s="103" t="s">
        <v>640</v>
      </c>
      <c r="C331" s="103"/>
      <c r="D331" s="103"/>
      <c r="E331" s="103"/>
      <c r="F331" s="103"/>
      <c r="G331" s="103"/>
      <c r="H331" s="103"/>
      <c r="I331" s="103"/>
      <c r="J331" s="99" t="s">
        <v>238</v>
      </c>
      <c r="K331" s="357"/>
      <c r="L331" s="358"/>
      <c r="M331" s="358"/>
      <c r="N331" s="358"/>
      <c r="O331" s="358"/>
      <c r="P331" s="103"/>
      <c r="Q331" s="103"/>
      <c r="R331" s="103"/>
      <c r="S331" s="103"/>
      <c r="T331" s="103"/>
      <c r="U331" s="103"/>
      <c r="V331" s="103"/>
      <c r="W331" s="103"/>
      <c r="X331" s="103"/>
      <c r="Y331" s="103"/>
      <c r="Z331" s="103"/>
      <c r="AA331" s="103"/>
      <c r="AB331" s="103"/>
      <c r="AC331" s="103"/>
      <c r="AD331" s="104"/>
      <c r="AE331" s="104"/>
      <c r="AF331" s="104"/>
      <c r="AG331" s="104"/>
      <c r="AH331" s="104"/>
      <c r="AI331" s="104"/>
      <c r="AJ331" s="104"/>
      <c r="AK331" s="104"/>
      <c r="AL331" s="104"/>
      <c r="AM331" s="104"/>
      <c r="AN331" s="104"/>
      <c r="AO331" s="104"/>
      <c r="AP331" s="104"/>
      <c r="AQ331" s="103"/>
      <c r="AV331" s="103"/>
      <c r="AW331" s="104"/>
      <c r="AX331" s="104"/>
      <c r="AY331" s="104"/>
      <c r="AZ331" s="104"/>
      <c r="BA331" s="104"/>
      <c r="BB331" s="104"/>
      <c r="BC331" s="104"/>
      <c r="BD331" s="104"/>
      <c r="BE331" s="104"/>
      <c r="BF331" s="104"/>
      <c r="BG331" s="104"/>
      <c r="BH331" s="104"/>
      <c r="BI331" s="104"/>
      <c r="BO331" s="103"/>
      <c r="BP331" s="104"/>
      <c r="BQ331" s="104"/>
      <c r="BR331" s="104"/>
      <c r="BS331" s="104"/>
      <c r="BT331" s="104"/>
      <c r="BU331" s="104"/>
      <c r="BV331" s="104"/>
      <c r="BW331" s="104"/>
      <c r="BX331" s="104"/>
      <c r="BY331" s="104"/>
      <c r="BZ331" s="104"/>
      <c r="CA331" s="104"/>
      <c r="CB331" s="104"/>
      <c r="CH331" s="103"/>
      <c r="CI331" s="104"/>
      <c r="CJ331" s="104"/>
      <c r="CK331" s="104"/>
      <c r="CL331" s="104"/>
      <c r="CM331" s="104"/>
      <c r="CN331" s="104"/>
      <c r="CO331" s="104"/>
      <c r="CP331" s="104"/>
      <c r="CQ331" s="104"/>
      <c r="CR331" s="104"/>
      <c r="CS331" s="104"/>
      <c r="CT331" s="104"/>
      <c r="CU331" s="104"/>
      <c r="DA331" s="103"/>
      <c r="DB331" s="104"/>
      <c r="DC331" s="104"/>
      <c r="DD331" s="104"/>
      <c r="DE331" s="104"/>
      <c r="DF331" s="104"/>
      <c r="DG331" s="104"/>
      <c r="DH331" s="104"/>
      <c r="DI331" s="104"/>
      <c r="DJ331" s="104"/>
      <c r="DK331" s="104"/>
      <c r="DL331" s="104"/>
      <c r="DM331" s="104"/>
      <c r="DN331" s="104"/>
    </row>
    <row r="332" spans="1:118" hidden="1" outlineLevel="1">
      <c r="A332" s="368" t="str">
        <f>A330</f>
        <v>[ESO Affiliate or Related Undertaking that do not trade / transact with the ESO 4]</v>
      </c>
      <c r="B332" s="103" t="s">
        <v>658</v>
      </c>
      <c r="C332" s="103"/>
      <c r="D332" s="103"/>
      <c r="E332" s="103"/>
      <c r="F332" s="103"/>
      <c r="G332" s="103"/>
      <c r="H332" s="103"/>
      <c r="I332" s="103"/>
      <c r="J332" s="99" t="s">
        <v>226</v>
      </c>
      <c r="K332" s="365">
        <f t="shared" ref="K332:O332" si="138">IFERROR(K331/K330,0)</f>
        <v>0</v>
      </c>
      <c r="L332" s="366">
        <f t="shared" si="138"/>
        <v>0</v>
      </c>
      <c r="M332" s="366">
        <f t="shared" si="138"/>
        <v>0</v>
      </c>
      <c r="N332" s="366">
        <f t="shared" si="138"/>
        <v>0</v>
      </c>
      <c r="O332" s="366">
        <f t="shared" si="138"/>
        <v>0</v>
      </c>
      <c r="P332" s="103"/>
      <c r="Q332" s="103"/>
      <c r="R332" s="103"/>
      <c r="S332" s="103"/>
      <c r="T332" s="103"/>
      <c r="U332" s="103"/>
      <c r="V332" s="103"/>
      <c r="W332" s="103"/>
      <c r="X332" s="103"/>
      <c r="Y332" s="103"/>
      <c r="Z332" s="103"/>
      <c r="AA332" s="103"/>
      <c r="AB332" s="103"/>
      <c r="AC332" s="103"/>
      <c r="AD332" s="104"/>
      <c r="AE332" s="104"/>
      <c r="AF332" s="104"/>
      <c r="AG332" s="104"/>
      <c r="AH332" s="104"/>
      <c r="AI332" s="104"/>
      <c r="AJ332" s="104"/>
      <c r="AK332" s="104"/>
      <c r="AL332" s="104"/>
      <c r="AM332" s="104"/>
      <c r="AN332" s="104"/>
      <c r="AO332" s="104"/>
      <c r="AP332" s="104"/>
      <c r="AQ332" s="103"/>
      <c r="AV332" s="103"/>
      <c r="AW332" s="104"/>
      <c r="AX332" s="104"/>
      <c r="AY332" s="104"/>
      <c r="AZ332" s="104"/>
      <c r="BA332" s="104"/>
      <c r="BB332" s="104"/>
      <c r="BC332" s="104"/>
      <c r="BD332" s="104"/>
      <c r="BE332" s="104"/>
      <c r="BF332" s="104"/>
      <c r="BG332" s="104"/>
      <c r="BH332" s="104"/>
      <c r="BI332" s="104"/>
      <c r="BO332" s="103"/>
      <c r="BP332" s="104"/>
      <c r="BQ332" s="104"/>
      <c r="BR332" s="104"/>
      <c r="BS332" s="104"/>
      <c r="BT332" s="104"/>
      <c r="BU332" s="104"/>
      <c r="BV332" s="104"/>
      <c r="BW332" s="104"/>
      <c r="BX332" s="104"/>
      <c r="BY332" s="104"/>
      <c r="BZ332" s="104"/>
      <c r="CA332" s="104"/>
      <c r="CB332" s="104"/>
      <c r="CH332" s="103"/>
      <c r="CI332" s="104"/>
      <c r="CJ332" s="104"/>
      <c r="CK332" s="104"/>
      <c r="CL332" s="104"/>
      <c r="CM332" s="104"/>
      <c r="CN332" s="104"/>
      <c r="CO332" s="104"/>
      <c r="CP332" s="104"/>
      <c r="CQ332" s="104"/>
      <c r="CR332" s="104"/>
      <c r="CS332" s="104"/>
      <c r="CT332" s="104"/>
      <c r="CU332" s="104"/>
      <c r="DA332" s="103"/>
      <c r="DB332" s="104"/>
      <c r="DC332" s="104"/>
      <c r="DD332" s="104"/>
      <c r="DE332" s="104"/>
      <c r="DF332" s="104"/>
      <c r="DG332" s="104"/>
      <c r="DH332" s="104"/>
      <c r="DI332" s="104"/>
      <c r="DJ332" s="104"/>
      <c r="DK332" s="104"/>
      <c r="DL332" s="104"/>
      <c r="DM332" s="104"/>
      <c r="DN332" s="104"/>
    </row>
    <row r="333" spans="1:118" hidden="1" outlineLevel="1">
      <c r="A333" s="367" t="s">
        <v>664</v>
      </c>
      <c r="B333" s="103" t="s">
        <v>657</v>
      </c>
      <c r="C333" s="103"/>
      <c r="D333" s="103"/>
      <c r="E333" s="103"/>
      <c r="F333" s="103"/>
      <c r="G333" s="103"/>
      <c r="H333" s="103"/>
      <c r="I333" s="103"/>
      <c r="J333" s="99" t="s">
        <v>238</v>
      </c>
      <c r="K333" s="357"/>
      <c r="L333" s="358"/>
      <c r="M333" s="358"/>
      <c r="N333" s="358"/>
      <c r="O333" s="358"/>
      <c r="P333" s="103"/>
      <c r="Q333" s="103"/>
      <c r="R333" s="103"/>
      <c r="S333" s="103"/>
      <c r="T333" s="103"/>
      <c r="U333" s="103"/>
      <c r="V333" s="103"/>
      <c r="W333" s="103"/>
      <c r="X333" s="103"/>
      <c r="Y333" s="103"/>
      <c r="Z333" s="103"/>
      <c r="AA333" s="103"/>
      <c r="AB333" s="103"/>
      <c r="AC333" s="103"/>
      <c r="AD333" s="104"/>
      <c r="AE333" s="104"/>
      <c r="AF333" s="104"/>
      <c r="AG333" s="104"/>
      <c r="AH333" s="104"/>
      <c r="AI333" s="104"/>
      <c r="AJ333" s="104"/>
      <c r="AK333" s="104"/>
      <c r="AL333" s="104"/>
      <c r="AM333" s="104"/>
      <c r="AN333" s="104"/>
      <c r="AO333" s="104"/>
      <c r="AP333" s="104"/>
      <c r="AQ333" s="103"/>
      <c r="AV333" s="103"/>
      <c r="AW333" s="104"/>
      <c r="AX333" s="104"/>
      <c r="AY333" s="104"/>
      <c r="AZ333" s="104"/>
      <c r="BA333" s="104"/>
      <c r="BB333" s="104"/>
      <c r="BC333" s="104"/>
      <c r="BD333" s="104"/>
      <c r="BE333" s="104"/>
      <c r="BF333" s="104"/>
      <c r="BG333" s="104"/>
      <c r="BH333" s="104"/>
      <c r="BI333" s="104"/>
      <c r="BO333" s="103"/>
      <c r="BP333" s="104"/>
      <c r="BQ333" s="104"/>
      <c r="BR333" s="104"/>
      <c r="BS333" s="104"/>
      <c r="BT333" s="104"/>
      <c r="BU333" s="104"/>
      <c r="BV333" s="104"/>
      <c r="BW333" s="104"/>
      <c r="BX333" s="104"/>
      <c r="BY333" s="104"/>
      <c r="BZ333" s="104"/>
      <c r="CA333" s="104"/>
      <c r="CB333" s="104"/>
      <c r="CH333" s="103"/>
      <c r="CI333" s="104"/>
      <c r="CJ333" s="104"/>
      <c r="CK333" s="104"/>
      <c r="CL333" s="104"/>
      <c r="CM333" s="104"/>
      <c r="CN333" s="104"/>
      <c r="CO333" s="104"/>
      <c r="CP333" s="104"/>
      <c r="CQ333" s="104"/>
      <c r="CR333" s="104"/>
      <c r="CS333" s="104"/>
      <c r="CT333" s="104"/>
      <c r="CU333" s="104"/>
      <c r="DA333" s="103"/>
      <c r="DB333" s="104"/>
      <c r="DC333" s="104"/>
      <c r="DD333" s="104"/>
      <c r="DE333" s="104"/>
      <c r="DF333" s="104"/>
      <c r="DG333" s="104"/>
      <c r="DH333" s="104"/>
      <c r="DI333" s="104"/>
      <c r="DJ333" s="104"/>
      <c r="DK333" s="104"/>
      <c r="DL333" s="104"/>
      <c r="DM333" s="104"/>
      <c r="DN333" s="104"/>
    </row>
    <row r="334" spans="1:118" hidden="1" outlineLevel="1">
      <c r="A334" s="368" t="str">
        <f>A333</f>
        <v>[ESO Affiliate or Related Undertaking that do not trade / transact with the ESO 5]</v>
      </c>
      <c r="B334" s="103" t="s">
        <v>640</v>
      </c>
      <c r="C334" s="103"/>
      <c r="D334" s="103"/>
      <c r="E334" s="103"/>
      <c r="F334" s="103"/>
      <c r="G334" s="103"/>
      <c r="H334" s="103"/>
      <c r="I334" s="103"/>
      <c r="J334" s="99" t="s">
        <v>238</v>
      </c>
      <c r="K334" s="357"/>
      <c r="L334" s="358"/>
      <c r="M334" s="358"/>
      <c r="N334" s="358"/>
      <c r="O334" s="358"/>
      <c r="P334" s="103"/>
      <c r="Q334" s="103"/>
      <c r="R334" s="103"/>
      <c r="S334" s="103"/>
      <c r="T334" s="103"/>
      <c r="U334" s="103"/>
      <c r="V334" s="103"/>
      <c r="W334" s="103"/>
      <c r="X334" s="103"/>
      <c r="Y334" s="103"/>
      <c r="Z334" s="103"/>
      <c r="AA334" s="103"/>
      <c r="AB334" s="103"/>
      <c r="AC334" s="103"/>
      <c r="AD334" s="104"/>
      <c r="AE334" s="104"/>
      <c r="AF334" s="104"/>
      <c r="AG334" s="104"/>
      <c r="AH334" s="104"/>
      <c r="AI334" s="104"/>
      <c r="AJ334" s="104"/>
      <c r="AK334" s="104"/>
      <c r="AL334" s="104"/>
      <c r="AM334" s="104"/>
      <c r="AN334" s="104"/>
      <c r="AO334" s="104"/>
      <c r="AP334" s="104"/>
      <c r="AQ334" s="103"/>
      <c r="AV334" s="103"/>
      <c r="AW334" s="104"/>
      <c r="AX334" s="104"/>
      <c r="AY334" s="104"/>
      <c r="AZ334" s="104"/>
      <c r="BA334" s="104"/>
      <c r="BB334" s="104"/>
      <c r="BC334" s="104"/>
      <c r="BD334" s="104"/>
      <c r="BE334" s="104"/>
      <c r="BF334" s="104"/>
      <c r="BG334" s="104"/>
      <c r="BH334" s="104"/>
      <c r="BI334" s="104"/>
      <c r="BO334" s="103"/>
      <c r="BP334" s="104"/>
      <c r="BQ334" s="104"/>
      <c r="BR334" s="104"/>
      <c r="BS334" s="104"/>
      <c r="BT334" s="104"/>
      <c r="BU334" s="104"/>
      <c r="BV334" s="104"/>
      <c r="BW334" s="104"/>
      <c r="BX334" s="104"/>
      <c r="BY334" s="104"/>
      <c r="BZ334" s="104"/>
      <c r="CA334" s="104"/>
      <c r="CB334" s="104"/>
      <c r="CH334" s="103"/>
      <c r="CI334" s="104"/>
      <c r="CJ334" s="104"/>
      <c r="CK334" s="104"/>
      <c r="CL334" s="104"/>
      <c r="CM334" s="104"/>
      <c r="CN334" s="104"/>
      <c r="CO334" s="104"/>
      <c r="CP334" s="104"/>
      <c r="CQ334" s="104"/>
      <c r="CR334" s="104"/>
      <c r="CS334" s="104"/>
      <c r="CT334" s="104"/>
      <c r="CU334" s="104"/>
      <c r="DA334" s="103"/>
      <c r="DB334" s="104"/>
      <c r="DC334" s="104"/>
      <c r="DD334" s="104"/>
      <c r="DE334" s="104"/>
      <c r="DF334" s="104"/>
      <c r="DG334" s="104"/>
      <c r="DH334" s="104"/>
      <c r="DI334" s="104"/>
      <c r="DJ334" s="104"/>
      <c r="DK334" s="104"/>
      <c r="DL334" s="104"/>
      <c r="DM334" s="104"/>
      <c r="DN334" s="104"/>
    </row>
    <row r="335" spans="1:118" hidden="1" outlineLevel="1">
      <c r="A335" s="368" t="str">
        <f>A333</f>
        <v>[ESO Affiliate or Related Undertaking that do not trade / transact with the ESO 5]</v>
      </c>
      <c r="B335" s="103" t="s">
        <v>658</v>
      </c>
      <c r="C335" s="103"/>
      <c r="D335" s="103"/>
      <c r="E335" s="103"/>
      <c r="F335" s="103"/>
      <c r="G335" s="103"/>
      <c r="H335" s="103"/>
      <c r="I335" s="103"/>
      <c r="J335" s="99" t="s">
        <v>226</v>
      </c>
      <c r="K335" s="365">
        <f t="shared" ref="K335:O335" si="139">IFERROR(K334/K333,0)</f>
        <v>0</v>
      </c>
      <c r="L335" s="366">
        <f t="shared" si="139"/>
        <v>0</v>
      </c>
      <c r="M335" s="366">
        <f t="shared" si="139"/>
        <v>0</v>
      </c>
      <c r="N335" s="366">
        <f t="shared" si="139"/>
        <v>0</v>
      </c>
      <c r="O335" s="366">
        <f t="shared" si="139"/>
        <v>0</v>
      </c>
      <c r="P335" s="103"/>
      <c r="Q335" s="103"/>
      <c r="R335" s="103"/>
      <c r="S335" s="103"/>
      <c r="T335" s="103"/>
      <c r="U335" s="103"/>
      <c r="V335" s="103"/>
      <c r="W335" s="103"/>
      <c r="X335" s="103"/>
      <c r="Y335" s="103"/>
      <c r="Z335" s="103"/>
      <c r="AA335" s="103"/>
      <c r="AB335" s="103"/>
      <c r="AC335" s="103"/>
      <c r="AD335" s="104"/>
      <c r="AE335" s="104"/>
      <c r="AF335" s="104"/>
      <c r="AG335" s="104"/>
      <c r="AH335" s="104"/>
      <c r="AI335" s="104"/>
      <c r="AJ335" s="104"/>
      <c r="AK335" s="104"/>
      <c r="AL335" s="104"/>
      <c r="AM335" s="104"/>
      <c r="AN335" s="104"/>
      <c r="AO335" s="104"/>
      <c r="AP335" s="104"/>
      <c r="AQ335" s="103"/>
      <c r="AV335" s="103"/>
      <c r="AW335" s="104"/>
      <c r="AX335" s="104"/>
      <c r="AY335" s="104"/>
      <c r="AZ335" s="104"/>
      <c r="BA335" s="104"/>
      <c r="BB335" s="104"/>
      <c r="BC335" s="104"/>
      <c r="BD335" s="104"/>
      <c r="BE335" s="104"/>
      <c r="BF335" s="104"/>
      <c r="BG335" s="104"/>
      <c r="BH335" s="104"/>
      <c r="BI335" s="104"/>
      <c r="BO335" s="103"/>
      <c r="BP335" s="104"/>
      <c r="BQ335" s="104"/>
      <c r="BR335" s="104"/>
      <c r="BS335" s="104"/>
      <c r="BT335" s="104"/>
      <c r="BU335" s="104"/>
      <c r="BV335" s="104"/>
      <c r="BW335" s="104"/>
      <c r="BX335" s="104"/>
      <c r="BY335" s="104"/>
      <c r="BZ335" s="104"/>
      <c r="CA335" s="104"/>
      <c r="CB335" s="104"/>
      <c r="CH335" s="103"/>
      <c r="CI335" s="104"/>
      <c r="CJ335" s="104"/>
      <c r="CK335" s="104"/>
      <c r="CL335" s="104"/>
      <c r="CM335" s="104"/>
      <c r="CN335" s="104"/>
      <c r="CO335" s="104"/>
      <c r="CP335" s="104"/>
      <c r="CQ335" s="104"/>
      <c r="CR335" s="104"/>
      <c r="CS335" s="104"/>
      <c r="CT335" s="104"/>
      <c r="CU335" s="104"/>
      <c r="DA335" s="103"/>
      <c r="DB335" s="104"/>
      <c r="DC335" s="104"/>
      <c r="DD335" s="104"/>
      <c r="DE335" s="104"/>
      <c r="DF335" s="104"/>
      <c r="DG335" s="104"/>
      <c r="DH335" s="104"/>
      <c r="DI335" s="104"/>
      <c r="DJ335" s="104"/>
      <c r="DK335" s="104"/>
      <c r="DL335" s="104"/>
      <c r="DM335" s="104"/>
      <c r="DN335" s="104"/>
    </row>
    <row r="336" spans="1:118" hidden="1" outlineLevel="1">
      <c r="A336" s="367" t="s">
        <v>665</v>
      </c>
      <c r="B336" s="103" t="s">
        <v>657</v>
      </c>
      <c r="C336" s="103"/>
      <c r="D336" s="103"/>
      <c r="E336" s="103"/>
      <c r="F336" s="103"/>
      <c r="G336" s="103"/>
      <c r="H336" s="103"/>
      <c r="I336" s="103"/>
      <c r="J336" s="99" t="s">
        <v>238</v>
      </c>
      <c r="K336" s="357"/>
      <c r="L336" s="358"/>
      <c r="M336" s="358"/>
      <c r="N336" s="358"/>
      <c r="O336" s="358"/>
      <c r="P336" s="103"/>
      <c r="Q336" s="103"/>
      <c r="R336" s="103"/>
      <c r="S336" s="103"/>
      <c r="T336" s="103"/>
      <c r="U336" s="103"/>
      <c r="V336" s="103"/>
      <c r="W336" s="103"/>
      <c r="X336" s="103"/>
      <c r="Y336" s="103"/>
      <c r="Z336" s="103"/>
      <c r="AA336" s="103"/>
      <c r="AB336" s="103"/>
      <c r="AC336" s="103"/>
      <c r="AD336" s="104"/>
      <c r="AE336" s="104"/>
      <c r="AF336" s="104"/>
      <c r="AG336" s="104"/>
      <c r="AH336" s="104"/>
      <c r="AI336" s="104"/>
      <c r="AJ336" s="104"/>
      <c r="AK336" s="104"/>
      <c r="AL336" s="104"/>
      <c r="AM336" s="104"/>
      <c r="AN336" s="104"/>
      <c r="AO336" s="104"/>
      <c r="AP336" s="104"/>
      <c r="AQ336" s="103"/>
      <c r="AV336" s="103"/>
      <c r="AW336" s="104"/>
      <c r="AX336" s="104"/>
      <c r="AY336" s="104"/>
      <c r="AZ336" s="104"/>
      <c r="BA336" s="104"/>
      <c r="BB336" s="104"/>
      <c r="BC336" s="104"/>
      <c r="BD336" s="104"/>
      <c r="BE336" s="104"/>
      <c r="BF336" s="104"/>
      <c r="BG336" s="104"/>
      <c r="BH336" s="104"/>
      <c r="BI336" s="104"/>
      <c r="BO336" s="103"/>
      <c r="BP336" s="104"/>
      <c r="BQ336" s="104"/>
      <c r="BR336" s="104"/>
      <c r="BS336" s="104"/>
      <c r="BT336" s="104"/>
      <c r="BU336" s="104"/>
      <c r="BV336" s="104"/>
      <c r="BW336" s="104"/>
      <c r="BX336" s="104"/>
      <c r="BY336" s="104"/>
      <c r="BZ336" s="104"/>
      <c r="CA336" s="104"/>
      <c r="CB336" s="104"/>
      <c r="CH336" s="103"/>
      <c r="CI336" s="104"/>
      <c r="CJ336" s="104"/>
      <c r="CK336" s="104"/>
      <c r="CL336" s="104"/>
      <c r="CM336" s="104"/>
      <c r="CN336" s="104"/>
      <c r="CO336" s="104"/>
      <c r="CP336" s="104"/>
      <c r="CQ336" s="104"/>
      <c r="CR336" s="104"/>
      <c r="CS336" s="104"/>
      <c r="CT336" s="104"/>
      <c r="CU336" s="104"/>
      <c r="DA336" s="103"/>
      <c r="DB336" s="104"/>
      <c r="DC336" s="104"/>
      <c r="DD336" s="104"/>
      <c r="DE336" s="104"/>
      <c r="DF336" s="104"/>
      <c r="DG336" s="104"/>
      <c r="DH336" s="104"/>
      <c r="DI336" s="104"/>
      <c r="DJ336" s="104"/>
      <c r="DK336" s="104"/>
      <c r="DL336" s="104"/>
      <c r="DM336" s="104"/>
      <c r="DN336" s="104"/>
    </row>
    <row r="337" spans="1:118" hidden="1" outlineLevel="1">
      <c r="A337" s="368" t="str">
        <f>A336</f>
        <v>[ESO Affiliate or Related Undertaking that do not trade / transact with the ESO 6]</v>
      </c>
      <c r="B337" s="103" t="s">
        <v>640</v>
      </c>
      <c r="C337" s="103"/>
      <c r="D337" s="103"/>
      <c r="E337" s="103"/>
      <c r="F337" s="103"/>
      <c r="G337" s="103"/>
      <c r="H337" s="103"/>
      <c r="I337" s="103"/>
      <c r="J337" s="99" t="s">
        <v>238</v>
      </c>
      <c r="K337" s="357"/>
      <c r="L337" s="358"/>
      <c r="M337" s="358"/>
      <c r="N337" s="358"/>
      <c r="O337" s="358"/>
      <c r="P337" s="103"/>
      <c r="Q337" s="103"/>
      <c r="R337" s="103"/>
      <c r="S337" s="103"/>
      <c r="T337" s="103"/>
      <c r="U337" s="103"/>
      <c r="V337" s="103"/>
      <c r="W337" s="103"/>
      <c r="X337" s="103"/>
      <c r="Y337" s="103"/>
      <c r="Z337" s="103"/>
      <c r="AA337" s="103"/>
      <c r="AB337" s="103"/>
      <c r="AC337" s="103"/>
      <c r="AD337" s="104"/>
      <c r="AE337" s="104"/>
      <c r="AF337" s="104"/>
      <c r="AG337" s="104"/>
      <c r="AH337" s="104"/>
      <c r="AI337" s="104"/>
      <c r="AJ337" s="104"/>
      <c r="AK337" s="104"/>
      <c r="AL337" s="104"/>
      <c r="AM337" s="104"/>
      <c r="AN337" s="104"/>
      <c r="AO337" s="104"/>
      <c r="AP337" s="104"/>
      <c r="AQ337" s="103"/>
      <c r="AV337" s="103"/>
      <c r="AW337" s="104"/>
      <c r="AX337" s="104"/>
      <c r="AY337" s="104"/>
      <c r="AZ337" s="104"/>
      <c r="BA337" s="104"/>
      <c r="BB337" s="104"/>
      <c r="BC337" s="104"/>
      <c r="BD337" s="104"/>
      <c r="BE337" s="104"/>
      <c r="BF337" s="104"/>
      <c r="BG337" s="104"/>
      <c r="BH337" s="104"/>
      <c r="BI337" s="104"/>
      <c r="BO337" s="103"/>
      <c r="BP337" s="104"/>
      <c r="BQ337" s="104"/>
      <c r="BR337" s="104"/>
      <c r="BS337" s="104"/>
      <c r="BT337" s="104"/>
      <c r="BU337" s="104"/>
      <c r="BV337" s="104"/>
      <c r="BW337" s="104"/>
      <c r="BX337" s="104"/>
      <c r="BY337" s="104"/>
      <c r="BZ337" s="104"/>
      <c r="CA337" s="104"/>
      <c r="CB337" s="104"/>
      <c r="CH337" s="103"/>
      <c r="CI337" s="104"/>
      <c r="CJ337" s="104"/>
      <c r="CK337" s="104"/>
      <c r="CL337" s="104"/>
      <c r="CM337" s="104"/>
      <c r="CN337" s="104"/>
      <c r="CO337" s="104"/>
      <c r="CP337" s="104"/>
      <c r="CQ337" s="104"/>
      <c r="CR337" s="104"/>
      <c r="CS337" s="104"/>
      <c r="CT337" s="104"/>
      <c r="CU337" s="104"/>
      <c r="DA337" s="103"/>
      <c r="DB337" s="104"/>
      <c r="DC337" s="104"/>
      <c r="DD337" s="104"/>
      <c r="DE337" s="104"/>
      <c r="DF337" s="104"/>
      <c r="DG337" s="104"/>
      <c r="DH337" s="104"/>
      <c r="DI337" s="104"/>
      <c r="DJ337" s="104"/>
      <c r="DK337" s="104"/>
      <c r="DL337" s="104"/>
      <c r="DM337" s="104"/>
      <c r="DN337" s="104"/>
    </row>
    <row r="338" spans="1:118" hidden="1" outlineLevel="1">
      <c r="A338" s="368" t="str">
        <f>A336</f>
        <v>[ESO Affiliate or Related Undertaking that do not trade / transact with the ESO 6]</v>
      </c>
      <c r="B338" s="103" t="s">
        <v>658</v>
      </c>
      <c r="C338" s="103"/>
      <c r="D338" s="103"/>
      <c r="E338" s="103"/>
      <c r="F338" s="103"/>
      <c r="G338" s="103"/>
      <c r="H338" s="103"/>
      <c r="I338" s="103"/>
      <c r="J338" s="99" t="s">
        <v>226</v>
      </c>
      <c r="K338" s="365">
        <f t="shared" ref="K338:O338" si="140">IFERROR(K337/K336,0)</f>
        <v>0</v>
      </c>
      <c r="L338" s="366">
        <f t="shared" si="140"/>
        <v>0</v>
      </c>
      <c r="M338" s="366">
        <f t="shared" si="140"/>
        <v>0</v>
      </c>
      <c r="N338" s="366">
        <f t="shared" si="140"/>
        <v>0</v>
      </c>
      <c r="O338" s="366">
        <f t="shared" si="140"/>
        <v>0</v>
      </c>
      <c r="P338" s="103"/>
      <c r="Q338" s="103"/>
      <c r="R338" s="103"/>
      <c r="S338" s="103"/>
      <c r="T338" s="103"/>
      <c r="U338" s="103"/>
      <c r="V338" s="103"/>
      <c r="W338" s="103"/>
      <c r="X338" s="103"/>
      <c r="Y338" s="103"/>
      <c r="Z338" s="103"/>
      <c r="AA338" s="103"/>
      <c r="AB338" s="103"/>
      <c r="AC338" s="103"/>
      <c r="AD338" s="104"/>
      <c r="AE338" s="104"/>
      <c r="AF338" s="104"/>
      <c r="AG338" s="104"/>
      <c r="AH338" s="104"/>
      <c r="AI338" s="104"/>
      <c r="AJ338" s="104"/>
      <c r="AK338" s="104"/>
      <c r="AL338" s="104"/>
      <c r="AM338" s="104"/>
      <c r="AN338" s="104"/>
      <c r="AO338" s="104"/>
      <c r="AP338" s="104"/>
      <c r="AQ338" s="103"/>
      <c r="AV338" s="103"/>
      <c r="AW338" s="104"/>
      <c r="AX338" s="104"/>
      <c r="AY338" s="104"/>
      <c r="AZ338" s="104"/>
      <c r="BA338" s="104"/>
      <c r="BB338" s="104"/>
      <c r="BC338" s="104"/>
      <c r="BD338" s="104"/>
      <c r="BE338" s="104"/>
      <c r="BF338" s="104"/>
      <c r="BG338" s="104"/>
      <c r="BH338" s="104"/>
      <c r="BI338" s="104"/>
      <c r="BO338" s="103"/>
      <c r="BP338" s="104"/>
      <c r="BQ338" s="104"/>
      <c r="BR338" s="104"/>
      <c r="BS338" s="104"/>
      <c r="BT338" s="104"/>
      <c r="BU338" s="104"/>
      <c r="BV338" s="104"/>
      <c r="BW338" s="104"/>
      <c r="BX338" s="104"/>
      <c r="BY338" s="104"/>
      <c r="BZ338" s="104"/>
      <c r="CA338" s="104"/>
      <c r="CB338" s="104"/>
      <c r="CH338" s="103"/>
      <c r="CI338" s="104"/>
      <c r="CJ338" s="104"/>
      <c r="CK338" s="104"/>
      <c r="CL338" s="104"/>
      <c r="CM338" s="104"/>
      <c r="CN338" s="104"/>
      <c r="CO338" s="104"/>
      <c r="CP338" s="104"/>
      <c r="CQ338" s="104"/>
      <c r="CR338" s="104"/>
      <c r="CS338" s="104"/>
      <c r="CT338" s="104"/>
      <c r="CU338" s="104"/>
      <c r="DA338" s="103"/>
      <c r="DB338" s="104"/>
      <c r="DC338" s="104"/>
      <c r="DD338" s="104"/>
      <c r="DE338" s="104"/>
      <c r="DF338" s="104"/>
      <c r="DG338" s="104"/>
      <c r="DH338" s="104"/>
      <c r="DI338" s="104"/>
      <c r="DJ338" s="104"/>
      <c r="DK338" s="104"/>
      <c r="DL338" s="104"/>
      <c r="DM338" s="104"/>
      <c r="DN338" s="104"/>
    </row>
    <row r="339" spans="1:118" hidden="1" outlineLevel="1">
      <c r="A339" s="103" t="s">
        <v>666</v>
      </c>
      <c r="B339" s="103" t="s">
        <v>657</v>
      </c>
      <c r="C339" s="103"/>
      <c r="D339" s="103"/>
      <c r="E339" s="103"/>
      <c r="F339" s="103"/>
      <c r="G339" s="103"/>
      <c r="H339" s="103"/>
      <c r="I339" s="103"/>
      <c r="J339" s="99" t="s">
        <v>238</v>
      </c>
      <c r="K339" s="357"/>
      <c r="L339" s="358"/>
      <c r="M339" s="358"/>
      <c r="N339" s="358"/>
      <c r="O339" s="358"/>
      <c r="P339" s="103"/>
      <c r="Q339" s="103"/>
      <c r="R339" s="103"/>
      <c r="S339" s="103"/>
      <c r="T339" s="103"/>
      <c r="U339" s="103"/>
      <c r="V339" s="103"/>
      <c r="W339" s="103"/>
      <c r="X339" s="103"/>
      <c r="Y339" s="103"/>
      <c r="Z339" s="103"/>
      <c r="AA339" s="103"/>
      <c r="AB339" s="103"/>
      <c r="AC339" s="103"/>
      <c r="AD339" s="104"/>
      <c r="AE339" s="104"/>
      <c r="AF339" s="104"/>
      <c r="AG339" s="104"/>
      <c r="AH339" s="104"/>
      <c r="AI339" s="104"/>
      <c r="AJ339" s="104"/>
      <c r="AK339" s="104"/>
      <c r="AL339" s="104"/>
      <c r="AM339" s="104"/>
      <c r="AN339" s="104"/>
      <c r="AO339" s="104"/>
      <c r="AP339" s="104"/>
      <c r="AQ339" s="103"/>
      <c r="AV339" s="103"/>
      <c r="AW339" s="104"/>
      <c r="AX339" s="104"/>
      <c r="AY339" s="104"/>
      <c r="AZ339" s="104"/>
      <c r="BA339" s="104"/>
      <c r="BB339" s="104"/>
      <c r="BC339" s="104"/>
      <c r="BD339" s="104"/>
      <c r="BE339" s="104"/>
      <c r="BF339" s="104"/>
      <c r="BG339" s="104"/>
      <c r="BH339" s="104"/>
      <c r="BI339" s="104"/>
      <c r="BO339" s="103"/>
      <c r="BP339" s="104"/>
      <c r="BQ339" s="104"/>
      <c r="BR339" s="104"/>
      <c r="BS339" s="104"/>
      <c r="BT339" s="104"/>
      <c r="BU339" s="104"/>
      <c r="BV339" s="104"/>
      <c r="BW339" s="104"/>
      <c r="BX339" s="104"/>
      <c r="BY339" s="104"/>
      <c r="BZ339" s="104"/>
      <c r="CA339" s="104"/>
      <c r="CB339" s="104"/>
      <c r="CH339" s="103"/>
      <c r="CI339" s="104"/>
      <c r="CJ339" s="104"/>
      <c r="CK339" s="104"/>
      <c r="CL339" s="104"/>
      <c r="CM339" s="104"/>
      <c r="CN339" s="104"/>
      <c r="CO339" s="104"/>
      <c r="CP339" s="104"/>
      <c r="CQ339" s="104"/>
      <c r="CR339" s="104"/>
      <c r="CS339" s="104"/>
      <c r="CT339" s="104"/>
      <c r="CU339" s="104"/>
      <c r="DA339" s="103"/>
      <c r="DB339" s="104"/>
      <c r="DC339" s="104"/>
      <c r="DD339" s="104"/>
      <c r="DE339" s="104"/>
      <c r="DF339" s="104"/>
      <c r="DG339" s="104"/>
      <c r="DH339" s="104"/>
      <c r="DI339" s="104"/>
      <c r="DJ339" s="104"/>
      <c r="DK339" s="104"/>
      <c r="DL339" s="104"/>
      <c r="DM339" s="104"/>
      <c r="DN339" s="104"/>
    </row>
    <row r="340" spans="1:118" hidden="1" outlineLevel="1">
      <c r="A340" s="103" t="s">
        <v>666</v>
      </c>
      <c r="B340" s="103" t="s">
        <v>640</v>
      </c>
      <c r="C340" s="103"/>
      <c r="D340" s="103"/>
      <c r="E340" s="103"/>
      <c r="F340" s="103"/>
      <c r="G340" s="103"/>
      <c r="H340" s="103"/>
      <c r="I340" s="103"/>
      <c r="J340" s="99" t="s">
        <v>238</v>
      </c>
      <c r="K340" s="357"/>
      <c r="L340" s="358"/>
      <c r="M340" s="358"/>
      <c r="N340" s="358"/>
      <c r="O340" s="358"/>
      <c r="P340" s="103"/>
      <c r="Q340" s="103"/>
      <c r="R340" s="103"/>
      <c r="S340" s="103"/>
      <c r="T340" s="103"/>
      <c r="U340" s="103"/>
      <c r="V340" s="103"/>
      <c r="W340" s="103"/>
      <c r="X340" s="103"/>
      <c r="Y340" s="103"/>
      <c r="Z340" s="103"/>
      <c r="AA340" s="103"/>
      <c r="AB340" s="103"/>
      <c r="AC340" s="103"/>
      <c r="AD340" s="104"/>
      <c r="AE340" s="104"/>
      <c r="AF340" s="104"/>
      <c r="AG340" s="104"/>
      <c r="AH340" s="104"/>
      <c r="AI340" s="104"/>
      <c r="AJ340" s="104"/>
      <c r="AK340" s="104"/>
      <c r="AL340" s="104"/>
      <c r="AM340" s="104"/>
      <c r="AN340" s="104"/>
      <c r="AO340" s="104"/>
      <c r="AP340" s="104"/>
      <c r="AQ340" s="103"/>
      <c r="AV340" s="103"/>
      <c r="AW340" s="104"/>
      <c r="AX340" s="104"/>
      <c r="AY340" s="104"/>
      <c r="AZ340" s="104"/>
      <c r="BA340" s="104"/>
      <c r="BB340" s="104"/>
      <c r="BC340" s="104"/>
      <c r="BD340" s="104"/>
      <c r="BE340" s="104"/>
      <c r="BF340" s="104"/>
      <c r="BG340" s="104"/>
      <c r="BH340" s="104"/>
      <c r="BI340" s="104"/>
      <c r="BO340" s="103"/>
      <c r="BP340" s="104"/>
      <c r="BQ340" s="104"/>
      <c r="BR340" s="104"/>
      <c r="BS340" s="104"/>
      <c r="BT340" s="104"/>
      <c r="BU340" s="104"/>
      <c r="BV340" s="104"/>
      <c r="BW340" s="104"/>
      <c r="BX340" s="104"/>
      <c r="BY340" s="104"/>
      <c r="BZ340" s="104"/>
      <c r="CA340" s="104"/>
      <c r="CB340" s="104"/>
      <c r="CH340" s="103"/>
      <c r="CI340" s="104"/>
      <c r="CJ340" s="104"/>
      <c r="CK340" s="104"/>
      <c r="CL340" s="104"/>
      <c r="CM340" s="104"/>
      <c r="CN340" s="104"/>
      <c r="CO340" s="104"/>
      <c r="CP340" s="104"/>
      <c r="CQ340" s="104"/>
      <c r="CR340" s="104"/>
      <c r="CS340" s="104"/>
      <c r="CT340" s="104"/>
      <c r="CU340" s="104"/>
      <c r="DA340" s="103"/>
      <c r="DB340" s="104"/>
      <c r="DC340" s="104"/>
      <c r="DD340" s="104"/>
      <c r="DE340" s="104"/>
      <c r="DF340" s="104"/>
      <c r="DG340" s="104"/>
      <c r="DH340" s="104"/>
      <c r="DI340" s="104"/>
      <c r="DJ340" s="104"/>
      <c r="DK340" s="104"/>
      <c r="DL340" s="104"/>
      <c r="DM340" s="104"/>
      <c r="DN340" s="104"/>
    </row>
    <row r="341" spans="1:118" hidden="1" outlineLevel="1">
      <c r="A341" s="103" t="s">
        <v>666</v>
      </c>
      <c r="B341" s="103" t="s">
        <v>658</v>
      </c>
      <c r="C341" s="103"/>
      <c r="D341" s="103"/>
      <c r="E341" s="103"/>
      <c r="F341" s="103"/>
      <c r="G341" s="103"/>
      <c r="H341" s="103"/>
      <c r="I341" s="103"/>
      <c r="J341" s="99" t="s">
        <v>226</v>
      </c>
      <c r="K341" s="365">
        <f t="shared" ref="K341:O341" si="141">IFERROR(K340/K339,0)</f>
        <v>0</v>
      </c>
      <c r="L341" s="366">
        <f t="shared" si="141"/>
        <v>0</v>
      </c>
      <c r="M341" s="366">
        <f t="shared" si="141"/>
        <v>0</v>
      </c>
      <c r="N341" s="366">
        <f t="shared" si="141"/>
        <v>0</v>
      </c>
      <c r="O341" s="366">
        <f t="shared" si="141"/>
        <v>0</v>
      </c>
      <c r="P341" s="103"/>
      <c r="Q341" s="103"/>
      <c r="R341" s="103"/>
      <c r="S341" s="103"/>
      <c r="T341" s="103"/>
      <c r="U341" s="103"/>
      <c r="V341" s="103"/>
      <c r="W341" s="103"/>
      <c r="X341" s="103"/>
      <c r="Y341" s="103"/>
      <c r="Z341" s="103"/>
      <c r="AA341" s="103"/>
      <c r="AB341" s="103"/>
      <c r="AC341" s="103"/>
      <c r="AD341" s="104"/>
      <c r="AE341" s="104"/>
      <c r="AF341" s="104"/>
      <c r="AG341" s="104"/>
      <c r="AH341" s="104"/>
      <c r="AI341" s="104"/>
      <c r="AJ341" s="104"/>
      <c r="AK341" s="104"/>
      <c r="AL341" s="104"/>
      <c r="AM341" s="104"/>
      <c r="AN341" s="104"/>
      <c r="AO341" s="104"/>
      <c r="AP341" s="104"/>
      <c r="AQ341" s="103"/>
      <c r="AV341" s="103"/>
      <c r="AW341" s="104"/>
      <c r="AX341" s="104"/>
      <c r="AY341" s="104"/>
      <c r="AZ341" s="104"/>
      <c r="BA341" s="104"/>
      <c r="BB341" s="104"/>
      <c r="BC341" s="104"/>
      <c r="BD341" s="104"/>
      <c r="BE341" s="104"/>
      <c r="BF341" s="104"/>
      <c r="BG341" s="104"/>
      <c r="BH341" s="104"/>
      <c r="BI341" s="104"/>
      <c r="BO341" s="103"/>
      <c r="BP341" s="104"/>
      <c r="BQ341" s="104"/>
      <c r="BR341" s="104"/>
      <c r="BS341" s="104"/>
      <c r="BT341" s="104"/>
      <c r="BU341" s="104"/>
      <c r="BV341" s="104"/>
      <c r="BW341" s="104"/>
      <c r="BX341" s="104"/>
      <c r="BY341" s="104"/>
      <c r="BZ341" s="104"/>
      <c r="CA341" s="104"/>
      <c r="CB341" s="104"/>
      <c r="CH341" s="103"/>
      <c r="CI341" s="104"/>
      <c r="CJ341" s="104"/>
      <c r="CK341" s="104"/>
      <c r="CL341" s="104"/>
      <c r="CM341" s="104"/>
      <c r="CN341" s="104"/>
      <c r="CO341" s="104"/>
      <c r="CP341" s="104"/>
      <c r="CQ341" s="104"/>
      <c r="CR341" s="104"/>
      <c r="CS341" s="104"/>
      <c r="CT341" s="104"/>
      <c r="CU341" s="104"/>
      <c r="DA341" s="103"/>
      <c r="DB341" s="104"/>
      <c r="DC341" s="104"/>
      <c r="DD341" s="104"/>
      <c r="DE341" s="104"/>
      <c r="DF341" s="104"/>
      <c r="DG341" s="104"/>
      <c r="DH341" s="104"/>
      <c r="DI341" s="104"/>
      <c r="DJ341" s="104"/>
      <c r="DK341" s="104"/>
      <c r="DL341" s="104"/>
      <c r="DM341" s="104"/>
      <c r="DN341" s="104"/>
    </row>
    <row r="342" spans="1:118" hidden="1" outlineLevel="1">
      <c r="A342" s="103" t="s">
        <v>667</v>
      </c>
      <c r="B342" s="103"/>
      <c r="C342" s="103"/>
      <c r="D342" s="103"/>
      <c r="E342" s="103"/>
      <c r="F342" s="103"/>
      <c r="G342" s="103"/>
      <c r="H342" s="103"/>
      <c r="I342" s="103"/>
      <c r="J342" s="99"/>
      <c r="K342" s="369">
        <f t="shared" ref="K342:O342" si="142">IF(K317&gt;0,IF(K339&gt;=0.75*SUM(K317,K321,K324,K327,K330,K333,K336,K339),"Allowed", "Disallowed"),0)</f>
        <v>0</v>
      </c>
      <c r="L342" s="369">
        <f t="shared" si="142"/>
        <v>0</v>
      </c>
      <c r="M342" s="369">
        <f t="shared" si="142"/>
        <v>0</v>
      </c>
      <c r="N342" s="369">
        <f t="shared" si="142"/>
        <v>0</v>
      </c>
      <c r="O342" s="369">
        <f t="shared" si="142"/>
        <v>0</v>
      </c>
      <c r="P342" s="103"/>
      <c r="Q342" s="103"/>
      <c r="R342" s="103"/>
      <c r="S342" s="103"/>
      <c r="T342" s="103"/>
      <c r="U342" s="103"/>
      <c r="V342" s="103"/>
      <c r="W342" s="103"/>
      <c r="X342" s="103"/>
      <c r="Y342" s="103"/>
      <c r="Z342" s="103"/>
      <c r="AA342" s="103"/>
      <c r="AB342" s="103"/>
      <c r="AC342" s="103"/>
      <c r="AD342" s="104"/>
      <c r="AE342" s="104"/>
      <c r="AF342" s="104"/>
      <c r="AG342" s="104"/>
      <c r="AH342" s="104"/>
      <c r="AI342" s="104"/>
      <c r="AJ342" s="104"/>
      <c r="AK342" s="104"/>
      <c r="AL342" s="104"/>
      <c r="AM342" s="104"/>
      <c r="AN342" s="104"/>
      <c r="AO342" s="104"/>
      <c r="AP342" s="104"/>
      <c r="AQ342" s="103"/>
      <c r="AV342" s="103"/>
      <c r="AW342" s="104"/>
      <c r="AX342" s="104"/>
      <c r="AY342" s="104"/>
      <c r="AZ342" s="104"/>
      <c r="BA342" s="104"/>
      <c r="BB342" s="104"/>
      <c r="BC342" s="104"/>
      <c r="BD342" s="104"/>
      <c r="BE342" s="104"/>
      <c r="BF342" s="104"/>
      <c r="BG342" s="104"/>
      <c r="BH342" s="104"/>
      <c r="BI342" s="104"/>
      <c r="BO342" s="103"/>
      <c r="BP342" s="104"/>
      <c r="BQ342" s="104"/>
      <c r="BR342" s="104"/>
      <c r="BS342" s="104"/>
      <c r="BT342" s="104"/>
      <c r="BU342" s="104"/>
      <c r="BV342" s="104"/>
      <c r="BW342" s="104"/>
      <c r="BX342" s="104"/>
      <c r="BY342" s="104"/>
      <c r="BZ342" s="104"/>
      <c r="CA342" s="104"/>
      <c r="CB342" s="104"/>
      <c r="CH342" s="103"/>
      <c r="CI342" s="104"/>
      <c r="CJ342" s="104"/>
      <c r="CK342" s="104"/>
      <c r="CL342" s="104"/>
      <c r="CM342" s="104"/>
      <c r="CN342" s="104"/>
      <c r="CO342" s="104"/>
      <c r="CP342" s="104"/>
      <c r="CQ342" s="104"/>
      <c r="CR342" s="104"/>
      <c r="CS342" s="104"/>
      <c r="CT342" s="104"/>
      <c r="CU342" s="104"/>
      <c r="DA342" s="103"/>
      <c r="DB342" s="104"/>
      <c r="DC342" s="104"/>
      <c r="DD342" s="104"/>
      <c r="DE342" s="104"/>
      <c r="DF342" s="104"/>
      <c r="DG342" s="104"/>
      <c r="DH342" s="104"/>
      <c r="DI342" s="104"/>
      <c r="DJ342" s="104"/>
      <c r="DK342" s="104"/>
      <c r="DL342" s="104"/>
      <c r="DM342" s="104"/>
      <c r="DN342" s="104"/>
    </row>
    <row r="343" spans="1:118" collapsed="1">
      <c r="A343" s="103"/>
      <c r="B343" s="103"/>
      <c r="C343" s="103"/>
      <c r="D343" s="103"/>
      <c r="E343" s="103"/>
      <c r="F343" s="103"/>
      <c r="G343" s="103"/>
      <c r="H343" s="103"/>
      <c r="I343" s="103"/>
      <c r="J343" s="99"/>
      <c r="K343" s="104"/>
      <c r="L343" s="104"/>
      <c r="M343" s="104"/>
      <c r="N343" s="104"/>
      <c r="O343" s="104"/>
      <c r="P343" s="103"/>
      <c r="Q343" s="103"/>
      <c r="R343" s="103"/>
      <c r="S343" s="103"/>
      <c r="T343" s="103"/>
      <c r="U343" s="103"/>
      <c r="V343" s="103"/>
      <c r="W343" s="103"/>
      <c r="X343" s="103"/>
      <c r="Y343" s="103"/>
      <c r="Z343" s="103"/>
      <c r="AA343" s="103"/>
      <c r="AB343" s="103"/>
      <c r="AC343" s="103"/>
      <c r="AD343" s="104"/>
      <c r="AE343" s="104"/>
      <c r="AF343" s="104"/>
      <c r="AG343" s="104"/>
      <c r="AH343" s="104"/>
      <c r="AI343" s="104"/>
      <c r="AJ343" s="104"/>
      <c r="AK343" s="104"/>
      <c r="AL343" s="104"/>
      <c r="AM343" s="104"/>
      <c r="AN343" s="104"/>
      <c r="AO343" s="104"/>
      <c r="AP343" s="104"/>
      <c r="AQ343" s="103"/>
      <c r="AV343" s="103"/>
      <c r="AW343" s="104"/>
      <c r="AX343" s="104"/>
      <c r="AY343" s="104"/>
      <c r="AZ343" s="104"/>
      <c r="BA343" s="104"/>
      <c r="BB343" s="104"/>
      <c r="BC343" s="104"/>
      <c r="BD343" s="104"/>
      <c r="BE343" s="104"/>
      <c r="BF343" s="104"/>
      <c r="BG343" s="104"/>
      <c r="BH343" s="104"/>
      <c r="BI343" s="104"/>
      <c r="BO343" s="103"/>
      <c r="BP343" s="104"/>
      <c r="BQ343" s="104"/>
      <c r="BR343" s="104"/>
      <c r="BS343" s="104"/>
      <c r="BT343" s="104"/>
      <c r="BU343" s="104"/>
      <c r="BV343" s="104"/>
      <c r="BW343" s="104"/>
      <c r="BX343" s="104"/>
      <c r="BY343" s="104"/>
      <c r="BZ343" s="104"/>
      <c r="CA343" s="104"/>
      <c r="CB343" s="104"/>
      <c r="CH343" s="103"/>
      <c r="CI343" s="104"/>
      <c r="CJ343" s="104"/>
      <c r="CK343" s="104"/>
      <c r="CL343" s="104"/>
      <c r="CM343" s="104"/>
      <c r="CN343" s="104"/>
      <c r="CO343" s="104"/>
      <c r="CP343" s="104"/>
      <c r="CQ343" s="104"/>
      <c r="CR343" s="104"/>
      <c r="CS343" s="104"/>
      <c r="CT343" s="104"/>
      <c r="CU343" s="104"/>
      <c r="DA343" s="103"/>
      <c r="DB343" s="104"/>
      <c r="DC343" s="104"/>
      <c r="DD343" s="104"/>
      <c r="DE343" s="104"/>
      <c r="DF343" s="104"/>
      <c r="DG343" s="104"/>
      <c r="DH343" s="104"/>
      <c r="DI343" s="104"/>
      <c r="DJ343" s="104"/>
      <c r="DK343" s="104"/>
      <c r="DL343" s="104"/>
      <c r="DM343" s="104"/>
      <c r="DN343" s="104"/>
    </row>
    <row r="344" spans="1:118" hidden="1" outlineLevel="1">
      <c r="A344" s="370" t="str">
        <f>A28</f>
        <v>[Related Party 12]</v>
      </c>
      <c r="B344" s="103"/>
      <c r="C344" s="103"/>
      <c r="D344" s="103"/>
      <c r="E344" s="103"/>
      <c r="F344" s="103"/>
      <c r="G344" s="103"/>
      <c r="H344" s="103"/>
      <c r="I344" s="103"/>
      <c r="J344" s="99"/>
      <c r="K344" s="104"/>
      <c r="L344" s="104"/>
      <c r="M344" s="104"/>
      <c r="N344" s="104"/>
      <c r="O344" s="104"/>
      <c r="P344" s="103"/>
      <c r="Q344" s="103"/>
      <c r="R344" s="103"/>
      <c r="S344" s="103"/>
      <c r="T344" s="103"/>
      <c r="U344" s="103"/>
      <c r="V344" s="103"/>
      <c r="W344" s="103"/>
      <c r="X344" s="103"/>
      <c r="Y344" s="103"/>
      <c r="Z344" s="103"/>
      <c r="AA344" s="103"/>
      <c r="AB344" s="103"/>
      <c r="AC344" s="103"/>
      <c r="AD344" s="104"/>
      <c r="AE344" s="104"/>
      <c r="AF344" s="104"/>
      <c r="AG344" s="104"/>
      <c r="AH344" s="104"/>
      <c r="AI344" s="104"/>
      <c r="AJ344" s="104"/>
      <c r="AK344" s="104"/>
      <c r="AL344" s="104"/>
      <c r="AM344" s="104"/>
      <c r="AN344" s="104"/>
      <c r="AO344" s="104"/>
      <c r="AP344" s="104"/>
      <c r="AQ344" s="103"/>
      <c r="AV344" s="103"/>
      <c r="AW344" s="104"/>
      <c r="AX344" s="104"/>
      <c r="AY344" s="104"/>
      <c r="AZ344" s="104"/>
      <c r="BA344" s="104"/>
      <c r="BB344" s="104"/>
      <c r="BC344" s="104"/>
      <c r="BD344" s="104"/>
      <c r="BE344" s="104"/>
      <c r="BF344" s="104"/>
      <c r="BG344" s="104"/>
      <c r="BH344" s="104"/>
      <c r="BI344" s="104"/>
      <c r="BO344" s="103"/>
      <c r="BP344" s="104"/>
      <c r="BQ344" s="104"/>
      <c r="BR344" s="104"/>
      <c r="BS344" s="104"/>
      <c r="BT344" s="104"/>
      <c r="BU344" s="104"/>
      <c r="BV344" s="104"/>
      <c r="BW344" s="104"/>
      <c r="BX344" s="104"/>
      <c r="BY344" s="104"/>
      <c r="BZ344" s="104"/>
      <c r="CA344" s="104"/>
      <c r="CB344" s="104"/>
      <c r="CH344" s="103"/>
      <c r="CI344" s="104"/>
      <c r="CJ344" s="104"/>
      <c r="CK344" s="104"/>
      <c r="CL344" s="104"/>
      <c r="CM344" s="104"/>
      <c r="CN344" s="104"/>
      <c r="CO344" s="104"/>
      <c r="CP344" s="104"/>
      <c r="CQ344" s="104"/>
      <c r="CR344" s="104"/>
      <c r="CS344" s="104"/>
      <c r="CT344" s="104"/>
      <c r="CU344" s="104"/>
      <c r="DA344" s="103"/>
      <c r="DB344" s="104"/>
      <c r="DC344" s="104"/>
      <c r="DD344" s="104"/>
      <c r="DE344" s="104"/>
      <c r="DF344" s="104"/>
      <c r="DG344" s="104"/>
      <c r="DH344" s="104"/>
      <c r="DI344" s="104"/>
      <c r="DJ344" s="104"/>
      <c r="DK344" s="104"/>
      <c r="DL344" s="104"/>
      <c r="DM344" s="104"/>
      <c r="DN344" s="104"/>
    </row>
    <row r="345" spans="1:118" hidden="1" outlineLevel="1">
      <c r="A345" s="103" t="s">
        <v>656</v>
      </c>
      <c r="B345" s="103" t="s">
        <v>657</v>
      </c>
      <c r="C345" s="103"/>
      <c r="D345" s="103"/>
      <c r="E345" s="103"/>
      <c r="F345" s="103"/>
      <c r="G345" s="103"/>
      <c r="H345" s="103"/>
      <c r="I345" s="103"/>
      <c r="J345" s="99" t="s">
        <v>238</v>
      </c>
      <c r="K345" s="357"/>
      <c r="L345" s="358"/>
      <c r="M345" s="358"/>
      <c r="N345" s="358"/>
      <c r="O345" s="358"/>
      <c r="P345" s="103"/>
      <c r="Q345" s="103"/>
      <c r="R345" s="103"/>
      <c r="S345" s="103"/>
      <c r="T345" s="103"/>
      <c r="U345" s="103"/>
      <c r="V345" s="103"/>
      <c r="W345" s="103"/>
      <c r="X345" s="103"/>
      <c r="Y345" s="103"/>
      <c r="Z345" s="103"/>
      <c r="AA345" s="103"/>
      <c r="AB345" s="103"/>
      <c r="AC345" s="103"/>
      <c r="AD345" s="104"/>
      <c r="AE345" s="104"/>
      <c r="AF345" s="104"/>
      <c r="AG345" s="104"/>
      <c r="AH345" s="104"/>
      <c r="AI345" s="104"/>
      <c r="AJ345" s="104"/>
      <c r="AK345" s="104"/>
      <c r="AL345" s="104"/>
      <c r="AM345" s="104"/>
      <c r="AN345" s="104"/>
      <c r="AO345" s="104"/>
      <c r="AP345" s="104"/>
      <c r="AQ345" s="103"/>
      <c r="AV345" s="103"/>
      <c r="AW345" s="104"/>
      <c r="AX345" s="104"/>
      <c r="AY345" s="104"/>
      <c r="AZ345" s="104"/>
      <c r="BA345" s="104"/>
      <c r="BB345" s="104"/>
      <c r="BC345" s="104"/>
      <c r="BD345" s="104"/>
      <c r="BE345" s="104"/>
      <c r="BF345" s="104"/>
      <c r="BG345" s="104"/>
      <c r="BH345" s="104"/>
      <c r="BI345" s="104"/>
      <c r="BO345" s="103"/>
      <c r="BP345" s="104"/>
      <c r="BQ345" s="104"/>
      <c r="BR345" s="104"/>
      <c r="BS345" s="104"/>
      <c r="BT345" s="104"/>
      <c r="BU345" s="104"/>
      <c r="BV345" s="104"/>
      <c r="BW345" s="104"/>
      <c r="BX345" s="104"/>
      <c r="BY345" s="104"/>
      <c r="BZ345" s="104"/>
      <c r="CA345" s="104"/>
      <c r="CB345" s="104"/>
      <c r="CH345" s="103"/>
      <c r="CI345" s="104"/>
      <c r="CJ345" s="104"/>
      <c r="CK345" s="104"/>
      <c r="CL345" s="104"/>
      <c r="CM345" s="104"/>
      <c r="CN345" s="104"/>
      <c r="CO345" s="104"/>
      <c r="CP345" s="104"/>
      <c r="CQ345" s="104"/>
      <c r="CR345" s="104"/>
      <c r="CS345" s="104"/>
      <c r="CT345" s="104"/>
      <c r="CU345" s="104"/>
      <c r="DA345" s="103"/>
      <c r="DB345" s="104"/>
      <c r="DC345" s="104"/>
      <c r="DD345" s="104"/>
      <c r="DE345" s="104"/>
      <c r="DF345" s="104"/>
      <c r="DG345" s="104"/>
      <c r="DH345" s="104"/>
      <c r="DI345" s="104"/>
      <c r="DJ345" s="104"/>
      <c r="DK345" s="104"/>
      <c r="DL345" s="104"/>
      <c r="DM345" s="104"/>
      <c r="DN345" s="104"/>
    </row>
    <row r="346" spans="1:118" hidden="1" outlineLevel="1">
      <c r="A346" s="103" t="s">
        <v>656</v>
      </c>
      <c r="B346" s="103" t="s">
        <v>640</v>
      </c>
      <c r="C346" s="103"/>
      <c r="D346" s="103"/>
      <c r="E346" s="103"/>
      <c r="F346" s="103"/>
      <c r="G346" s="103"/>
      <c r="H346" s="103"/>
      <c r="I346" s="103"/>
      <c r="J346" s="99" t="s">
        <v>238</v>
      </c>
      <c r="K346" s="357"/>
      <c r="L346" s="358"/>
      <c r="M346" s="358"/>
      <c r="N346" s="358"/>
      <c r="O346" s="358"/>
      <c r="P346" s="103"/>
      <c r="Q346" s="103"/>
      <c r="R346" s="103"/>
      <c r="S346" s="103"/>
      <c r="T346" s="103"/>
      <c r="U346" s="103"/>
      <c r="V346" s="103"/>
      <c r="W346" s="103"/>
      <c r="X346" s="103"/>
      <c r="Y346" s="103"/>
      <c r="Z346" s="103"/>
      <c r="AA346" s="103"/>
      <c r="AB346" s="103"/>
      <c r="AC346" s="103"/>
      <c r="AD346" s="104"/>
      <c r="AE346" s="104"/>
      <c r="AF346" s="104"/>
      <c r="AG346" s="104"/>
      <c r="AH346" s="104"/>
      <c r="AI346" s="104"/>
      <c r="AJ346" s="104"/>
      <c r="AK346" s="104"/>
      <c r="AL346" s="104"/>
      <c r="AM346" s="104"/>
      <c r="AN346" s="104"/>
      <c r="AO346" s="104"/>
      <c r="AP346" s="104"/>
      <c r="AQ346" s="103"/>
      <c r="AV346" s="103"/>
      <c r="AW346" s="104"/>
      <c r="AX346" s="104"/>
      <c r="AY346" s="104"/>
      <c r="AZ346" s="104"/>
      <c r="BA346" s="104"/>
      <c r="BB346" s="104"/>
      <c r="BC346" s="104"/>
      <c r="BD346" s="104"/>
      <c r="BE346" s="104"/>
      <c r="BF346" s="104"/>
      <c r="BG346" s="104"/>
      <c r="BH346" s="104"/>
      <c r="BI346" s="104"/>
      <c r="BO346" s="103"/>
      <c r="BP346" s="104"/>
      <c r="BQ346" s="104"/>
      <c r="BR346" s="104"/>
      <c r="BS346" s="104"/>
      <c r="BT346" s="104"/>
      <c r="BU346" s="104"/>
      <c r="BV346" s="104"/>
      <c r="BW346" s="104"/>
      <c r="BX346" s="104"/>
      <c r="BY346" s="104"/>
      <c r="BZ346" s="104"/>
      <c r="CA346" s="104"/>
      <c r="CB346" s="104"/>
      <c r="CH346" s="103"/>
      <c r="CI346" s="104"/>
      <c r="CJ346" s="104"/>
      <c r="CK346" s="104"/>
      <c r="CL346" s="104"/>
      <c r="CM346" s="104"/>
      <c r="CN346" s="104"/>
      <c r="CO346" s="104"/>
      <c r="CP346" s="104"/>
      <c r="CQ346" s="104"/>
      <c r="CR346" s="104"/>
      <c r="CS346" s="104"/>
      <c r="CT346" s="104"/>
      <c r="CU346" s="104"/>
      <c r="DA346" s="103"/>
      <c r="DB346" s="104"/>
      <c r="DC346" s="104"/>
      <c r="DD346" s="104"/>
      <c r="DE346" s="104"/>
      <c r="DF346" s="104"/>
      <c r="DG346" s="104"/>
      <c r="DH346" s="104"/>
      <c r="DI346" s="104"/>
      <c r="DJ346" s="104"/>
      <c r="DK346" s="104"/>
      <c r="DL346" s="104"/>
      <c r="DM346" s="104"/>
      <c r="DN346" s="104"/>
    </row>
    <row r="347" spans="1:118" hidden="1" outlineLevel="1">
      <c r="A347" s="103" t="s">
        <v>656</v>
      </c>
      <c r="B347" s="103" t="s">
        <v>658</v>
      </c>
      <c r="C347" s="103"/>
      <c r="D347" s="103"/>
      <c r="E347" s="103"/>
      <c r="F347" s="103"/>
      <c r="G347" s="103"/>
      <c r="H347" s="103"/>
      <c r="I347" s="103"/>
      <c r="J347" s="99" t="s">
        <v>226</v>
      </c>
      <c r="K347" s="365">
        <f t="shared" ref="K347:O347" si="143">IFERROR(K346/K345,0)</f>
        <v>0</v>
      </c>
      <c r="L347" s="366">
        <f t="shared" si="143"/>
        <v>0</v>
      </c>
      <c r="M347" s="366">
        <f t="shared" si="143"/>
        <v>0</v>
      </c>
      <c r="N347" s="366">
        <f t="shared" si="143"/>
        <v>0</v>
      </c>
      <c r="O347" s="366">
        <f t="shared" si="143"/>
        <v>0</v>
      </c>
      <c r="P347" s="103"/>
      <c r="Q347" s="103"/>
      <c r="R347" s="103"/>
      <c r="S347" s="103"/>
      <c r="T347" s="103"/>
      <c r="U347" s="103"/>
      <c r="V347" s="103"/>
      <c r="W347" s="103"/>
      <c r="X347" s="103"/>
      <c r="Y347" s="103"/>
      <c r="Z347" s="103"/>
      <c r="AA347" s="103"/>
      <c r="AB347" s="103"/>
      <c r="AC347" s="103"/>
      <c r="AD347" s="104"/>
      <c r="AE347" s="104"/>
      <c r="AF347" s="104"/>
      <c r="AG347" s="104"/>
      <c r="AH347" s="104"/>
      <c r="AI347" s="104"/>
      <c r="AJ347" s="104"/>
      <c r="AK347" s="104"/>
      <c r="AL347" s="104"/>
      <c r="AM347" s="104"/>
      <c r="AN347" s="104"/>
      <c r="AO347" s="104"/>
      <c r="AP347" s="104"/>
      <c r="AQ347" s="103"/>
      <c r="AV347" s="103"/>
      <c r="AW347" s="104"/>
      <c r="AX347" s="104"/>
      <c r="AY347" s="104"/>
      <c r="AZ347" s="104"/>
      <c r="BA347" s="104"/>
      <c r="BB347" s="104"/>
      <c r="BC347" s="104"/>
      <c r="BD347" s="104"/>
      <c r="BE347" s="104"/>
      <c r="BF347" s="104"/>
      <c r="BG347" s="104"/>
      <c r="BH347" s="104"/>
      <c r="BI347" s="104"/>
      <c r="BO347" s="103"/>
      <c r="BP347" s="104"/>
      <c r="BQ347" s="104"/>
      <c r="BR347" s="104"/>
      <c r="BS347" s="104"/>
      <c r="BT347" s="104"/>
      <c r="BU347" s="104"/>
      <c r="BV347" s="104"/>
      <c r="BW347" s="104"/>
      <c r="BX347" s="104"/>
      <c r="BY347" s="104"/>
      <c r="BZ347" s="104"/>
      <c r="CA347" s="104"/>
      <c r="CB347" s="104"/>
      <c r="CH347" s="103"/>
      <c r="CI347" s="104"/>
      <c r="CJ347" s="104"/>
      <c r="CK347" s="104"/>
      <c r="CL347" s="104"/>
      <c r="CM347" s="104"/>
      <c r="CN347" s="104"/>
      <c r="CO347" s="104"/>
      <c r="CP347" s="104"/>
      <c r="CQ347" s="104"/>
      <c r="CR347" s="104"/>
      <c r="CS347" s="104"/>
      <c r="CT347" s="104"/>
      <c r="CU347" s="104"/>
      <c r="DA347" s="103"/>
      <c r="DB347" s="104"/>
      <c r="DC347" s="104"/>
      <c r="DD347" s="104"/>
      <c r="DE347" s="104"/>
      <c r="DF347" s="104"/>
      <c r="DG347" s="104"/>
      <c r="DH347" s="104"/>
      <c r="DI347" s="104"/>
      <c r="DJ347" s="104"/>
      <c r="DK347" s="104"/>
      <c r="DL347" s="104"/>
      <c r="DM347" s="104"/>
      <c r="DN347" s="104"/>
    </row>
    <row r="348" spans="1:118" hidden="1" outlineLevel="1">
      <c r="A348" s="103" t="s">
        <v>659</v>
      </c>
      <c r="B348" s="103" t="s">
        <v>640</v>
      </c>
      <c r="C348" s="103"/>
      <c r="D348" s="103"/>
      <c r="E348" s="103"/>
      <c r="F348" s="103"/>
      <c r="G348" s="103"/>
      <c r="H348" s="103"/>
      <c r="I348" s="103"/>
      <c r="J348" s="99" t="s">
        <v>238</v>
      </c>
      <c r="K348" s="357"/>
      <c r="L348" s="358"/>
      <c r="M348" s="358"/>
      <c r="N348" s="358"/>
      <c r="O348" s="358"/>
      <c r="P348" s="103"/>
      <c r="Q348" s="103"/>
      <c r="R348" s="103"/>
      <c r="S348" s="103"/>
      <c r="T348" s="103"/>
      <c r="U348" s="103"/>
      <c r="V348" s="103"/>
      <c r="W348" s="103"/>
      <c r="X348" s="103"/>
      <c r="Y348" s="103"/>
      <c r="Z348" s="103"/>
      <c r="AA348" s="103"/>
      <c r="AB348" s="103"/>
      <c r="AC348" s="103"/>
      <c r="AD348" s="104"/>
      <c r="AE348" s="104"/>
      <c r="AF348" s="104"/>
      <c r="AG348" s="104"/>
      <c r="AH348" s="104"/>
      <c r="AI348" s="104"/>
      <c r="AJ348" s="104"/>
      <c r="AK348" s="104"/>
      <c r="AL348" s="104"/>
      <c r="AM348" s="104"/>
      <c r="AN348" s="104"/>
      <c r="AO348" s="104"/>
      <c r="AP348" s="104"/>
      <c r="AQ348" s="103"/>
      <c r="AV348" s="103"/>
      <c r="AW348" s="104"/>
      <c r="AX348" s="104"/>
      <c r="AY348" s="104"/>
      <c r="AZ348" s="104"/>
      <c r="BA348" s="104"/>
      <c r="BB348" s="104"/>
      <c r="BC348" s="104"/>
      <c r="BD348" s="104"/>
      <c r="BE348" s="104"/>
      <c r="BF348" s="104"/>
      <c r="BG348" s="104"/>
      <c r="BH348" s="104"/>
      <c r="BI348" s="104"/>
      <c r="BO348" s="103"/>
      <c r="BP348" s="104"/>
      <c r="BQ348" s="104"/>
      <c r="BR348" s="104"/>
      <c r="BS348" s="104"/>
      <c r="BT348" s="104"/>
      <c r="BU348" s="104"/>
      <c r="BV348" s="104"/>
      <c r="BW348" s="104"/>
      <c r="BX348" s="104"/>
      <c r="BY348" s="104"/>
      <c r="BZ348" s="104"/>
      <c r="CA348" s="104"/>
      <c r="CB348" s="104"/>
      <c r="CH348" s="103"/>
      <c r="CI348" s="104"/>
      <c r="CJ348" s="104"/>
      <c r="CK348" s="104"/>
      <c r="CL348" s="104"/>
      <c r="CM348" s="104"/>
      <c r="CN348" s="104"/>
      <c r="CO348" s="104"/>
      <c r="CP348" s="104"/>
      <c r="CQ348" s="104"/>
      <c r="CR348" s="104"/>
      <c r="CS348" s="104"/>
      <c r="CT348" s="104"/>
      <c r="CU348" s="104"/>
      <c r="DA348" s="103"/>
      <c r="DB348" s="104"/>
      <c r="DC348" s="104"/>
      <c r="DD348" s="104"/>
      <c r="DE348" s="104"/>
      <c r="DF348" s="104"/>
      <c r="DG348" s="104"/>
      <c r="DH348" s="104"/>
      <c r="DI348" s="104"/>
      <c r="DJ348" s="104"/>
      <c r="DK348" s="104"/>
      <c r="DL348" s="104"/>
      <c r="DM348" s="104"/>
      <c r="DN348" s="104"/>
    </row>
    <row r="349" spans="1:118" hidden="1" outlineLevel="1">
      <c r="A349" s="367" t="s">
        <v>668</v>
      </c>
      <c r="B349" s="103" t="s">
        <v>657</v>
      </c>
      <c r="C349" s="103"/>
      <c r="D349" s="103"/>
      <c r="E349" s="103"/>
      <c r="F349" s="103"/>
      <c r="G349" s="103"/>
      <c r="H349" s="103"/>
      <c r="I349" s="103"/>
      <c r="J349" s="99" t="s">
        <v>238</v>
      </c>
      <c r="K349" s="357"/>
      <c r="L349" s="358"/>
      <c r="M349" s="358"/>
      <c r="N349" s="358"/>
      <c r="O349" s="358"/>
      <c r="P349" s="103"/>
      <c r="Q349" s="103"/>
      <c r="R349" s="103"/>
      <c r="S349" s="103"/>
      <c r="T349" s="103"/>
      <c r="U349" s="103"/>
      <c r="V349" s="103"/>
      <c r="W349" s="103"/>
      <c r="X349" s="103"/>
      <c r="Y349" s="103"/>
      <c r="Z349" s="103"/>
      <c r="AA349" s="103"/>
      <c r="AB349" s="103"/>
      <c r="AC349" s="103"/>
      <c r="AD349" s="104"/>
      <c r="AE349" s="104"/>
      <c r="AF349" s="104"/>
      <c r="AG349" s="104"/>
      <c r="AH349" s="104"/>
      <c r="AI349" s="104"/>
      <c r="AJ349" s="104"/>
      <c r="AK349" s="104"/>
      <c r="AL349" s="104"/>
      <c r="AM349" s="104"/>
      <c r="AN349" s="104"/>
      <c r="AO349" s="104"/>
      <c r="AP349" s="104"/>
      <c r="AQ349" s="103"/>
      <c r="AV349" s="103"/>
      <c r="AW349" s="104"/>
      <c r="AX349" s="104"/>
      <c r="AY349" s="104"/>
      <c r="AZ349" s="104"/>
      <c r="BA349" s="104"/>
      <c r="BB349" s="104"/>
      <c r="BC349" s="104"/>
      <c r="BD349" s="104"/>
      <c r="BE349" s="104"/>
      <c r="BF349" s="104"/>
      <c r="BG349" s="104"/>
      <c r="BH349" s="104"/>
      <c r="BI349" s="104"/>
      <c r="BO349" s="103"/>
      <c r="BP349" s="104"/>
      <c r="BQ349" s="104"/>
      <c r="BR349" s="104"/>
      <c r="BS349" s="104"/>
      <c r="BT349" s="104"/>
      <c r="BU349" s="104"/>
      <c r="BV349" s="104"/>
      <c r="BW349" s="104"/>
      <c r="BX349" s="104"/>
      <c r="BY349" s="104"/>
      <c r="BZ349" s="104"/>
      <c r="CA349" s="104"/>
      <c r="CB349" s="104"/>
      <c r="CH349" s="103"/>
      <c r="CI349" s="104"/>
      <c r="CJ349" s="104"/>
      <c r="CK349" s="104"/>
      <c r="CL349" s="104"/>
      <c r="CM349" s="104"/>
      <c r="CN349" s="104"/>
      <c r="CO349" s="104"/>
      <c r="CP349" s="104"/>
      <c r="CQ349" s="104"/>
      <c r="CR349" s="104"/>
      <c r="CS349" s="104"/>
      <c r="CT349" s="104"/>
      <c r="CU349" s="104"/>
      <c r="DA349" s="103"/>
      <c r="DB349" s="104"/>
      <c r="DC349" s="104"/>
      <c r="DD349" s="104"/>
      <c r="DE349" s="104"/>
      <c r="DF349" s="104"/>
      <c r="DG349" s="104"/>
      <c r="DH349" s="104"/>
      <c r="DI349" s="104"/>
      <c r="DJ349" s="104"/>
      <c r="DK349" s="104"/>
      <c r="DL349" s="104"/>
      <c r="DM349" s="104"/>
      <c r="DN349" s="104"/>
    </row>
    <row r="350" spans="1:118" hidden="1" outlineLevel="1">
      <c r="A350" s="368" t="str">
        <f>A349</f>
        <v>[ESO Affiliate or Related Undertaking that do not trade / transact with the ESO 1]</v>
      </c>
      <c r="B350" s="103" t="s">
        <v>640</v>
      </c>
      <c r="C350" s="103"/>
      <c r="D350" s="103"/>
      <c r="E350" s="103"/>
      <c r="F350" s="103"/>
      <c r="G350" s="103"/>
      <c r="H350" s="103"/>
      <c r="I350" s="103"/>
      <c r="J350" s="99" t="s">
        <v>238</v>
      </c>
      <c r="K350" s="357"/>
      <c r="L350" s="358"/>
      <c r="M350" s="358"/>
      <c r="N350" s="358"/>
      <c r="O350" s="358"/>
      <c r="P350" s="103"/>
      <c r="Q350" s="103"/>
      <c r="R350" s="103"/>
      <c r="S350" s="103"/>
      <c r="T350" s="103"/>
      <c r="U350" s="103"/>
      <c r="V350" s="103"/>
      <c r="W350" s="103"/>
      <c r="X350" s="103"/>
      <c r="Y350" s="103"/>
      <c r="Z350" s="103"/>
      <c r="AA350" s="103"/>
      <c r="AB350" s="103"/>
      <c r="AC350" s="103"/>
      <c r="AD350" s="104"/>
      <c r="AE350" s="104"/>
      <c r="AF350" s="104"/>
      <c r="AG350" s="104"/>
      <c r="AH350" s="104"/>
      <c r="AI350" s="104"/>
      <c r="AJ350" s="104"/>
      <c r="AK350" s="104"/>
      <c r="AL350" s="104"/>
      <c r="AM350" s="104"/>
      <c r="AN350" s="104"/>
      <c r="AO350" s="104"/>
      <c r="AP350" s="104"/>
      <c r="AQ350" s="103"/>
      <c r="AV350" s="103"/>
      <c r="AW350" s="104"/>
      <c r="AX350" s="104"/>
      <c r="AY350" s="104"/>
      <c r="AZ350" s="104"/>
      <c r="BA350" s="104"/>
      <c r="BB350" s="104"/>
      <c r="BC350" s="104"/>
      <c r="BD350" s="104"/>
      <c r="BE350" s="104"/>
      <c r="BF350" s="104"/>
      <c r="BG350" s="104"/>
      <c r="BH350" s="104"/>
      <c r="BI350" s="104"/>
      <c r="BO350" s="103"/>
      <c r="BP350" s="104"/>
      <c r="BQ350" s="104"/>
      <c r="BR350" s="104"/>
      <c r="BS350" s="104"/>
      <c r="BT350" s="104"/>
      <c r="BU350" s="104"/>
      <c r="BV350" s="104"/>
      <c r="BW350" s="104"/>
      <c r="BX350" s="104"/>
      <c r="BY350" s="104"/>
      <c r="BZ350" s="104"/>
      <c r="CA350" s="104"/>
      <c r="CB350" s="104"/>
      <c r="CH350" s="103"/>
      <c r="CI350" s="104"/>
      <c r="CJ350" s="104"/>
      <c r="CK350" s="104"/>
      <c r="CL350" s="104"/>
      <c r="CM350" s="104"/>
      <c r="CN350" s="104"/>
      <c r="CO350" s="104"/>
      <c r="CP350" s="104"/>
      <c r="CQ350" s="104"/>
      <c r="CR350" s="104"/>
      <c r="CS350" s="104"/>
      <c r="CT350" s="104"/>
      <c r="CU350" s="104"/>
      <c r="DA350" s="103"/>
      <c r="DB350" s="104"/>
      <c r="DC350" s="104"/>
      <c r="DD350" s="104"/>
      <c r="DE350" s="104"/>
      <c r="DF350" s="104"/>
      <c r="DG350" s="104"/>
      <c r="DH350" s="104"/>
      <c r="DI350" s="104"/>
      <c r="DJ350" s="104"/>
      <c r="DK350" s="104"/>
      <c r="DL350" s="104"/>
      <c r="DM350" s="104"/>
      <c r="DN350" s="104"/>
    </row>
    <row r="351" spans="1:118" hidden="1" outlineLevel="1">
      <c r="A351" s="368" t="str">
        <f>A349</f>
        <v>[ESO Affiliate or Related Undertaking that do not trade / transact with the ESO 1]</v>
      </c>
      <c r="B351" s="103" t="s">
        <v>658</v>
      </c>
      <c r="C351" s="103"/>
      <c r="D351" s="103"/>
      <c r="E351" s="103"/>
      <c r="F351" s="103"/>
      <c r="G351" s="103"/>
      <c r="H351" s="103"/>
      <c r="I351" s="103"/>
      <c r="J351" s="99" t="s">
        <v>226</v>
      </c>
      <c r="K351" s="365">
        <f t="shared" ref="K351:O351" si="144">IFERROR(K350/K349,0)</f>
        <v>0</v>
      </c>
      <c r="L351" s="366">
        <f t="shared" si="144"/>
        <v>0</v>
      </c>
      <c r="M351" s="366">
        <f t="shared" si="144"/>
        <v>0</v>
      </c>
      <c r="N351" s="366">
        <f t="shared" si="144"/>
        <v>0</v>
      </c>
      <c r="O351" s="366">
        <f t="shared" si="144"/>
        <v>0</v>
      </c>
      <c r="P351" s="103"/>
      <c r="Q351" s="103"/>
      <c r="R351" s="103"/>
      <c r="S351" s="103"/>
      <c r="T351" s="103"/>
      <c r="U351" s="103"/>
      <c r="V351" s="103"/>
      <c r="W351" s="103"/>
      <c r="X351" s="103"/>
      <c r="Y351" s="103"/>
      <c r="Z351" s="103"/>
      <c r="AA351" s="103"/>
      <c r="AB351" s="103"/>
      <c r="AC351" s="103"/>
      <c r="AD351" s="104"/>
      <c r="AE351" s="104"/>
      <c r="AF351" s="104"/>
      <c r="AG351" s="104"/>
      <c r="AH351" s="104"/>
      <c r="AI351" s="104"/>
      <c r="AJ351" s="104"/>
      <c r="AK351" s="104"/>
      <c r="AL351" s="104"/>
      <c r="AM351" s="104"/>
      <c r="AN351" s="104"/>
      <c r="AO351" s="104"/>
      <c r="AP351" s="104"/>
      <c r="AQ351" s="103"/>
      <c r="AV351" s="103"/>
      <c r="AW351" s="104"/>
      <c r="AX351" s="104"/>
      <c r="AY351" s="104"/>
      <c r="AZ351" s="104"/>
      <c r="BA351" s="104"/>
      <c r="BB351" s="104"/>
      <c r="BC351" s="104"/>
      <c r="BD351" s="104"/>
      <c r="BE351" s="104"/>
      <c r="BF351" s="104"/>
      <c r="BG351" s="104"/>
      <c r="BH351" s="104"/>
      <c r="BI351" s="104"/>
      <c r="BO351" s="103"/>
      <c r="BP351" s="104"/>
      <c r="BQ351" s="104"/>
      <c r="BR351" s="104"/>
      <c r="BS351" s="104"/>
      <c r="BT351" s="104"/>
      <c r="BU351" s="104"/>
      <c r="BV351" s="104"/>
      <c r="BW351" s="104"/>
      <c r="BX351" s="104"/>
      <c r="BY351" s="104"/>
      <c r="BZ351" s="104"/>
      <c r="CA351" s="104"/>
      <c r="CB351" s="104"/>
      <c r="CH351" s="103"/>
      <c r="CI351" s="104"/>
      <c r="CJ351" s="104"/>
      <c r="CK351" s="104"/>
      <c r="CL351" s="104"/>
      <c r="CM351" s="104"/>
      <c r="CN351" s="104"/>
      <c r="CO351" s="104"/>
      <c r="CP351" s="104"/>
      <c r="CQ351" s="104"/>
      <c r="CR351" s="104"/>
      <c r="CS351" s="104"/>
      <c r="CT351" s="104"/>
      <c r="CU351" s="104"/>
      <c r="DA351" s="103"/>
      <c r="DB351" s="104"/>
      <c r="DC351" s="104"/>
      <c r="DD351" s="104"/>
      <c r="DE351" s="104"/>
      <c r="DF351" s="104"/>
      <c r="DG351" s="104"/>
      <c r="DH351" s="104"/>
      <c r="DI351" s="104"/>
      <c r="DJ351" s="104"/>
      <c r="DK351" s="104"/>
      <c r="DL351" s="104"/>
      <c r="DM351" s="104"/>
      <c r="DN351" s="104"/>
    </row>
    <row r="352" spans="1:118" hidden="1" outlineLevel="1">
      <c r="A352" s="367" t="s">
        <v>669</v>
      </c>
      <c r="B352" s="103" t="s">
        <v>657</v>
      </c>
      <c r="C352" s="103"/>
      <c r="D352" s="103"/>
      <c r="E352" s="103"/>
      <c r="F352" s="103"/>
      <c r="G352" s="103"/>
      <c r="H352" s="103"/>
      <c r="I352" s="103"/>
      <c r="J352" s="99" t="s">
        <v>238</v>
      </c>
      <c r="K352" s="357"/>
      <c r="L352" s="358"/>
      <c r="M352" s="358"/>
      <c r="N352" s="358"/>
      <c r="O352" s="358"/>
      <c r="P352" s="103"/>
      <c r="Q352" s="103"/>
      <c r="R352" s="103"/>
      <c r="S352" s="103"/>
      <c r="T352" s="103"/>
      <c r="U352" s="103"/>
      <c r="V352" s="103"/>
      <c r="W352" s="103"/>
      <c r="X352" s="103"/>
      <c r="Y352" s="103"/>
      <c r="Z352" s="103"/>
      <c r="AA352" s="103"/>
      <c r="AB352" s="103"/>
      <c r="AC352" s="103"/>
      <c r="AD352" s="104"/>
      <c r="AE352" s="104"/>
      <c r="AF352" s="104"/>
      <c r="AG352" s="104"/>
      <c r="AH352" s="104"/>
      <c r="AI352" s="104"/>
      <c r="AJ352" s="104"/>
      <c r="AK352" s="104"/>
      <c r="AL352" s="104"/>
      <c r="AM352" s="104"/>
      <c r="AN352" s="104"/>
      <c r="AO352" s="104"/>
      <c r="AP352" s="104"/>
      <c r="AQ352" s="103"/>
      <c r="AV352" s="103"/>
      <c r="AW352" s="104"/>
      <c r="AX352" s="104"/>
      <c r="AY352" s="104"/>
      <c r="AZ352" s="104"/>
      <c r="BA352" s="104"/>
      <c r="BB352" s="104"/>
      <c r="BC352" s="104"/>
      <c r="BD352" s="104"/>
      <c r="BE352" s="104"/>
      <c r="BF352" s="104"/>
      <c r="BG352" s="104"/>
      <c r="BH352" s="104"/>
      <c r="BI352" s="104"/>
      <c r="BO352" s="103"/>
      <c r="BP352" s="104"/>
      <c r="BQ352" s="104"/>
      <c r="BR352" s="104"/>
      <c r="BS352" s="104"/>
      <c r="BT352" s="104"/>
      <c r="BU352" s="104"/>
      <c r="BV352" s="104"/>
      <c r="BW352" s="104"/>
      <c r="BX352" s="104"/>
      <c r="BY352" s="104"/>
      <c r="BZ352" s="104"/>
      <c r="CA352" s="104"/>
      <c r="CB352" s="104"/>
      <c r="CH352" s="103"/>
      <c r="CI352" s="104"/>
      <c r="CJ352" s="104"/>
      <c r="CK352" s="104"/>
      <c r="CL352" s="104"/>
      <c r="CM352" s="104"/>
      <c r="CN352" s="104"/>
      <c r="CO352" s="104"/>
      <c r="CP352" s="104"/>
      <c r="CQ352" s="104"/>
      <c r="CR352" s="104"/>
      <c r="CS352" s="104"/>
      <c r="CT352" s="104"/>
      <c r="CU352" s="104"/>
      <c r="DA352" s="103"/>
      <c r="DB352" s="104"/>
      <c r="DC352" s="104"/>
      <c r="DD352" s="104"/>
      <c r="DE352" s="104"/>
      <c r="DF352" s="104"/>
      <c r="DG352" s="104"/>
      <c r="DH352" s="104"/>
      <c r="DI352" s="104"/>
      <c r="DJ352" s="104"/>
      <c r="DK352" s="104"/>
      <c r="DL352" s="104"/>
      <c r="DM352" s="104"/>
      <c r="DN352" s="104"/>
    </row>
    <row r="353" spans="1:118" hidden="1" outlineLevel="1">
      <c r="A353" s="368" t="str">
        <f>A352</f>
        <v>[ESO Affiliate or Related Undertaking that do not trade / transact with the ESO 2]</v>
      </c>
      <c r="B353" s="103" t="s">
        <v>640</v>
      </c>
      <c r="C353" s="103"/>
      <c r="D353" s="103"/>
      <c r="E353" s="103"/>
      <c r="F353" s="103"/>
      <c r="G353" s="103"/>
      <c r="H353" s="103"/>
      <c r="I353" s="103"/>
      <c r="J353" s="99" t="s">
        <v>238</v>
      </c>
      <c r="K353" s="357"/>
      <c r="L353" s="358"/>
      <c r="M353" s="358"/>
      <c r="N353" s="358"/>
      <c r="O353" s="358"/>
      <c r="P353" s="103"/>
      <c r="Q353" s="103"/>
      <c r="R353" s="103"/>
      <c r="S353" s="103"/>
      <c r="T353" s="103"/>
      <c r="U353" s="103"/>
      <c r="V353" s="103"/>
      <c r="W353" s="103"/>
      <c r="X353" s="103"/>
      <c r="Y353" s="103"/>
      <c r="Z353" s="103"/>
      <c r="AA353" s="103"/>
      <c r="AB353" s="103"/>
      <c r="AC353" s="103"/>
      <c r="AD353" s="104"/>
      <c r="AE353" s="104"/>
      <c r="AF353" s="104"/>
      <c r="AG353" s="104"/>
      <c r="AH353" s="104"/>
      <c r="AI353" s="104"/>
      <c r="AJ353" s="104"/>
      <c r="AK353" s="104"/>
      <c r="AL353" s="104"/>
      <c r="AM353" s="104"/>
      <c r="AN353" s="104"/>
      <c r="AO353" s="104"/>
      <c r="AP353" s="104"/>
      <c r="AQ353" s="103"/>
      <c r="AV353" s="103"/>
      <c r="AW353" s="104"/>
      <c r="AX353" s="104"/>
      <c r="AY353" s="104"/>
      <c r="AZ353" s="104"/>
      <c r="BA353" s="104"/>
      <c r="BB353" s="104"/>
      <c r="BC353" s="104"/>
      <c r="BD353" s="104"/>
      <c r="BE353" s="104"/>
      <c r="BF353" s="104"/>
      <c r="BG353" s="104"/>
      <c r="BH353" s="104"/>
      <c r="BI353" s="104"/>
      <c r="BO353" s="103"/>
      <c r="BP353" s="104"/>
      <c r="BQ353" s="104"/>
      <c r="BR353" s="104"/>
      <c r="BS353" s="104"/>
      <c r="BT353" s="104"/>
      <c r="BU353" s="104"/>
      <c r="BV353" s="104"/>
      <c r="BW353" s="104"/>
      <c r="BX353" s="104"/>
      <c r="BY353" s="104"/>
      <c r="BZ353" s="104"/>
      <c r="CA353" s="104"/>
      <c r="CB353" s="104"/>
      <c r="CH353" s="103"/>
      <c r="CI353" s="104"/>
      <c r="CJ353" s="104"/>
      <c r="CK353" s="104"/>
      <c r="CL353" s="104"/>
      <c r="CM353" s="104"/>
      <c r="CN353" s="104"/>
      <c r="CO353" s="104"/>
      <c r="CP353" s="104"/>
      <c r="CQ353" s="104"/>
      <c r="CR353" s="104"/>
      <c r="CS353" s="104"/>
      <c r="CT353" s="104"/>
      <c r="CU353" s="104"/>
      <c r="DA353" s="103"/>
      <c r="DB353" s="104"/>
      <c r="DC353" s="104"/>
      <c r="DD353" s="104"/>
      <c r="DE353" s="104"/>
      <c r="DF353" s="104"/>
      <c r="DG353" s="104"/>
      <c r="DH353" s="104"/>
      <c r="DI353" s="104"/>
      <c r="DJ353" s="104"/>
      <c r="DK353" s="104"/>
      <c r="DL353" s="104"/>
      <c r="DM353" s="104"/>
      <c r="DN353" s="104"/>
    </row>
    <row r="354" spans="1:118" hidden="1" outlineLevel="1">
      <c r="A354" s="368" t="str">
        <f>A352</f>
        <v>[ESO Affiliate or Related Undertaking that do not trade / transact with the ESO 2]</v>
      </c>
      <c r="B354" s="103" t="s">
        <v>658</v>
      </c>
      <c r="C354" s="103"/>
      <c r="D354" s="103"/>
      <c r="E354" s="103"/>
      <c r="F354" s="103"/>
      <c r="G354" s="103"/>
      <c r="H354" s="103"/>
      <c r="I354" s="103"/>
      <c r="J354" s="99" t="s">
        <v>226</v>
      </c>
      <c r="K354" s="365">
        <f t="shared" ref="K354:O354" si="145">IFERROR(K353/K352,0)</f>
        <v>0</v>
      </c>
      <c r="L354" s="366">
        <f t="shared" si="145"/>
        <v>0</v>
      </c>
      <c r="M354" s="366">
        <f t="shared" si="145"/>
        <v>0</v>
      </c>
      <c r="N354" s="366">
        <f t="shared" si="145"/>
        <v>0</v>
      </c>
      <c r="O354" s="366">
        <f t="shared" si="145"/>
        <v>0</v>
      </c>
      <c r="P354" s="103"/>
      <c r="Q354" s="103"/>
      <c r="R354" s="103"/>
      <c r="S354" s="103"/>
      <c r="T354" s="103"/>
      <c r="U354" s="103"/>
      <c r="V354" s="103"/>
      <c r="W354" s="103"/>
      <c r="X354" s="103"/>
      <c r="Y354" s="103"/>
      <c r="Z354" s="103"/>
      <c r="AA354" s="103"/>
      <c r="AB354" s="103"/>
      <c r="AC354" s="103"/>
      <c r="AD354" s="104"/>
      <c r="AE354" s="104"/>
      <c r="AF354" s="104"/>
      <c r="AG354" s="104"/>
      <c r="AH354" s="104"/>
      <c r="AI354" s="104"/>
      <c r="AJ354" s="104"/>
      <c r="AK354" s="104"/>
      <c r="AL354" s="104"/>
      <c r="AM354" s="104"/>
      <c r="AN354" s="104"/>
      <c r="AO354" s="104"/>
      <c r="AP354" s="104"/>
      <c r="AQ354" s="103"/>
      <c r="AV354" s="103"/>
      <c r="AW354" s="104"/>
      <c r="AX354" s="104"/>
      <c r="AY354" s="104"/>
      <c r="AZ354" s="104"/>
      <c r="BA354" s="104"/>
      <c r="BB354" s="104"/>
      <c r="BC354" s="104"/>
      <c r="BD354" s="104"/>
      <c r="BE354" s="104"/>
      <c r="BF354" s="104"/>
      <c r="BG354" s="104"/>
      <c r="BH354" s="104"/>
      <c r="BI354" s="104"/>
      <c r="BO354" s="103"/>
      <c r="BP354" s="104"/>
      <c r="BQ354" s="104"/>
      <c r="BR354" s="104"/>
      <c r="BS354" s="104"/>
      <c r="BT354" s="104"/>
      <c r="BU354" s="104"/>
      <c r="BV354" s="104"/>
      <c r="BW354" s="104"/>
      <c r="BX354" s="104"/>
      <c r="BY354" s="104"/>
      <c r="BZ354" s="104"/>
      <c r="CA354" s="104"/>
      <c r="CB354" s="104"/>
      <c r="CH354" s="103"/>
      <c r="CI354" s="104"/>
      <c r="CJ354" s="104"/>
      <c r="CK354" s="104"/>
      <c r="CL354" s="104"/>
      <c r="CM354" s="104"/>
      <c r="CN354" s="104"/>
      <c r="CO354" s="104"/>
      <c r="CP354" s="104"/>
      <c r="CQ354" s="104"/>
      <c r="CR354" s="104"/>
      <c r="CS354" s="104"/>
      <c r="CT354" s="104"/>
      <c r="CU354" s="104"/>
      <c r="DA354" s="103"/>
      <c r="DB354" s="104"/>
      <c r="DC354" s="104"/>
      <c r="DD354" s="104"/>
      <c r="DE354" s="104"/>
      <c r="DF354" s="104"/>
      <c r="DG354" s="104"/>
      <c r="DH354" s="104"/>
      <c r="DI354" s="104"/>
      <c r="DJ354" s="104"/>
      <c r="DK354" s="104"/>
      <c r="DL354" s="104"/>
      <c r="DM354" s="104"/>
      <c r="DN354" s="104"/>
    </row>
    <row r="355" spans="1:118" hidden="1" outlineLevel="1">
      <c r="A355" s="367" t="s">
        <v>670</v>
      </c>
      <c r="B355" s="103" t="s">
        <v>657</v>
      </c>
      <c r="C355" s="103"/>
      <c r="D355" s="103"/>
      <c r="E355" s="103"/>
      <c r="F355" s="103"/>
      <c r="G355" s="103"/>
      <c r="H355" s="103"/>
      <c r="I355" s="103"/>
      <c r="J355" s="99" t="s">
        <v>238</v>
      </c>
      <c r="K355" s="357"/>
      <c r="L355" s="358"/>
      <c r="M355" s="358"/>
      <c r="N355" s="358"/>
      <c r="O355" s="358"/>
      <c r="P355" s="103"/>
      <c r="Q355" s="103"/>
      <c r="R355" s="103"/>
      <c r="S355" s="103"/>
      <c r="T355" s="103"/>
      <c r="U355" s="103"/>
      <c r="V355" s="103"/>
      <c r="W355" s="103"/>
      <c r="X355" s="103"/>
      <c r="Y355" s="103"/>
      <c r="Z355" s="103"/>
      <c r="AA355" s="103"/>
      <c r="AB355" s="103"/>
      <c r="AC355" s="103"/>
      <c r="AD355" s="104"/>
      <c r="AE355" s="104"/>
      <c r="AF355" s="104"/>
      <c r="AG355" s="104"/>
      <c r="AH355" s="104"/>
      <c r="AI355" s="104"/>
      <c r="AJ355" s="104"/>
      <c r="AK355" s="104"/>
      <c r="AL355" s="104"/>
      <c r="AM355" s="104"/>
      <c r="AN355" s="104"/>
      <c r="AO355" s="104"/>
      <c r="AP355" s="104"/>
      <c r="AQ355" s="103"/>
      <c r="AV355" s="103"/>
      <c r="AW355" s="104"/>
      <c r="AX355" s="104"/>
      <c r="AY355" s="104"/>
      <c r="AZ355" s="104"/>
      <c r="BA355" s="104"/>
      <c r="BB355" s="104"/>
      <c r="BC355" s="104"/>
      <c r="BD355" s="104"/>
      <c r="BE355" s="104"/>
      <c r="BF355" s="104"/>
      <c r="BG355" s="104"/>
      <c r="BH355" s="104"/>
      <c r="BI355" s="104"/>
      <c r="BO355" s="103"/>
      <c r="BP355" s="104"/>
      <c r="BQ355" s="104"/>
      <c r="BR355" s="104"/>
      <c r="BS355" s="104"/>
      <c r="BT355" s="104"/>
      <c r="BU355" s="104"/>
      <c r="BV355" s="104"/>
      <c r="BW355" s="104"/>
      <c r="BX355" s="104"/>
      <c r="BY355" s="104"/>
      <c r="BZ355" s="104"/>
      <c r="CA355" s="104"/>
      <c r="CB355" s="104"/>
      <c r="CH355" s="103"/>
      <c r="CI355" s="104"/>
      <c r="CJ355" s="104"/>
      <c r="CK355" s="104"/>
      <c r="CL355" s="104"/>
      <c r="CM355" s="104"/>
      <c r="CN355" s="104"/>
      <c r="CO355" s="104"/>
      <c r="CP355" s="104"/>
      <c r="CQ355" s="104"/>
      <c r="CR355" s="104"/>
      <c r="CS355" s="104"/>
      <c r="CT355" s="104"/>
      <c r="CU355" s="104"/>
      <c r="DA355" s="103"/>
      <c r="DB355" s="104"/>
      <c r="DC355" s="104"/>
      <c r="DD355" s="104"/>
      <c r="DE355" s="104"/>
      <c r="DF355" s="104"/>
      <c r="DG355" s="104"/>
      <c r="DH355" s="104"/>
      <c r="DI355" s="104"/>
      <c r="DJ355" s="104"/>
      <c r="DK355" s="104"/>
      <c r="DL355" s="104"/>
      <c r="DM355" s="104"/>
      <c r="DN355" s="104"/>
    </row>
    <row r="356" spans="1:118" hidden="1" outlineLevel="1">
      <c r="A356" s="368" t="str">
        <f>A355</f>
        <v>[ESO Affiliate or Related Undertaking that do not trade / transact with the ESO 3]</v>
      </c>
      <c r="B356" s="103" t="s">
        <v>640</v>
      </c>
      <c r="C356" s="103"/>
      <c r="D356" s="103"/>
      <c r="E356" s="103"/>
      <c r="F356" s="103"/>
      <c r="G356" s="103"/>
      <c r="H356" s="103"/>
      <c r="I356" s="103"/>
      <c r="J356" s="99" t="s">
        <v>238</v>
      </c>
      <c r="K356" s="357"/>
      <c r="L356" s="358"/>
      <c r="M356" s="358"/>
      <c r="N356" s="358"/>
      <c r="O356" s="358"/>
      <c r="P356" s="103"/>
      <c r="Q356" s="103"/>
      <c r="R356" s="103"/>
      <c r="S356" s="103"/>
      <c r="T356" s="103"/>
      <c r="U356" s="103"/>
      <c r="V356" s="103"/>
      <c r="W356" s="103"/>
      <c r="X356" s="103"/>
      <c r="Y356" s="103"/>
      <c r="Z356" s="103"/>
      <c r="AA356" s="103"/>
      <c r="AB356" s="103"/>
      <c r="AC356" s="103"/>
      <c r="AD356" s="104"/>
      <c r="AE356" s="104"/>
      <c r="AF356" s="104"/>
      <c r="AG356" s="104"/>
      <c r="AH356" s="104"/>
      <c r="AI356" s="104"/>
      <c r="AJ356" s="104"/>
      <c r="AK356" s="104"/>
      <c r="AL356" s="104"/>
      <c r="AM356" s="104"/>
      <c r="AN356" s="104"/>
      <c r="AO356" s="104"/>
      <c r="AP356" s="104"/>
      <c r="AQ356" s="103"/>
      <c r="AV356" s="103"/>
      <c r="AW356" s="104"/>
      <c r="AX356" s="104"/>
      <c r="AY356" s="104"/>
      <c r="AZ356" s="104"/>
      <c r="BA356" s="104"/>
      <c r="BB356" s="104"/>
      <c r="BC356" s="104"/>
      <c r="BD356" s="104"/>
      <c r="BE356" s="104"/>
      <c r="BF356" s="104"/>
      <c r="BG356" s="104"/>
      <c r="BH356" s="104"/>
      <c r="BI356" s="104"/>
      <c r="BO356" s="103"/>
      <c r="BP356" s="104"/>
      <c r="BQ356" s="104"/>
      <c r="BR356" s="104"/>
      <c r="BS356" s="104"/>
      <c r="BT356" s="104"/>
      <c r="BU356" s="104"/>
      <c r="BV356" s="104"/>
      <c r="BW356" s="104"/>
      <c r="BX356" s="104"/>
      <c r="BY356" s="104"/>
      <c r="BZ356" s="104"/>
      <c r="CA356" s="104"/>
      <c r="CB356" s="104"/>
      <c r="CH356" s="103"/>
      <c r="CI356" s="104"/>
      <c r="CJ356" s="104"/>
      <c r="CK356" s="104"/>
      <c r="CL356" s="104"/>
      <c r="CM356" s="104"/>
      <c r="CN356" s="104"/>
      <c r="CO356" s="104"/>
      <c r="CP356" s="104"/>
      <c r="CQ356" s="104"/>
      <c r="CR356" s="104"/>
      <c r="CS356" s="104"/>
      <c r="CT356" s="104"/>
      <c r="CU356" s="104"/>
      <c r="DA356" s="103"/>
      <c r="DB356" s="104"/>
      <c r="DC356" s="104"/>
      <c r="DD356" s="104"/>
      <c r="DE356" s="104"/>
      <c r="DF356" s="104"/>
      <c r="DG356" s="104"/>
      <c r="DH356" s="104"/>
      <c r="DI356" s="104"/>
      <c r="DJ356" s="104"/>
      <c r="DK356" s="104"/>
      <c r="DL356" s="104"/>
      <c r="DM356" s="104"/>
      <c r="DN356" s="104"/>
    </row>
    <row r="357" spans="1:118" hidden="1" outlineLevel="1">
      <c r="A357" s="368" t="str">
        <f>A355</f>
        <v>[ESO Affiliate or Related Undertaking that do not trade / transact with the ESO 3]</v>
      </c>
      <c r="B357" s="103" t="s">
        <v>658</v>
      </c>
      <c r="C357" s="103"/>
      <c r="D357" s="103"/>
      <c r="E357" s="103"/>
      <c r="F357" s="103"/>
      <c r="G357" s="103"/>
      <c r="H357" s="103"/>
      <c r="I357" s="103"/>
      <c r="J357" s="99" t="s">
        <v>226</v>
      </c>
      <c r="K357" s="365">
        <f t="shared" ref="K357:O357" si="146">IFERROR(K356/K355,0)</f>
        <v>0</v>
      </c>
      <c r="L357" s="366">
        <f t="shared" si="146"/>
        <v>0</v>
      </c>
      <c r="M357" s="366">
        <f t="shared" si="146"/>
        <v>0</v>
      </c>
      <c r="N357" s="366">
        <f t="shared" si="146"/>
        <v>0</v>
      </c>
      <c r="O357" s="366">
        <f t="shared" si="146"/>
        <v>0</v>
      </c>
      <c r="P357" s="103"/>
      <c r="Q357" s="103"/>
      <c r="R357" s="103"/>
      <c r="S357" s="103"/>
      <c r="T357" s="103"/>
      <c r="U357" s="103"/>
      <c r="V357" s="103"/>
      <c r="W357" s="103"/>
      <c r="X357" s="103"/>
      <c r="Y357" s="103"/>
      <c r="Z357" s="103"/>
      <c r="AA357" s="103"/>
      <c r="AB357" s="103"/>
      <c r="AC357" s="103"/>
      <c r="AD357" s="104"/>
      <c r="AE357" s="104"/>
      <c r="AF357" s="104"/>
      <c r="AG357" s="104"/>
      <c r="AH357" s="104"/>
      <c r="AI357" s="104"/>
      <c r="AJ357" s="104"/>
      <c r="AK357" s="104"/>
      <c r="AL357" s="104"/>
      <c r="AM357" s="104"/>
      <c r="AN357" s="104"/>
      <c r="AO357" s="104"/>
      <c r="AP357" s="104"/>
      <c r="AQ357" s="103"/>
      <c r="AV357" s="103"/>
      <c r="AW357" s="104"/>
      <c r="AX357" s="104"/>
      <c r="AY357" s="104"/>
      <c r="AZ357" s="104"/>
      <c r="BA357" s="104"/>
      <c r="BB357" s="104"/>
      <c r="BC357" s="104"/>
      <c r="BD357" s="104"/>
      <c r="BE357" s="104"/>
      <c r="BF357" s="104"/>
      <c r="BG357" s="104"/>
      <c r="BH357" s="104"/>
      <c r="BI357" s="104"/>
      <c r="BO357" s="103"/>
      <c r="BP357" s="104"/>
      <c r="BQ357" s="104"/>
      <c r="BR357" s="104"/>
      <c r="BS357" s="104"/>
      <c r="BT357" s="104"/>
      <c r="BU357" s="104"/>
      <c r="BV357" s="104"/>
      <c r="BW357" s="104"/>
      <c r="BX357" s="104"/>
      <c r="BY357" s="104"/>
      <c r="BZ357" s="104"/>
      <c r="CA357" s="104"/>
      <c r="CB357" s="104"/>
      <c r="CH357" s="103"/>
      <c r="CI357" s="104"/>
      <c r="CJ357" s="104"/>
      <c r="CK357" s="104"/>
      <c r="CL357" s="104"/>
      <c r="CM357" s="104"/>
      <c r="CN357" s="104"/>
      <c r="CO357" s="104"/>
      <c r="CP357" s="104"/>
      <c r="CQ357" s="104"/>
      <c r="CR357" s="104"/>
      <c r="CS357" s="104"/>
      <c r="CT357" s="104"/>
      <c r="CU357" s="104"/>
      <c r="DA357" s="103"/>
      <c r="DB357" s="104"/>
      <c r="DC357" s="104"/>
      <c r="DD357" s="104"/>
      <c r="DE357" s="104"/>
      <c r="DF357" s="104"/>
      <c r="DG357" s="104"/>
      <c r="DH357" s="104"/>
      <c r="DI357" s="104"/>
      <c r="DJ357" s="104"/>
      <c r="DK357" s="104"/>
      <c r="DL357" s="104"/>
      <c r="DM357" s="104"/>
      <c r="DN357" s="104"/>
    </row>
    <row r="358" spans="1:118" hidden="1" outlineLevel="1">
      <c r="A358" s="367" t="s">
        <v>663</v>
      </c>
      <c r="B358" s="103" t="s">
        <v>657</v>
      </c>
      <c r="C358" s="103"/>
      <c r="D358" s="103"/>
      <c r="E358" s="103"/>
      <c r="F358" s="103"/>
      <c r="G358" s="103"/>
      <c r="H358" s="103"/>
      <c r="I358" s="103"/>
      <c r="J358" s="99" t="s">
        <v>238</v>
      </c>
      <c r="K358" s="357"/>
      <c r="L358" s="358"/>
      <c r="M358" s="358"/>
      <c r="N358" s="358"/>
      <c r="O358" s="358"/>
      <c r="P358" s="103"/>
      <c r="Q358" s="103"/>
      <c r="R358" s="103"/>
      <c r="S358" s="103"/>
      <c r="T358" s="103"/>
      <c r="U358" s="103"/>
      <c r="V358" s="103"/>
      <c r="W358" s="103"/>
      <c r="X358" s="103"/>
      <c r="Y358" s="103"/>
      <c r="Z358" s="103"/>
      <c r="AA358" s="103"/>
      <c r="AB358" s="103"/>
      <c r="AC358" s="103"/>
      <c r="AD358" s="104"/>
      <c r="AE358" s="104"/>
      <c r="AF358" s="104"/>
      <c r="AG358" s="104"/>
      <c r="AH358" s="104"/>
      <c r="AI358" s="104"/>
      <c r="AJ358" s="104"/>
      <c r="AK358" s="104"/>
      <c r="AL358" s="104"/>
      <c r="AM358" s="104"/>
      <c r="AN358" s="104"/>
      <c r="AO358" s="104"/>
      <c r="AP358" s="104"/>
      <c r="AQ358" s="103"/>
      <c r="AV358" s="103"/>
      <c r="AW358" s="104"/>
      <c r="AX358" s="104"/>
      <c r="AY358" s="104"/>
      <c r="AZ358" s="104"/>
      <c r="BA358" s="104"/>
      <c r="BB358" s="104"/>
      <c r="BC358" s="104"/>
      <c r="BD358" s="104"/>
      <c r="BE358" s="104"/>
      <c r="BF358" s="104"/>
      <c r="BG358" s="104"/>
      <c r="BH358" s="104"/>
      <c r="BI358" s="104"/>
      <c r="BO358" s="103"/>
      <c r="BP358" s="104"/>
      <c r="BQ358" s="104"/>
      <c r="BR358" s="104"/>
      <c r="BS358" s="104"/>
      <c r="BT358" s="104"/>
      <c r="BU358" s="104"/>
      <c r="BV358" s="104"/>
      <c r="BW358" s="104"/>
      <c r="BX358" s="104"/>
      <c r="BY358" s="104"/>
      <c r="BZ358" s="104"/>
      <c r="CA358" s="104"/>
      <c r="CB358" s="104"/>
      <c r="CH358" s="103"/>
      <c r="CI358" s="104"/>
      <c r="CJ358" s="104"/>
      <c r="CK358" s="104"/>
      <c r="CL358" s="104"/>
      <c r="CM358" s="104"/>
      <c r="CN358" s="104"/>
      <c r="CO358" s="104"/>
      <c r="CP358" s="104"/>
      <c r="CQ358" s="104"/>
      <c r="CR358" s="104"/>
      <c r="CS358" s="104"/>
      <c r="CT358" s="104"/>
      <c r="CU358" s="104"/>
      <c r="DA358" s="103"/>
      <c r="DB358" s="104"/>
      <c r="DC358" s="104"/>
      <c r="DD358" s="104"/>
      <c r="DE358" s="104"/>
      <c r="DF358" s="104"/>
      <c r="DG358" s="104"/>
      <c r="DH358" s="104"/>
      <c r="DI358" s="104"/>
      <c r="DJ358" s="104"/>
      <c r="DK358" s="104"/>
      <c r="DL358" s="104"/>
      <c r="DM358" s="104"/>
      <c r="DN358" s="104"/>
    </row>
    <row r="359" spans="1:118" hidden="1" outlineLevel="1">
      <c r="A359" s="368" t="str">
        <f>A358</f>
        <v>[ESO Affiliate or Related Undertaking that do not trade / transact with the ESO 4]</v>
      </c>
      <c r="B359" s="103" t="s">
        <v>640</v>
      </c>
      <c r="C359" s="103"/>
      <c r="D359" s="103"/>
      <c r="E359" s="103"/>
      <c r="F359" s="103"/>
      <c r="G359" s="103"/>
      <c r="H359" s="103"/>
      <c r="I359" s="103"/>
      <c r="J359" s="99" t="s">
        <v>238</v>
      </c>
      <c r="K359" s="357"/>
      <c r="L359" s="358"/>
      <c r="M359" s="358"/>
      <c r="N359" s="358"/>
      <c r="O359" s="358"/>
      <c r="P359" s="103"/>
      <c r="Q359" s="103"/>
      <c r="R359" s="103"/>
      <c r="S359" s="103"/>
      <c r="T359" s="103"/>
      <c r="U359" s="103"/>
      <c r="V359" s="103"/>
      <c r="W359" s="103"/>
      <c r="X359" s="103"/>
      <c r="Y359" s="103"/>
      <c r="Z359" s="103"/>
      <c r="AA359" s="103"/>
      <c r="AB359" s="103"/>
      <c r="AC359" s="103"/>
      <c r="AD359" s="104"/>
      <c r="AE359" s="104"/>
      <c r="AF359" s="104"/>
      <c r="AG359" s="104"/>
      <c r="AH359" s="104"/>
      <c r="AI359" s="104"/>
      <c r="AJ359" s="104"/>
      <c r="AK359" s="104"/>
      <c r="AL359" s="104"/>
      <c r="AM359" s="104"/>
      <c r="AN359" s="104"/>
      <c r="AO359" s="104"/>
      <c r="AP359" s="104"/>
      <c r="AQ359" s="103"/>
      <c r="AV359" s="103"/>
      <c r="AW359" s="104"/>
      <c r="AX359" s="104"/>
      <c r="AY359" s="104"/>
      <c r="AZ359" s="104"/>
      <c r="BA359" s="104"/>
      <c r="BB359" s="104"/>
      <c r="BC359" s="104"/>
      <c r="BD359" s="104"/>
      <c r="BE359" s="104"/>
      <c r="BF359" s="104"/>
      <c r="BG359" s="104"/>
      <c r="BH359" s="104"/>
      <c r="BI359" s="104"/>
      <c r="BO359" s="103"/>
      <c r="BP359" s="104"/>
      <c r="BQ359" s="104"/>
      <c r="BR359" s="104"/>
      <c r="BS359" s="104"/>
      <c r="BT359" s="104"/>
      <c r="BU359" s="104"/>
      <c r="BV359" s="104"/>
      <c r="BW359" s="104"/>
      <c r="BX359" s="104"/>
      <c r="BY359" s="104"/>
      <c r="BZ359" s="104"/>
      <c r="CA359" s="104"/>
      <c r="CB359" s="104"/>
      <c r="CH359" s="103"/>
      <c r="CI359" s="104"/>
      <c r="CJ359" s="104"/>
      <c r="CK359" s="104"/>
      <c r="CL359" s="104"/>
      <c r="CM359" s="104"/>
      <c r="CN359" s="104"/>
      <c r="CO359" s="104"/>
      <c r="CP359" s="104"/>
      <c r="CQ359" s="104"/>
      <c r="CR359" s="104"/>
      <c r="CS359" s="104"/>
      <c r="CT359" s="104"/>
      <c r="CU359" s="104"/>
      <c r="DA359" s="103"/>
      <c r="DB359" s="104"/>
      <c r="DC359" s="104"/>
      <c r="DD359" s="104"/>
      <c r="DE359" s="104"/>
      <c r="DF359" s="104"/>
      <c r="DG359" s="104"/>
      <c r="DH359" s="104"/>
      <c r="DI359" s="104"/>
      <c r="DJ359" s="104"/>
      <c r="DK359" s="104"/>
      <c r="DL359" s="104"/>
      <c r="DM359" s="104"/>
      <c r="DN359" s="104"/>
    </row>
    <row r="360" spans="1:118" hidden="1" outlineLevel="1">
      <c r="A360" s="368" t="str">
        <f>A358</f>
        <v>[ESO Affiliate or Related Undertaking that do not trade / transact with the ESO 4]</v>
      </c>
      <c r="B360" s="103" t="s">
        <v>658</v>
      </c>
      <c r="C360" s="103"/>
      <c r="D360" s="103"/>
      <c r="E360" s="103"/>
      <c r="F360" s="103"/>
      <c r="G360" s="103"/>
      <c r="H360" s="103"/>
      <c r="I360" s="103"/>
      <c r="J360" s="99" t="s">
        <v>226</v>
      </c>
      <c r="K360" s="365">
        <f t="shared" ref="K360:O360" si="147">IFERROR(K359/K358,0)</f>
        <v>0</v>
      </c>
      <c r="L360" s="366">
        <f t="shared" si="147"/>
        <v>0</v>
      </c>
      <c r="M360" s="366">
        <f t="shared" si="147"/>
        <v>0</v>
      </c>
      <c r="N360" s="366">
        <f t="shared" si="147"/>
        <v>0</v>
      </c>
      <c r="O360" s="366">
        <f t="shared" si="147"/>
        <v>0</v>
      </c>
      <c r="P360" s="103"/>
      <c r="Q360" s="103"/>
      <c r="R360" s="103"/>
      <c r="S360" s="103"/>
      <c r="T360" s="103"/>
      <c r="U360" s="103"/>
      <c r="V360" s="103"/>
      <c r="W360" s="103"/>
      <c r="X360" s="103"/>
      <c r="Y360" s="103"/>
      <c r="Z360" s="103"/>
      <c r="AA360" s="103"/>
      <c r="AB360" s="103"/>
      <c r="AC360" s="103"/>
      <c r="AD360" s="104"/>
      <c r="AE360" s="104"/>
      <c r="AF360" s="104"/>
      <c r="AG360" s="104"/>
      <c r="AH360" s="104"/>
      <c r="AI360" s="104"/>
      <c r="AJ360" s="104"/>
      <c r="AK360" s="104"/>
      <c r="AL360" s="104"/>
      <c r="AM360" s="104"/>
      <c r="AN360" s="104"/>
      <c r="AO360" s="104"/>
      <c r="AP360" s="104"/>
      <c r="AQ360" s="103"/>
      <c r="AV360" s="103"/>
      <c r="AW360" s="104"/>
      <c r="AX360" s="104"/>
      <c r="AY360" s="104"/>
      <c r="AZ360" s="104"/>
      <c r="BA360" s="104"/>
      <c r="BB360" s="104"/>
      <c r="BC360" s="104"/>
      <c r="BD360" s="104"/>
      <c r="BE360" s="104"/>
      <c r="BF360" s="104"/>
      <c r="BG360" s="104"/>
      <c r="BH360" s="104"/>
      <c r="BI360" s="104"/>
      <c r="BO360" s="103"/>
      <c r="BP360" s="104"/>
      <c r="BQ360" s="104"/>
      <c r="BR360" s="104"/>
      <c r="BS360" s="104"/>
      <c r="BT360" s="104"/>
      <c r="BU360" s="104"/>
      <c r="BV360" s="104"/>
      <c r="BW360" s="104"/>
      <c r="BX360" s="104"/>
      <c r="BY360" s="104"/>
      <c r="BZ360" s="104"/>
      <c r="CA360" s="104"/>
      <c r="CB360" s="104"/>
      <c r="CH360" s="103"/>
      <c r="CI360" s="104"/>
      <c r="CJ360" s="104"/>
      <c r="CK360" s="104"/>
      <c r="CL360" s="104"/>
      <c r="CM360" s="104"/>
      <c r="CN360" s="104"/>
      <c r="CO360" s="104"/>
      <c r="CP360" s="104"/>
      <c r="CQ360" s="104"/>
      <c r="CR360" s="104"/>
      <c r="CS360" s="104"/>
      <c r="CT360" s="104"/>
      <c r="CU360" s="104"/>
      <c r="DA360" s="103"/>
      <c r="DB360" s="104"/>
      <c r="DC360" s="104"/>
      <c r="DD360" s="104"/>
      <c r="DE360" s="104"/>
      <c r="DF360" s="104"/>
      <c r="DG360" s="104"/>
      <c r="DH360" s="104"/>
      <c r="DI360" s="104"/>
      <c r="DJ360" s="104"/>
      <c r="DK360" s="104"/>
      <c r="DL360" s="104"/>
      <c r="DM360" s="104"/>
      <c r="DN360" s="104"/>
    </row>
    <row r="361" spans="1:118" hidden="1" outlineLevel="1">
      <c r="A361" s="367" t="s">
        <v>664</v>
      </c>
      <c r="B361" s="103" t="s">
        <v>657</v>
      </c>
      <c r="C361" s="103"/>
      <c r="D361" s="103"/>
      <c r="E361" s="103"/>
      <c r="F361" s="103"/>
      <c r="G361" s="103"/>
      <c r="H361" s="103"/>
      <c r="I361" s="103"/>
      <c r="J361" s="99" t="s">
        <v>238</v>
      </c>
      <c r="K361" s="357"/>
      <c r="L361" s="358"/>
      <c r="M361" s="358"/>
      <c r="N361" s="358"/>
      <c r="O361" s="358"/>
      <c r="P361" s="103"/>
      <c r="Q361" s="103"/>
      <c r="R361" s="103"/>
      <c r="S361" s="103"/>
      <c r="T361" s="103"/>
      <c r="U361" s="103"/>
      <c r="V361" s="103"/>
      <c r="W361" s="103"/>
      <c r="X361" s="103"/>
      <c r="Y361" s="103"/>
      <c r="Z361" s="103"/>
      <c r="AA361" s="103"/>
      <c r="AB361" s="103"/>
      <c r="AC361" s="103"/>
      <c r="AD361" s="104"/>
      <c r="AE361" s="104"/>
      <c r="AF361" s="104"/>
      <c r="AG361" s="104"/>
      <c r="AH361" s="104"/>
      <c r="AI361" s="104"/>
      <c r="AJ361" s="104"/>
      <c r="AK361" s="104"/>
      <c r="AL361" s="104"/>
      <c r="AM361" s="104"/>
      <c r="AN361" s="104"/>
      <c r="AO361" s="104"/>
      <c r="AP361" s="104"/>
      <c r="AQ361" s="103"/>
      <c r="AV361" s="103"/>
      <c r="AW361" s="104"/>
      <c r="AX361" s="104"/>
      <c r="AY361" s="104"/>
      <c r="AZ361" s="104"/>
      <c r="BA361" s="104"/>
      <c r="BB361" s="104"/>
      <c r="BC361" s="104"/>
      <c r="BD361" s="104"/>
      <c r="BE361" s="104"/>
      <c r="BF361" s="104"/>
      <c r="BG361" s="104"/>
      <c r="BH361" s="104"/>
      <c r="BI361" s="104"/>
      <c r="BO361" s="103"/>
      <c r="BP361" s="104"/>
      <c r="BQ361" s="104"/>
      <c r="BR361" s="104"/>
      <c r="BS361" s="104"/>
      <c r="BT361" s="104"/>
      <c r="BU361" s="104"/>
      <c r="BV361" s="104"/>
      <c r="BW361" s="104"/>
      <c r="BX361" s="104"/>
      <c r="BY361" s="104"/>
      <c r="BZ361" s="104"/>
      <c r="CA361" s="104"/>
      <c r="CB361" s="104"/>
      <c r="CH361" s="103"/>
      <c r="CI361" s="104"/>
      <c r="CJ361" s="104"/>
      <c r="CK361" s="104"/>
      <c r="CL361" s="104"/>
      <c r="CM361" s="104"/>
      <c r="CN361" s="104"/>
      <c r="CO361" s="104"/>
      <c r="CP361" s="104"/>
      <c r="CQ361" s="104"/>
      <c r="CR361" s="104"/>
      <c r="CS361" s="104"/>
      <c r="CT361" s="104"/>
      <c r="CU361" s="104"/>
      <c r="DA361" s="103"/>
      <c r="DB361" s="104"/>
      <c r="DC361" s="104"/>
      <c r="DD361" s="104"/>
      <c r="DE361" s="104"/>
      <c r="DF361" s="104"/>
      <c r="DG361" s="104"/>
      <c r="DH361" s="104"/>
      <c r="DI361" s="104"/>
      <c r="DJ361" s="104"/>
      <c r="DK361" s="104"/>
      <c r="DL361" s="104"/>
      <c r="DM361" s="104"/>
      <c r="DN361" s="104"/>
    </row>
    <row r="362" spans="1:118" hidden="1" outlineLevel="1">
      <c r="A362" s="368" t="str">
        <f>A361</f>
        <v>[ESO Affiliate or Related Undertaking that do not trade / transact with the ESO 5]</v>
      </c>
      <c r="B362" s="103" t="s">
        <v>640</v>
      </c>
      <c r="C362" s="103"/>
      <c r="D362" s="103"/>
      <c r="E362" s="103"/>
      <c r="F362" s="103"/>
      <c r="G362" s="103"/>
      <c r="H362" s="103"/>
      <c r="I362" s="103"/>
      <c r="J362" s="99" t="s">
        <v>238</v>
      </c>
      <c r="K362" s="357"/>
      <c r="L362" s="358"/>
      <c r="M362" s="358"/>
      <c r="N362" s="358"/>
      <c r="O362" s="358"/>
      <c r="P362" s="103"/>
      <c r="Q362" s="103"/>
      <c r="R362" s="103"/>
      <c r="S362" s="103"/>
      <c r="T362" s="103"/>
      <c r="U362" s="103"/>
      <c r="V362" s="103"/>
      <c r="W362" s="103"/>
      <c r="X362" s="103"/>
      <c r="Y362" s="103"/>
      <c r="Z362" s="103"/>
      <c r="AA362" s="103"/>
      <c r="AB362" s="103"/>
      <c r="AC362" s="103"/>
      <c r="AD362" s="104"/>
      <c r="AE362" s="104"/>
      <c r="AF362" s="104"/>
      <c r="AG362" s="104"/>
      <c r="AH362" s="104"/>
      <c r="AI362" s="104"/>
      <c r="AJ362" s="104"/>
      <c r="AK362" s="104"/>
      <c r="AL362" s="104"/>
      <c r="AM362" s="104"/>
      <c r="AN362" s="104"/>
      <c r="AO362" s="104"/>
      <c r="AP362" s="104"/>
      <c r="AQ362" s="103"/>
      <c r="AV362" s="103"/>
      <c r="AW362" s="104"/>
      <c r="AX362" s="104"/>
      <c r="AY362" s="104"/>
      <c r="AZ362" s="104"/>
      <c r="BA362" s="104"/>
      <c r="BB362" s="104"/>
      <c r="BC362" s="104"/>
      <c r="BD362" s="104"/>
      <c r="BE362" s="104"/>
      <c r="BF362" s="104"/>
      <c r="BG362" s="104"/>
      <c r="BH362" s="104"/>
      <c r="BI362" s="104"/>
      <c r="BO362" s="103"/>
      <c r="BP362" s="104"/>
      <c r="BQ362" s="104"/>
      <c r="BR362" s="104"/>
      <c r="BS362" s="104"/>
      <c r="BT362" s="104"/>
      <c r="BU362" s="104"/>
      <c r="BV362" s="104"/>
      <c r="BW362" s="104"/>
      <c r="BX362" s="104"/>
      <c r="BY362" s="104"/>
      <c r="BZ362" s="104"/>
      <c r="CA362" s="104"/>
      <c r="CB362" s="104"/>
      <c r="CH362" s="103"/>
      <c r="CI362" s="104"/>
      <c r="CJ362" s="104"/>
      <c r="CK362" s="104"/>
      <c r="CL362" s="104"/>
      <c r="CM362" s="104"/>
      <c r="CN362" s="104"/>
      <c r="CO362" s="104"/>
      <c r="CP362" s="104"/>
      <c r="CQ362" s="104"/>
      <c r="CR362" s="104"/>
      <c r="CS362" s="104"/>
      <c r="CT362" s="104"/>
      <c r="CU362" s="104"/>
      <c r="DA362" s="103"/>
      <c r="DB362" s="104"/>
      <c r="DC362" s="104"/>
      <c r="DD362" s="104"/>
      <c r="DE362" s="104"/>
      <c r="DF362" s="104"/>
      <c r="DG362" s="104"/>
      <c r="DH362" s="104"/>
      <c r="DI362" s="104"/>
      <c r="DJ362" s="104"/>
      <c r="DK362" s="104"/>
      <c r="DL362" s="104"/>
      <c r="DM362" s="104"/>
      <c r="DN362" s="104"/>
    </row>
    <row r="363" spans="1:118" hidden="1" outlineLevel="1">
      <c r="A363" s="368" t="str">
        <f>A361</f>
        <v>[ESO Affiliate or Related Undertaking that do not trade / transact with the ESO 5]</v>
      </c>
      <c r="B363" s="103" t="s">
        <v>658</v>
      </c>
      <c r="C363" s="103"/>
      <c r="D363" s="103"/>
      <c r="E363" s="103"/>
      <c r="F363" s="103"/>
      <c r="G363" s="103"/>
      <c r="H363" s="103"/>
      <c r="I363" s="103"/>
      <c r="J363" s="99" t="s">
        <v>226</v>
      </c>
      <c r="K363" s="365">
        <f t="shared" ref="K363:O363" si="148">IFERROR(K362/K361,0)</f>
        <v>0</v>
      </c>
      <c r="L363" s="366">
        <f t="shared" si="148"/>
        <v>0</v>
      </c>
      <c r="M363" s="366">
        <f t="shared" si="148"/>
        <v>0</v>
      </c>
      <c r="N363" s="366">
        <f t="shared" si="148"/>
        <v>0</v>
      </c>
      <c r="O363" s="366">
        <f t="shared" si="148"/>
        <v>0</v>
      </c>
      <c r="P363" s="103"/>
      <c r="Q363" s="103"/>
      <c r="R363" s="103"/>
      <c r="S363" s="103"/>
      <c r="T363" s="103"/>
      <c r="U363" s="103"/>
      <c r="V363" s="103"/>
      <c r="W363" s="103"/>
      <c r="X363" s="103"/>
      <c r="Y363" s="103"/>
      <c r="Z363" s="103"/>
      <c r="AA363" s="103"/>
      <c r="AB363" s="103"/>
      <c r="AC363" s="103"/>
      <c r="AD363" s="104"/>
      <c r="AE363" s="104"/>
      <c r="AF363" s="104"/>
      <c r="AG363" s="104"/>
      <c r="AH363" s="104"/>
      <c r="AI363" s="104"/>
      <c r="AJ363" s="104"/>
      <c r="AK363" s="104"/>
      <c r="AL363" s="104"/>
      <c r="AM363" s="104"/>
      <c r="AN363" s="104"/>
      <c r="AO363" s="104"/>
      <c r="AP363" s="104"/>
      <c r="AQ363" s="103"/>
      <c r="AV363" s="103"/>
      <c r="AW363" s="104"/>
      <c r="AX363" s="104"/>
      <c r="AY363" s="104"/>
      <c r="AZ363" s="104"/>
      <c r="BA363" s="104"/>
      <c r="BB363" s="104"/>
      <c r="BC363" s="104"/>
      <c r="BD363" s="104"/>
      <c r="BE363" s="104"/>
      <c r="BF363" s="104"/>
      <c r="BG363" s="104"/>
      <c r="BH363" s="104"/>
      <c r="BI363" s="104"/>
      <c r="BO363" s="103"/>
      <c r="BP363" s="104"/>
      <c r="BQ363" s="104"/>
      <c r="BR363" s="104"/>
      <c r="BS363" s="104"/>
      <c r="BT363" s="104"/>
      <c r="BU363" s="104"/>
      <c r="BV363" s="104"/>
      <c r="BW363" s="104"/>
      <c r="BX363" s="104"/>
      <c r="BY363" s="104"/>
      <c r="BZ363" s="104"/>
      <c r="CA363" s="104"/>
      <c r="CB363" s="104"/>
      <c r="CH363" s="103"/>
      <c r="CI363" s="104"/>
      <c r="CJ363" s="104"/>
      <c r="CK363" s="104"/>
      <c r="CL363" s="104"/>
      <c r="CM363" s="104"/>
      <c r="CN363" s="104"/>
      <c r="CO363" s="104"/>
      <c r="CP363" s="104"/>
      <c r="CQ363" s="104"/>
      <c r="CR363" s="104"/>
      <c r="CS363" s="104"/>
      <c r="CT363" s="104"/>
      <c r="CU363" s="104"/>
      <c r="DA363" s="103"/>
      <c r="DB363" s="104"/>
      <c r="DC363" s="104"/>
      <c r="DD363" s="104"/>
      <c r="DE363" s="104"/>
      <c r="DF363" s="104"/>
      <c r="DG363" s="104"/>
      <c r="DH363" s="104"/>
      <c r="DI363" s="104"/>
      <c r="DJ363" s="104"/>
      <c r="DK363" s="104"/>
      <c r="DL363" s="104"/>
      <c r="DM363" s="104"/>
      <c r="DN363" s="104"/>
    </row>
    <row r="364" spans="1:118" hidden="1" outlineLevel="1">
      <c r="A364" s="367" t="s">
        <v>665</v>
      </c>
      <c r="B364" s="103" t="s">
        <v>657</v>
      </c>
      <c r="C364" s="103"/>
      <c r="D364" s="103"/>
      <c r="E364" s="103"/>
      <c r="F364" s="103"/>
      <c r="G364" s="103"/>
      <c r="H364" s="103"/>
      <c r="I364" s="103"/>
      <c r="J364" s="99" t="s">
        <v>238</v>
      </c>
      <c r="K364" s="357"/>
      <c r="L364" s="358"/>
      <c r="M364" s="358"/>
      <c r="N364" s="358"/>
      <c r="O364" s="358"/>
      <c r="P364" s="103"/>
      <c r="Q364" s="103"/>
      <c r="R364" s="103"/>
      <c r="S364" s="103"/>
      <c r="T364" s="103"/>
      <c r="U364" s="103"/>
      <c r="V364" s="103"/>
      <c r="W364" s="103"/>
      <c r="X364" s="103"/>
      <c r="Y364" s="103"/>
      <c r="Z364" s="103"/>
      <c r="AA364" s="103"/>
      <c r="AB364" s="103"/>
      <c r="AC364" s="103"/>
      <c r="AD364" s="104"/>
      <c r="AE364" s="104"/>
      <c r="AF364" s="104"/>
      <c r="AG364" s="104"/>
      <c r="AH364" s="104"/>
      <c r="AI364" s="104"/>
      <c r="AJ364" s="104"/>
      <c r="AK364" s="104"/>
      <c r="AL364" s="104"/>
      <c r="AM364" s="104"/>
      <c r="AN364" s="104"/>
      <c r="AO364" s="104"/>
      <c r="AP364" s="104"/>
      <c r="AQ364" s="103"/>
      <c r="AV364" s="103"/>
      <c r="AW364" s="104"/>
      <c r="AX364" s="104"/>
      <c r="AY364" s="104"/>
      <c r="AZ364" s="104"/>
      <c r="BA364" s="104"/>
      <c r="BB364" s="104"/>
      <c r="BC364" s="104"/>
      <c r="BD364" s="104"/>
      <c r="BE364" s="104"/>
      <c r="BF364" s="104"/>
      <c r="BG364" s="104"/>
      <c r="BH364" s="104"/>
      <c r="BI364" s="104"/>
      <c r="BO364" s="103"/>
      <c r="BP364" s="104"/>
      <c r="BQ364" s="104"/>
      <c r="BR364" s="104"/>
      <c r="BS364" s="104"/>
      <c r="BT364" s="104"/>
      <c r="BU364" s="104"/>
      <c r="BV364" s="104"/>
      <c r="BW364" s="104"/>
      <c r="BX364" s="104"/>
      <c r="BY364" s="104"/>
      <c r="BZ364" s="104"/>
      <c r="CA364" s="104"/>
      <c r="CB364" s="104"/>
      <c r="CH364" s="103"/>
      <c r="CI364" s="104"/>
      <c r="CJ364" s="104"/>
      <c r="CK364" s="104"/>
      <c r="CL364" s="104"/>
      <c r="CM364" s="104"/>
      <c r="CN364" s="104"/>
      <c r="CO364" s="104"/>
      <c r="CP364" s="104"/>
      <c r="CQ364" s="104"/>
      <c r="CR364" s="104"/>
      <c r="CS364" s="104"/>
      <c r="CT364" s="104"/>
      <c r="CU364" s="104"/>
      <c r="DA364" s="103"/>
      <c r="DB364" s="104"/>
      <c r="DC364" s="104"/>
      <c r="DD364" s="104"/>
      <c r="DE364" s="104"/>
      <c r="DF364" s="104"/>
      <c r="DG364" s="104"/>
      <c r="DH364" s="104"/>
      <c r="DI364" s="104"/>
      <c r="DJ364" s="104"/>
      <c r="DK364" s="104"/>
      <c r="DL364" s="104"/>
      <c r="DM364" s="104"/>
      <c r="DN364" s="104"/>
    </row>
    <row r="365" spans="1:118" hidden="1" outlineLevel="1">
      <c r="A365" s="368" t="str">
        <f>A364</f>
        <v>[ESO Affiliate or Related Undertaking that do not trade / transact with the ESO 6]</v>
      </c>
      <c r="B365" s="103" t="s">
        <v>640</v>
      </c>
      <c r="C365" s="103"/>
      <c r="D365" s="103"/>
      <c r="E365" s="103"/>
      <c r="F365" s="103"/>
      <c r="G365" s="103"/>
      <c r="H365" s="103"/>
      <c r="I365" s="103"/>
      <c r="J365" s="99" t="s">
        <v>238</v>
      </c>
      <c r="K365" s="357"/>
      <c r="L365" s="358"/>
      <c r="M365" s="358"/>
      <c r="N365" s="358"/>
      <c r="O365" s="358"/>
      <c r="P365" s="103"/>
      <c r="Q365" s="103"/>
      <c r="R365" s="103"/>
      <c r="S365" s="103"/>
      <c r="T365" s="103"/>
      <c r="U365" s="103"/>
      <c r="V365" s="103"/>
      <c r="W365" s="103"/>
      <c r="X365" s="103"/>
      <c r="Y365" s="103"/>
      <c r="Z365" s="103"/>
      <c r="AA365" s="103"/>
      <c r="AB365" s="103"/>
      <c r="AC365" s="103"/>
      <c r="AD365" s="104"/>
      <c r="AE365" s="104"/>
      <c r="AF365" s="104"/>
      <c r="AG365" s="104"/>
      <c r="AH365" s="104"/>
      <c r="AI365" s="104"/>
      <c r="AJ365" s="104"/>
      <c r="AK365" s="104"/>
      <c r="AL365" s="104"/>
      <c r="AM365" s="104"/>
      <c r="AN365" s="104"/>
      <c r="AO365" s="104"/>
      <c r="AP365" s="104"/>
      <c r="AQ365" s="103"/>
      <c r="AV365" s="103"/>
      <c r="AW365" s="104"/>
      <c r="AX365" s="104"/>
      <c r="AY365" s="104"/>
      <c r="AZ365" s="104"/>
      <c r="BA365" s="104"/>
      <c r="BB365" s="104"/>
      <c r="BC365" s="104"/>
      <c r="BD365" s="104"/>
      <c r="BE365" s="104"/>
      <c r="BF365" s="104"/>
      <c r="BG365" s="104"/>
      <c r="BH365" s="104"/>
      <c r="BI365" s="104"/>
      <c r="BO365" s="103"/>
      <c r="BP365" s="104"/>
      <c r="BQ365" s="104"/>
      <c r="BR365" s="104"/>
      <c r="BS365" s="104"/>
      <c r="BT365" s="104"/>
      <c r="BU365" s="104"/>
      <c r="BV365" s="104"/>
      <c r="BW365" s="104"/>
      <c r="BX365" s="104"/>
      <c r="BY365" s="104"/>
      <c r="BZ365" s="104"/>
      <c r="CA365" s="104"/>
      <c r="CB365" s="104"/>
      <c r="CH365" s="103"/>
      <c r="CI365" s="104"/>
      <c r="CJ365" s="104"/>
      <c r="CK365" s="104"/>
      <c r="CL365" s="104"/>
      <c r="CM365" s="104"/>
      <c r="CN365" s="104"/>
      <c r="CO365" s="104"/>
      <c r="CP365" s="104"/>
      <c r="CQ365" s="104"/>
      <c r="CR365" s="104"/>
      <c r="CS365" s="104"/>
      <c r="CT365" s="104"/>
      <c r="CU365" s="104"/>
      <c r="DA365" s="103"/>
      <c r="DB365" s="104"/>
      <c r="DC365" s="104"/>
      <c r="DD365" s="104"/>
      <c r="DE365" s="104"/>
      <c r="DF365" s="104"/>
      <c r="DG365" s="104"/>
      <c r="DH365" s="104"/>
      <c r="DI365" s="104"/>
      <c r="DJ365" s="104"/>
      <c r="DK365" s="104"/>
      <c r="DL365" s="104"/>
      <c r="DM365" s="104"/>
      <c r="DN365" s="104"/>
    </row>
    <row r="366" spans="1:118" hidden="1" outlineLevel="1">
      <c r="A366" s="368" t="str">
        <f>A364</f>
        <v>[ESO Affiliate or Related Undertaking that do not trade / transact with the ESO 6]</v>
      </c>
      <c r="B366" s="103" t="s">
        <v>658</v>
      </c>
      <c r="C366" s="103"/>
      <c r="D366" s="103"/>
      <c r="E366" s="103"/>
      <c r="F366" s="103"/>
      <c r="G366" s="103"/>
      <c r="H366" s="103"/>
      <c r="I366" s="103"/>
      <c r="J366" s="99" t="s">
        <v>226</v>
      </c>
      <c r="K366" s="365">
        <f t="shared" ref="K366:O366" si="149">IFERROR(K365/K364,0)</f>
        <v>0</v>
      </c>
      <c r="L366" s="366">
        <f t="shared" si="149"/>
        <v>0</v>
      </c>
      <c r="M366" s="366">
        <f t="shared" si="149"/>
        <v>0</v>
      </c>
      <c r="N366" s="366">
        <f t="shared" si="149"/>
        <v>0</v>
      </c>
      <c r="O366" s="366">
        <f t="shared" si="149"/>
        <v>0</v>
      </c>
      <c r="P366" s="103"/>
      <c r="Q366" s="103"/>
      <c r="R366" s="103"/>
      <c r="S366" s="103"/>
      <c r="T366" s="103"/>
      <c r="U366" s="103"/>
      <c r="V366" s="103"/>
      <c r="W366" s="103"/>
      <c r="X366" s="103"/>
      <c r="Y366" s="103"/>
      <c r="Z366" s="103"/>
      <c r="AA366" s="103"/>
      <c r="AB366" s="103"/>
      <c r="AC366" s="103"/>
      <c r="AD366" s="104"/>
      <c r="AE366" s="104"/>
      <c r="AF366" s="104"/>
      <c r="AG366" s="104"/>
      <c r="AH366" s="104"/>
      <c r="AI366" s="104"/>
      <c r="AJ366" s="104"/>
      <c r="AK366" s="104"/>
      <c r="AL366" s="104"/>
      <c r="AM366" s="104"/>
      <c r="AN366" s="104"/>
      <c r="AO366" s="104"/>
      <c r="AP366" s="104"/>
      <c r="AQ366" s="103"/>
      <c r="AV366" s="103"/>
      <c r="AW366" s="104"/>
      <c r="AX366" s="104"/>
      <c r="AY366" s="104"/>
      <c r="AZ366" s="104"/>
      <c r="BA366" s="104"/>
      <c r="BB366" s="104"/>
      <c r="BC366" s="104"/>
      <c r="BD366" s="104"/>
      <c r="BE366" s="104"/>
      <c r="BF366" s="104"/>
      <c r="BG366" s="104"/>
      <c r="BH366" s="104"/>
      <c r="BI366" s="104"/>
      <c r="BO366" s="103"/>
      <c r="BP366" s="104"/>
      <c r="BQ366" s="104"/>
      <c r="BR366" s="104"/>
      <c r="BS366" s="104"/>
      <c r="BT366" s="104"/>
      <c r="BU366" s="104"/>
      <c r="BV366" s="104"/>
      <c r="BW366" s="104"/>
      <c r="BX366" s="104"/>
      <c r="BY366" s="104"/>
      <c r="BZ366" s="104"/>
      <c r="CA366" s="104"/>
      <c r="CB366" s="104"/>
      <c r="CH366" s="103"/>
      <c r="CI366" s="104"/>
      <c r="CJ366" s="104"/>
      <c r="CK366" s="104"/>
      <c r="CL366" s="104"/>
      <c r="CM366" s="104"/>
      <c r="CN366" s="104"/>
      <c r="CO366" s="104"/>
      <c r="CP366" s="104"/>
      <c r="CQ366" s="104"/>
      <c r="CR366" s="104"/>
      <c r="CS366" s="104"/>
      <c r="CT366" s="104"/>
      <c r="CU366" s="104"/>
      <c r="DA366" s="103"/>
      <c r="DB366" s="104"/>
      <c r="DC366" s="104"/>
      <c r="DD366" s="104"/>
      <c r="DE366" s="104"/>
      <c r="DF366" s="104"/>
      <c r="DG366" s="104"/>
      <c r="DH366" s="104"/>
      <c r="DI366" s="104"/>
      <c r="DJ366" s="104"/>
      <c r="DK366" s="104"/>
      <c r="DL366" s="104"/>
      <c r="DM366" s="104"/>
      <c r="DN366" s="104"/>
    </row>
    <row r="367" spans="1:118" hidden="1" outlineLevel="1">
      <c r="A367" s="103" t="s">
        <v>666</v>
      </c>
      <c r="B367" s="103" t="s">
        <v>657</v>
      </c>
      <c r="C367" s="103"/>
      <c r="D367" s="103"/>
      <c r="E367" s="103"/>
      <c r="F367" s="103"/>
      <c r="G367" s="103"/>
      <c r="H367" s="103"/>
      <c r="I367" s="103"/>
      <c r="J367" s="99" t="s">
        <v>238</v>
      </c>
      <c r="K367" s="357"/>
      <c r="L367" s="358"/>
      <c r="M367" s="358"/>
      <c r="N367" s="358"/>
      <c r="O367" s="358"/>
      <c r="P367" s="103"/>
      <c r="Q367" s="103"/>
      <c r="R367" s="103"/>
      <c r="S367" s="103"/>
      <c r="T367" s="103"/>
      <c r="U367" s="103"/>
      <c r="V367" s="103"/>
      <c r="W367" s="103"/>
      <c r="X367" s="103"/>
      <c r="Y367" s="103"/>
      <c r="Z367" s="103"/>
      <c r="AA367" s="103"/>
      <c r="AB367" s="103"/>
      <c r="AC367" s="103"/>
      <c r="AD367" s="104"/>
      <c r="AE367" s="104"/>
      <c r="AF367" s="104"/>
      <c r="AG367" s="104"/>
      <c r="AH367" s="104"/>
      <c r="AI367" s="104"/>
      <c r="AJ367" s="104"/>
      <c r="AK367" s="104"/>
      <c r="AL367" s="104"/>
      <c r="AM367" s="104"/>
      <c r="AN367" s="104"/>
      <c r="AO367" s="104"/>
      <c r="AP367" s="104"/>
      <c r="AQ367" s="103"/>
      <c r="AV367" s="103"/>
      <c r="AW367" s="104"/>
      <c r="AX367" s="104"/>
      <c r="AY367" s="104"/>
      <c r="AZ367" s="104"/>
      <c r="BA367" s="104"/>
      <c r="BB367" s="104"/>
      <c r="BC367" s="104"/>
      <c r="BD367" s="104"/>
      <c r="BE367" s="104"/>
      <c r="BF367" s="104"/>
      <c r="BG367" s="104"/>
      <c r="BH367" s="104"/>
      <c r="BI367" s="104"/>
      <c r="BO367" s="103"/>
      <c r="BP367" s="104"/>
      <c r="BQ367" s="104"/>
      <c r="BR367" s="104"/>
      <c r="BS367" s="104"/>
      <c r="BT367" s="104"/>
      <c r="BU367" s="104"/>
      <c r="BV367" s="104"/>
      <c r="BW367" s="104"/>
      <c r="BX367" s="104"/>
      <c r="BY367" s="104"/>
      <c r="BZ367" s="104"/>
      <c r="CA367" s="104"/>
      <c r="CB367" s="104"/>
      <c r="CH367" s="103"/>
      <c r="CI367" s="104"/>
      <c r="CJ367" s="104"/>
      <c r="CK367" s="104"/>
      <c r="CL367" s="104"/>
      <c r="CM367" s="104"/>
      <c r="CN367" s="104"/>
      <c r="CO367" s="104"/>
      <c r="CP367" s="104"/>
      <c r="CQ367" s="104"/>
      <c r="CR367" s="104"/>
      <c r="CS367" s="104"/>
      <c r="CT367" s="104"/>
      <c r="CU367" s="104"/>
      <c r="DA367" s="103"/>
      <c r="DB367" s="104"/>
      <c r="DC367" s="104"/>
      <c r="DD367" s="104"/>
      <c r="DE367" s="104"/>
      <c r="DF367" s="104"/>
      <c r="DG367" s="104"/>
      <c r="DH367" s="104"/>
      <c r="DI367" s="104"/>
      <c r="DJ367" s="104"/>
      <c r="DK367" s="104"/>
      <c r="DL367" s="104"/>
      <c r="DM367" s="104"/>
      <c r="DN367" s="104"/>
    </row>
    <row r="368" spans="1:118" hidden="1" outlineLevel="1">
      <c r="A368" s="103" t="s">
        <v>666</v>
      </c>
      <c r="B368" s="103" t="s">
        <v>640</v>
      </c>
      <c r="C368" s="103"/>
      <c r="D368" s="103"/>
      <c r="E368" s="103"/>
      <c r="F368" s="103"/>
      <c r="G368" s="103"/>
      <c r="H368" s="103"/>
      <c r="I368" s="103"/>
      <c r="J368" s="99" t="s">
        <v>238</v>
      </c>
      <c r="K368" s="357"/>
      <c r="L368" s="358"/>
      <c r="M368" s="358"/>
      <c r="N368" s="358"/>
      <c r="O368" s="358"/>
      <c r="P368" s="103"/>
      <c r="Q368" s="103"/>
      <c r="R368" s="103"/>
      <c r="S368" s="103"/>
      <c r="T368" s="103"/>
      <c r="U368" s="103"/>
      <c r="V368" s="103"/>
      <c r="W368" s="103"/>
      <c r="X368" s="103"/>
      <c r="Y368" s="103"/>
      <c r="Z368" s="103"/>
      <c r="AA368" s="103"/>
      <c r="AB368" s="103"/>
      <c r="AC368" s="103"/>
      <c r="AD368" s="104"/>
      <c r="AE368" s="104"/>
      <c r="AF368" s="104"/>
      <c r="AG368" s="104"/>
      <c r="AH368" s="104"/>
      <c r="AI368" s="104"/>
      <c r="AJ368" s="104"/>
      <c r="AK368" s="104"/>
      <c r="AL368" s="104"/>
      <c r="AM368" s="104"/>
      <c r="AN368" s="104"/>
      <c r="AO368" s="104"/>
      <c r="AP368" s="104"/>
      <c r="AQ368" s="103"/>
      <c r="AV368" s="103"/>
      <c r="AW368" s="104"/>
      <c r="AX368" s="104"/>
      <c r="AY368" s="104"/>
      <c r="AZ368" s="104"/>
      <c r="BA368" s="104"/>
      <c r="BB368" s="104"/>
      <c r="BC368" s="104"/>
      <c r="BD368" s="104"/>
      <c r="BE368" s="104"/>
      <c r="BF368" s="104"/>
      <c r="BG368" s="104"/>
      <c r="BH368" s="104"/>
      <c r="BI368" s="104"/>
      <c r="BO368" s="103"/>
      <c r="BP368" s="104"/>
      <c r="BQ368" s="104"/>
      <c r="BR368" s="104"/>
      <c r="BS368" s="104"/>
      <c r="BT368" s="104"/>
      <c r="BU368" s="104"/>
      <c r="BV368" s="104"/>
      <c r="BW368" s="104"/>
      <c r="BX368" s="104"/>
      <c r="BY368" s="104"/>
      <c r="BZ368" s="104"/>
      <c r="CA368" s="104"/>
      <c r="CB368" s="104"/>
      <c r="CH368" s="103"/>
      <c r="CI368" s="104"/>
      <c r="CJ368" s="104"/>
      <c r="CK368" s="104"/>
      <c r="CL368" s="104"/>
      <c r="CM368" s="104"/>
      <c r="CN368" s="104"/>
      <c r="CO368" s="104"/>
      <c r="CP368" s="104"/>
      <c r="CQ368" s="104"/>
      <c r="CR368" s="104"/>
      <c r="CS368" s="104"/>
      <c r="CT368" s="104"/>
      <c r="CU368" s="104"/>
      <c r="DA368" s="103"/>
      <c r="DB368" s="104"/>
      <c r="DC368" s="104"/>
      <c r="DD368" s="104"/>
      <c r="DE368" s="104"/>
      <c r="DF368" s="104"/>
      <c r="DG368" s="104"/>
      <c r="DH368" s="104"/>
      <c r="DI368" s="104"/>
      <c r="DJ368" s="104"/>
      <c r="DK368" s="104"/>
      <c r="DL368" s="104"/>
      <c r="DM368" s="104"/>
      <c r="DN368" s="104"/>
    </row>
    <row r="369" spans="1:118" hidden="1" outlineLevel="1">
      <c r="A369" s="103" t="s">
        <v>666</v>
      </c>
      <c r="B369" s="103" t="s">
        <v>658</v>
      </c>
      <c r="C369" s="103"/>
      <c r="D369" s="103"/>
      <c r="E369" s="103"/>
      <c r="F369" s="103"/>
      <c r="G369" s="103"/>
      <c r="H369" s="103"/>
      <c r="I369" s="103"/>
      <c r="J369" s="99" t="s">
        <v>226</v>
      </c>
      <c r="K369" s="365">
        <f t="shared" ref="K369:O369" si="150">IFERROR(K368/K367,0)</f>
        <v>0</v>
      </c>
      <c r="L369" s="366">
        <f t="shared" si="150"/>
        <v>0</v>
      </c>
      <c r="M369" s="366">
        <f t="shared" si="150"/>
        <v>0</v>
      </c>
      <c r="N369" s="366">
        <f t="shared" si="150"/>
        <v>0</v>
      </c>
      <c r="O369" s="366">
        <f t="shared" si="150"/>
        <v>0</v>
      </c>
      <c r="P369" s="103"/>
      <c r="Q369" s="103"/>
      <c r="R369" s="103"/>
      <c r="S369" s="103"/>
      <c r="T369" s="103"/>
      <c r="U369" s="103"/>
      <c r="V369" s="103"/>
      <c r="W369" s="103"/>
      <c r="X369" s="103"/>
      <c r="Y369" s="103"/>
      <c r="Z369" s="103"/>
      <c r="AA369" s="103"/>
      <c r="AB369" s="103"/>
      <c r="AC369" s="103"/>
      <c r="AD369" s="104"/>
      <c r="AE369" s="104"/>
      <c r="AF369" s="104"/>
      <c r="AG369" s="104"/>
      <c r="AH369" s="104"/>
      <c r="AI369" s="104"/>
      <c r="AJ369" s="104"/>
      <c r="AK369" s="104"/>
      <c r="AL369" s="104"/>
      <c r="AM369" s="104"/>
      <c r="AN369" s="104"/>
      <c r="AO369" s="104"/>
      <c r="AP369" s="104"/>
      <c r="AQ369" s="103"/>
      <c r="AV369" s="103"/>
      <c r="AW369" s="104"/>
      <c r="AX369" s="104"/>
      <c r="AY369" s="104"/>
      <c r="AZ369" s="104"/>
      <c r="BA369" s="104"/>
      <c r="BB369" s="104"/>
      <c r="BC369" s="104"/>
      <c r="BD369" s="104"/>
      <c r="BE369" s="104"/>
      <c r="BF369" s="104"/>
      <c r="BG369" s="104"/>
      <c r="BH369" s="104"/>
      <c r="BI369" s="104"/>
      <c r="BO369" s="103"/>
      <c r="BP369" s="104"/>
      <c r="BQ369" s="104"/>
      <c r="BR369" s="104"/>
      <c r="BS369" s="104"/>
      <c r="BT369" s="104"/>
      <c r="BU369" s="104"/>
      <c r="BV369" s="104"/>
      <c r="BW369" s="104"/>
      <c r="BX369" s="104"/>
      <c r="BY369" s="104"/>
      <c r="BZ369" s="104"/>
      <c r="CA369" s="104"/>
      <c r="CB369" s="104"/>
      <c r="CH369" s="103"/>
      <c r="CI369" s="104"/>
      <c r="CJ369" s="104"/>
      <c r="CK369" s="104"/>
      <c r="CL369" s="104"/>
      <c r="CM369" s="104"/>
      <c r="CN369" s="104"/>
      <c r="CO369" s="104"/>
      <c r="CP369" s="104"/>
      <c r="CQ369" s="104"/>
      <c r="CR369" s="104"/>
      <c r="CS369" s="104"/>
      <c r="CT369" s="104"/>
      <c r="CU369" s="104"/>
      <c r="DA369" s="103"/>
      <c r="DB369" s="104"/>
      <c r="DC369" s="104"/>
      <c r="DD369" s="104"/>
      <c r="DE369" s="104"/>
      <c r="DF369" s="104"/>
      <c r="DG369" s="104"/>
      <c r="DH369" s="104"/>
      <c r="DI369" s="104"/>
      <c r="DJ369" s="104"/>
      <c r="DK369" s="104"/>
      <c r="DL369" s="104"/>
      <c r="DM369" s="104"/>
      <c r="DN369" s="104"/>
    </row>
    <row r="370" spans="1:118" hidden="1" outlineLevel="1">
      <c r="A370" s="103" t="s">
        <v>667</v>
      </c>
      <c r="B370" s="103"/>
      <c r="C370" s="103"/>
      <c r="D370" s="103"/>
      <c r="E370" s="103"/>
      <c r="F370" s="103"/>
      <c r="G370" s="103"/>
      <c r="H370" s="103"/>
      <c r="I370" s="103"/>
      <c r="J370" s="99"/>
      <c r="K370" s="369">
        <f t="shared" ref="K370:O370" si="151">IF(K345&gt;0,IF(K367&gt;=0.75*SUM(K345,K349,K352,K355,K358,K361,K364,K367),"Allowed", "Disallowed"),0)</f>
        <v>0</v>
      </c>
      <c r="L370" s="369">
        <f t="shared" si="151"/>
        <v>0</v>
      </c>
      <c r="M370" s="369">
        <f t="shared" si="151"/>
        <v>0</v>
      </c>
      <c r="N370" s="369">
        <f t="shared" si="151"/>
        <v>0</v>
      </c>
      <c r="O370" s="369">
        <f t="shared" si="151"/>
        <v>0</v>
      </c>
      <c r="P370" s="103"/>
      <c r="Q370" s="103"/>
      <c r="R370" s="103"/>
      <c r="S370" s="103"/>
      <c r="T370" s="103"/>
      <c r="U370" s="103"/>
      <c r="V370" s="103"/>
      <c r="W370" s="103"/>
      <c r="X370" s="103"/>
      <c r="Y370" s="103"/>
      <c r="Z370" s="103"/>
      <c r="AA370" s="103"/>
      <c r="AB370" s="103"/>
      <c r="AC370" s="103"/>
      <c r="AD370" s="104"/>
      <c r="AE370" s="104"/>
      <c r="AF370" s="104"/>
      <c r="AG370" s="104"/>
      <c r="AH370" s="104"/>
      <c r="AI370" s="104"/>
      <c r="AJ370" s="104"/>
      <c r="AK370" s="104"/>
      <c r="AL370" s="104"/>
      <c r="AM370" s="104"/>
      <c r="AN370" s="104"/>
      <c r="AO370" s="104"/>
      <c r="AP370" s="104"/>
      <c r="AQ370" s="103"/>
      <c r="AV370" s="103"/>
      <c r="AW370" s="104"/>
      <c r="AX370" s="104"/>
      <c r="AY370" s="104"/>
      <c r="AZ370" s="104"/>
      <c r="BA370" s="104"/>
      <c r="BB370" s="104"/>
      <c r="BC370" s="104"/>
      <c r="BD370" s="104"/>
      <c r="BE370" s="104"/>
      <c r="BF370" s="104"/>
      <c r="BG370" s="104"/>
      <c r="BH370" s="104"/>
      <c r="BI370" s="104"/>
      <c r="BO370" s="103"/>
      <c r="BP370" s="104"/>
      <c r="BQ370" s="104"/>
      <c r="BR370" s="104"/>
      <c r="BS370" s="104"/>
      <c r="BT370" s="104"/>
      <c r="BU370" s="104"/>
      <c r="BV370" s="104"/>
      <c r="BW370" s="104"/>
      <c r="BX370" s="104"/>
      <c r="BY370" s="104"/>
      <c r="BZ370" s="104"/>
      <c r="CA370" s="104"/>
      <c r="CB370" s="104"/>
      <c r="CH370" s="103"/>
      <c r="CI370" s="104"/>
      <c r="CJ370" s="104"/>
      <c r="CK370" s="104"/>
      <c r="CL370" s="104"/>
      <c r="CM370" s="104"/>
      <c r="CN370" s="104"/>
      <c r="CO370" s="104"/>
      <c r="CP370" s="104"/>
      <c r="CQ370" s="104"/>
      <c r="CR370" s="104"/>
      <c r="CS370" s="104"/>
      <c r="CT370" s="104"/>
      <c r="CU370" s="104"/>
      <c r="DA370" s="103"/>
      <c r="DB370" s="104"/>
      <c r="DC370" s="104"/>
      <c r="DD370" s="104"/>
      <c r="DE370" s="104"/>
      <c r="DF370" s="104"/>
      <c r="DG370" s="104"/>
      <c r="DH370" s="104"/>
      <c r="DI370" s="104"/>
      <c r="DJ370" s="104"/>
      <c r="DK370" s="104"/>
      <c r="DL370" s="104"/>
      <c r="DM370" s="104"/>
      <c r="DN370" s="104"/>
    </row>
    <row r="371" spans="1:118" collapsed="1">
      <c r="A371" s="103"/>
      <c r="B371" s="103"/>
      <c r="C371" s="103"/>
      <c r="D371" s="103"/>
      <c r="E371" s="103"/>
      <c r="F371" s="103"/>
      <c r="G371" s="103"/>
      <c r="H371" s="103"/>
      <c r="I371" s="103"/>
      <c r="J371" s="99"/>
      <c r="K371" s="104"/>
      <c r="L371" s="104"/>
      <c r="M371" s="104"/>
      <c r="N371" s="104"/>
      <c r="O371" s="104"/>
      <c r="P371" s="103"/>
      <c r="Q371" s="103"/>
      <c r="R371" s="103"/>
      <c r="S371" s="103"/>
      <c r="T371" s="103"/>
      <c r="U371" s="103"/>
      <c r="V371" s="103"/>
      <c r="W371" s="103"/>
      <c r="X371" s="103"/>
      <c r="Y371" s="103"/>
      <c r="Z371" s="103"/>
      <c r="AA371" s="103"/>
      <c r="AB371" s="103"/>
      <c r="AC371" s="103"/>
      <c r="AD371" s="104"/>
      <c r="AE371" s="104"/>
      <c r="AF371" s="104"/>
      <c r="AG371" s="104"/>
      <c r="AH371" s="104"/>
      <c r="AI371" s="104"/>
      <c r="AJ371" s="104"/>
      <c r="AK371" s="104"/>
      <c r="AL371" s="104"/>
      <c r="AM371" s="104"/>
      <c r="AN371" s="104"/>
      <c r="AO371" s="104"/>
      <c r="AP371" s="104"/>
      <c r="AQ371" s="103"/>
      <c r="AV371" s="103"/>
      <c r="AW371" s="104"/>
      <c r="AX371" s="104"/>
      <c r="AY371" s="104"/>
      <c r="AZ371" s="104"/>
      <c r="BA371" s="104"/>
      <c r="BB371" s="104"/>
      <c r="BC371" s="104"/>
      <c r="BD371" s="104"/>
      <c r="BE371" s="104"/>
      <c r="BF371" s="104"/>
      <c r="BG371" s="104"/>
      <c r="BH371" s="104"/>
      <c r="BI371" s="104"/>
      <c r="BO371" s="103"/>
      <c r="BP371" s="104"/>
      <c r="BQ371" s="104"/>
      <c r="BR371" s="104"/>
      <c r="BS371" s="104"/>
      <c r="BT371" s="104"/>
      <c r="BU371" s="104"/>
      <c r="BV371" s="104"/>
      <c r="BW371" s="104"/>
      <c r="BX371" s="104"/>
      <c r="BY371" s="104"/>
      <c r="BZ371" s="104"/>
      <c r="CA371" s="104"/>
      <c r="CB371" s="104"/>
      <c r="CH371" s="103"/>
      <c r="CI371" s="104"/>
      <c r="CJ371" s="104"/>
      <c r="CK371" s="104"/>
      <c r="CL371" s="104"/>
      <c r="CM371" s="104"/>
      <c r="CN371" s="104"/>
      <c r="CO371" s="104"/>
      <c r="CP371" s="104"/>
      <c r="CQ371" s="104"/>
      <c r="CR371" s="104"/>
      <c r="CS371" s="104"/>
      <c r="CT371" s="104"/>
      <c r="CU371" s="104"/>
      <c r="DA371" s="103"/>
      <c r="DB371" s="104"/>
      <c r="DC371" s="104"/>
      <c r="DD371" s="104"/>
      <c r="DE371" s="104"/>
      <c r="DF371" s="104"/>
      <c r="DG371" s="104"/>
      <c r="DH371" s="104"/>
      <c r="DI371" s="104"/>
      <c r="DJ371" s="104"/>
      <c r="DK371" s="104"/>
      <c r="DL371" s="104"/>
      <c r="DM371" s="104"/>
      <c r="DN371" s="104"/>
    </row>
    <row r="372" spans="1:118" hidden="1" outlineLevel="1">
      <c r="A372" s="370" t="str">
        <f>A29</f>
        <v>[Related Party 13]</v>
      </c>
      <c r="B372" s="103"/>
      <c r="C372" s="103"/>
      <c r="D372" s="103"/>
      <c r="E372" s="103"/>
      <c r="F372" s="103"/>
      <c r="G372" s="103"/>
      <c r="H372" s="103"/>
      <c r="I372" s="103"/>
      <c r="J372" s="99"/>
      <c r="K372" s="104"/>
      <c r="L372" s="104"/>
      <c r="M372" s="104"/>
      <c r="N372" s="104"/>
      <c r="O372" s="104"/>
      <c r="P372" s="103"/>
      <c r="Q372" s="103"/>
      <c r="R372" s="103"/>
      <c r="S372" s="103"/>
      <c r="T372" s="103"/>
      <c r="U372" s="103"/>
      <c r="V372" s="103"/>
      <c r="W372" s="103"/>
      <c r="X372" s="103"/>
      <c r="Y372" s="103"/>
      <c r="Z372" s="103"/>
      <c r="AA372" s="103"/>
      <c r="AB372" s="103"/>
      <c r="AC372" s="103"/>
      <c r="AD372" s="104"/>
      <c r="AE372" s="104"/>
      <c r="AF372" s="104"/>
      <c r="AG372" s="104"/>
      <c r="AH372" s="104"/>
      <c r="AI372" s="104"/>
      <c r="AJ372" s="104"/>
      <c r="AK372" s="104"/>
      <c r="AL372" s="104"/>
      <c r="AM372" s="104"/>
      <c r="AN372" s="104"/>
      <c r="AO372" s="104"/>
      <c r="AP372" s="104"/>
      <c r="AQ372" s="103"/>
      <c r="AV372" s="103"/>
      <c r="AW372" s="104"/>
      <c r="AX372" s="104"/>
      <c r="AY372" s="104"/>
      <c r="AZ372" s="104"/>
      <c r="BA372" s="104"/>
      <c r="BB372" s="104"/>
      <c r="BC372" s="104"/>
      <c r="BD372" s="104"/>
      <c r="BE372" s="104"/>
      <c r="BF372" s="104"/>
      <c r="BG372" s="104"/>
      <c r="BH372" s="104"/>
      <c r="BI372" s="104"/>
      <c r="BO372" s="103"/>
      <c r="BP372" s="104"/>
      <c r="BQ372" s="104"/>
      <c r="BR372" s="104"/>
      <c r="BS372" s="104"/>
      <c r="BT372" s="104"/>
      <c r="BU372" s="104"/>
      <c r="BV372" s="104"/>
      <c r="BW372" s="104"/>
      <c r="BX372" s="104"/>
      <c r="BY372" s="104"/>
      <c r="BZ372" s="104"/>
      <c r="CA372" s="104"/>
      <c r="CB372" s="104"/>
      <c r="CH372" s="103"/>
      <c r="CI372" s="104"/>
      <c r="CJ372" s="104"/>
      <c r="CK372" s="104"/>
      <c r="CL372" s="104"/>
      <c r="CM372" s="104"/>
      <c r="CN372" s="104"/>
      <c r="CO372" s="104"/>
      <c r="CP372" s="104"/>
      <c r="CQ372" s="104"/>
      <c r="CR372" s="104"/>
      <c r="CS372" s="104"/>
      <c r="CT372" s="104"/>
      <c r="CU372" s="104"/>
      <c r="DA372" s="103"/>
      <c r="DB372" s="104"/>
      <c r="DC372" s="104"/>
      <c r="DD372" s="104"/>
      <c r="DE372" s="104"/>
      <c r="DF372" s="104"/>
      <c r="DG372" s="104"/>
      <c r="DH372" s="104"/>
      <c r="DI372" s="104"/>
      <c r="DJ372" s="104"/>
      <c r="DK372" s="104"/>
      <c r="DL372" s="104"/>
      <c r="DM372" s="104"/>
      <c r="DN372" s="104"/>
    </row>
    <row r="373" spans="1:118" hidden="1" outlineLevel="1">
      <c r="A373" s="103" t="s">
        <v>656</v>
      </c>
      <c r="B373" s="103" t="s">
        <v>657</v>
      </c>
      <c r="C373" s="103"/>
      <c r="D373" s="103"/>
      <c r="E373" s="103"/>
      <c r="F373" s="103"/>
      <c r="G373" s="103"/>
      <c r="H373" s="103"/>
      <c r="I373" s="103"/>
      <c r="J373" s="99" t="s">
        <v>238</v>
      </c>
      <c r="K373" s="357"/>
      <c r="L373" s="358"/>
      <c r="M373" s="358"/>
      <c r="N373" s="358"/>
      <c r="O373" s="358"/>
      <c r="P373" s="103"/>
      <c r="Q373" s="103"/>
      <c r="R373" s="103"/>
      <c r="S373" s="103"/>
      <c r="T373" s="103"/>
      <c r="U373" s="103"/>
      <c r="V373" s="103"/>
      <c r="W373" s="103"/>
      <c r="X373" s="103"/>
      <c r="Y373" s="103"/>
      <c r="Z373" s="103"/>
      <c r="AA373" s="103"/>
      <c r="AB373" s="103"/>
      <c r="AC373" s="103"/>
      <c r="AD373" s="104"/>
      <c r="AE373" s="104"/>
      <c r="AF373" s="104"/>
      <c r="AG373" s="104"/>
      <c r="AH373" s="104"/>
      <c r="AI373" s="104"/>
      <c r="AJ373" s="104"/>
      <c r="AK373" s="104"/>
      <c r="AL373" s="104"/>
      <c r="AM373" s="104"/>
      <c r="AN373" s="104"/>
      <c r="AO373" s="104"/>
      <c r="AP373" s="104"/>
      <c r="AQ373" s="103"/>
      <c r="AV373" s="103"/>
      <c r="AW373" s="104"/>
      <c r="AX373" s="104"/>
      <c r="AY373" s="104"/>
      <c r="AZ373" s="104"/>
      <c r="BA373" s="104"/>
      <c r="BB373" s="104"/>
      <c r="BC373" s="104"/>
      <c r="BD373" s="104"/>
      <c r="BE373" s="104"/>
      <c r="BF373" s="104"/>
      <c r="BG373" s="104"/>
      <c r="BH373" s="104"/>
      <c r="BI373" s="104"/>
      <c r="BO373" s="103"/>
      <c r="BP373" s="104"/>
      <c r="BQ373" s="104"/>
      <c r="BR373" s="104"/>
      <c r="BS373" s="104"/>
      <c r="BT373" s="104"/>
      <c r="BU373" s="104"/>
      <c r="BV373" s="104"/>
      <c r="BW373" s="104"/>
      <c r="BX373" s="104"/>
      <c r="BY373" s="104"/>
      <c r="BZ373" s="104"/>
      <c r="CA373" s="104"/>
      <c r="CB373" s="104"/>
      <c r="CH373" s="103"/>
      <c r="CI373" s="104"/>
      <c r="CJ373" s="104"/>
      <c r="CK373" s="104"/>
      <c r="CL373" s="104"/>
      <c r="CM373" s="104"/>
      <c r="CN373" s="104"/>
      <c r="CO373" s="104"/>
      <c r="CP373" s="104"/>
      <c r="CQ373" s="104"/>
      <c r="CR373" s="104"/>
      <c r="CS373" s="104"/>
      <c r="CT373" s="104"/>
      <c r="CU373" s="104"/>
      <c r="DA373" s="103"/>
      <c r="DB373" s="104"/>
      <c r="DC373" s="104"/>
      <c r="DD373" s="104"/>
      <c r="DE373" s="104"/>
      <c r="DF373" s="104"/>
      <c r="DG373" s="104"/>
      <c r="DH373" s="104"/>
      <c r="DI373" s="104"/>
      <c r="DJ373" s="104"/>
      <c r="DK373" s="104"/>
      <c r="DL373" s="104"/>
      <c r="DM373" s="104"/>
      <c r="DN373" s="104"/>
    </row>
    <row r="374" spans="1:118" hidden="1" outlineLevel="1">
      <c r="A374" s="103" t="s">
        <v>656</v>
      </c>
      <c r="B374" s="103" t="s">
        <v>640</v>
      </c>
      <c r="C374" s="103"/>
      <c r="D374" s="103"/>
      <c r="E374" s="103"/>
      <c r="F374" s="103"/>
      <c r="G374" s="103"/>
      <c r="H374" s="103"/>
      <c r="I374" s="103"/>
      <c r="J374" s="99" t="s">
        <v>238</v>
      </c>
      <c r="K374" s="357"/>
      <c r="L374" s="358"/>
      <c r="M374" s="358"/>
      <c r="N374" s="358"/>
      <c r="O374" s="358"/>
      <c r="P374" s="103"/>
      <c r="Q374" s="103"/>
      <c r="R374" s="103"/>
      <c r="S374" s="103"/>
      <c r="T374" s="103"/>
      <c r="U374" s="103"/>
      <c r="V374" s="103"/>
      <c r="W374" s="103"/>
      <c r="X374" s="103"/>
      <c r="Y374" s="103"/>
      <c r="Z374" s="103"/>
      <c r="AA374" s="103"/>
      <c r="AB374" s="103"/>
      <c r="AC374" s="103"/>
      <c r="AD374" s="104"/>
      <c r="AE374" s="104"/>
      <c r="AF374" s="104"/>
      <c r="AG374" s="104"/>
      <c r="AH374" s="104"/>
      <c r="AI374" s="104"/>
      <c r="AJ374" s="104"/>
      <c r="AK374" s="104"/>
      <c r="AL374" s="104"/>
      <c r="AM374" s="104"/>
      <c r="AN374" s="104"/>
      <c r="AO374" s="104"/>
      <c r="AP374" s="104"/>
      <c r="AQ374" s="103"/>
      <c r="AV374" s="103"/>
      <c r="AW374" s="104"/>
      <c r="AX374" s="104"/>
      <c r="AY374" s="104"/>
      <c r="AZ374" s="104"/>
      <c r="BA374" s="104"/>
      <c r="BB374" s="104"/>
      <c r="BC374" s="104"/>
      <c r="BD374" s="104"/>
      <c r="BE374" s="104"/>
      <c r="BF374" s="104"/>
      <c r="BG374" s="104"/>
      <c r="BH374" s="104"/>
      <c r="BI374" s="104"/>
      <c r="BO374" s="103"/>
      <c r="BP374" s="104"/>
      <c r="BQ374" s="104"/>
      <c r="BR374" s="104"/>
      <c r="BS374" s="104"/>
      <c r="BT374" s="104"/>
      <c r="BU374" s="104"/>
      <c r="BV374" s="104"/>
      <c r="BW374" s="104"/>
      <c r="BX374" s="104"/>
      <c r="BY374" s="104"/>
      <c r="BZ374" s="104"/>
      <c r="CA374" s="104"/>
      <c r="CB374" s="104"/>
      <c r="CH374" s="103"/>
      <c r="CI374" s="104"/>
      <c r="CJ374" s="104"/>
      <c r="CK374" s="104"/>
      <c r="CL374" s="104"/>
      <c r="CM374" s="104"/>
      <c r="CN374" s="104"/>
      <c r="CO374" s="104"/>
      <c r="CP374" s="104"/>
      <c r="CQ374" s="104"/>
      <c r="CR374" s="104"/>
      <c r="CS374" s="104"/>
      <c r="CT374" s="104"/>
      <c r="CU374" s="104"/>
      <c r="DA374" s="103"/>
      <c r="DB374" s="104"/>
      <c r="DC374" s="104"/>
      <c r="DD374" s="104"/>
      <c r="DE374" s="104"/>
      <c r="DF374" s="104"/>
      <c r="DG374" s="104"/>
      <c r="DH374" s="104"/>
      <c r="DI374" s="104"/>
      <c r="DJ374" s="104"/>
      <c r="DK374" s="104"/>
      <c r="DL374" s="104"/>
      <c r="DM374" s="104"/>
      <c r="DN374" s="104"/>
    </row>
    <row r="375" spans="1:118" hidden="1" outlineLevel="1">
      <c r="A375" s="103" t="s">
        <v>656</v>
      </c>
      <c r="B375" s="103" t="s">
        <v>658</v>
      </c>
      <c r="C375" s="103"/>
      <c r="D375" s="103"/>
      <c r="E375" s="103"/>
      <c r="F375" s="103"/>
      <c r="G375" s="103"/>
      <c r="H375" s="103"/>
      <c r="I375" s="103"/>
      <c r="J375" s="99" t="s">
        <v>226</v>
      </c>
      <c r="K375" s="365">
        <f t="shared" ref="K375:O375" si="152">IFERROR(K374/K373,0)</f>
        <v>0</v>
      </c>
      <c r="L375" s="366">
        <f t="shared" si="152"/>
        <v>0</v>
      </c>
      <c r="M375" s="366">
        <f t="shared" si="152"/>
        <v>0</v>
      </c>
      <c r="N375" s="366">
        <f t="shared" si="152"/>
        <v>0</v>
      </c>
      <c r="O375" s="366">
        <f t="shared" si="152"/>
        <v>0</v>
      </c>
      <c r="P375" s="103"/>
      <c r="Q375" s="103"/>
      <c r="R375" s="103"/>
      <c r="S375" s="103"/>
      <c r="T375" s="103"/>
      <c r="U375" s="103"/>
      <c r="V375" s="103"/>
      <c r="W375" s="103"/>
      <c r="X375" s="103"/>
      <c r="Y375" s="103"/>
      <c r="Z375" s="103"/>
      <c r="AA375" s="103"/>
      <c r="AB375" s="103"/>
      <c r="AC375" s="103"/>
      <c r="AD375" s="104"/>
      <c r="AE375" s="104"/>
      <c r="AF375" s="104"/>
      <c r="AG375" s="104"/>
      <c r="AH375" s="104"/>
      <c r="AI375" s="104"/>
      <c r="AJ375" s="104"/>
      <c r="AK375" s="104"/>
      <c r="AL375" s="104"/>
      <c r="AM375" s="104"/>
      <c r="AN375" s="104"/>
      <c r="AO375" s="104"/>
      <c r="AP375" s="104"/>
      <c r="AQ375" s="103"/>
      <c r="AV375" s="103"/>
      <c r="AW375" s="104"/>
      <c r="AX375" s="104"/>
      <c r="AY375" s="104"/>
      <c r="AZ375" s="104"/>
      <c r="BA375" s="104"/>
      <c r="BB375" s="104"/>
      <c r="BC375" s="104"/>
      <c r="BD375" s="104"/>
      <c r="BE375" s="104"/>
      <c r="BF375" s="104"/>
      <c r="BG375" s="104"/>
      <c r="BH375" s="104"/>
      <c r="BI375" s="104"/>
      <c r="BO375" s="103"/>
      <c r="BP375" s="104"/>
      <c r="BQ375" s="104"/>
      <c r="BR375" s="104"/>
      <c r="BS375" s="104"/>
      <c r="BT375" s="104"/>
      <c r="BU375" s="104"/>
      <c r="BV375" s="104"/>
      <c r="BW375" s="104"/>
      <c r="BX375" s="104"/>
      <c r="BY375" s="104"/>
      <c r="BZ375" s="104"/>
      <c r="CA375" s="104"/>
      <c r="CB375" s="104"/>
      <c r="CH375" s="103"/>
      <c r="CI375" s="104"/>
      <c r="CJ375" s="104"/>
      <c r="CK375" s="104"/>
      <c r="CL375" s="104"/>
      <c r="CM375" s="104"/>
      <c r="CN375" s="104"/>
      <c r="CO375" s="104"/>
      <c r="CP375" s="104"/>
      <c r="CQ375" s="104"/>
      <c r="CR375" s="104"/>
      <c r="CS375" s="104"/>
      <c r="CT375" s="104"/>
      <c r="CU375" s="104"/>
      <c r="DA375" s="103"/>
      <c r="DB375" s="104"/>
      <c r="DC375" s="104"/>
      <c r="DD375" s="104"/>
      <c r="DE375" s="104"/>
      <c r="DF375" s="104"/>
      <c r="DG375" s="104"/>
      <c r="DH375" s="104"/>
      <c r="DI375" s="104"/>
      <c r="DJ375" s="104"/>
      <c r="DK375" s="104"/>
      <c r="DL375" s="104"/>
      <c r="DM375" s="104"/>
      <c r="DN375" s="104"/>
    </row>
    <row r="376" spans="1:118" hidden="1" outlineLevel="1">
      <c r="A376" s="103" t="s">
        <v>659</v>
      </c>
      <c r="B376" s="103" t="s">
        <v>640</v>
      </c>
      <c r="C376" s="103"/>
      <c r="D376" s="103"/>
      <c r="E376" s="103"/>
      <c r="F376" s="103"/>
      <c r="G376" s="103"/>
      <c r="H376" s="103"/>
      <c r="I376" s="103"/>
      <c r="J376" s="99" t="s">
        <v>238</v>
      </c>
      <c r="K376" s="357"/>
      <c r="L376" s="358"/>
      <c r="M376" s="358"/>
      <c r="N376" s="358"/>
      <c r="O376" s="358"/>
      <c r="P376" s="103"/>
      <c r="Q376" s="103"/>
      <c r="R376" s="103"/>
      <c r="S376" s="103"/>
      <c r="T376" s="103"/>
      <c r="U376" s="103"/>
      <c r="V376" s="103"/>
      <c r="W376" s="103"/>
      <c r="X376" s="103"/>
      <c r="Y376" s="103"/>
      <c r="Z376" s="103"/>
      <c r="AA376" s="103"/>
      <c r="AB376" s="103"/>
      <c r="AC376" s="103"/>
      <c r="AD376" s="104"/>
      <c r="AE376" s="104"/>
      <c r="AF376" s="104"/>
      <c r="AG376" s="104"/>
      <c r="AH376" s="104"/>
      <c r="AI376" s="104"/>
      <c r="AJ376" s="104"/>
      <c r="AK376" s="104"/>
      <c r="AL376" s="104"/>
      <c r="AM376" s="104"/>
      <c r="AN376" s="104"/>
      <c r="AO376" s="104"/>
      <c r="AP376" s="104"/>
      <c r="AQ376" s="103"/>
      <c r="AV376" s="103"/>
      <c r="AW376" s="104"/>
      <c r="AX376" s="104"/>
      <c r="AY376" s="104"/>
      <c r="AZ376" s="104"/>
      <c r="BA376" s="104"/>
      <c r="BB376" s="104"/>
      <c r="BC376" s="104"/>
      <c r="BD376" s="104"/>
      <c r="BE376" s="104"/>
      <c r="BF376" s="104"/>
      <c r="BG376" s="104"/>
      <c r="BH376" s="104"/>
      <c r="BI376" s="104"/>
      <c r="BO376" s="103"/>
      <c r="BP376" s="104"/>
      <c r="BQ376" s="104"/>
      <c r="BR376" s="104"/>
      <c r="BS376" s="104"/>
      <c r="BT376" s="104"/>
      <c r="BU376" s="104"/>
      <c r="BV376" s="104"/>
      <c r="BW376" s="104"/>
      <c r="BX376" s="104"/>
      <c r="BY376" s="104"/>
      <c r="BZ376" s="104"/>
      <c r="CA376" s="104"/>
      <c r="CB376" s="104"/>
      <c r="CH376" s="103"/>
      <c r="CI376" s="104"/>
      <c r="CJ376" s="104"/>
      <c r="CK376" s="104"/>
      <c r="CL376" s="104"/>
      <c r="CM376" s="104"/>
      <c r="CN376" s="104"/>
      <c r="CO376" s="104"/>
      <c r="CP376" s="104"/>
      <c r="CQ376" s="104"/>
      <c r="CR376" s="104"/>
      <c r="CS376" s="104"/>
      <c r="CT376" s="104"/>
      <c r="CU376" s="104"/>
      <c r="DA376" s="103"/>
      <c r="DB376" s="104"/>
      <c r="DC376" s="104"/>
      <c r="DD376" s="104"/>
      <c r="DE376" s="104"/>
      <c r="DF376" s="104"/>
      <c r="DG376" s="104"/>
      <c r="DH376" s="104"/>
      <c r="DI376" s="104"/>
      <c r="DJ376" s="104"/>
      <c r="DK376" s="104"/>
      <c r="DL376" s="104"/>
      <c r="DM376" s="104"/>
      <c r="DN376" s="104"/>
    </row>
    <row r="377" spans="1:118" hidden="1" outlineLevel="1">
      <c r="A377" s="367" t="s">
        <v>668</v>
      </c>
      <c r="B377" s="103" t="s">
        <v>657</v>
      </c>
      <c r="C377" s="103"/>
      <c r="D377" s="103"/>
      <c r="E377" s="103"/>
      <c r="F377" s="103"/>
      <c r="G377" s="103"/>
      <c r="H377" s="103"/>
      <c r="I377" s="103"/>
      <c r="J377" s="99" t="s">
        <v>238</v>
      </c>
      <c r="K377" s="357"/>
      <c r="L377" s="358"/>
      <c r="M377" s="358"/>
      <c r="N377" s="358"/>
      <c r="O377" s="358"/>
      <c r="P377" s="103"/>
      <c r="Q377" s="103"/>
      <c r="R377" s="103"/>
      <c r="S377" s="103"/>
      <c r="T377" s="103"/>
      <c r="U377" s="103"/>
      <c r="V377" s="103"/>
      <c r="W377" s="103"/>
      <c r="X377" s="103"/>
      <c r="Y377" s="103"/>
      <c r="Z377" s="103"/>
      <c r="AA377" s="103"/>
      <c r="AB377" s="103"/>
      <c r="AC377" s="103"/>
      <c r="AD377" s="104"/>
      <c r="AE377" s="104"/>
      <c r="AF377" s="104"/>
      <c r="AG377" s="104"/>
      <c r="AH377" s="104"/>
      <c r="AI377" s="104"/>
      <c r="AJ377" s="104"/>
      <c r="AK377" s="104"/>
      <c r="AL377" s="104"/>
      <c r="AM377" s="104"/>
      <c r="AN377" s="104"/>
      <c r="AO377" s="104"/>
      <c r="AP377" s="104"/>
      <c r="AQ377" s="103"/>
      <c r="AV377" s="103"/>
      <c r="AW377" s="104"/>
      <c r="AX377" s="104"/>
      <c r="AY377" s="104"/>
      <c r="AZ377" s="104"/>
      <c r="BA377" s="104"/>
      <c r="BB377" s="104"/>
      <c r="BC377" s="104"/>
      <c r="BD377" s="104"/>
      <c r="BE377" s="104"/>
      <c r="BF377" s="104"/>
      <c r="BG377" s="104"/>
      <c r="BH377" s="104"/>
      <c r="BI377" s="104"/>
      <c r="BO377" s="103"/>
      <c r="BP377" s="104"/>
      <c r="BQ377" s="104"/>
      <c r="BR377" s="104"/>
      <c r="BS377" s="104"/>
      <c r="BT377" s="104"/>
      <c r="BU377" s="104"/>
      <c r="BV377" s="104"/>
      <c r="BW377" s="104"/>
      <c r="BX377" s="104"/>
      <c r="BY377" s="104"/>
      <c r="BZ377" s="104"/>
      <c r="CA377" s="104"/>
      <c r="CB377" s="104"/>
      <c r="CH377" s="103"/>
      <c r="CI377" s="104"/>
      <c r="CJ377" s="104"/>
      <c r="CK377" s="104"/>
      <c r="CL377" s="104"/>
      <c r="CM377" s="104"/>
      <c r="CN377" s="104"/>
      <c r="CO377" s="104"/>
      <c r="CP377" s="104"/>
      <c r="CQ377" s="104"/>
      <c r="CR377" s="104"/>
      <c r="CS377" s="104"/>
      <c r="CT377" s="104"/>
      <c r="CU377" s="104"/>
      <c r="DA377" s="103"/>
      <c r="DB377" s="104"/>
      <c r="DC377" s="104"/>
      <c r="DD377" s="104"/>
      <c r="DE377" s="104"/>
      <c r="DF377" s="104"/>
      <c r="DG377" s="104"/>
      <c r="DH377" s="104"/>
      <c r="DI377" s="104"/>
      <c r="DJ377" s="104"/>
      <c r="DK377" s="104"/>
      <c r="DL377" s="104"/>
      <c r="DM377" s="104"/>
      <c r="DN377" s="104"/>
    </row>
    <row r="378" spans="1:118" hidden="1" outlineLevel="1">
      <c r="A378" s="368" t="str">
        <f>A377</f>
        <v>[ESO Affiliate or Related Undertaking that do not trade / transact with the ESO 1]</v>
      </c>
      <c r="B378" s="103" t="s">
        <v>640</v>
      </c>
      <c r="C378" s="103"/>
      <c r="D378" s="103"/>
      <c r="E378" s="103"/>
      <c r="F378" s="103"/>
      <c r="G378" s="103"/>
      <c r="H378" s="103"/>
      <c r="I378" s="103"/>
      <c r="J378" s="99" t="s">
        <v>238</v>
      </c>
      <c r="K378" s="357"/>
      <c r="L378" s="358"/>
      <c r="M378" s="358"/>
      <c r="N378" s="358"/>
      <c r="O378" s="358"/>
      <c r="P378" s="103"/>
      <c r="Q378" s="103"/>
      <c r="R378" s="103"/>
      <c r="S378" s="103"/>
      <c r="T378" s="103"/>
      <c r="U378" s="103"/>
      <c r="V378" s="103"/>
      <c r="W378" s="103"/>
      <c r="X378" s="103"/>
      <c r="Y378" s="103"/>
      <c r="Z378" s="103"/>
      <c r="AA378" s="103"/>
      <c r="AB378" s="103"/>
      <c r="AC378" s="103"/>
      <c r="AD378" s="104"/>
      <c r="AE378" s="104"/>
      <c r="AF378" s="104"/>
      <c r="AG378" s="104"/>
      <c r="AH378" s="104"/>
      <c r="AI378" s="104"/>
      <c r="AJ378" s="104"/>
      <c r="AK378" s="104"/>
      <c r="AL378" s="104"/>
      <c r="AM378" s="104"/>
      <c r="AN378" s="104"/>
      <c r="AO378" s="104"/>
      <c r="AP378" s="104"/>
      <c r="AQ378" s="103"/>
      <c r="AV378" s="103"/>
      <c r="AW378" s="104"/>
      <c r="AX378" s="104"/>
      <c r="AY378" s="104"/>
      <c r="AZ378" s="104"/>
      <c r="BA378" s="104"/>
      <c r="BB378" s="104"/>
      <c r="BC378" s="104"/>
      <c r="BD378" s="104"/>
      <c r="BE378" s="104"/>
      <c r="BF378" s="104"/>
      <c r="BG378" s="104"/>
      <c r="BH378" s="104"/>
      <c r="BI378" s="104"/>
      <c r="BO378" s="103"/>
      <c r="BP378" s="104"/>
      <c r="BQ378" s="104"/>
      <c r="BR378" s="104"/>
      <c r="BS378" s="104"/>
      <c r="BT378" s="104"/>
      <c r="BU378" s="104"/>
      <c r="BV378" s="104"/>
      <c r="BW378" s="104"/>
      <c r="BX378" s="104"/>
      <c r="BY378" s="104"/>
      <c r="BZ378" s="104"/>
      <c r="CA378" s="104"/>
      <c r="CB378" s="104"/>
      <c r="CH378" s="103"/>
      <c r="CI378" s="104"/>
      <c r="CJ378" s="104"/>
      <c r="CK378" s="104"/>
      <c r="CL378" s="104"/>
      <c r="CM378" s="104"/>
      <c r="CN378" s="104"/>
      <c r="CO378" s="104"/>
      <c r="CP378" s="104"/>
      <c r="CQ378" s="104"/>
      <c r="CR378" s="104"/>
      <c r="CS378" s="104"/>
      <c r="CT378" s="104"/>
      <c r="CU378" s="104"/>
      <c r="DA378" s="103"/>
      <c r="DB378" s="104"/>
      <c r="DC378" s="104"/>
      <c r="DD378" s="104"/>
      <c r="DE378" s="104"/>
      <c r="DF378" s="104"/>
      <c r="DG378" s="104"/>
      <c r="DH378" s="104"/>
      <c r="DI378" s="104"/>
      <c r="DJ378" s="104"/>
      <c r="DK378" s="104"/>
      <c r="DL378" s="104"/>
      <c r="DM378" s="104"/>
      <c r="DN378" s="104"/>
    </row>
    <row r="379" spans="1:118" hidden="1" outlineLevel="1">
      <c r="A379" s="368" t="str">
        <f>A377</f>
        <v>[ESO Affiliate or Related Undertaking that do not trade / transact with the ESO 1]</v>
      </c>
      <c r="B379" s="103" t="s">
        <v>658</v>
      </c>
      <c r="C379" s="103"/>
      <c r="D379" s="103"/>
      <c r="E379" s="103"/>
      <c r="F379" s="103"/>
      <c r="G379" s="103"/>
      <c r="H379" s="103"/>
      <c r="I379" s="103"/>
      <c r="J379" s="99" t="s">
        <v>226</v>
      </c>
      <c r="K379" s="365">
        <f t="shared" ref="K379:O379" si="153">IFERROR(K378/K377,0)</f>
        <v>0</v>
      </c>
      <c r="L379" s="366">
        <f t="shared" si="153"/>
        <v>0</v>
      </c>
      <c r="M379" s="366">
        <f t="shared" si="153"/>
        <v>0</v>
      </c>
      <c r="N379" s="366">
        <f t="shared" si="153"/>
        <v>0</v>
      </c>
      <c r="O379" s="366">
        <f t="shared" si="153"/>
        <v>0</v>
      </c>
      <c r="P379" s="103"/>
      <c r="Q379" s="103"/>
      <c r="R379" s="103"/>
      <c r="S379" s="103"/>
      <c r="T379" s="103"/>
      <c r="U379" s="103"/>
      <c r="V379" s="103"/>
      <c r="W379" s="103"/>
      <c r="X379" s="103"/>
      <c r="Y379" s="103"/>
      <c r="Z379" s="103"/>
      <c r="AA379" s="103"/>
      <c r="AB379" s="103"/>
      <c r="AC379" s="103"/>
      <c r="AD379" s="104"/>
      <c r="AE379" s="104"/>
      <c r="AF379" s="104"/>
      <c r="AG379" s="104"/>
      <c r="AH379" s="104"/>
      <c r="AI379" s="104"/>
      <c r="AJ379" s="104"/>
      <c r="AK379" s="104"/>
      <c r="AL379" s="104"/>
      <c r="AM379" s="104"/>
      <c r="AN379" s="104"/>
      <c r="AO379" s="104"/>
      <c r="AP379" s="104"/>
      <c r="AQ379" s="103"/>
      <c r="AV379" s="103"/>
      <c r="AW379" s="104"/>
      <c r="AX379" s="104"/>
      <c r="AY379" s="104"/>
      <c r="AZ379" s="104"/>
      <c r="BA379" s="104"/>
      <c r="BB379" s="104"/>
      <c r="BC379" s="104"/>
      <c r="BD379" s="104"/>
      <c r="BE379" s="104"/>
      <c r="BF379" s="104"/>
      <c r="BG379" s="104"/>
      <c r="BH379" s="104"/>
      <c r="BI379" s="104"/>
      <c r="BO379" s="103"/>
      <c r="BP379" s="104"/>
      <c r="BQ379" s="104"/>
      <c r="BR379" s="104"/>
      <c r="BS379" s="104"/>
      <c r="BT379" s="104"/>
      <c r="BU379" s="104"/>
      <c r="BV379" s="104"/>
      <c r="BW379" s="104"/>
      <c r="BX379" s="104"/>
      <c r="BY379" s="104"/>
      <c r="BZ379" s="104"/>
      <c r="CA379" s="104"/>
      <c r="CB379" s="104"/>
      <c r="CH379" s="103"/>
      <c r="CI379" s="104"/>
      <c r="CJ379" s="104"/>
      <c r="CK379" s="104"/>
      <c r="CL379" s="104"/>
      <c r="CM379" s="104"/>
      <c r="CN379" s="104"/>
      <c r="CO379" s="104"/>
      <c r="CP379" s="104"/>
      <c r="CQ379" s="104"/>
      <c r="CR379" s="104"/>
      <c r="CS379" s="104"/>
      <c r="CT379" s="104"/>
      <c r="CU379" s="104"/>
      <c r="DA379" s="103"/>
      <c r="DB379" s="104"/>
      <c r="DC379" s="104"/>
      <c r="DD379" s="104"/>
      <c r="DE379" s="104"/>
      <c r="DF379" s="104"/>
      <c r="DG379" s="104"/>
      <c r="DH379" s="104"/>
      <c r="DI379" s="104"/>
      <c r="DJ379" s="104"/>
      <c r="DK379" s="104"/>
      <c r="DL379" s="104"/>
      <c r="DM379" s="104"/>
      <c r="DN379" s="104"/>
    </row>
    <row r="380" spans="1:118" hidden="1" outlineLevel="1">
      <c r="A380" s="367" t="s">
        <v>669</v>
      </c>
      <c r="B380" s="103" t="s">
        <v>657</v>
      </c>
      <c r="C380" s="103"/>
      <c r="D380" s="103"/>
      <c r="E380" s="103"/>
      <c r="F380" s="103"/>
      <c r="G380" s="103"/>
      <c r="H380" s="103"/>
      <c r="I380" s="103"/>
      <c r="J380" s="99" t="s">
        <v>238</v>
      </c>
      <c r="K380" s="357"/>
      <c r="L380" s="358"/>
      <c r="M380" s="358"/>
      <c r="N380" s="358"/>
      <c r="O380" s="358"/>
      <c r="P380" s="103"/>
      <c r="Q380" s="103"/>
      <c r="R380" s="103"/>
      <c r="S380" s="103"/>
      <c r="T380" s="103"/>
      <c r="U380" s="103"/>
      <c r="V380" s="103"/>
      <c r="W380" s="103"/>
      <c r="X380" s="103"/>
      <c r="Y380" s="103"/>
      <c r="Z380" s="103"/>
      <c r="AA380" s="103"/>
      <c r="AB380" s="103"/>
      <c r="AC380" s="103"/>
      <c r="AD380" s="104"/>
      <c r="AE380" s="104"/>
      <c r="AF380" s="104"/>
      <c r="AG380" s="104"/>
      <c r="AH380" s="104"/>
      <c r="AI380" s="104"/>
      <c r="AJ380" s="104"/>
      <c r="AK380" s="104"/>
      <c r="AL380" s="104"/>
      <c r="AM380" s="104"/>
      <c r="AN380" s="104"/>
      <c r="AO380" s="104"/>
      <c r="AP380" s="104"/>
      <c r="AQ380" s="103"/>
      <c r="AV380" s="103"/>
      <c r="AW380" s="104"/>
      <c r="AX380" s="104"/>
      <c r="AY380" s="104"/>
      <c r="AZ380" s="104"/>
      <c r="BA380" s="104"/>
      <c r="BB380" s="104"/>
      <c r="BC380" s="104"/>
      <c r="BD380" s="104"/>
      <c r="BE380" s="104"/>
      <c r="BF380" s="104"/>
      <c r="BG380" s="104"/>
      <c r="BH380" s="104"/>
      <c r="BI380" s="104"/>
      <c r="BO380" s="103"/>
      <c r="BP380" s="104"/>
      <c r="BQ380" s="104"/>
      <c r="BR380" s="104"/>
      <c r="BS380" s="104"/>
      <c r="BT380" s="104"/>
      <c r="BU380" s="104"/>
      <c r="BV380" s="104"/>
      <c r="BW380" s="104"/>
      <c r="BX380" s="104"/>
      <c r="BY380" s="104"/>
      <c r="BZ380" s="104"/>
      <c r="CA380" s="104"/>
      <c r="CB380" s="104"/>
      <c r="CH380" s="103"/>
      <c r="CI380" s="104"/>
      <c r="CJ380" s="104"/>
      <c r="CK380" s="104"/>
      <c r="CL380" s="104"/>
      <c r="CM380" s="104"/>
      <c r="CN380" s="104"/>
      <c r="CO380" s="104"/>
      <c r="CP380" s="104"/>
      <c r="CQ380" s="104"/>
      <c r="CR380" s="104"/>
      <c r="CS380" s="104"/>
      <c r="CT380" s="104"/>
      <c r="CU380" s="104"/>
      <c r="DA380" s="103"/>
      <c r="DB380" s="104"/>
      <c r="DC380" s="104"/>
      <c r="DD380" s="104"/>
      <c r="DE380" s="104"/>
      <c r="DF380" s="104"/>
      <c r="DG380" s="104"/>
      <c r="DH380" s="104"/>
      <c r="DI380" s="104"/>
      <c r="DJ380" s="104"/>
      <c r="DK380" s="104"/>
      <c r="DL380" s="104"/>
      <c r="DM380" s="104"/>
      <c r="DN380" s="104"/>
    </row>
    <row r="381" spans="1:118" hidden="1" outlineLevel="1">
      <c r="A381" s="368" t="str">
        <f>A380</f>
        <v>[ESO Affiliate or Related Undertaking that do not trade / transact with the ESO 2]</v>
      </c>
      <c r="B381" s="103" t="s">
        <v>640</v>
      </c>
      <c r="C381" s="103"/>
      <c r="D381" s="103"/>
      <c r="E381" s="103"/>
      <c r="F381" s="103"/>
      <c r="G381" s="103"/>
      <c r="H381" s="103"/>
      <c r="I381" s="103"/>
      <c r="J381" s="99" t="s">
        <v>238</v>
      </c>
      <c r="K381" s="357"/>
      <c r="L381" s="358"/>
      <c r="M381" s="358"/>
      <c r="N381" s="358"/>
      <c r="O381" s="358"/>
      <c r="P381" s="103"/>
      <c r="Q381" s="103"/>
      <c r="R381" s="103"/>
      <c r="S381" s="103"/>
      <c r="T381" s="103"/>
      <c r="U381" s="103"/>
      <c r="V381" s="103"/>
      <c r="W381" s="103"/>
      <c r="X381" s="103"/>
      <c r="Y381" s="103"/>
      <c r="Z381" s="103"/>
      <c r="AA381" s="103"/>
      <c r="AB381" s="103"/>
      <c r="AC381" s="103"/>
      <c r="AD381" s="104"/>
      <c r="AE381" s="104"/>
      <c r="AF381" s="104"/>
      <c r="AG381" s="104"/>
      <c r="AH381" s="104"/>
      <c r="AI381" s="104"/>
      <c r="AJ381" s="104"/>
      <c r="AK381" s="104"/>
      <c r="AL381" s="104"/>
      <c r="AM381" s="104"/>
      <c r="AN381" s="104"/>
      <c r="AO381" s="104"/>
      <c r="AP381" s="104"/>
      <c r="AQ381" s="103"/>
      <c r="AV381" s="103"/>
      <c r="AW381" s="104"/>
      <c r="AX381" s="104"/>
      <c r="AY381" s="104"/>
      <c r="AZ381" s="104"/>
      <c r="BA381" s="104"/>
      <c r="BB381" s="104"/>
      <c r="BC381" s="104"/>
      <c r="BD381" s="104"/>
      <c r="BE381" s="104"/>
      <c r="BF381" s="104"/>
      <c r="BG381" s="104"/>
      <c r="BH381" s="104"/>
      <c r="BI381" s="104"/>
      <c r="BO381" s="103"/>
      <c r="BP381" s="104"/>
      <c r="BQ381" s="104"/>
      <c r="BR381" s="104"/>
      <c r="BS381" s="104"/>
      <c r="BT381" s="104"/>
      <c r="BU381" s="104"/>
      <c r="BV381" s="104"/>
      <c r="BW381" s="104"/>
      <c r="BX381" s="104"/>
      <c r="BY381" s="104"/>
      <c r="BZ381" s="104"/>
      <c r="CA381" s="104"/>
      <c r="CB381" s="104"/>
      <c r="CH381" s="103"/>
      <c r="CI381" s="104"/>
      <c r="CJ381" s="104"/>
      <c r="CK381" s="104"/>
      <c r="CL381" s="104"/>
      <c r="CM381" s="104"/>
      <c r="CN381" s="104"/>
      <c r="CO381" s="104"/>
      <c r="CP381" s="104"/>
      <c r="CQ381" s="104"/>
      <c r="CR381" s="104"/>
      <c r="CS381" s="104"/>
      <c r="CT381" s="104"/>
      <c r="CU381" s="104"/>
      <c r="DA381" s="103"/>
      <c r="DB381" s="104"/>
      <c r="DC381" s="104"/>
      <c r="DD381" s="104"/>
      <c r="DE381" s="104"/>
      <c r="DF381" s="104"/>
      <c r="DG381" s="104"/>
      <c r="DH381" s="104"/>
      <c r="DI381" s="104"/>
      <c r="DJ381" s="104"/>
      <c r="DK381" s="104"/>
      <c r="DL381" s="104"/>
      <c r="DM381" s="104"/>
      <c r="DN381" s="104"/>
    </row>
    <row r="382" spans="1:118" hidden="1" outlineLevel="1">
      <c r="A382" s="368" t="str">
        <f>A380</f>
        <v>[ESO Affiliate or Related Undertaking that do not trade / transact with the ESO 2]</v>
      </c>
      <c r="B382" s="103" t="s">
        <v>658</v>
      </c>
      <c r="C382" s="103"/>
      <c r="D382" s="103"/>
      <c r="E382" s="103"/>
      <c r="F382" s="103"/>
      <c r="G382" s="103"/>
      <c r="H382" s="103"/>
      <c r="I382" s="103"/>
      <c r="J382" s="99" t="s">
        <v>226</v>
      </c>
      <c r="K382" s="365">
        <f t="shared" ref="K382:O382" si="154">IFERROR(K381/K380,0)</f>
        <v>0</v>
      </c>
      <c r="L382" s="366">
        <f t="shared" si="154"/>
        <v>0</v>
      </c>
      <c r="M382" s="366">
        <f t="shared" si="154"/>
        <v>0</v>
      </c>
      <c r="N382" s="366">
        <f t="shared" si="154"/>
        <v>0</v>
      </c>
      <c r="O382" s="366">
        <f t="shared" si="154"/>
        <v>0</v>
      </c>
      <c r="P382" s="103"/>
      <c r="Q382" s="103"/>
      <c r="R382" s="103"/>
      <c r="S382" s="103"/>
      <c r="T382" s="103"/>
      <c r="U382" s="103"/>
      <c r="V382" s="103"/>
      <c r="W382" s="103"/>
      <c r="X382" s="103"/>
      <c r="Y382" s="103"/>
      <c r="Z382" s="103"/>
      <c r="AA382" s="103"/>
      <c r="AB382" s="103"/>
      <c r="AC382" s="103"/>
      <c r="AD382" s="104"/>
      <c r="AE382" s="104"/>
      <c r="AF382" s="104"/>
      <c r="AG382" s="104"/>
      <c r="AH382" s="104"/>
      <c r="AI382" s="104"/>
      <c r="AJ382" s="104"/>
      <c r="AK382" s="104"/>
      <c r="AL382" s="104"/>
      <c r="AM382" s="104"/>
      <c r="AN382" s="104"/>
      <c r="AO382" s="104"/>
      <c r="AP382" s="104"/>
      <c r="AQ382" s="103"/>
      <c r="AV382" s="103"/>
      <c r="AW382" s="104"/>
      <c r="AX382" s="104"/>
      <c r="AY382" s="104"/>
      <c r="AZ382" s="104"/>
      <c r="BA382" s="104"/>
      <c r="BB382" s="104"/>
      <c r="BC382" s="104"/>
      <c r="BD382" s="104"/>
      <c r="BE382" s="104"/>
      <c r="BF382" s="104"/>
      <c r="BG382" s="104"/>
      <c r="BH382" s="104"/>
      <c r="BI382" s="104"/>
      <c r="BO382" s="103"/>
      <c r="BP382" s="104"/>
      <c r="BQ382" s="104"/>
      <c r="BR382" s="104"/>
      <c r="BS382" s="104"/>
      <c r="BT382" s="104"/>
      <c r="BU382" s="104"/>
      <c r="BV382" s="104"/>
      <c r="BW382" s="104"/>
      <c r="BX382" s="104"/>
      <c r="BY382" s="104"/>
      <c r="BZ382" s="104"/>
      <c r="CA382" s="104"/>
      <c r="CB382" s="104"/>
      <c r="CH382" s="103"/>
      <c r="CI382" s="104"/>
      <c r="CJ382" s="104"/>
      <c r="CK382" s="104"/>
      <c r="CL382" s="104"/>
      <c r="CM382" s="104"/>
      <c r="CN382" s="104"/>
      <c r="CO382" s="104"/>
      <c r="CP382" s="104"/>
      <c r="CQ382" s="104"/>
      <c r="CR382" s="104"/>
      <c r="CS382" s="104"/>
      <c r="CT382" s="104"/>
      <c r="CU382" s="104"/>
      <c r="DA382" s="103"/>
      <c r="DB382" s="104"/>
      <c r="DC382" s="104"/>
      <c r="DD382" s="104"/>
      <c r="DE382" s="104"/>
      <c r="DF382" s="104"/>
      <c r="DG382" s="104"/>
      <c r="DH382" s="104"/>
      <c r="DI382" s="104"/>
      <c r="DJ382" s="104"/>
      <c r="DK382" s="104"/>
      <c r="DL382" s="104"/>
      <c r="DM382" s="104"/>
      <c r="DN382" s="104"/>
    </row>
    <row r="383" spans="1:118" hidden="1" outlineLevel="1">
      <c r="A383" s="367" t="s">
        <v>670</v>
      </c>
      <c r="B383" s="103" t="s">
        <v>657</v>
      </c>
      <c r="C383" s="103"/>
      <c r="D383" s="103"/>
      <c r="E383" s="103"/>
      <c r="F383" s="103"/>
      <c r="G383" s="103"/>
      <c r="H383" s="103"/>
      <c r="I383" s="103"/>
      <c r="J383" s="99" t="s">
        <v>238</v>
      </c>
      <c r="K383" s="357"/>
      <c r="L383" s="358"/>
      <c r="M383" s="358"/>
      <c r="N383" s="358"/>
      <c r="O383" s="358"/>
      <c r="P383" s="103"/>
      <c r="Q383" s="103"/>
      <c r="R383" s="103"/>
      <c r="S383" s="103"/>
      <c r="T383" s="103"/>
      <c r="U383" s="103"/>
      <c r="V383" s="103"/>
      <c r="W383" s="103"/>
      <c r="X383" s="103"/>
      <c r="Y383" s="103"/>
      <c r="Z383" s="103"/>
      <c r="AA383" s="103"/>
      <c r="AB383" s="103"/>
      <c r="AC383" s="103"/>
      <c r="AD383" s="104"/>
      <c r="AE383" s="104"/>
      <c r="AF383" s="104"/>
      <c r="AG383" s="104"/>
      <c r="AH383" s="104"/>
      <c r="AI383" s="104"/>
      <c r="AJ383" s="104"/>
      <c r="AK383" s="104"/>
      <c r="AL383" s="104"/>
      <c r="AM383" s="104"/>
      <c r="AN383" s="104"/>
      <c r="AO383" s="104"/>
      <c r="AP383" s="104"/>
      <c r="AQ383" s="103"/>
      <c r="AV383" s="103"/>
      <c r="AW383" s="104"/>
      <c r="AX383" s="104"/>
      <c r="AY383" s="104"/>
      <c r="AZ383" s="104"/>
      <c r="BA383" s="104"/>
      <c r="BB383" s="104"/>
      <c r="BC383" s="104"/>
      <c r="BD383" s="104"/>
      <c r="BE383" s="104"/>
      <c r="BF383" s="104"/>
      <c r="BG383" s="104"/>
      <c r="BH383" s="104"/>
      <c r="BI383" s="104"/>
      <c r="BO383" s="103"/>
      <c r="BP383" s="104"/>
      <c r="BQ383" s="104"/>
      <c r="BR383" s="104"/>
      <c r="BS383" s="104"/>
      <c r="BT383" s="104"/>
      <c r="BU383" s="104"/>
      <c r="BV383" s="104"/>
      <c r="BW383" s="104"/>
      <c r="BX383" s="104"/>
      <c r="BY383" s="104"/>
      <c r="BZ383" s="104"/>
      <c r="CA383" s="104"/>
      <c r="CB383" s="104"/>
      <c r="CH383" s="103"/>
      <c r="CI383" s="104"/>
      <c r="CJ383" s="104"/>
      <c r="CK383" s="104"/>
      <c r="CL383" s="104"/>
      <c r="CM383" s="104"/>
      <c r="CN383" s="104"/>
      <c r="CO383" s="104"/>
      <c r="CP383" s="104"/>
      <c r="CQ383" s="104"/>
      <c r="CR383" s="104"/>
      <c r="CS383" s="104"/>
      <c r="CT383" s="104"/>
      <c r="CU383" s="104"/>
      <c r="DA383" s="103"/>
      <c r="DB383" s="104"/>
      <c r="DC383" s="104"/>
      <c r="DD383" s="104"/>
      <c r="DE383" s="104"/>
      <c r="DF383" s="104"/>
      <c r="DG383" s="104"/>
      <c r="DH383" s="104"/>
      <c r="DI383" s="104"/>
      <c r="DJ383" s="104"/>
      <c r="DK383" s="104"/>
      <c r="DL383" s="104"/>
      <c r="DM383" s="104"/>
      <c r="DN383" s="104"/>
    </row>
    <row r="384" spans="1:118" hidden="1" outlineLevel="1">
      <c r="A384" s="368" t="str">
        <f>A383</f>
        <v>[ESO Affiliate or Related Undertaking that do not trade / transact with the ESO 3]</v>
      </c>
      <c r="B384" s="103" t="s">
        <v>640</v>
      </c>
      <c r="C384" s="103"/>
      <c r="D384" s="103"/>
      <c r="E384" s="103"/>
      <c r="F384" s="103"/>
      <c r="G384" s="103"/>
      <c r="H384" s="103"/>
      <c r="I384" s="103"/>
      <c r="J384" s="99" t="s">
        <v>238</v>
      </c>
      <c r="K384" s="357"/>
      <c r="L384" s="358"/>
      <c r="M384" s="358"/>
      <c r="N384" s="358"/>
      <c r="O384" s="358"/>
      <c r="P384" s="103"/>
      <c r="Q384" s="103"/>
      <c r="R384" s="103"/>
      <c r="S384" s="103"/>
      <c r="T384" s="103"/>
      <c r="U384" s="103"/>
      <c r="V384" s="103"/>
      <c r="W384" s="103"/>
      <c r="X384" s="103"/>
      <c r="Y384" s="103"/>
      <c r="Z384" s="103"/>
      <c r="AA384" s="103"/>
      <c r="AB384" s="103"/>
      <c r="AC384" s="103"/>
      <c r="AD384" s="104"/>
      <c r="AE384" s="104"/>
      <c r="AF384" s="104"/>
      <c r="AG384" s="104"/>
      <c r="AH384" s="104"/>
      <c r="AI384" s="104"/>
      <c r="AJ384" s="104"/>
      <c r="AK384" s="104"/>
      <c r="AL384" s="104"/>
      <c r="AM384" s="104"/>
      <c r="AN384" s="104"/>
      <c r="AO384" s="104"/>
      <c r="AP384" s="104"/>
      <c r="AQ384" s="103"/>
      <c r="AV384" s="103"/>
      <c r="AW384" s="104"/>
      <c r="AX384" s="104"/>
      <c r="AY384" s="104"/>
      <c r="AZ384" s="104"/>
      <c r="BA384" s="104"/>
      <c r="BB384" s="104"/>
      <c r="BC384" s="104"/>
      <c r="BD384" s="104"/>
      <c r="BE384" s="104"/>
      <c r="BF384" s="104"/>
      <c r="BG384" s="104"/>
      <c r="BH384" s="104"/>
      <c r="BI384" s="104"/>
      <c r="BO384" s="103"/>
      <c r="BP384" s="104"/>
      <c r="BQ384" s="104"/>
      <c r="BR384" s="104"/>
      <c r="BS384" s="104"/>
      <c r="BT384" s="104"/>
      <c r="BU384" s="104"/>
      <c r="BV384" s="104"/>
      <c r="BW384" s="104"/>
      <c r="BX384" s="104"/>
      <c r="BY384" s="104"/>
      <c r="BZ384" s="104"/>
      <c r="CA384" s="104"/>
      <c r="CB384" s="104"/>
      <c r="CH384" s="103"/>
      <c r="CI384" s="104"/>
      <c r="CJ384" s="104"/>
      <c r="CK384" s="104"/>
      <c r="CL384" s="104"/>
      <c r="CM384" s="104"/>
      <c r="CN384" s="104"/>
      <c r="CO384" s="104"/>
      <c r="CP384" s="104"/>
      <c r="CQ384" s="104"/>
      <c r="CR384" s="104"/>
      <c r="CS384" s="104"/>
      <c r="CT384" s="104"/>
      <c r="CU384" s="104"/>
      <c r="DA384" s="103"/>
      <c r="DB384" s="104"/>
      <c r="DC384" s="104"/>
      <c r="DD384" s="104"/>
      <c r="DE384" s="104"/>
      <c r="DF384" s="104"/>
      <c r="DG384" s="104"/>
      <c r="DH384" s="104"/>
      <c r="DI384" s="104"/>
      <c r="DJ384" s="104"/>
      <c r="DK384" s="104"/>
      <c r="DL384" s="104"/>
      <c r="DM384" s="104"/>
      <c r="DN384" s="104"/>
    </row>
    <row r="385" spans="1:118" hidden="1" outlineLevel="1">
      <c r="A385" s="368" t="str">
        <f>A383</f>
        <v>[ESO Affiliate or Related Undertaking that do not trade / transact with the ESO 3]</v>
      </c>
      <c r="B385" s="103" t="s">
        <v>658</v>
      </c>
      <c r="C385" s="103"/>
      <c r="D385" s="103"/>
      <c r="E385" s="103"/>
      <c r="F385" s="103"/>
      <c r="G385" s="103"/>
      <c r="H385" s="103"/>
      <c r="I385" s="103"/>
      <c r="J385" s="99" t="s">
        <v>226</v>
      </c>
      <c r="K385" s="365">
        <f t="shared" ref="K385:O385" si="155">IFERROR(K384/K383,0)</f>
        <v>0</v>
      </c>
      <c r="L385" s="366">
        <f t="shared" si="155"/>
        <v>0</v>
      </c>
      <c r="M385" s="366">
        <f t="shared" si="155"/>
        <v>0</v>
      </c>
      <c r="N385" s="366">
        <f t="shared" si="155"/>
        <v>0</v>
      </c>
      <c r="O385" s="366">
        <f t="shared" si="155"/>
        <v>0</v>
      </c>
      <c r="P385" s="103"/>
      <c r="Q385" s="103"/>
      <c r="R385" s="103"/>
      <c r="S385" s="103"/>
      <c r="T385" s="103"/>
      <c r="U385" s="103"/>
      <c r="V385" s="103"/>
      <c r="W385" s="103"/>
      <c r="X385" s="103"/>
      <c r="Y385" s="103"/>
      <c r="Z385" s="103"/>
      <c r="AA385" s="103"/>
      <c r="AB385" s="103"/>
      <c r="AC385" s="103"/>
      <c r="AD385" s="104"/>
      <c r="AE385" s="104"/>
      <c r="AF385" s="104"/>
      <c r="AG385" s="104"/>
      <c r="AH385" s="104"/>
      <c r="AI385" s="104"/>
      <c r="AJ385" s="104"/>
      <c r="AK385" s="104"/>
      <c r="AL385" s="104"/>
      <c r="AM385" s="104"/>
      <c r="AN385" s="104"/>
      <c r="AO385" s="104"/>
      <c r="AP385" s="104"/>
      <c r="AQ385" s="103"/>
      <c r="AV385" s="103"/>
      <c r="AW385" s="104"/>
      <c r="AX385" s="104"/>
      <c r="AY385" s="104"/>
      <c r="AZ385" s="104"/>
      <c r="BA385" s="104"/>
      <c r="BB385" s="104"/>
      <c r="BC385" s="104"/>
      <c r="BD385" s="104"/>
      <c r="BE385" s="104"/>
      <c r="BF385" s="104"/>
      <c r="BG385" s="104"/>
      <c r="BH385" s="104"/>
      <c r="BI385" s="104"/>
      <c r="BO385" s="103"/>
      <c r="BP385" s="104"/>
      <c r="BQ385" s="104"/>
      <c r="BR385" s="104"/>
      <c r="BS385" s="104"/>
      <c r="BT385" s="104"/>
      <c r="BU385" s="104"/>
      <c r="BV385" s="104"/>
      <c r="BW385" s="104"/>
      <c r="BX385" s="104"/>
      <c r="BY385" s="104"/>
      <c r="BZ385" s="104"/>
      <c r="CA385" s="104"/>
      <c r="CB385" s="104"/>
      <c r="CH385" s="103"/>
      <c r="CI385" s="104"/>
      <c r="CJ385" s="104"/>
      <c r="CK385" s="104"/>
      <c r="CL385" s="104"/>
      <c r="CM385" s="104"/>
      <c r="CN385" s="104"/>
      <c r="CO385" s="104"/>
      <c r="CP385" s="104"/>
      <c r="CQ385" s="104"/>
      <c r="CR385" s="104"/>
      <c r="CS385" s="104"/>
      <c r="CT385" s="104"/>
      <c r="CU385" s="104"/>
      <c r="DA385" s="103"/>
      <c r="DB385" s="104"/>
      <c r="DC385" s="104"/>
      <c r="DD385" s="104"/>
      <c r="DE385" s="104"/>
      <c r="DF385" s="104"/>
      <c r="DG385" s="104"/>
      <c r="DH385" s="104"/>
      <c r="DI385" s="104"/>
      <c r="DJ385" s="104"/>
      <c r="DK385" s="104"/>
      <c r="DL385" s="104"/>
      <c r="DM385" s="104"/>
      <c r="DN385" s="104"/>
    </row>
    <row r="386" spans="1:118" hidden="1" outlineLevel="1">
      <c r="A386" s="367" t="s">
        <v>663</v>
      </c>
      <c r="B386" s="103" t="s">
        <v>657</v>
      </c>
      <c r="C386" s="103"/>
      <c r="D386" s="103"/>
      <c r="E386" s="103"/>
      <c r="F386" s="103"/>
      <c r="G386" s="103"/>
      <c r="H386" s="103"/>
      <c r="I386" s="103"/>
      <c r="J386" s="99" t="s">
        <v>238</v>
      </c>
      <c r="K386" s="357"/>
      <c r="L386" s="358"/>
      <c r="M386" s="358"/>
      <c r="N386" s="358"/>
      <c r="O386" s="358"/>
      <c r="P386" s="103"/>
      <c r="Q386" s="103"/>
      <c r="R386" s="103"/>
      <c r="S386" s="103"/>
      <c r="T386" s="103"/>
      <c r="U386" s="103"/>
      <c r="V386" s="103"/>
      <c r="W386" s="103"/>
      <c r="X386" s="103"/>
      <c r="Y386" s="103"/>
      <c r="Z386" s="103"/>
      <c r="AA386" s="103"/>
      <c r="AB386" s="103"/>
      <c r="AC386" s="103"/>
      <c r="AD386" s="104"/>
      <c r="AE386" s="104"/>
      <c r="AF386" s="104"/>
      <c r="AG386" s="104"/>
      <c r="AH386" s="104"/>
      <c r="AI386" s="104"/>
      <c r="AJ386" s="104"/>
      <c r="AK386" s="104"/>
      <c r="AL386" s="104"/>
      <c r="AM386" s="104"/>
      <c r="AN386" s="104"/>
      <c r="AO386" s="104"/>
      <c r="AP386" s="104"/>
      <c r="AQ386" s="103"/>
      <c r="AV386" s="103"/>
      <c r="AW386" s="104"/>
      <c r="AX386" s="104"/>
      <c r="AY386" s="104"/>
      <c r="AZ386" s="104"/>
      <c r="BA386" s="104"/>
      <c r="BB386" s="104"/>
      <c r="BC386" s="104"/>
      <c r="BD386" s="104"/>
      <c r="BE386" s="104"/>
      <c r="BF386" s="104"/>
      <c r="BG386" s="104"/>
      <c r="BH386" s="104"/>
      <c r="BI386" s="104"/>
      <c r="BO386" s="103"/>
      <c r="BP386" s="104"/>
      <c r="BQ386" s="104"/>
      <c r="BR386" s="104"/>
      <c r="BS386" s="104"/>
      <c r="BT386" s="104"/>
      <c r="BU386" s="104"/>
      <c r="BV386" s="104"/>
      <c r="BW386" s="104"/>
      <c r="BX386" s="104"/>
      <c r="BY386" s="104"/>
      <c r="BZ386" s="104"/>
      <c r="CA386" s="104"/>
      <c r="CB386" s="104"/>
      <c r="CH386" s="103"/>
      <c r="CI386" s="104"/>
      <c r="CJ386" s="104"/>
      <c r="CK386" s="104"/>
      <c r="CL386" s="104"/>
      <c r="CM386" s="104"/>
      <c r="CN386" s="104"/>
      <c r="CO386" s="104"/>
      <c r="CP386" s="104"/>
      <c r="CQ386" s="104"/>
      <c r="CR386" s="104"/>
      <c r="CS386" s="104"/>
      <c r="CT386" s="104"/>
      <c r="CU386" s="104"/>
      <c r="DA386" s="103"/>
      <c r="DB386" s="104"/>
      <c r="DC386" s="104"/>
      <c r="DD386" s="104"/>
      <c r="DE386" s="104"/>
      <c r="DF386" s="104"/>
      <c r="DG386" s="104"/>
      <c r="DH386" s="104"/>
      <c r="DI386" s="104"/>
      <c r="DJ386" s="104"/>
      <c r="DK386" s="104"/>
      <c r="DL386" s="104"/>
      <c r="DM386" s="104"/>
      <c r="DN386" s="104"/>
    </row>
    <row r="387" spans="1:118" hidden="1" outlineLevel="1">
      <c r="A387" s="368" t="str">
        <f>A386</f>
        <v>[ESO Affiliate or Related Undertaking that do not trade / transact with the ESO 4]</v>
      </c>
      <c r="B387" s="103" t="s">
        <v>640</v>
      </c>
      <c r="C387" s="103"/>
      <c r="D387" s="103"/>
      <c r="E387" s="103"/>
      <c r="F387" s="103"/>
      <c r="G387" s="103"/>
      <c r="H387" s="103"/>
      <c r="I387" s="103"/>
      <c r="J387" s="99" t="s">
        <v>238</v>
      </c>
      <c r="K387" s="357"/>
      <c r="L387" s="358"/>
      <c r="M387" s="358"/>
      <c r="N387" s="358"/>
      <c r="O387" s="358"/>
      <c r="P387" s="103"/>
      <c r="Q387" s="103"/>
      <c r="R387" s="103"/>
      <c r="S387" s="103"/>
      <c r="T387" s="103"/>
      <c r="U387" s="103"/>
      <c r="V387" s="103"/>
      <c r="W387" s="103"/>
      <c r="X387" s="103"/>
      <c r="Y387" s="103"/>
      <c r="Z387" s="103"/>
      <c r="AA387" s="103"/>
      <c r="AB387" s="103"/>
      <c r="AC387" s="103"/>
      <c r="AD387" s="104"/>
      <c r="AE387" s="104"/>
      <c r="AF387" s="104"/>
      <c r="AG387" s="104"/>
      <c r="AH387" s="104"/>
      <c r="AI387" s="104"/>
      <c r="AJ387" s="104"/>
      <c r="AK387" s="104"/>
      <c r="AL387" s="104"/>
      <c r="AM387" s="104"/>
      <c r="AN387" s="104"/>
      <c r="AO387" s="104"/>
      <c r="AP387" s="104"/>
      <c r="AQ387" s="103"/>
      <c r="AV387" s="103"/>
      <c r="AW387" s="104"/>
      <c r="AX387" s="104"/>
      <c r="AY387" s="104"/>
      <c r="AZ387" s="104"/>
      <c r="BA387" s="104"/>
      <c r="BB387" s="104"/>
      <c r="BC387" s="104"/>
      <c r="BD387" s="104"/>
      <c r="BE387" s="104"/>
      <c r="BF387" s="104"/>
      <c r="BG387" s="104"/>
      <c r="BH387" s="104"/>
      <c r="BI387" s="104"/>
      <c r="BO387" s="103"/>
      <c r="BP387" s="104"/>
      <c r="BQ387" s="104"/>
      <c r="BR387" s="104"/>
      <c r="BS387" s="104"/>
      <c r="BT387" s="104"/>
      <c r="BU387" s="104"/>
      <c r="BV387" s="104"/>
      <c r="BW387" s="104"/>
      <c r="BX387" s="104"/>
      <c r="BY387" s="104"/>
      <c r="BZ387" s="104"/>
      <c r="CA387" s="104"/>
      <c r="CB387" s="104"/>
      <c r="CH387" s="103"/>
      <c r="CI387" s="104"/>
      <c r="CJ387" s="104"/>
      <c r="CK387" s="104"/>
      <c r="CL387" s="104"/>
      <c r="CM387" s="104"/>
      <c r="CN387" s="104"/>
      <c r="CO387" s="104"/>
      <c r="CP387" s="104"/>
      <c r="CQ387" s="104"/>
      <c r="CR387" s="104"/>
      <c r="CS387" s="104"/>
      <c r="CT387" s="104"/>
      <c r="CU387" s="104"/>
      <c r="DA387" s="103"/>
      <c r="DB387" s="104"/>
      <c r="DC387" s="104"/>
      <c r="DD387" s="104"/>
      <c r="DE387" s="104"/>
      <c r="DF387" s="104"/>
      <c r="DG387" s="104"/>
      <c r="DH387" s="104"/>
      <c r="DI387" s="104"/>
      <c r="DJ387" s="104"/>
      <c r="DK387" s="104"/>
      <c r="DL387" s="104"/>
      <c r="DM387" s="104"/>
      <c r="DN387" s="104"/>
    </row>
    <row r="388" spans="1:118" hidden="1" outlineLevel="1">
      <c r="A388" s="368" t="str">
        <f>A386</f>
        <v>[ESO Affiliate or Related Undertaking that do not trade / transact with the ESO 4]</v>
      </c>
      <c r="B388" s="103" t="s">
        <v>658</v>
      </c>
      <c r="C388" s="103"/>
      <c r="D388" s="103"/>
      <c r="E388" s="103"/>
      <c r="F388" s="103"/>
      <c r="G388" s="103"/>
      <c r="H388" s="103"/>
      <c r="I388" s="103"/>
      <c r="J388" s="99" t="s">
        <v>226</v>
      </c>
      <c r="K388" s="365">
        <f t="shared" ref="K388:O388" si="156">IFERROR(K387/K386,0)</f>
        <v>0</v>
      </c>
      <c r="L388" s="366">
        <f t="shared" si="156"/>
        <v>0</v>
      </c>
      <c r="M388" s="366">
        <f t="shared" si="156"/>
        <v>0</v>
      </c>
      <c r="N388" s="366">
        <f t="shared" si="156"/>
        <v>0</v>
      </c>
      <c r="O388" s="366">
        <f t="shared" si="156"/>
        <v>0</v>
      </c>
      <c r="P388" s="103"/>
      <c r="Q388" s="103"/>
      <c r="R388" s="103"/>
      <c r="S388" s="103"/>
      <c r="T388" s="103"/>
      <c r="U388" s="103"/>
      <c r="V388" s="103"/>
      <c r="W388" s="103"/>
      <c r="X388" s="103"/>
      <c r="Y388" s="103"/>
      <c r="Z388" s="103"/>
      <c r="AA388" s="103"/>
      <c r="AB388" s="103"/>
      <c r="AC388" s="103"/>
      <c r="AD388" s="104"/>
      <c r="AE388" s="104"/>
      <c r="AF388" s="104"/>
      <c r="AG388" s="104"/>
      <c r="AH388" s="104"/>
      <c r="AI388" s="104"/>
      <c r="AJ388" s="104"/>
      <c r="AK388" s="104"/>
      <c r="AL388" s="104"/>
      <c r="AM388" s="104"/>
      <c r="AN388" s="104"/>
      <c r="AO388" s="104"/>
      <c r="AP388" s="104"/>
      <c r="AQ388" s="103"/>
      <c r="AV388" s="103"/>
      <c r="AW388" s="104"/>
      <c r="AX388" s="104"/>
      <c r="AY388" s="104"/>
      <c r="AZ388" s="104"/>
      <c r="BA388" s="104"/>
      <c r="BB388" s="104"/>
      <c r="BC388" s="104"/>
      <c r="BD388" s="104"/>
      <c r="BE388" s="104"/>
      <c r="BF388" s="104"/>
      <c r="BG388" s="104"/>
      <c r="BH388" s="104"/>
      <c r="BI388" s="104"/>
      <c r="BO388" s="103"/>
      <c r="BP388" s="104"/>
      <c r="BQ388" s="104"/>
      <c r="BR388" s="104"/>
      <c r="BS388" s="104"/>
      <c r="BT388" s="104"/>
      <c r="BU388" s="104"/>
      <c r="BV388" s="104"/>
      <c r="BW388" s="104"/>
      <c r="BX388" s="104"/>
      <c r="BY388" s="104"/>
      <c r="BZ388" s="104"/>
      <c r="CA388" s="104"/>
      <c r="CB388" s="104"/>
      <c r="CH388" s="103"/>
      <c r="CI388" s="104"/>
      <c r="CJ388" s="104"/>
      <c r="CK388" s="104"/>
      <c r="CL388" s="104"/>
      <c r="CM388" s="104"/>
      <c r="CN388" s="104"/>
      <c r="CO388" s="104"/>
      <c r="CP388" s="104"/>
      <c r="CQ388" s="104"/>
      <c r="CR388" s="104"/>
      <c r="CS388" s="104"/>
      <c r="CT388" s="104"/>
      <c r="CU388" s="104"/>
      <c r="DA388" s="103"/>
      <c r="DB388" s="104"/>
      <c r="DC388" s="104"/>
      <c r="DD388" s="104"/>
      <c r="DE388" s="104"/>
      <c r="DF388" s="104"/>
      <c r="DG388" s="104"/>
      <c r="DH388" s="104"/>
      <c r="DI388" s="104"/>
      <c r="DJ388" s="104"/>
      <c r="DK388" s="104"/>
      <c r="DL388" s="104"/>
      <c r="DM388" s="104"/>
      <c r="DN388" s="104"/>
    </row>
    <row r="389" spans="1:118" hidden="1" outlineLevel="1">
      <c r="A389" s="367" t="s">
        <v>664</v>
      </c>
      <c r="B389" s="103" t="s">
        <v>657</v>
      </c>
      <c r="C389" s="103"/>
      <c r="D389" s="103"/>
      <c r="E389" s="103"/>
      <c r="F389" s="103"/>
      <c r="G389" s="103"/>
      <c r="H389" s="103"/>
      <c r="I389" s="103"/>
      <c r="J389" s="99" t="s">
        <v>238</v>
      </c>
      <c r="K389" s="357"/>
      <c r="L389" s="358"/>
      <c r="M389" s="358"/>
      <c r="N389" s="358"/>
      <c r="O389" s="358"/>
      <c r="P389" s="103"/>
      <c r="Q389" s="103"/>
      <c r="R389" s="103"/>
      <c r="S389" s="103"/>
      <c r="T389" s="103"/>
      <c r="U389" s="103"/>
      <c r="V389" s="103"/>
      <c r="W389" s="103"/>
      <c r="X389" s="103"/>
      <c r="Y389" s="103"/>
      <c r="Z389" s="103"/>
      <c r="AA389" s="103"/>
      <c r="AB389" s="103"/>
      <c r="AC389" s="103"/>
      <c r="AD389" s="104"/>
      <c r="AE389" s="104"/>
      <c r="AF389" s="104"/>
      <c r="AG389" s="104"/>
      <c r="AH389" s="104"/>
      <c r="AI389" s="104"/>
      <c r="AJ389" s="104"/>
      <c r="AK389" s="104"/>
      <c r="AL389" s="104"/>
      <c r="AM389" s="104"/>
      <c r="AN389" s="104"/>
      <c r="AO389" s="104"/>
      <c r="AP389" s="104"/>
      <c r="AQ389" s="103"/>
      <c r="AV389" s="103"/>
      <c r="AW389" s="104"/>
      <c r="AX389" s="104"/>
      <c r="AY389" s="104"/>
      <c r="AZ389" s="104"/>
      <c r="BA389" s="104"/>
      <c r="BB389" s="104"/>
      <c r="BC389" s="104"/>
      <c r="BD389" s="104"/>
      <c r="BE389" s="104"/>
      <c r="BF389" s="104"/>
      <c r="BG389" s="104"/>
      <c r="BH389" s="104"/>
      <c r="BI389" s="104"/>
      <c r="BO389" s="103"/>
      <c r="BP389" s="104"/>
      <c r="BQ389" s="104"/>
      <c r="BR389" s="104"/>
      <c r="BS389" s="104"/>
      <c r="BT389" s="104"/>
      <c r="BU389" s="104"/>
      <c r="BV389" s="104"/>
      <c r="BW389" s="104"/>
      <c r="BX389" s="104"/>
      <c r="BY389" s="104"/>
      <c r="BZ389" s="104"/>
      <c r="CA389" s="104"/>
      <c r="CB389" s="104"/>
      <c r="CH389" s="103"/>
      <c r="CI389" s="104"/>
      <c r="CJ389" s="104"/>
      <c r="CK389" s="104"/>
      <c r="CL389" s="104"/>
      <c r="CM389" s="104"/>
      <c r="CN389" s="104"/>
      <c r="CO389" s="104"/>
      <c r="CP389" s="104"/>
      <c r="CQ389" s="104"/>
      <c r="CR389" s="104"/>
      <c r="CS389" s="104"/>
      <c r="CT389" s="104"/>
      <c r="CU389" s="104"/>
      <c r="DA389" s="103"/>
      <c r="DB389" s="104"/>
      <c r="DC389" s="104"/>
      <c r="DD389" s="104"/>
      <c r="DE389" s="104"/>
      <c r="DF389" s="104"/>
      <c r="DG389" s="104"/>
      <c r="DH389" s="104"/>
      <c r="DI389" s="104"/>
      <c r="DJ389" s="104"/>
      <c r="DK389" s="104"/>
      <c r="DL389" s="104"/>
      <c r="DM389" s="104"/>
      <c r="DN389" s="104"/>
    </row>
    <row r="390" spans="1:118" hidden="1" outlineLevel="1">
      <c r="A390" s="368" t="str">
        <f>A389</f>
        <v>[ESO Affiliate or Related Undertaking that do not trade / transact with the ESO 5]</v>
      </c>
      <c r="B390" s="103" t="s">
        <v>640</v>
      </c>
      <c r="C390" s="103"/>
      <c r="D390" s="103"/>
      <c r="E390" s="103"/>
      <c r="F390" s="103"/>
      <c r="G390" s="103"/>
      <c r="H390" s="103"/>
      <c r="I390" s="103"/>
      <c r="J390" s="99" t="s">
        <v>238</v>
      </c>
      <c r="K390" s="357"/>
      <c r="L390" s="358"/>
      <c r="M390" s="358"/>
      <c r="N390" s="358"/>
      <c r="O390" s="358"/>
      <c r="P390" s="103"/>
      <c r="Q390" s="103"/>
      <c r="R390" s="103"/>
      <c r="S390" s="103"/>
      <c r="T390" s="103"/>
      <c r="U390" s="103"/>
      <c r="V390" s="103"/>
      <c r="W390" s="103"/>
      <c r="X390" s="103"/>
      <c r="Y390" s="103"/>
      <c r="Z390" s="103"/>
      <c r="AA390" s="103"/>
      <c r="AB390" s="103"/>
      <c r="AC390" s="103"/>
      <c r="AD390" s="104"/>
      <c r="AE390" s="104"/>
      <c r="AF390" s="104"/>
      <c r="AG390" s="104"/>
      <c r="AH390" s="104"/>
      <c r="AI390" s="104"/>
      <c r="AJ390" s="104"/>
      <c r="AK390" s="104"/>
      <c r="AL390" s="104"/>
      <c r="AM390" s="104"/>
      <c r="AN390" s="104"/>
      <c r="AO390" s="104"/>
      <c r="AP390" s="104"/>
      <c r="AQ390" s="103"/>
      <c r="AV390" s="103"/>
      <c r="AW390" s="104"/>
      <c r="AX390" s="104"/>
      <c r="AY390" s="104"/>
      <c r="AZ390" s="104"/>
      <c r="BA390" s="104"/>
      <c r="BB390" s="104"/>
      <c r="BC390" s="104"/>
      <c r="BD390" s="104"/>
      <c r="BE390" s="104"/>
      <c r="BF390" s="104"/>
      <c r="BG390" s="104"/>
      <c r="BH390" s="104"/>
      <c r="BI390" s="104"/>
      <c r="BO390" s="103"/>
      <c r="BP390" s="104"/>
      <c r="BQ390" s="104"/>
      <c r="BR390" s="104"/>
      <c r="BS390" s="104"/>
      <c r="BT390" s="104"/>
      <c r="BU390" s="104"/>
      <c r="BV390" s="104"/>
      <c r="BW390" s="104"/>
      <c r="BX390" s="104"/>
      <c r="BY390" s="104"/>
      <c r="BZ390" s="104"/>
      <c r="CA390" s="104"/>
      <c r="CB390" s="104"/>
      <c r="CH390" s="103"/>
      <c r="CI390" s="104"/>
      <c r="CJ390" s="104"/>
      <c r="CK390" s="104"/>
      <c r="CL390" s="104"/>
      <c r="CM390" s="104"/>
      <c r="CN390" s="104"/>
      <c r="CO390" s="104"/>
      <c r="CP390" s="104"/>
      <c r="CQ390" s="104"/>
      <c r="CR390" s="104"/>
      <c r="CS390" s="104"/>
      <c r="CT390" s="104"/>
      <c r="CU390" s="104"/>
      <c r="DA390" s="103"/>
      <c r="DB390" s="104"/>
      <c r="DC390" s="104"/>
      <c r="DD390" s="104"/>
      <c r="DE390" s="104"/>
      <c r="DF390" s="104"/>
      <c r="DG390" s="104"/>
      <c r="DH390" s="104"/>
      <c r="DI390" s="104"/>
      <c r="DJ390" s="104"/>
      <c r="DK390" s="104"/>
      <c r="DL390" s="104"/>
      <c r="DM390" s="104"/>
      <c r="DN390" s="104"/>
    </row>
    <row r="391" spans="1:118" hidden="1" outlineLevel="1">
      <c r="A391" s="368" t="str">
        <f>A389</f>
        <v>[ESO Affiliate or Related Undertaking that do not trade / transact with the ESO 5]</v>
      </c>
      <c r="B391" s="103" t="s">
        <v>658</v>
      </c>
      <c r="C391" s="103"/>
      <c r="D391" s="103"/>
      <c r="E391" s="103"/>
      <c r="F391" s="103"/>
      <c r="G391" s="103"/>
      <c r="H391" s="103"/>
      <c r="I391" s="103"/>
      <c r="J391" s="99" t="s">
        <v>226</v>
      </c>
      <c r="K391" s="365">
        <f t="shared" ref="K391:O391" si="157">IFERROR(K390/K389,0)</f>
        <v>0</v>
      </c>
      <c r="L391" s="366">
        <f t="shared" si="157"/>
        <v>0</v>
      </c>
      <c r="M391" s="366">
        <f t="shared" si="157"/>
        <v>0</v>
      </c>
      <c r="N391" s="366">
        <f t="shared" si="157"/>
        <v>0</v>
      </c>
      <c r="O391" s="366">
        <f t="shared" si="157"/>
        <v>0</v>
      </c>
      <c r="P391" s="103"/>
      <c r="Q391" s="103"/>
      <c r="R391" s="103"/>
      <c r="S391" s="103"/>
      <c r="T391" s="103"/>
      <c r="U391" s="103"/>
      <c r="V391" s="103"/>
      <c r="W391" s="103"/>
      <c r="X391" s="103"/>
      <c r="Y391" s="103"/>
      <c r="Z391" s="103"/>
      <c r="AA391" s="103"/>
      <c r="AB391" s="103"/>
      <c r="AC391" s="103"/>
      <c r="AD391" s="104"/>
      <c r="AE391" s="104"/>
      <c r="AF391" s="104"/>
      <c r="AG391" s="104"/>
      <c r="AH391" s="104"/>
      <c r="AI391" s="104"/>
      <c r="AJ391" s="104"/>
      <c r="AK391" s="104"/>
      <c r="AL391" s="104"/>
      <c r="AM391" s="104"/>
      <c r="AN391" s="104"/>
      <c r="AO391" s="104"/>
      <c r="AP391" s="104"/>
      <c r="AQ391" s="103"/>
      <c r="AV391" s="103"/>
      <c r="AW391" s="104"/>
      <c r="AX391" s="104"/>
      <c r="AY391" s="104"/>
      <c r="AZ391" s="104"/>
      <c r="BA391" s="104"/>
      <c r="BB391" s="104"/>
      <c r="BC391" s="104"/>
      <c r="BD391" s="104"/>
      <c r="BE391" s="104"/>
      <c r="BF391" s="104"/>
      <c r="BG391" s="104"/>
      <c r="BH391" s="104"/>
      <c r="BI391" s="104"/>
      <c r="BO391" s="103"/>
      <c r="BP391" s="104"/>
      <c r="BQ391" s="104"/>
      <c r="BR391" s="104"/>
      <c r="BS391" s="104"/>
      <c r="BT391" s="104"/>
      <c r="BU391" s="104"/>
      <c r="BV391" s="104"/>
      <c r="BW391" s="104"/>
      <c r="BX391" s="104"/>
      <c r="BY391" s="104"/>
      <c r="BZ391" s="104"/>
      <c r="CA391" s="104"/>
      <c r="CB391" s="104"/>
      <c r="CH391" s="103"/>
      <c r="CI391" s="104"/>
      <c r="CJ391" s="104"/>
      <c r="CK391" s="104"/>
      <c r="CL391" s="104"/>
      <c r="CM391" s="104"/>
      <c r="CN391" s="104"/>
      <c r="CO391" s="104"/>
      <c r="CP391" s="104"/>
      <c r="CQ391" s="104"/>
      <c r="CR391" s="104"/>
      <c r="CS391" s="104"/>
      <c r="CT391" s="104"/>
      <c r="CU391" s="104"/>
      <c r="DA391" s="103"/>
      <c r="DB391" s="104"/>
      <c r="DC391" s="104"/>
      <c r="DD391" s="104"/>
      <c r="DE391" s="104"/>
      <c r="DF391" s="104"/>
      <c r="DG391" s="104"/>
      <c r="DH391" s="104"/>
      <c r="DI391" s="104"/>
      <c r="DJ391" s="104"/>
      <c r="DK391" s="104"/>
      <c r="DL391" s="104"/>
      <c r="DM391" s="104"/>
      <c r="DN391" s="104"/>
    </row>
    <row r="392" spans="1:118" hidden="1" outlineLevel="1">
      <c r="A392" s="367" t="s">
        <v>665</v>
      </c>
      <c r="B392" s="103" t="s">
        <v>657</v>
      </c>
      <c r="C392" s="103"/>
      <c r="D392" s="103"/>
      <c r="E392" s="103"/>
      <c r="F392" s="103"/>
      <c r="G392" s="103"/>
      <c r="H392" s="103"/>
      <c r="I392" s="103"/>
      <c r="J392" s="99" t="s">
        <v>238</v>
      </c>
      <c r="K392" s="357"/>
      <c r="L392" s="358"/>
      <c r="M392" s="358"/>
      <c r="N392" s="358"/>
      <c r="O392" s="358"/>
      <c r="P392" s="103"/>
      <c r="Q392" s="103"/>
      <c r="R392" s="103"/>
      <c r="S392" s="103"/>
      <c r="T392" s="103"/>
      <c r="U392" s="103"/>
      <c r="V392" s="103"/>
      <c r="W392" s="103"/>
      <c r="X392" s="103"/>
      <c r="Y392" s="103"/>
      <c r="Z392" s="103"/>
      <c r="AA392" s="103"/>
      <c r="AB392" s="103"/>
      <c r="AC392" s="103"/>
      <c r="AD392" s="104"/>
      <c r="AE392" s="104"/>
      <c r="AF392" s="104"/>
      <c r="AG392" s="104"/>
      <c r="AH392" s="104"/>
      <c r="AI392" s="104"/>
      <c r="AJ392" s="104"/>
      <c r="AK392" s="104"/>
      <c r="AL392" s="104"/>
      <c r="AM392" s="104"/>
      <c r="AN392" s="104"/>
      <c r="AO392" s="104"/>
      <c r="AP392" s="104"/>
      <c r="AQ392" s="103"/>
      <c r="AV392" s="103"/>
      <c r="AW392" s="104"/>
      <c r="AX392" s="104"/>
      <c r="AY392" s="104"/>
      <c r="AZ392" s="104"/>
      <c r="BA392" s="104"/>
      <c r="BB392" s="104"/>
      <c r="BC392" s="104"/>
      <c r="BD392" s="104"/>
      <c r="BE392" s="104"/>
      <c r="BF392" s="104"/>
      <c r="BG392" s="104"/>
      <c r="BH392" s="104"/>
      <c r="BI392" s="104"/>
      <c r="BO392" s="103"/>
      <c r="BP392" s="104"/>
      <c r="BQ392" s="104"/>
      <c r="BR392" s="104"/>
      <c r="BS392" s="104"/>
      <c r="BT392" s="104"/>
      <c r="BU392" s="104"/>
      <c r="BV392" s="104"/>
      <c r="BW392" s="104"/>
      <c r="BX392" s="104"/>
      <c r="BY392" s="104"/>
      <c r="BZ392" s="104"/>
      <c r="CA392" s="104"/>
      <c r="CB392" s="104"/>
      <c r="CH392" s="103"/>
      <c r="CI392" s="104"/>
      <c r="CJ392" s="104"/>
      <c r="CK392" s="104"/>
      <c r="CL392" s="104"/>
      <c r="CM392" s="104"/>
      <c r="CN392" s="104"/>
      <c r="CO392" s="104"/>
      <c r="CP392" s="104"/>
      <c r="CQ392" s="104"/>
      <c r="CR392" s="104"/>
      <c r="CS392" s="104"/>
      <c r="CT392" s="104"/>
      <c r="CU392" s="104"/>
      <c r="DA392" s="103"/>
      <c r="DB392" s="104"/>
      <c r="DC392" s="104"/>
      <c r="DD392" s="104"/>
      <c r="DE392" s="104"/>
      <c r="DF392" s="104"/>
      <c r="DG392" s="104"/>
      <c r="DH392" s="104"/>
      <c r="DI392" s="104"/>
      <c r="DJ392" s="104"/>
      <c r="DK392" s="104"/>
      <c r="DL392" s="104"/>
      <c r="DM392" s="104"/>
      <c r="DN392" s="104"/>
    </row>
    <row r="393" spans="1:118" hidden="1" outlineLevel="1">
      <c r="A393" s="368" t="str">
        <f>A392</f>
        <v>[ESO Affiliate or Related Undertaking that do not trade / transact with the ESO 6]</v>
      </c>
      <c r="B393" s="103" t="s">
        <v>640</v>
      </c>
      <c r="C393" s="103"/>
      <c r="D393" s="103"/>
      <c r="E393" s="103"/>
      <c r="F393" s="103"/>
      <c r="G393" s="103"/>
      <c r="H393" s="103"/>
      <c r="I393" s="103"/>
      <c r="J393" s="99" t="s">
        <v>238</v>
      </c>
      <c r="K393" s="357"/>
      <c r="L393" s="358"/>
      <c r="M393" s="358"/>
      <c r="N393" s="358"/>
      <c r="O393" s="358"/>
      <c r="P393" s="103"/>
      <c r="Q393" s="103"/>
      <c r="R393" s="103"/>
      <c r="S393" s="103"/>
      <c r="T393" s="103"/>
      <c r="U393" s="103"/>
      <c r="V393" s="103"/>
      <c r="W393" s="103"/>
      <c r="X393" s="103"/>
      <c r="Y393" s="103"/>
      <c r="Z393" s="103"/>
      <c r="AA393" s="103"/>
      <c r="AB393" s="103"/>
      <c r="AC393" s="103"/>
      <c r="AD393" s="104"/>
      <c r="AE393" s="104"/>
      <c r="AF393" s="104"/>
      <c r="AG393" s="104"/>
      <c r="AH393" s="104"/>
      <c r="AI393" s="104"/>
      <c r="AJ393" s="104"/>
      <c r="AK393" s="104"/>
      <c r="AL393" s="104"/>
      <c r="AM393" s="104"/>
      <c r="AN393" s="104"/>
      <c r="AO393" s="104"/>
      <c r="AP393" s="104"/>
      <c r="AQ393" s="103"/>
      <c r="AV393" s="103"/>
      <c r="AW393" s="104"/>
      <c r="AX393" s="104"/>
      <c r="AY393" s="104"/>
      <c r="AZ393" s="104"/>
      <c r="BA393" s="104"/>
      <c r="BB393" s="104"/>
      <c r="BC393" s="104"/>
      <c r="BD393" s="104"/>
      <c r="BE393" s="104"/>
      <c r="BF393" s="104"/>
      <c r="BG393" s="104"/>
      <c r="BH393" s="104"/>
      <c r="BI393" s="104"/>
      <c r="BO393" s="103"/>
      <c r="BP393" s="104"/>
      <c r="BQ393" s="104"/>
      <c r="BR393" s="104"/>
      <c r="BS393" s="104"/>
      <c r="BT393" s="104"/>
      <c r="BU393" s="104"/>
      <c r="BV393" s="104"/>
      <c r="BW393" s="104"/>
      <c r="BX393" s="104"/>
      <c r="BY393" s="104"/>
      <c r="BZ393" s="104"/>
      <c r="CA393" s="104"/>
      <c r="CB393" s="104"/>
      <c r="CH393" s="103"/>
      <c r="CI393" s="104"/>
      <c r="CJ393" s="104"/>
      <c r="CK393" s="104"/>
      <c r="CL393" s="104"/>
      <c r="CM393" s="104"/>
      <c r="CN393" s="104"/>
      <c r="CO393" s="104"/>
      <c r="CP393" s="104"/>
      <c r="CQ393" s="104"/>
      <c r="CR393" s="104"/>
      <c r="CS393" s="104"/>
      <c r="CT393" s="104"/>
      <c r="CU393" s="104"/>
      <c r="DA393" s="103"/>
      <c r="DB393" s="104"/>
      <c r="DC393" s="104"/>
      <c r="DD393" s="104"/>
      <c r="DE393" s="104"/>
      <c r="DF393" s="104"/>
      <c r="DG393" s="104"/>
      <c r="DH393" s="104"/>
      <c r="DI393" s="104"/>
      <c r="DJ393" s="104"/>
      <c r="DK393" s="104"/>
      <c r="DL393" s="104"/>
      <c r="DM393" s="104"/>
      <c r="DN393" s="104"/>
    </row>
    <row r="394" spans="1:118" hidden="1" outlineLevel="1">
      <c r="A394" s="368" t="str">
        <f>A392</f>
        <v>[ESO Affiliate or Related Undertaking that do not trade / transact with the ESO 6]</v>
      </c>
      <c r="B394" s="103" t="s">
        <v>658</v>
      </c>
      <c r="C394" s="103"/>
      <c r="D394" s="103"/>
      <c r="E394" s="103"/>
      <c r="F394" s="103"/>
      <c r="G394" s="103"/>
      <c r="H394" s="103"/>
      <c r="I394" s="103"/>
      <c r="J394" s="99" t="s">
        <v>226</v>
      </c>
      <c r="K394" s="365">
        <f t="shared" ref="K394:O394" si="158">IFERROR(K393/K392,0)</f>
        <v>0</v>
      </c>
      <c r="L394" s="366">
        <f t="shared" si="158"/>
        <v>0</v>
      </c>
      <c r="M394" s="366">
        <f t="shared" si="158"/>
        <v>0</v>
      </c>
      <c r="N394" s="366">
        <f t="shared" si="158"/>
        <v>0</v>
      </c>
      <c r="O394" s="366">
        <f t="shared" si="158"/>
        <v>0</v>
      </c>
      <c r="P394" s="103"/>
      <c r="Q394" s="103"/>
      <c r="R394" s="103"/>
      <c r="S394" s="103"/>
      <c r="T394" s="103"/>
      <c r="U394" s="103"/>
      <c r="V394" s="103"/>
      <c r="W394" s="103"/>
      <c r="X394" s="103"/>
      <c r="Y394" s="103"/>
      <c r="Z394" s="103"/>
      <c r="AA394" s="103"/>
      <c r="AB394" s="103"/>
      <c r="AC394" s="103"/>
      <c r="AD394" s="104"/>
      <c r="AE394" s="104"/>
      <c r="AF394" s="104"/>
      <c r="AG394" s="104"/>
      <c r="AH394" s="104"/>
      <c r="AI394" s="104"/>
      <c r="AJ394" s="104"/>
      <c r="AK394" s="104"/>
      <c r="AL394" s="104"/>
      <c r="AM394" s="104"/>
      <c r="AN394" s="104"/>
      <c r="AO394" s="104"/>
      <c r="AP394" s="104"/>
      <c r="AQ394" s="103"/>
      <c r="AV394" s="103"/>
      <c r="AW394" s="104"/>
      <c r="AX394" s="104"/>
      <c r="AY394" s="104"/>
      <c r="AZ394" s="104"/>
      <c r="BA394" s="104"/>
      <c r="BB394" s="104"/>
      <c r="BC394" s="104"/>
      <c r="BD394" s="104"/>
      <c r="BE394" s="104"/>
      <c r="BF394" s="104"/>
      <c r="BG394" s="104"/>
      <c r="BH394" s="104"/>
      <c r="BI394" s="104"/>
      <c r="BO394" s="103"/>
      <c r="BP394" s="104"/>
      <c r="BQ394" s="104"/>
      <c r="BR394" s="104"/>
      <c r="BS394" s="104"/>
      <c r="BT394" s="104"/>
      <c r="BU394" s="104"/>
      <c r="BV394" s="104"/>
      <c r="BW394" s="104"/>
      <c r="BX394" s="104"/>
      <c r="BY394" s="104"/>
      <c r="BZ394" s="104"/>
      <c r="CA394" s="104"/>
      <c r="CB394" s="104"/>
      <c r="CH394" s="103"/>
      <c r="CI394" s="104"/>
      <c r="CJ394" s="104"/>
      <c r="CK394" s="104"/>
      <c r="CL394" s="104"/>
      <c r="CM394" s="104"/>
      <c r="CN394" s="104"/>
      <c r="CO394" s="104"/>
      <c r="CP394" s="104"/>
      <c r="CQ394" s="104"/>
      <c r="CR394" s="104"/>
      <c r="CS394" s="104"/>
      <c r="CT394" s="104"/>
      <c r="CU394" s="104"/>
      <c r="DA394" s="103"/>
      <c r="DB394" s="104"/>
      <c r="DC394" s="104"/>
      <c r="DD394" s="104"/>
      <c r="DE394" s="104"/>
      <c r="DF394" s="104"/>
      <c r="DG394" s="104"/>
      <c r="DH394" s="104"/>
      <c r="DI394" s="104"/>
      <c r="DJ394" s="104"/>
      <c r="DK394" s="104"/>
      <c r="DL394" s="104"/>
      <c r="DM394" s="104"/>
      <c r="DN394" s="104"/>
    </row>
    <row r="395" spans="1:118" hidden="1" outlineLevel="1">
      <c r="A395" s="103" t="s">
        <v>666</v>
      </c>
      <c r="B395" s="103" t="s">
        <v>657</v>
      </c>
      <c r="C395" s="103"/>
      <c r="D395" s="103"/>
      <c r="E395" s="103"/>
      <c r="F395" s="103"/>
      <c r="G395" s="103"/>
      <c r="H395" s="103"/>
      <c r="I395" s="103"/>
      <c r="J395" s="99" t="s">
        <v>238</v>
      </c>
      <c r="K395" s="357"/>
      <c r="L395" s="358"/>
      <c r="M395" s="358"/>
      <c r="N395" s="358"/>
      <c r="O395" s="358"/>
      <c r="P395" s="103"/>
      <c r="Q395" s="103"/>
      <c r="R395" s="103"/>
      <c r="S395" s="103"/>
      <c r="T395" s="103"/>
      <c r="U395" s="103"/>
      <c r="V395" s="103"/>
      <c r="W395" s="103"/>
      <c r="X395" s="103"/>
      <c r="Y395" s="103"/>
      <c r="Z395" s="103"/>
      <c r="AA395" s="103"/>
      <c r="AB395" s="103"/>
      <c r="AC395" s="103"/>
      <c r="AD395" s="104"/>
      <c r="AE395" s="104"/>
      <c r="AF395" s="104"/>
      <c r="AG395" s="104"/>
      <c r="AH395" s="104"/>
      <c r="AI395" s="104"/>
      <c r="AJ395" s="104"/>
      <c r="AK395" s="104"/>
      <c r="AL395" s="104"/>
      <c r="AM395" s="104"/>
      <c r="AN395" s="104"/>
      <c r="AO395" s="104"/>
      <c r="AP395" s="104"/>
      <c r="AQ395" s="103"/>
      <c r="AV395" s="103"/>
      <c r="AW395" s="104"/>
      <c r="AX395" s="104"/>
      <c r="AY395" s="104"/>
      <c r="AZ395" s="104"/>
      <c r="BA395" s="104"/>
      <c r="BB395" s="104"/>
      <c r="BC395" s="104"/>
      <c r="BD395" s="104"/>
      <c r="BE395" s="104"/>
      <c r="BF395" s="104"/>
      <c r="BG395" s="104"/>
      <c r="BH395" s="104"/>
      <c r="BI395" s="104"/>
      <c r="BO395" s="103"/>
      <c r="BP395" s="104"/>
      <c r="BQ395" s="104"/>
      <c r="BR395" s="104"/>
      <c r="BS395" s="104"/>
      <c r="BT395" s="104"/>
      <c r="BU395" s="104"/>
      <c r="BV395" s="104"/>
      <c r="BW395" s="104"/>
      <c r="BX395" s="104"/>
      <c r="BY395" s="104"/>
      <c r="BZ395" s="104"/>
      <c r="CA395" s="104"/>
      <c r="CB395" s="104"/>
      <c r="CH395" s="103"/>
      <c r="CI395" s="104"/>
      <c r="CJ395" s="104"/>
      <c r="CK395" s="104"/>
      <c r="CL395" s="104"/>
      <c r="CM395" s="104"/>
      <c r="CN395" s="104"/>
      <c r="CO395" s="104"/>
      <c r="CP395" s="104"/>
      <c r="CQ395" s="104"/>
      <c r="CR395" s="104"/>
      <c r="CS395" s="104"/>
      <c r="CT395" s="104"/>
      <c r="CU395" s="104"/>
      <c r="DA395" s="103"/>
      <c r="DB395" s="104"/>
      <c r="DC395" s="104"/>
      <c r="DD395" s="104"/>
      <c r="DE395" s="104"/>
      <c r="DF395" s="104"/>
      <c r="DG395" s="104"/>
      <c r="DH395" s="104"/>
      <c r="DI395" s="104"/>
      <c r="DJ395" s="104"/>
      <c r="DK395" s="104"/>
      <c r="DL395" s="104"/>
      <c r="DM395" s="104"/>
      <c r="DN395" s="104"/>
    </row>
    <row r="396" spans="1:118" hidden="1" outlineLevel="1">
      <c r="A396" s="103" t="s">
        <v>666</v>
      </c>
      <c r="B396" s="103" t="s">
        <v>640</v>
      </c>
      <c r="C396" s="103"/>
      <c r="D396" s="103"/>
      <c r="E396" s="103"/>
      <c r="F396" s="103"/>
      <c r="G396" s="103"/>
      <c r="H396" s="103"/>
      <c r="I396" s="103"/>
      <c r="J396" s="99" t="s">
        <v>238</v>
      </c>
      <c r="K396" s="357"/>
      <c r="L396" s="358"/>
      <c r="M396" s="358"/>
      <c r="N396" s="358"/>
      <c r="O396" s="358"/>
      <c r="P396" s="103"/>
      <c r="Q396" s="103"/>
      <c r="R396" s="103"/>
      <c r="S396" s="103"/>
      <c r="T396" s="103"/>
      <c r="U396" s="103"/>
      <c r="V396" s="103"/>
      <c r="W396" s="103"/>
      <c r="X396" s="103"/>
      <c r="Y396" s="103"/>
      <c r="Z396" s="103"/>
      <c r="AA396" s="103"/>
      <c r="AB396" s="103"/>
      <c r="AC396" s="103"/>
      <c r="AD396" s="104"/>
      <c r="AE396" s="104"/>
      <c r="AF396" s="104"/>
      <c r="AG396" s="104"/>
      <c r="AH396" s="104"/>
      <c r="AI396" s="104"/>
      <c r="AJ396" s="104"/>
      <c r="AK396" s="104"/>
      <c r="AL396" s="104"/>
      <c r="AM396" s="104"/>
      <c r="AN396" s="104"/>
      <c r="AO396" s="104"/>
      <c r="AP396" s="104"/>
      <c r="AQ396" s="103"/>
      <c r="AV396" s="103"/>
      <c r="AW396" s="104"/>
      <c r="AX396" s="104"/>
      <c r="AY396" s="104"/>
      <c r="AZ396" s="104"/>
      <c r="BA396" s="104"/>
      <c r="BB396" s="104"/>
      <c r="BC396" s="104"/>
      <c r="BD396" s="104"/>
      <c r="BE396" s="104"/>
      <c r="BF396" s="104"/>
      <c r="BG396" s="104"/>
      <c r="BH396" s="104"/>
      <c r="BI396" s="104"/>
      <c r="BO396" s="103"/>
      <c r="BP396" s="104"/>
      <c r="BQ396" s="104"/>
      <c r="BR396" s="104"/>
      <c r="BS396" s="104"/>
      <c r="BT396" s="104"/>
      <c r="BU396" s="104"/>
      <c r="BV396" s="104"/>
      <c r="BW396" s="104"/>
      <c r="BX396" s="104"/>
      <c r="BY396" s="104"/>
      <c r="BZ396" s="104"/>
      <c r="CA396" s="104"/>
      <c r="CB396" s="104"/>
      <c r="CH396" s="103"/>
      <c r="CI396" s="104"/>
      <c r="CJ396" s="104"/>
      <c r="CK396" s="104"/>
      <c r="CL396" s="104"/>
      <c r="CM396" s="104"/>
      <c r="CN396" s="104"/>
      <c r="CO396" s="104"/>
      <c r="CP396" s="104"/>
      <c r="CQ396" s="104"/>
      <c r="CR396" s="104"/>
      <c r="CS396" s="104"/>
      <c r="CT396" s="104"/>
      <c r="CU396" s="104"/>
      <c r="DA396" s="103"/>
      <c r="DB396" s="104"/>
      <c r="DC396" s="104"/>
      <c r="DD396" s="104"/>
      <c r="DE396" s="104"/>
      <c r="DF396" s="104"/>
      <c r="DG396" s="104"/>
      <c r="DH396" s="104"/>
      <c r="DI396" s="104"/>
      <c r="DJ396" s="104"/>
      <c r="DK396" s="104"/>
      <c r="DL396" s="104"/>
      <c r="DM396" s="104"/>
      <c r="DN396" s="104"/>
    </row>
    <row r="397" spans="1:118" hidden="1" outlineLevel="1">
      <c r="A397" s="103" t="s">
        <v>666</v>
      </c>
      <c r="B397" s="103" t="s">
        <v>658</v>
      </c>
      <c r="C397" s="103"/>
      <c r="D397" s="103"/>
      <c r="E397" s="103"/>
      <c r="F397" s="103"/>
      <c r="G397" s="103"/>
      <c r="H397" s="103"/>
      <c r="I397" s="103"/>
      <c r="J397" s="99" t="s">
        <v>226</v>
      </c>
      <c r="K397" s="365">
        <f t="shared" ref="K397:O397" si="159">IFERROR(K396/K395,0)</f>
        <v>0</v>
      </c>
      <c r="L397" s="366">
        <f t="shared" si="159"/>
        <v>0</v>
      </c>
      <c r="M397" s="366">
        <f t="shared" si="159"/>
        <v>0</v>
      </c>
      <c r="N397" s="366">
        <f t="shared" si="159"/>
        <v>0</v>
      </c>
      <c r="O397" s="366">
        <f t="shared" si="159"/>
        <v>0</v>
      </c>
      <c r="P397" s="103"/>
      <c r="Q397" s="103"/>
      <c r="R397" s="103"/>
      <c r="S397" s="103"/>
      <c r="T397" s="103"/>
      <c r="U397" s="103"/>
      <c r="V397" s="103"/>
      <c r="W397" s="103"/>
      <c r="X397" s="103"/>
      <c r="Y397" s="103"/>
      <c r="Z397" s="103"/>
      <c r="AA397" s="103"/>
      <c r="AB397" s="103"/>
      <c r="AC397" s="103"/>
      <c r="AD397" s="104"/>
      <c r="AE397" s="104"/>
      <c r="AF397" s="104"/>
      <c r="AG397" s="104"/>
      <c r="AH397" s="104"/>
      <c r="AI397" s="104"/>
      <c r="AJ397" s="104"/>
      <c r="AK397" s="104"/>
      <c r="AL397" s="104"/>
      <c r="AM397" s="104"/>
      <c r="AN397" s="104"/>
      <c r="AO397" s="104"/>
      <c r="AP397" s="104"/>
      <c r="AQ397" s="103"/>
      <c r="AV397" s="103"/>
      <c r="AW397" s="104"/>
      <c r="AX397" s="104"/>
      <c r="AY397" s="104"/>
      <c r="AZ397" s="104"/>
      <c r="BA397" s="104"/>
      <c r="BB397" s="104"/>
      <c r="BC397" s="104"/>
      <c r="BD397" s="104"/>
      <c r="BE397" s="104"/>
      <c r="BF397" s="104"/>
      <c r="BG397" s="104"/>
      <c r="BH397" s="104"/>
      <c r="BI397" s="104"/>
      <c r="BO397" s="103"/>
      <c r="BP397" s="104"/>
      <c r="BQ397" s="104"/>
      <c r="BR397" s="104"/>
      <c r="BS397" s="104"/>
      <c r="BT397" s="104"/>
      <c r="BU397" s="104"/>
      <c r="BV397" s="104"/>
      <c r="BW397" s="104"/>
      <c r="BX397" s="104"/>
      <c r="BY397" s="104"/>
      <c r="BZ397" s="104"/>
      <c r="CA397" s="104"/>
      <c r="CB397" s="104"/>
      <c r="CH397" s="103"/>
      <c r="CI397" s="104"/>
      <c r="CJ397" s="104"/>
      <c r="CK397" s="104"/>
      <c r="CL397" s="104"/>
      <c r="CM397" s="104"/>
      <c r="CN397" s="104"/>
      <c r="CO397" s="104"/>
      <c r="CP397" s="104"/>
      <c r="CQ397" s="104"/>
      <c r="CR397" s="104"/>
      <c r="CS397" s="104"/>
      <c r="CT397" s="104"/>
      <c r="CU397" s="104"/>
      <c r="DA397" s="103"/>
      <c r="DB397" s="104"/>
      <c r="DC397" s="104"/>
      <c r="DD397" s="104"/>
      <c r="DE397" s="104"/>
      <c r="DF397" s="104"/>
      <c r="DG397" s="104"/>
      <c r="DH397" s="104"/>
      <c r="DI397" s="104"/>
      <c r="DJ397" s="104"/>
      <c r="DK397" s="104"/>
      <c r="DL397" s="104"/>
      <c r="DM397" s="104"/>
      <c r="DN397" s="104"/>
    </row>
    <row r="398" spans="1:118" hidden="1" outlineLevel="1">
      <c r="A398" s="103" t="s">
        <v>667</v>
      </c>
      <c r="B398" s="103"/>
      <c r="C398" s="103"/>
      <c r="D398" s="103"/>
      <c r="E398" s="103"/>
      <c r="F398" s="103"/>
      <c r="G398" s="103"/>
      <c r="H398" s="103"/>
      <c r="I398" s="103"/>
      <c r="J398" s="99"/>
      <c r="K398" s="369">
        <f t="shared" ref="K398:O398" si="160">IF(K373&gt;0,IF(K395&gt;=0.75*SUM(K373,K377,K380,K383,K386,K389,K392,K395),"Allowed", "Disallowed"),0)</f>
        <v>0</v>
      </c>
      <c r="L398" s="369">
        <f t="shared" si="160"/>
        <v>0</v>
      </c>
      <c r="M398" s="369">
        <f t="shared" si="160"/>
        <v>0</v>
      </c>
      <c r="N398" s="369">
        <f t="shared" si="160"/>
        <v>0</v>
      </c>
      <c r="O398" s="369">
        <f t="shared" si="160"/>
        <v>0</v>
      </c>
      <c r="P398" s="103"/>
      <c r="Q398" s="103"/>
      <c r="R398" s="103"/>
      <c r="S398" s="103"/>
      <c r="T398" s="103"/>
      <c r="U398" s="103"/>
      <c r="V398" s="103"/>
      <c r="W398" s="103"/>
      <c r="X398" s="103"/>
      <c r="Y398" s="103"/>
      <c r="Z398" s="103"/>
      <c r="AA398" s="103"/>
      <c r="AB398" s="103"/>
      <c r="AC398" s="103"/>
      <c r="AD398" s="104"/>
      <c r="AE398" s="104"/>
      <c r="AF398" s="104"/>
      <c r="AG398" s="104"/>
      <c r="AH398" s="104"/>
      <c r="AI398" s="104"/>
      <c r="AJ398" s="104"/>
      <c r="AK398" s="104"/>
      <c r="AL398" s="104"/>
      <c r="AM398" s="104"/>
      <c r="AN398" s="104"/>
      <c r="AO398" s="104"/>
      <c r="AP398" s="104"/>
      <c r="AQ398" s="103"/>
      <c r="AV398" s="103"/>
      <c r="AW398" s="104"/>
      <c r="AX398" s="104"/>
      <c r="AY398" s="104"/>
      <c r="AZ398" s="104"/>
      <c r="BA398" s="104"/>
      <c r="BB398" s="104"/>
      <c r="BC398" s="104"/>
      <c r="BD398" s="104"/>
      <c r="BE398" s="104"/>
      <c r="BF398" s="104"/>
      <c r="BG398" s="104"/>
      <c r="BH398" s="104"/>
      <c r="BI398" s="104"/>
      <c r="BO398" s="103"/>
      <c r="BP398" s="104"/>
      <c r="BQ398" s="104"/>
      <c r="BR398" s="104"/>
      <c r="BS398" s="104"/>
      <c r="BT398" s="104"/>
      <c r="BU398" s="104"/>
      <c r="BV398" s="104"/>
      <c r="BW398" s="104"/>
      <c r="BX398" s="104"/>
      <c r="BY398" s="104"/>
      <c r="BZ398" s="104"/>
      <c r="CA398" s="104"/>
      <c r="CB398" s="104"/>
      <c r="CH398" s="103"/>
      <c r="CI398" s="104"/>
      <c r="CJ398" s="104"/>
      <c r="CK398" s="104"/>
      <c r="CL398" s="104"/>
      <c r="CM398" s="104"/>
      <c r="CN398" s="104"/>
      <c r="CO398" s="104"/>
      <c r="CP398" s="104"/>
      <c r="CQ398" s="104"/>
      <c r="CR398" s="104"/>
      <c r="CS398" s="104"/>
      <c r="CT398" s="104"/>
      <c r="CU398" s="104"/>
      <c r="DA398" s="103"/>
      <c r="DB398" s="104"/>
      <c r="DC398" s="104"/>
      <c r="DD398" s="104"/>
      <c r="DE398" s="104"/>
      <c r="DF398" s="104"/>
      <c r="DG398" s="104"/>
      <c r="DH398" s="104"/>
      <c r="DI398" s="104"/>
      <c r="DJ398" s="104"/>
      <c r="DK398" s="104"/>
      <c r="DL398" s="104"/>
      <c r="DM398" s="104"/>
      <c r="DN398" s="104"/>
    </row>
    <row r="399" spans="1:118" collapsed="1">
      <c r="A399" s="103"/>
      <c r="B399" s="103"/>
      <c r="C399" s="103"/>
      <c r="D399" s="103"/>
      <c r="E399" s="103"/>
      <c r="F399" s="103"/>
      <c r="G399" s="103"/>
      <c r="H399" s="103"/>
      <c r="I399" s="103"/>
      <c r="J399" s="99"/>
      <c r="K399" s="104"/>
      <c r="L399" s="104"/>
      <c r="M399" s="104"/>
      <c r="N399" s="104"/>
      <c r="O399" s="104"/>
      <c r="P399" s="103"/>
      <c r="Q399" s="103"/>
      <c r="R399" s="103"/>
      <c r="S399" s="103"/>
      <c r="T399" s="103"/>
      <c r="U399" s="103"/>
      <c r="V399" s="103"/>
      <c r="W399" s="103"/>
      <c r="X399" s="103"/>
      <c r="Y399" s="103"/>
      <c r="Z399" s="103"/>
      <c r="AA399" s="103"/>
      <c r="AB399" s="103"/>
      <c r="AC399" s="103"/>
      <c r="AD399" s="104"/>
      <c r="AE399" s="104"/>
      <c r="AF399" s="104"/>
      <c r="AG399" s="104"/>
      <c r="AH399" s="104"/>
      <c r="AI399" s="104"/>
      <c r="AJ399" s="104"/>
      <c r="AK399" s="104"/>
      <c r="AL399" s="104"/>
      <c r="AM399" s="104"/>
      <c r="AN399" s="104"/>
      <c r="AO399" s="104"/>
      <c r="AP399" s="104"/>
      <c r="AQ399" s="103"/>
      <c r="AV399" s="103"/>
      <c r="AW399" s="104"/>
      <c r="AX399" s="104"/>
      <c r="AY399" s="104"/>
      <c r="AZ399" s="104"/>
      <c r="BA399" s="104"/>
      <c r="BB399" s="104"/>
      <c r="BC399" s="104"/>
      <c r="BD399" s="104"/>
      <c r="BE399" s="104"/>
      <c r="BF399" s="104"/>
      <c r="BG399" s="104"/>
      <c r="BH399" s="104"/>
      <c r="BI399" s="104"/>
      <c r="BO399" s="103"/>
      <c r="BP399" s="104"/>
      <c r="BQ399" s="104"/>
      <c r="BR399" s="104"/>
      <c r="BS399" s="104"/>
      <c r="BT399" s="104"/>
      <c r="BU399" s="104"/>
      <c r="BV399" s="104"/>
      <c r="BW399" s="104"/>
      <c r="BX399" s="104"/>
      <c r="BY399" s="104"/>
      <c r="BZ399" s="104"/>
      <c r="CA399" s="104"/>
      <c r="CB399" s="104"/>
      <c r="CH399" s="103"/>
      <c r="CI399" s="104"/>
      <c r="CJ399" s="104"/>
      <c r="CK399" s="104"/>
      <c r="CL399" s="104"/>
      <c r="CM399" s="104"/>
      <c r="CN399" s="104"/>
      <c r="CO399" s="104"/>
      <c r="CP399" s="104"/>
      <c r="CQ399" s="104"/>
      <c r="CR399" s="104"/>
      <c r="CS399" s="104"/>
      <c r="CT399" s="104"/>
      <c r="CU399" s="104"/>
      <c r="DA399" s="103"/>
      <c r="DB399" s="104"/>
      <c r="DC399" s="104"/>
      <c r="DD399" s="104"/>
      <c r="DE399" s="104"/>
      <c r="DF399" s="104"/>
      <c r="DG399" s="104"/>
      <c r="DH399" s="104"/>
      <c r="DI399" s="104"/>
      <c r="DJ399" s="104"/>
      <c r="DK399" s="104"/>
      <c r="DL399" s="104"/>
      <c r="DM399" s="104"/>
      <c r="DN399" s="104"/>
    </row>
    <row r="400" spans="1:118" hidden="1" outlineLevel="1">
      <c r="A400" s="370" t="str">
        <f>A30</f>
        <v>[Related Party 14]</v>
      </c>
      <c r="B400" s="103"/>
      <c r="C400" s="103"/>
      <c r="D400" s="103"/>
      <c r="E400" s="103"/>
      <c r="F400" s="103"/>
      <c r="G400" s="103"/>
      <c r="H400" s="103"/>
      <c r="I400" s="103"/>
      <c r="J400" s="99"/>
      <c r="K400" s="104"/>
      <c r="L400" s="104"/>
      <c r="M400" s="104"/>
      <c r="N400" s="104"/>
      <c r="O400" s="104"/>
      <c r="P400" s="103"/>
      <c r="Q400" s="103"/>
      <c r="R400" s="103"/>
      <c r="S400" s="103"/>
      <c r="T400" s="103"/>
      <c r="U400" s="103"/>
      <c r="V400" s="103"/>
      <c r="W400" s="103"/>
      <c r="X400" s="103"/>
      <c r="Y400" s="103"/>
      <c r="Z400" s="103"/>
      <c r="AA400" s="103"/>
      <c r="AB400" s="103"/>
      <c r="AC400" s="103"/>
      <c r="AD400" s="104"/>
      <c r="AE400" s="104"/>
      <c r="AF400" s="104"/>
      <c r="AG400" s="104"/>
      <c r="AH400" s="104"/>
      <c r="AI400" s="104"/>
      <c r="AJ400" s="104"/>
      <c r="AK400" s="104"/>
      <c r="AL400" s="104"/>
      <c r="AM400" s="104"/>
      <c r="AN400" s="104"/>
      <c r="AO400" s="104"/>
      <c r="AP400" s="104"/>
      <c r="AQ400" s="103"/>
      <c r="AV400" s="103"/>
      <c r="AW400" s="104"/>
      <c r="AX400" s="104"/>
      <c r="AY400" s="104"/>
      <c r="AZ400" s="104"/>
      <c r="BA400" s="104"/>
      <c r="BB400" s="104"/>
      <c r="BC400" s="104"/>
      <c r="BD400" s="104"/>
      <c r="BE400" s="104"/>
      <c r="BF400" s="104"/>
      <c r="BG400" s="104"/>
      <c r="BH400" s="104"/>
      <c r="BI400" s="104"/>
      <c r="BO400" s="103"/>
      <c r="BP400" s="104"/>
      <c r="BQ400" s="104"/>
      <c r="BR400" s="104"/>
      <c r="BS400" s="104"/>
      <c r="BT400" s="104"/>
      <c r="BU400" s="104"/>
      <c r="BV400" s="104"/>
      <c r="BW400" s="104"/>
      <c r="BX400" s="104"/>
      <c r="BY400" s="104"/>
      <c r="BZ400" s="104"/>
      <c r="CA400" s="104"/>
      <c r="CB400" s="104"/>
      <c r="CH400" s="103"/>
      <c r="CI400" s="104"/>
      <c r="CJ400" s="104"/>
      <c r="CK400" s="104"/>
      <c r="CL400" s="104"/>
      <c r="CM400" s="104"/>
      <c r="CN400" s="104"/>
      <c r="CO400" s="104"/>
      <c r="CP400" s="104"/>
      <c r="CQ400" s="104"/>
      <c r="CR400" s="104"/>
      <c r="CS400" s="104"/>
      <c r="CT400" s="104"/>
      <c r="CU400" s="104"/>
      <c r="DA400" s="103"/>
      <c r="DB400" s="104"/>
      <c r="DC400" s="104"/>
      <c r="DD400" s="104"/>
      <c r="DE400" s="104"/>
      <c r="DF400" s="104"/>
      <c r="DG400" s="104"/>
      <c r="DH400" s="104"/>
      <c r="DI400" s="104"/>
      <c r="DJ400" s="104"/>
      <c r="DK400" s="104"/>
      <c r="DL400" s="104"/>
      <c r="DM400" s="104"/>
      <c r="DN400" s="104"/>
    </row>
    <row r="401" spans="1:118" hidden="1" outlineLevel="1">
      <c r="A401" s="103" t="s">
        <v>656</v>
      </c>
      <c r="B401" s="103" t="s">
        <v>657</v>
      </c>
      <c r="C401" s="103"/>
      <c r="D401" s="103"/>
      <c r="E401" s="103"/>
      <c r="F401" s="103"/>
      <c r="G401" s="103"/>
      <c r="H401" s="103"/>
      <c r="I401" s="103"/>
      <c r="J401" s="99" t="s">
        <v>238</v>
      </c>
      <c r="K401" s="357"/>
      <c r="L401" s="358"/>
      <c r="M401" s="358"/>
      <c r="N401" s="358"/>
      <c r="O401" s="358"/>
      <c r="P401" s="103"/>
      <c r="Q401" s="103"/>
      <c r="R401" s="103"/>
      <c r="S401" s="103"/>
      <c r="T401" s="103"/>
      <c r="U401" s="103"/>
      <c r="V401" s="103"/>
      <c r="W401" s="103"/>
      <c r="X401" s="103"/>
      <c r="Y401" s="103"/>
      <c r="Z401" s="103"/>
      <c r="AA401" s="103"/>
      <c r="AB401" s="103"/>
      <c r="AC401" s="103"/>
      <c r="AD401" s="104"/>
      <c r="AE401" s="104"/>
      <c r="AF401" s="104"/>
      <c r="AG401" s="104"/>
      <c r="AH401" s="104"/>
      <c r="AI401" s="104"/>
      <c r="AJ401" s="104"/>
      <c r="AK401" s="104"/>
      <c r="AL401" s="104"/>
      <c r="AM401" s="104"/>
      <c r="AN401" s="104"/>
      <c r="AO401" s="104"/>
      <c r="AP401" s="104"/>
      <c r="AQ401" s="103"/>
      <c r="AV401" s="103"/>
      <c r="AW401" s="104"/>
      <c r="AX401" s="104"/>
      <c r="AY401" s="104"/>
      <c r="AZ401" s="104"/>
      <c r="BA401" s="104"/>
      <c r="BB401" s="104"/>
      <c r="BC401" s="104"/>
      <c r="BD401" s="104"/>
      <c r="BE401" s="104"/>
      <c r="BF401" s="104"/>
      <c r="BG401" s="104"/>
      <c r="BH401" s="104"/>
      <c r="BI401" s="104"/>
      <c r="BO401" s="103"/>
      <c r="BP401" s="104"/>
      <c r="BQ401" s="104"/>
      <c r="BR401" s="104"/>
      <c r="BS401" s="104"/>
      <c r="BT401" s="104"/>
      <c r="BU401" s="104"/>
      <c r="BV401" s="104"/>
      <c r="BW401" s="104"/>
      <c r="BX401" s="104"/>
      <c r="BY401" s="104"/>
      <c r="BZ401" s="104"/>
      <c r="CA401" s="104"/>
      <c r="CB401" s="104"/>
      <c r="CH401" s="103"/>
      <c r="CI401" s="104"/>
      <c r="CJ401" s="104"/>
      <c r="CK401" s="104"/>
      <c r="CL401" s="104"/>
      <c r="CM401" s="104"/>
      <c r="CN401" s="104"/>
      <c r="CO401" s="104"/>
      <c r="CP401" s="104"/>
      <c r="CQ401" s="104"/>
      <c r="CR401" s="104"/>
      <c r="CS401" s="104"/>
      <c r="CT401" s="104"/>
      <c r="CU401" s="104"/>
      <c r="DA401" s="103"/>
      <c r="DB401" s="104"/>
      <c r="DC401" s="104"/>
      <c r="DD401" s="104"/>
      <c r="DE401" s="104"/>
      <c r="DF401" s="104"/>
      <c r="DG401" s="104"/>
      <c r="DH401" s="104"/>
      <c r="DI401" s="104"/>
      <c r="DJ401" s="104"/>
      <c r="DK401" s="104"/>
      <c r="DL401" s="104"/>
      <c r="DM401" s="104"/>
      <c r="DN401" s="104"/>
    </row>
    <row r="402" spans="1:118" hidden="1" outlineLevel="1">
      <c r="A402" s="103" t="s">
        <v>656</v>
      </c>
      <c r="B402" s="103" t="s">
        <v>640</v>
      </c>
      <c r="C402" s="103"/>
      <c r="D402" s="103"/>
      <c r="E402" s="103"/>
      <c r="F402" s="103"/>
      <c r="G402" s="103"/>
      <c r="H402" s="103"/>
      <c r="I402" s="103"/>
      <c r="J402" s="99" t="s">
        <v>238</v>
      </c>
      <c r="K402" s="357"/>
      <c r="L402" s="358"/>
      <c r="M402" s="358"/>
      <c r="N402" s="358"/>
      <c r="O402" s="358"/>
      <c r="P402" s="103"/>
      <c r="Q402" s="103"/>
      <c r="R402" s="103"/>
      <c r="S402" s="103"/>
      <c r="T402" s="103"/>
      <c r="U402" s="103"/>
      <c r="V402" s="103"/>
      <c r="W402" s="103"/>
      <c r="X402" s="103"/>
      <c r="Y402" s="103"/>
      <c r="Z402" s="103"/>
      <c r="AA402" s="103"/>
      <c r="AB402" s="103"/>
      <c r="AC402" s="103"/>
      <c r="AD402" s="104"/>
      <c r="AE402" s="104"/>
      <c r="AF402" s="104"/>
      <c r="AG402" s="104"/>
      <c r="AH402" s="104"/>
      <c r="AI402" s="104"/>
      <c r="AJ402" s="104"/>
      <c r="AK402" s="104"/>
      <c r="AL402" s="104"/>
      <c r="AM402" s="104"/>
      <c r="AN402" s="104"/>
      <c r="AO402" s="104"/>
      <c r="AP402" s="104"/>
      <c r="AQ402" s="103"/>
      <c r="AV402" s="103"/>
      <c r="AW402" s="104"/>
      <c r="AX402" s="104"/>
      <c r="AY402" s="104"/>
      <c r="AZ402" s="104"/>
      <c r="BA402" s="104"/>
      <c r="BB402" s="104"/>
      <c r="BC402" s="104"/>
      <c r="BD402" s="104"/>
      <c r="BE402" s="104"/>
      <c r="BF402" s="104"/>
      <c r="BG402" s="104"/>
      <c r="BH402" s="104"/>
      <c r="BI402" s="104"/>
      <c r="BO402" s="103"/>
      <c r="BP402" s="104"/>
      <c r="BQ402" s="104"/>
      <c r="BR402" s="104"/>
      <c r="BS402" s="104"/>
      <c r="BT402" s="104"/>
      <c r="BU402" s="104"/>
      <c r="BV402" s="104"/>
      <c r="BW402" s="104"/>
      <c r="BX402" s="104"/>
      <c r="BY402" s="104"/>
      <c r="BZ402" s="104"/>
      <c r="CA402" s="104"/>
      <c r="CB402" s="104"/>
      <c r="CH402" s="103"/>
      <c r="CI402" s="104"/>
      <c r="CJ402" s="104"/>
      <c r="CK402" s="104"/>
      <c r="CL402" s="104"/>
      <c r="CM402" s="104"/>
      <c r="CN402" s="104"/>
      <c r="CO402" s="104"/>
      <c r="CP402" s="104"/>
      <c r="CQ402" s="104"/>
      <c r="CR402" s="104"/>
      <c r="CS402" s="104"/>
      <c r="CT402" s="104"/>
      <c r="CU402" s="104"/>
      <c r="DA402" s="103"/>
      <c r="DB402" s="104"/>
      <c r="DC402" s="104"/>
      <c r="DD402" s="104"/>
      <c r="DE402" s="104"/>
      <c r="DF402" s="104"/>
      <c r="DG402" s="104"/>
      <c r="DH402" s="104"/>
      <c r="DI402" s="104"/>
      <c r="DJ402" s="104"/>
      <c r="DK402" s="104"/>
      <c r="DL402" s="104"/>
      <c r="DM402" s="104"/>
      <c r="DN402" s="104"/>
    </row>
    <row r="403" spans="1:118" hidden="1" outlineLevel="1">
      <c r="A403" s="103" t="s">
        <v>656</v>
      </c>
      <c r="B403" s="103" t="s">
        <v>658</v>
      </c>
      <c r="C403" s="103"/>
      <c r="D403" s="103"/>
      <c r="E403" s="103"/>
      <c r="F403" s="103"/>
      <c r="G403" s="103"/>
      <c r="H403" s="103"/>
      <c r="I403" s="103"/>
      <c r="J403" s="99" t="s">
        <v>226</v>
      </c>
      <c r="K403" s="365">
        <f t="shared" ref="K403:O403" si="161">IFERROR(K402/K401,0)</f>
        <v>0</v>
      </c>
      <c r="L403" s="366">
        <f t="shared" si="161"/>
        <v>0</v>
      </c>
      <c r="M403" s="366">
        <f t="shared" si="161"/>
        <v>0</v>
      </c>
      <c r="N403" s="366">
        <f t="shared" si="161"/>
        <v>0</v>
      </c>
      <c r="O403" s="366">
        <f t="shared" si="161"/>
        <v>0</v>
      </c>
      <c r="P403" s="103"/>
      <c r="Q403" s="103"/>
      <c r="R403" s="103"/>
      <c r="S403" s="103"/>
      <c r="T403" s="103"/>
      <c r="U403" s="103"/>
      <c r="V403" s="103"/>
      <c r="W403" s="103"/>
      <c r="X403" s="103"/>
      <c r="Y403" s="103"/>
      <c r="Z403" s="103"/>
      <c r="AA403" s="103"/>
      <c r="AB403" s="103"/>
      <c r="AC403" s="103"/>
      <c r="AD403" s="104"/>
      <c r="AE403" s="104"/>
      <c r="AF403" s="104"/>
      <c r="AG403" s="104"/>
      <c r="AH403" s="104"/>
      <c r="AI403" s="104"/>
      <c r="AJ403" s="104"/>
      <c r="AK403" s="104"/>
      <c r="AL403" s="104"/>
      <c r="AM403" s="104"/>
      <c r="AN403" s="104"/>
      <c r="AO403" s="104"/>
      <c r="AP403" s="104"/>
      <c r="AQ403" s="103"/>
      <c r="AV403" s="103"/>
      <c r="AW403" s="104"/>
      <c r="AX403" s="104"/>
      <c r="AY403" s="104"/>
      <c r="AZ403" s="104"/>
      <c r="BA403" s="104"/>
      <c r="BB403" s="104"/>
      <c r="BC403" s="104"/>
      <c r="BD403" s="104"/>
      <c r="BE403" s="104"/>
      <c r="BF403" s="104"/>
      <c r="BG403" s="104"/>
      <c r="BH403" s="104"/>
      <c r="BI403" s="104"/>
      <c r="BO403" s="103"/>
      <c r="BP403" s="104"/>
      <c r="BQ403" s="104"/>
      <c r="BR403" s="104"/>
      <c r="BS403" s="104"/>
      <c r="BT403" s="104"/>
      <c r="BU403" s="104"/>
      <c r="BV403" s="104"/>
      <c r="BW403" s="104"/>
      <c r="BX403" s="104"/>
      <c r="BY403" s="104"/>
      <c r="BZ403" s="104"/>
      <c r="CA403" s="104"/>
      <c r="CB403" s="104"/>
      <c r="CH403" s="103"/>
      <c r="CI403" s="104"/>
      <c r="CJ403" s="104"/>
      <c r="CK403" s="104"/>
      <c r="CL403" s="104"/>
      <c r="CM403" s="104"/>
      <c r="CN403" s="104"/>
      <c r="CO403" s="104"/>
      <c r="CP403" s="104"/>
      <c r="CQ403" s="104"/>
      <c r="CR403" s="104"/>
      <c r="CS403" s="104"/>
      <c r="CT403" s="104"/>
      <c r="CU403" s="104"/>
      <c r="DA403" s="103"/>
      <c r="DB403" s="104"/>
      <c r="DC403" s="104"/>
      <c r="DD403" s="104"/>
      <c r="DE403" s="104"/>
      <c r="DF403" s="104"/>
      <c r="DG403" s="104"/>
      <c r="DH403" s="104"/>
      <c r="DI403" s="104"/>
      <c r="DJ403" s="104"/>
      <c r="DK403" s="104"/>
      <c r="DL403" s="104"/>
      <c r="DM403" s="104"/>
      <c r="DN403" s="104"/>
    </row>
    <row r="404" spans="1:118" hidden="1" outlineLevel="1">
      <c r="A404" s="103" t="s">
        <v>659</v>
      </c>
      <c r="B404" s="103" t="s">
        <v>640</v>
      </c>
      <c r="C404" s="103"/>
      <c r="D404" s="103"/>
      <c r="E404" s="103"/>
      <c r="F404" s="103"/>
      <c r="G404" s="103"/>
      <c r="H404" s="103"/>
      <c r="I404" s="103"/>
      <c r="J404" s="99" t="s">
        <v>238</v>
      </c>
      <c r="K404" s="357"/>
      <c r="L404" s="358"/>
      <c r="M404" s="358"/>
      <c r="N404" s="358"/>
      <c r="O404" s="358"/>
      <c r="P404" s="103"/>
      <c r="Q404" s="103"/>
      <c r="R404" s="103"/>
      <c r="S404" s="103"/>
      <c r="T404" s="103"/>
      <c r="U404" s="103"/>
      <c r="V404" s="103"/>
      <c r="W404" s="103"/>
      <c r="X404" s="103"/>
      <c r="Y404" s="103"/>
      <c r="Z404" s="103"/>
      <c r="AA404" s="103"/>
      <c r="AB404" s="103"/>
      <c r="AC404" s="103"/>
      <c r="AD404" s="104"/>
      <c r="AE404" s="104"/>
      <c r="AF404" s="104"/>
      <c r="AG404" s="104"/>
      <c r="AH404" s="104"/>
      <c r="AI404" s="104"/>
      <c r="AJ404" s="104"/>
      <c r="AK404" s="104"/>
      <c r="AL404" s="104"/>
      <c r="AM404" s="104"/>
      <c r="AN404" s="104"/>
      <c r="AO404" s="104"/>
      <c r="AP404" s="104"/>
      <c r="AQ404" s="103"/>
      <c r="AV404" s="103"/>
      <c r="AW404" s="104"/>
      <c r="AX404" s="104"/>
      <c r="AY404" s="104"/>
      <c r="AZ404" s="104"/>
      <c r="BA404" s="104"/>
      <c r="BB404" s="104"/>
      <c r="BC404" s="104"/>
      <c r="BD404" s="104"/>
      <c r="BE404" s="104"/>
      <c r="BF404" s="104"/>
      <c r="BG404" s="104"/>
      <c r="BH404" s="104"/>
      <c r="BI404" s="104"/>
      <c r="BO404" s="103"/>
      <c r="BP404" s="104"/>
      <c r="BQ404" s="104"/>
      <c r="BR404" s="104"/>
      <c r="BS404" s="104"/>
      <c r="BT404" s="104"/>
      <c r="BU404" s="104"/>
      <c r="BV404" s="104"/>
      <c r="BW404" s="104"/>
      <c r="BX404" s="104"/>
      <c r="BY404" s="104"/>
      <c r="BZ404" s="104"/>
      <c r="CA404" s="104"/>
      <c r="CB404" s="104"/>
      <c r="CH404" s="103"/>
      <c r="CI404" s="104"/>
      <c r="CJ404" s="104"/>
      <c r="CK404" s="104"/>
      <c r="CL404" s="104"/>
      <c r="CM404" s="104"/>
      <c r="CN404" s="104"/>
      <c r="CO404" s="104"/>
      <c r="CP404" s="104"/>
      <c r="CQ404" s="104"/>
      <c r="CR404" s="104"/>
      <c r="CS404" s="104"/>
      <c r="CT404" s="104"/>
      <c r="CU404" s="104"/>
      <c r="DA404" s="103"/>
      <c r="DB404" s="104"/>
      <c r="DC404" s="104"/>
      <c r="DD404" s="104"/>
      <c r="DE404" s="104"/>
      <c r="DF404" s="104"/>
      <c r="DG404" s="104"/>
      <c r="DH404" s="104"/>
      <c r="DI404" s="104"/>
      <c r="DJ404" s="104"/>
      <c r="DK404" s="104"/>
      <c r="DL404" s="104"/>
      <c r="DM404" s="104"/>
      <c r="DN404" s="104"/>
    </row>
    <row r="405" spans="1:118" hidden="1" outlineLevel="1">
      <c r="A405" s="367" t="s">
        <v>668</v>
      </c>
      <c r="B405" s="103" t="s">
        <v>657</v>
      </c>
      <c r="C405" s="103"/>
      <c r="D405" s="103"/>
      <c r="E405" s="103"/>
      <c r="F405" s="103"/>
      <c r="G405" s="103"/>
      <c r="H405" s="103"/>
      <c r="I405" s="103"/>
      <c r="J405" s="99" t="s">
        <v>238</v>
      </c>
      <c r="K405" s="357"/>
      <c r="L405" s="358"/>
      <c r="M405" s="358"/>
      <c r="N405" s="358"/>
      <c r="O405" s="358"/>
      <c r="P405" s="103"/>
      <c r="Q405" s="103"/>
      <c r="R405" s="103"/>
      <c r="S405" s="103"/>
      <c r="T405" s="103"/>
      <c r="U405" s="103"/>
      <c r="V405" s="103"/>
      <c r="W405" s="103"/>
      <c r="X405" s="103"/>
      <c r="Y405" s="103"/>
      <c r="Z405" s="103"/>
      <c r="AA405" s="103"/>
      <c r="AB405" s="103"/>
      <c r="AC405" s="103"/>
      <c r="AD405" s="104"/>
      <c r="AE405" s="104"/>
      <c r="AF405" s="104"/>
      <c r="AG405" s="104"/>
      <c r="AH405" s="104"/>
      <c r="AI405" s="104"/>
      <c r="AJ405" s="104"/>
      <c r="AK405" s="104"/>
      <c r="AL405" s="104"/>
      <c r="AM405" s="104"/>
      <c r="AN405" s="104"/>
      <c r="AO405" s="104"/>
      <c r="AP405" s="104"/>
      <c r="AQ405" s="103"/>
      <c r="AV405" s="103"/>
      <c r="AW405" s="104"/>
      <c r="AX405" s="104"/>
      <c r="AY405" s="104"/>
      <c r="AZ405" s="104"/>
      <c r="BA405" s="104"/>
      <c r="BB405" s="104"/>
      <c r="BC405" s="104"/>
      <c r="BD405" s="104"/>
      <c r="BE405" s="104"/>
      <c r="BF405" s="104"/>
      <c r="BG405" s="104"/>
      <c r="BH405" s="104"/>
      <c r="BI405" s="104"/>
      <c r="BO405" s="103"/>
      <c r="BP405" s="104"/>
      <c r="BQ405" s="104"/>
      <c r="BR405" s="104"/>
      <c r="BS405" s="104"/>
      <c r="BT405" s="104"/>
      <c r="BU405" s="104"/>
      <c r="BV405" s="104"/>
      <c r="BW405" s="104"/>
      <c r="BX405" s="104"/>
      <c r="BY405" s="104"/>
      <c r="BZ405" s="104"/>
      <c r="CA405" s="104"/>
      <c r="CB405" s="104"/>
      <c r="CH405" s="103"/>
      <c r="CI405" s="104"/>
      <c r="CJ405" s="104"/>
      <c r="CK405" s="104"/>
      <c r="CL405" s="104"/>
      <c r="CM405" s="104"/>
      <c r="CN405" s="104"/>
      <c r="CO405" s="104"/>
      <c r="CP405" s="104"/>
      <c r="CQ405" s="104"/>
      <c r="CR405" s="104"/>
      <c r="CS405" s="104"/>
      <c r="CT405" s="104"/>
      <c r="CU405" s="104"/>
      <c r="DA405" s="103"/>
      <c r="DB405" s="104"/>
      <c r="DC405" s="104"/>
      <c r="DD405" s="104"/>
      <c r="DE405" s="104"/>
      <c r="DF405" s="104"/>
      <c r="DG405" s="104"/>
      <c r="DH405" s="104"/>
      <c r="DI405" s="104"/>
      <c r="DJ405" s="104"/>
      <c r="DK405" s="104"/>
      <c r="DL405" s="104"/>
      <c r="DM405" s="104"/>
      <c r="DN405" s="104"/>
    </row>
    <row r="406" spans="1:118" hidden="1" outlineLevel="1">
      <c r="A406" s="368" t="str">
        <f>A405</f>
        <v>[ESO Affiliate or Related Undertaking that do not trade / transact with the ESO 1]</v>
      </c>
      <c r="B406" s="103" t="s">
        <v>640</v>
      </c>
      <c r="C406" s="103"/>
      <c r="D406" s="103"/>
      <c r="E406" s="103"/>
      <c r="F406" s="103"/>
      <c r="G406" s="103"/>
      <c r="H406" s="103"/>
      <c r="I406" s="103"/>
      <c r="J406" s="99" t="s">
        <v>238</v>
      </c>
      <c r="K406" s="357"/>
      <c r="L406" s="358"/>
      <c r="M406" s="358"/>
      <c r="N406" s="358"/>
      <c r="O406" s="358"/>
      <c r="P406" s="103"/>
      <c r="Q406" s="103"/>
      <c r="R406" s="103"/>
      <c r="S406" s="103"/>
      <c r="T406" s="103"/>
      <c r="U406" s="103"/>
      <c r="V406" s="103"/>
      <c r="W406" s="103"/>
      <c r="X406" s="103"/>
      <c r="Y406" s="103"/>
      <c r="Z406" s="103"/>
      <c r="AA406" s="103"/>
      <c r="AB406" s="103"/>
      <c r="AC406" s="103"/>
      <c r="AD406" s="104"/>
      <c r="AE406" s="104"/>
      <c r="AF406" s="104"/>
      <c r="AG406" s="104"/>
      <c r="AH406" s="104"/>
      <c r="AI406" s="104"/>
      <c r="AJ406" s="104"/>
      <c r="AK406" s="104"/>
      <c r="AL406" s="104"/>
      <c r="AM406" s="104"/>
      <c r="AN406" s="104"/>
      <c r="AO406" s="104"/>
      <c r="AP406" s="104"/>
      <c r="AQ406" s="103"/>
      <c r="AV406" s="103"/>
      <c r="AW406" s="104"/>
      <c r="AX406" s="104"/>
      <c r="AY406" s="104"/>
      <c r="AZ406" s="104"/>
      <c r="BA406" s="104"/>
      <c r="BB406" s="104"/>
      <c r="BC406" s="104"/>
      <c r="BD406" s="104"/>
      <c r="BE406" s="104"/>
      <c r="BF406" s="104"/>
      <c r="BG406" s="104"/>
      <c r="BH406" s="104"/>
      <c r="BI406" s="104"/>
      <c r="BO406" s="103"/>
      <c r="BP406" s="104"/>
      <c r="BQ406" s="104"/>
      <c r="BR406" s="104"/>
      <c r="BS406" s="104"/>
      <c r="BT406" s="104"/>
      <c r="BU406" s="104"/>
      <c r="BV406" s="104"/>
      <c r="BW406" s="104"/>
      <c r="BX406" s="104"/>
      <c r="BY406" s="104"/>
      <c r="BZ406" s="104"/>
      <c r="CA406" s="104"/>
      <c r="CB406" s="104"/>
      <c r="CH406" s="103"/>
      <c r="CI406" s="104"/>
      <c r="CJ406" s="104"/>
      <c r="CK406" s="104"/>
      <c r="CL406" s="104"/>
      <c r="CM406" s="104"/>
      <c r="CN406" s="104"/>
      <c r="CO406" s="104"/>
      <c r="CP406" s="104"/>
      <c r="CQ406" s="104"/>
      <c r="CR406" s="104"/>
      <c r="CS406" s="104"/>
      <c r="CT406" s="104"/>
      <c r="CU406" s="104"/>
      <c r="DA406" s="103"/>
      <c r="DB406" s="104"/>
      <c r="DC406" s="104"/>
      <c r="DD406" s="104"/>
      <c r="DE406" s="104"/>
      <c r="DF406" s="104"/>
      <c r="DG406" s="104"/>
      <c r="DH406" s="104"/>
      <c r="DI406" s="104"/>
      <c r="DJ406" s="104"/>
      <c r="DK406" s="104"/>
      <c r="DL406" s="104"/>
      <c r="DM406" s="104"/>
      <c r="DN406" s="104"/>
    </row>
    <row r="407" spans="1:118" hidden="1" outlineLevel="1">
      <c r="A407" s="368" t="str">
        <f>A405</f>
        <v>[ESO Affiliate or Related Undertaking that do not trade / transact with the ESO 1]</v>
      </c>
      <c r="B407" s="103" t="s">
        <v>658</v>
      </c>
      <c r="C407" s="103"/>
      <c r="D407" s="103"/>
      <c r="E407" s="103"/>
      <c r="F407" s="103"/>
      <c r="G407" s="103"/>
      <c r="H407" s="103"/>
      <c r="I407" s="103"/>
      <c r="J407" s="99" t="s">
        <v>226</v>
      </c>
      <c r="K407" s="365">
        <f t="shared" ref="K407:O407" si="162">IFERROR(K406/K405,0)</f>
        <v>0</v>
      </c>
      <c r="L407" s="366">
        <f t="shared" si="162"/>
        <v>0</v>
      </c>
      <c r="M407" s="366">
        <f t="shared" si="162"/>
        <v>0</v>
      </c>
      <c r="N407" s="366">
        <f t="shared" si="162"/>
        <v>0</v>
      </c>
      <c r="O407" s="366">
        <f t="shared" si="162"/>
        <v>0</v>
      </c>
      <c r="P407" s="103"/>
      <c r="Q407" s="103"/>
      <c r="R407" s="103"/>
      <c r="S407" s="103"/>
      <c r="T407" s="103"/>
      <c r="U407" s="103"/>
      <c r="V407" s="103"/>
      <c r="W407" s="103"/>
      <c r="X407" s="103"/>
      <c r="Y407" s="103"/>
      <c r="Z407" s="103"/>
      <c r="AA407" s="103"/>
      <c r="AB407" s="103"/>
      <c r="AC407" s="103"/>
      <c r="AD407" s="104"/>
      <c r="AE407" s="104"/>
      <c r="AF407" s="104"/>
      <c r="AG407" s="104"/>
      <c r="AH407" s="104"/>
      <c r="AI407" s="104"/>
      <c r="AJ407" s="104"/>
      <c r="AK407" s="104"/>
      <c r="AL407" s="104"/>
      <c r="AM407" s="104"/>
      <c r="AN407" s="104"/>
      <c r="AO407" s="104"/>
      <c r="AP407" s="104"/>
      <c r="AQ407" s="103"/>
      <c r="AV407" s="103"/>
      <c r="AW407" s="104"/>
      <c r="AX407" s="104"/>
      <c r="AY407" s="104"/>
      <c r="AZ407" s="104"/>
      <c r="BA407" s="104"/>
      <c r="BB407" s="104"/>
      <c r="BC407" s="104"/>
      <c r="BD407" s="104"/>
      <c r="BE407" s="104"/>
      <c r="BF407" s="104"/>
      <c r="BG407" s="104"/>
      <c r="BH407" s="104"/>
      <c r="BI407" s="104"/>
      <c r="BO407" s="103"/>
      <c r="BP407" s="104"/>
      <c r="BQ407" s="104"/>
      <c r="BR407" s="104"/>
      <c r="BS407" s="104"/>
      <c r="BT407" s="104"/>
      <c r="BU407" s="104"/>
      <c r="BV407" s="104"/>
      <c r="BW407" s="104"/>
      <c r="BX407" s="104"/>
      <c r="BY407" s="104"/>
      <c r="BZ407" s="104"/>
      <c r="CA407" s="104"/>
      <c r="CB407" s="104"/>
      <c r="CH407" s="103"/>
      <c r="CI407" s="104"/>
      <c r="CJ407" s="104"/>
      <c r="CK407" s="104"/>
      <c r="CL407" s="104"/>
      <c r="CM407" s="104"/>
      <c r="CN407" s="104"/>
      <c r="CO407" s="104"/>
      <c r="CP407" s="104"/>
      <c r="CQ407" s="104"/>
      <c r="CR407" s="104"/>
      <c r="CS407" s="104"/>
      <c r="CT407" s="104"/>
      <c r="CU407" s="104"/>
      <c r="DA407" s="103"/>
      <c r="DB407" s="104"/>
      <c r="DC407" s="104"/>
      <c r="DD407" s="104"/>
      <c r="DE407" s="104"/>
      <c r="DF407" s="104"/>
      <c r="DG407" s="104"/>
      <c r="DH407" s="104"/>
      <c r="DI407" s="104"/>
      <c r="DJ407" s="104"/>
      <c r="DK407" s="104"/>
      <c r="DL407" s="104"/>
      <c r="DM407" s="104"/>
      <c r="DN407" s="104"/>
    </row>
    <row r="408" spans="1:118" hidden="1" outlineLevel="1">
      <c r="A408" s="367" t="s">
        <v>669</v>
      </c>
      <c r="B408" s="103" t="s">
        <v>657</v>
      </c>
      <c r="C408" s="103"/>
      <c r="D408" s="103"/>
      <c r="E408" s="103"/>
      <c r="F408" s="103"/>
      <c r="G408" s="103"/>
      <c r="H408" s="103"/>
      <c r="I408" s="103"/>
      <c r="J408" s="99" t="s">
        <v>238</v>
      </c>
      <c r="K408" s="357"/>
      <c r="L408" s="358"/>
      <c r="M408" s="358"/>
      <c r="N408" s="358"/>
      <c r="O408" s="358"/>
      <c r="P408" s="103"/>
      <c r="Q408" s="103"/>
      <c r="R408" s="103"/>
      <c r="S408" s="103"/>
      <c r="T408" s="103"/>
      <c r="U408" s="103"/>
      <c r="V408" s="103"/>
      <c r="W408" s="103"/>
      <c r="X408" s="103"/>
      <c r="Y408" s="103"/>
      <c r="Z408" s="103"/>
      <c r="AA408" s="103"/>
      <c r="AB408" s="103"/>
      <c r="AC408" s="103"/>
      <c r="AD408" s="104"/>
      <c r="AE408" s="104"/>
      <c r="AF408" s="104"/>
      <c r="AG408" s="104"/>
      <c r="AH408" s="104"/>
      <c r="AI408" s="104"/>
      <c r="AJ408" s="104"/>
      <c r="AK408" s="104"/>
      <c r="AL408" s="104"/>
      <c r="AM408" s="104"/>
      <c r="AN408" s="104"/>
      <c r="AO408" s="104"/>
      <c r="AP408" s="104"/>
      <c r="AQ408" s="103"/>
      <c r="AV408" s="103"/>
      <c r="AW408" s="104"/>
      <c r="AX408" s="104"/>
      <c r="AY408" s="104"/>
      <c r="AZ408" s="104"/>
      <c r="BA408" s="104"/>
      <c r="BB408" s="104"/>
      <c r="BC408" s="104"/>
      <c r="BD408" s="104"/>
      <c r="BE408" s="104"/>
      <c r="BF408" s="104"/>
      <c r="BG408" s="104"/>
      <c r="BH408" s="104"/>
      <c r="BI408" s="104"/>
      <c r="BO408" s="103"/>
      <c r="BP408" s="104"/>
      <c r="BQ408" s="104"/>
      <c r="BR408" s="104"/>
      <c r="BS408" s="104"/>
      <c r="BT408" s="104"/>
      <c r="BU408" s="104"/>
      <c r="BV408" s="104"/>
      <c r="BW408" s="104"/>
      <c r="BX408" s="104"/>
      <c r="BY408" s="104"/>
      <c r="BZ408" s="104"/>
      <c r="CA408" s="104"/>
      <c r="CB408" s="104"/>
      <c r="CH408" s="103"/>
      <c r="CI408" s="104"/>
      <c r="CJ408" s="104"/>
      <c r="CK408" s="104"/>
      <c r="CL408" s="104"/>
      <c r="CM408" s="104"/>
      <c r="CN408" s="104"/>
      <c r="CO408" s="104"/>
      <c r="CP408" s="104"/>
      <c r="CQ408" s="104"/>
      <c r="CR408" s="104"/>
      <c r="CS408" s="104"/>
      <c r="CT408" s="104"/>
      <c r="CU408" s="104"/>
      <c r="DA408" s="103"/>
      <c r="DB408" s="104"/>
      <c r="DC408" s="104"/>
      <c r="DD408" s="104"/>
      <c r="DE408" s="104"/>
      <c r="DF408" s="104"/>
      <c r="DG408" s="104"/>
      <c r="DH408" s="104"/>
      <c r="DI408" s="104"/>
      <c r="DJ408" s="104"/>
      <c r="DK408" s="104"/>
      <c r="DL408" s="104"/>
      <c r="DM408" s="104"/>
      <c r="DN408" s="104"/>
    </row>
    <row r="409" spans="1:118" hidden="1" outlineLevel="1">
      <c r="A409" s="368" t="str">
        <f>A408</f>
        <v>[ESO Affiliate or Related Undertaking that do not trade / transact with the ESO 2]</v>
      </c>
      <c r="B409" s="103" t="s">
        <v>640</v>
      </c>
      <c r="C409" s="103"/>
      <c r="D409" s="103"/>
      <c r="E409" s="103"/>
      <c r="F409" s="103"/>
      <c r="G409" s="103"/>
      <c r="H409" s="103"/>
      <c r="I409" s="103"/>
      <c r="J409" s="99" t="s">
        <v>238</v>
      </c>
      <c r="K409" s="357"/>
      <c r="L409" s="358"/>
      <c r="M409" s="358"/>
      <c r="N409" s="358"/>
      <c r="O409" s="358"/>
      <c r="P409" s="103"/>
      <c r="Q409" s="103"/>
      <c r="R409" s="103"/>
      <c r="S409" s="103"/>
      <c r="T409" s="103"/>
      <c r="U409" s="103"/>
      <c r="V409" s="103"/>
      <c r="W409" s="103"/>
      <c r="X409" s="103"/>
      <c r="Y409" s="103"/>
      <c r="Z409" s="103"/>
      <c r="AA409" s="103"/>
      <c r="AB409" s="103"/>
      <c r="AC409" s="103"/>
      <c r="AD409" s="104"/>
      <c r="AE409" s="104"/>
      <c r="AF409" s="104"/>
      <c r="AG409" s="104"/>
      <c r="AH409" s="104"/>
      <c r="AI409" s="104"/>
      <c r="AJ409" s="104"/>
      <c r="AK409" s="104"/>
      <c r="AL409" s="104"/>
      <c r="AM409" s="104"/>
      <c r="AN409" s="104"/>
      <c r="AO409" s="104"/>
      <c r="AP409" s="104"/>
      <c r="AQ409" s="103"/>
      <c r="AV409" s="103"/>
      <c r="AW409" s="104"/>
      <c r="AX409" s="104"/>
      <c r="AY409" s="104"/>
      <c r="AZ409" s="104"/>
      <c r="BA409" s="104"/>
      <c r="BB409" s="104"/>
      <c r="BC409" s="104"/>
      <c r="BD409" s="104"/>
      <c r="BE409" s="104"/>
      <c r="BF409" s="104"/>
      <c r="BG409" s="104"/>
      <c r="BH409" s="104"/>
      <c r="BI409" s="104"/>
      <c r="BO409" s="103"/>
      <c r="BP409" s="104"/>
      <c r="BQ409" s="104"/>
      <c r="BR409" s="104"/>
      <c r="BS409" s="104"/>
      <c r="BT409" s="104"/>
      <c r="BU409" s="104"/>
      <c r="BV409" s="104"/>
      <c r="BW409" s="104"/>
      <c r="BX409" s="104"/>
      <c r="BY409" s="104"/>
      <c r="BZ409" s="104"/>
      <c r="CA409" s="104"/>
      <c r="CB409" s="104"/>
      <c r="CH409" s="103"/>
      <c r="CI409" s="104"/>
      <c r="CJ409" s="104"/>
      <c r="CK409" s="104"/>
      <c r="CL409" s="104"/>
      <c r="CM409" s="104"/>
      <c r="CN409" s="104"/>
      <c r="CO409" s="104"/>
      <c r="CP409" s="104"/>
      <c r="CQ409" s="104"/>
      <c r="CR409" s="104"/>
      <c r="CS409" s="104"/>
      <c r="CT409" s="104"/>
      <c r="CU409" s="104"/>
      <c r="DA409" s="103"/>
      <c r="DB409" s="104"/>
      <c r="DC409" s="104"/>
      <c r="DD409" s="104"/>
      <c r="DE409" s="104"/>
      <c r="DF409" s="104"/>
      <c r="DG409" s="104"/>
      <c r="DH409" s="104"/>
      <c r="DI409" s="104"/>
      <c r="DJ409" s="104"/>
      <c r="DK409" s="104"/>
      <c r="DL409" s="104"/>
      <c r="DM409" s="104"/>
      <c r="DN409" s="104"/>
    </row>
    <row r="410" spans="1:118" hidden="1" outlineLevel="1">
      <c r="A410" s="368" t="str">
        <f>A408</f>
        <v>[ESO Affiliate or Related Undertaking that do not trade / transact with the ESO 2]</v>
      </c>
      <c r="B410" s="103" t="s">
        <v>658</v>
      </c>
      <c r="C410" s="103"/>
      <c r="D410" s="103"/>
      <c r="E410" s="103"/>
      <c r="F410" s="103"/>
      <c r="G410" s="103"/>
      <c r="H410" s="103"/>
      <c r="I410" s="103"/>
      <c r="J410" s="99" t="s">
        <v>226</v>
      </c>
      <c r="K410" s="365">
        <f t="shared" ref="K410:O410" si="163">IFERROR(K409/K408,0)</f>
        <v>0</v>
      </c>
      <c r="L410" s="366">
        <f t="shared" si="163"/>
        <v>0</v>
      </c>
      <c r="M410" s="366">
        <f t="shared" si="163"/>
        <v>0</v>
      </c>
      <c r="N410" s="366">
        <f t="shared" si="163"/>
        <v>0</v>
      </c>
      <c r="O410" s="366">
        <f t="shared" si="163"/>
        <v>0</v>
      </c>
      <c r="P410" s="103"/>
      <c r="Q410" s="103"/>
      <c r="R410" s="103"/>
      <c r="S410" s="103"/>
      <c r="T410" s="103"/>
      <c r="U410" s="103"/>
      <c r="V410" s="103"/>
      <c r="W410" s="103"/>
      <c r="X410" s="103"/>
      <c r="Y410" s="103"/>
      <c r="Z410" s="103"/>
      <c r="AA410" s="103"/>
      <c r="AB410" s="103"/>
      <c r="AC410" s="103"/>
      <c r="AD410" s="104"/>
      <c r="AE410" s="104"/>
      <c r="AF410" s="104"/>
      <c r="AG410" s="104"/>
      <c r="AH410" s="104"/>
      <c r="AI410" s="104"/>
      <c r="AJ410" s="104"/>
      <c r="AK410" s="104"/>
      <c r="AL410" s="104"/>
      <c r="AM410" s="104"/>
      <c r="AN410" s="104"/>
      <c r="AO410" s="104"/>
      <c r="AP410" s="104"/>
      <c r="AQ410" s="103"/>
      <c r="AV410" s="103"/>
      <c r="AW410" s="104"/>
      <c r="AX410" s="104"/>
      <c r="AY410" s="104"/>
      <c r="AZ410" s="104"/>
      <c r="BA410" s="104"/>
      <c r="BB410" s="104"/>
      <c r="BC410" s="104"/>
      <c r="BD410" s="104"/>
      <c r="BE410" s="104"/>
      <c r="BF410" s="104"/>
      <c r="BG410" s="104"/>
      <c r="BH410" s="104"/>
      <c r="BI410" s="104"/>
      <c r="BO410" s="103"/>
      <c r="BP410" s="104"/>
      <c r="BQ410" s="104"/>
      <c r="BR410" s="104"/>
      <c r="BS410" s="104"/>
      <c r="BT410" s="104"/>
      <c r="BU410" s="104"/>
      <c r="BV410" s="104"/>
      <c r="BW410" s="104"/>
      <c r="BX410" s="104"/>
      <c r="BY410" s="104"/>
      <c r="BZ410" s="104"/>
      <c r="CA410" s="104"/>
      <c r="CB410" s="104"/>
      <c r="CH410" s="103"/>
      <c r="CI410" s="104"/>
      <c r="CJ410" s="104"/>
      <c r="CK410" s="104"/>
      <c r="CL410" s="104"/>
      <c r="CM410" s="104"/>
      <c r="CN410" s="104"/>
      <c r="CO410" s="104"/>
      <c r="CP410" s="104"/>
      <c r="CQ410" s="104"/>
      <c r="CR410" s="104"/>
      <c r="CS410" s="104"/>
      <c r="CT410" s="104"/>
      <c r="CU410" s="104"/>
      <c r="DA410" s="103"/>
      <c r="DB410" s="104"/>
      <c r="DC410" s="104"/>
      <c r="DD410" s="104"/>
      <c r="DE410" s="104"/>
      <c r="DF410" s="104"/>
      <c r="DG410" s="104"/>
      <c r="DH410" s="104"/>
      <c r="DI410" s="104"/>
      <c r="DJ410" s="104"/>
      <c r="DK410" s="104"/>
      <c r="DL410" s="104"/>
      <c r="DM410" s="104"/>
      <c r="DN410" s="104"/>
    </row>
    <row r="411" spans="1:118" hidden="1" outlineLevel="1">
      <c r="A411" s="367" t="s">
        <v>670</v>
      </c>
      <c r="B411" s="103" t="s">
        <v>657</v>
      </c>
      <c r="C411" s="103"/>
      <c r="D411" s="103"/>
      <c r="E411" s="103"/>
      <c r="F411" s="103"/>
      <c r="G411" s="103"/>
      <c r="H411" s="103"/>
      <c r="I411" s="103"/>
      <c r="J411" s="99" t="s">
        <v>238</v>
      </c>
      <c r="K411" s="357"/>
      <c r="L411" s="358"/>
      <c r="M411" s="358"/>
      <c r="N411" s="358"/>
      <c r="O411" s="358"/>
      <c r="P411" s="103"/>
      <c r="Q411" s="103"/>
      <c r="R411" s="103"/>
      <c r="S411" s="103"/>
      <c r="T411" s="103"/>
      <c r="U411" s="103"/>
      <c r="V411" s="103"/>
      <c r="W411" s="103"/>
      <c r="X411" s="103"/>
      <c r="Y411" s="103"/>
      <c r="Z411" s="103"/>
      <c r="AA411" s="103"/>
      <c r="AB411" s="103"/>
      <c r="AC411" s="103"/>
      <c r="AD411" s="104"/>
      <c r="AE411" s="104"/>
      <c r="AF411" s="104"/>
      <c r="AG411" s="104"/>
      <c r="AH411" s="104"/>
      <c r="AI411" s="104"/>
      <c r="AJ411" s="104"/>
      <c r="AK411" s="104"/>
      <c r="AL411" s="104"/>
      <c r="AM411" s="104"/>
      <c r="AN411" s="104"/>
      <c r="AO411" s="104"/>
      <c r="AP411" s="104"/>
      <c r="AQ411" s="103"/>
      <c r="AV411" s="103"/>
      <c r="AW411" s="104"/>
      <c r="AX411" s="104"/>
      <c r="AY411" s="104"/>
      <c r="AZ411" s="104"/>
      <c r="BA411" s="104"/>
      <c r="BB411" s="104"/>
      <c r="BC411" s="104"/>
      <c r="BD411" s="104"/>
      <c r="BE411" s="104"/>
      <c r="BF411" s="104"/>
      <c r="BG411" s="104"/>
      <c r="BH411" s="104"/>
      <c r="BI411" s="104"/>
      <c r="BO411" s="103"/>
      <c r="BP411" s="104"/>
      <c r="BQ411" s="104"/>
      <c r="BR411" s="104"/>
      <c r="BS411" s="104"/>
      <c r="BT411" s="104"/>
      <c r="BU411" s="104"/>
      <c r="BV411" s="104"/>
      <c r="BW411" s="104"/>
      <c r="BX411" s="104"/>
      <c r="BY411" s="104"/>
      <c r="BZ411" s="104"/>
      <c r="CA411" s="104"/>
      <c r="CB411" s="104"/>
      <c r="CH411" s="103"/>
      <c r="CI411" s="104"/>
      <c r="CJ411" s="104"/>
      <c r="CK411" s="104"/>
      <c r="CL411" s="104"/>
      <c r="CM411" s="104"/>
      <c r="CN411" s="104"/>
      <c r="CO411" s="104"/>
      <c r="CP411" s="104"/>
      <c r="CQ411" s="104"/>
      <c r="CR411" s="104"/>
      <c r="CS411" s="104"/>
      <c r="CT411" s="104"/>
      <c r="CU411" s="104"/>
      <c r="DA411" s="103"/>
      <c r="DB411" s="104"/>
      <c r="DC411" s="104"/>
      <c r="DD411" s="104"/>
      <c r="DE411" s="104"/>
      <c r="DF411" s="104"/>
      <c r="DG411" s="104"/>
      <c r="DH411" s="104"/>
      <c r="DI411" s="104"/>
      <c r="DJ411" s="104"/>
      <c r="DK411" s="104"/>
      <c r="DL411" s="104"/>
      <c r="DM411" s="104"/>
      <c r="DN411" s="104"/>
    </row>
    <row r="412" spans="1:118" hidden="1" outlineLevel="1">
      <c r="A412" s="368" t="str">
        <f>A411</f>
        <v>[ESO Affiliate or Related Undertaking that do not trade / transact with the ESO 3]</v>
      </c>
      <c r="B412" s="103" t="s">
        <v>640</v>
      </c>
      <c r="C412" s="103"/>
      <c r="D412" s="103"/>
      <c r="E412" s="103"/>
      <c r="F412" s="103"/>
      <c r="G412" s="103"/>
      <c r="H412" s="103"/>
      <c r="I412" s="103"/>
      <c r="J412" s="99" t="s">
        <v>238</v>
      </c>
      <c r="K412" s="357"/>
      <c r="L412" s="358"/>
      <c r="M412" s="358"/>
      <c r="N412" s="358"/>
      <c r="O412" s="358"/>
      <c r="P412" s="103"/>
      <c r="Q412" s="103"/>
      <c r="R412" s="103"/>
      <c r="S412" s="103"/>
      <c r="T412" s="103"/>
      <c r="U412" s="103"/>
      <c r="V412" s="103"/>
      <c r="W412" s="103"/>
      <c r="X412" s="103"/>
      <c r="Y412" s="103"/>
      <c r="Z412" s="103"/>
      <c r="AA412" s="103"/>
      <c r="AB412" s="103"/>
      <c r="AC412" s="103"/>
      <c r="AD412" s="104"/>
      <c r="AE412" s="104"/>
      <c r="AF412" s="104"/>
      <c r="AG412" s="104"/>
      <c r="AH412" s="104"/>
      <c r="AI412" s="104"/>
      <c r="AJ412" s="104"/>
      <c r="AK412" s="104"/>
      <c r="AL412" s="104"/>
      <c r="AM412" s="104"/>
      <c r="AN412" s="104"/>
      <c r="AO412" s="104"/>
      <c r="AP412" s="104"/>
      <c r="AQ412" s="103"/>
      <c r="AV412" s="103"/>
      <c r="AW412" s="104"/>
      <c r="AX412" s="104"/>
      <c r="AY412" s="104"/>
      <c r="AZ412" s="104"/>
      <c r="BA412" s="104"/>
      <c r="BB412" s="104"/>
      <c r="BC412" s="104"/>
      <c r="BD412" s="104"/>
      <c r="BE412" s="104"/>
      <c r="BF412" s="104"/>
      <c r="BG412" s="104"/>
      <c r="BH412" s="104"/>
      <c r="BI412" s="104"/>
      <c r="BO412" s="103"/>
      <c r="BP412" s="104"/>
      <c r="BQ412" s="104"/>
      <c r="BR412" s="104"/>
      <c r="BS412" s="104"/>
      <c r="BT412" s="104"/>
      <c r="BU412" s="104"/>
      <c r="BV412" s="104"/>
      <c r="BW412" s="104"/>
      <c r="BX412" s="104"/>
      <c r="BY412" s="104"/>
      <c r="BZ412" s="104"/>
      <c r="CA412" s="104"/>
      <c r="CB412" s="104"/>
      <c r="CH412" s="103"/>
      <c r="CI412" s="104"/>
      <c r="CJ412" s="104"/>
      <c r="CK412" s="104"/>
      <c r="CL412" s="104"/>
      <c r="CM412" s="104"/>
      <c r="CN412" s="104"/>
      <c r="CO412" s="104"/>
      <c r="CP412" s="104"/>
      <c r="CQ412" s="104"/>
      <c r="CR412" s="104"/>
      <c r="CS412" s="104"/>
      <c r="CT412" s="104"/>
      <c r="CU412" s="104"/>
      <c r="DA412" s="103"/>
      <c r="DB412" s="104"/>
      <c r="DC412" s="104"/>
      <c r="DD412" s="104"/>
      <c r="DE412" s="104"/>
      <c r="DF412" s="104"/>
      <c r="DG412" s="104"/>
      <c r="DH412" s="104"/>
      <c r="DI412" s="104"/>
      <c r="DJ412" s="104"/>
      <c r="DK412" s="104"/>
      <c r="DL412" s="104"/>
      <c r="DM412" s="104"/>
      <c r="DN412" s="104"/>
    </row>
    <row r="413" spans="1:118" hidden="1" outlineLevel="1">
      <c r="A413" s="368" t="str">
        <f>A411</f>
        <v>[ESO Affiliate or Related Undertaking that do not trade / transact with the ESO 3]</v>
      </c>
      <c r="B413" s="103" t="s">
        <v>658</v>
      </c>
      <c r="C413" s="103"/>
      <c r="D413" s="103"/>
      <c r="E413" s="103"/>
      <c r="F413" s="103"/>
      <c r="G413" s="103"/>
      <c r="H413" s="103"/>
      <c r="I413" s="103"/>
      <c r="J413" s="99" t="s">
        <v>226</v>
      </c>
      <c r="K413" s="365">
        <f t="shared" ref="K413:O413" si="164">IFERROR(K412/K411,0)</f>
        <v>0</v>
      </c>
      <c r="L413" s="366">
        <f t="shared" si="164"/>
        <v>0</v>
      </c>
      <c r="M413" s="366">
        <f t="shared" si="164"/>
        <v>0</v>
      </c>
      <c r="N413" s="366">
        <f t="shared" si="164"/>
        <v>0</v>
      </c>
      <c r="O413" s="366">
        <f t="shared" si="164"/>
        <v>0</v>
      </c>
      <c r="P413" s="103"/>
      <c r="Q413" s="103"/>
      <c r="R413" s="103"/>
      <c r="S413" s="103"/>
      <c r="T413" s="103"/>
      <c r="U413" s="103"/>
      <c r="V413" s="103"/>
      <c r="W413" s="103"/>
      <c r="X413" s="103"/>
      <c r="Y413" s="103"/>
      <c r="Z413" s="103"/>
      <c r="AA413" s="103"/>
      <c r="AB413" s="103"/>
      <c r="AC413" s="103"/>
      <c r="AD413" s="104"/>
      <c r="AE413" s="104"/>
      <c r="AF413" s="104"/>
      <c r="AG413" s="104"/>
      <c r="AH413" s="104"/>
      <c r="AI413" s="104"/>
      <c r="AJ413" s="104"/>
      <c r="AK413" s="104"/>
      <c r="AL413" s="104"/>
      <c r="AM413" s="104"/>
      <c r="AN413" s="104"/>
      <c r="AO413" s="104"/>
      <c r="AP413" s="104"/>
      <c r="AQ413" s="103"/>
      <c r="AV413" s="103"/>
      <c r="AW413" s="104"/>
      <c r="AX413" s="104"/>
      <c r="AY413" s="104"/>
      <c r="AZ413" s="104"/>
      <c r="BA413" s="104"/>
      <c r="BB413" s="104"/>
      <c r="BC413" s="104"/>
      <c r="BD413" s="104"/>
      <c r="BE413" s="104"/>
      <c r="BF413" s="104"/>
      <c r="BG413" s="104"/>
      <c r="BH413" s="104"/>
      <c r="BI413" s="104"/>
      <c r="BO413" s="103"/>
      <c r="BP413" s="104"/>
      <c r="BQ413" s="104"/>
      <c r="BR413" s="104"/>
      <c r="BS413" s="104"/>
      <c r="BT413" s="104"/>
      <c r="BU413" s="104"/>
      <c r="BV413" s="104"/>
      <c r="BW413" s="104"/>
      <c r="BX413" s="104"/>
      <c r="BY413" s="104"/>
      <c r="BZ413" s="104"/>
      <c r="CA413" s="104"/>
      <c r="CB413" s="104"/>
      <c r="CH413" s="103"/>
      <c r="CI413" s="104"/>
      <c r="CJ413" s="104"/>
      <c r="CK413" s="104"/>
      <c r="CL413" s="104"/>
      <c r="CM413" s="104"/>
      <c r="CN413" s="104"/>
      <c r="CO413" s="104"/>
      <c r="CP413" s="104"/>
      <c r="CQ413" s="104"/>
      <c r="CR413" s="104"/>
      <c r="CS413" s="104"/>
      <c r="CT413" s="104"/>
      <c r="CU413" s="104"/>
      <c r="DA413" s="103"/>
      <c r="DB413" s="104"/>
      <c r="DC413" s="104"/>
      <c r="DD413" s="104"/>
      <c r="DE413" s="104"/>
      <c r="DF413" s="104"/>
      <c r="DG413" s="104"/>
      <c r="DH413" s="104"/>
      <c r="DI413" s="104"/>
      <c r="DJ413" s="104"/>
      <c r="DK413" s="104"/>
      <c r="DL413" s="104"/>
      <c r="DM413" s="104"/>
      <c r="DN413" s="104"/>
    </row>
    <row r="414" spans="1:118" hidden="1" outlineLevel="1">
      <c r="A414" s="367" t="s">
        <v>663</v>
      </c>
      <c r="B414" s="103" t="s">
        <v>657</v>
      </c>
      <c r="C414" s="103"/>
      <c r="D414" s="103"/>
      <c r="E414" s="103"/>
      <c r="F414" s="103"/>
      <c r="G414" s="103"/>
      <c r="H414" s="103"/>
      <c r="I414" s="103"/>
      <c r="J414" s="99" t="s">
        <v>238</v>
      </c>
      <c r="K414" s="357"/>
      <c r="L414" s="358"/>
      <c r="M414" s="358"/>
      <c r="N414" s="358"/>
      <c r="O414" s="358"/>
      <c r="P414" s="103"/>
      <c r="Q414" s="103"/>
      <c r="R414" s="103"/>
      <c r="S414" s="103"/>
      <c r="T414" s="103"/>
      <c r="U414" s="103"/>
      <c r="V414" s="103"/>
      <c r="W414" s="103"/>
      <c r="X414" s="103"/>
      <c r="Y414" s="103"/>
      <c r="Z414" s="103"/>
      <c r="AA414" s="103"/>
      <c r="AB414" s="103"/>
      <c r="AC414" s="103"/>
      <c r="AD414" s="104"/>
      <c r="AE414" s="104"/>
      <c r="AF414" s="104"/>
      <c r="AG414" s="104"/>
      <c r="AH414" s="104"/>
      <c r="AI414" s="104"/>
      <c r="AJ414" s="104"/>
      <c r="AK414" s="104"/>
      <c r="AL414" s="104"/>
      <c r="AM414" s="104"/>
      <c r="AN414" s="104"/>
      <c r="AO414" s="104"/>
      <c r="AP414" s="104"/>
      <c r="AQ414" s="103"/>
      <c r="AV414" s="103"/>
      <c r="AW414" s="104"/>
      <c r="AX414" s="104"/>
      <c r="AY414" s="104"/>
      <c r="AZ414" s="104"/>
      <c r="BA414" s="104"/>
      <c r="BB414" s="104"/>
      <c r="BC414" s="104"/>
      <c r="BD414" s="104"/>
      <c r="BE414" s="104"/>
      <c r="BF414" s="104"/>
      <c r="BG414" s="104"/>
      <c r="BH414" s="104"/>
      <c r="BI414" s="104"/>
      <c r="BO414" s="103"/>
      <c r="BP414" s="104"/>
      <c r="BQ414" s="104"/>
      <c r="BR414" s="104"/>
      <c r="BS414" s="104"/>
      <c r="BT414" s="104"/>
      <c r="BU414" s="104"/>
      <c r="BV414" s="104"/>
      <c r="BW414" s="104"/>
      <c r="BX414" s="104"/>
      <c r="BY414" s="104"/>
      <c r="BZ414" s="104"/>
      <c r="CA414" s="104"/>
      <c r="CB414" s="104"/>
      <c r="CH414" s="103"/>
      <c r="CI414" s="104"/>
      <c r="CJ414" s="104"/>
      <c r="CK414" s="104"/>
      <c r="CL414" s="104"/>
      <c r="CM414" s="104"/>
      <c r="CN414" s="104"/>
      <c r="CO414" s="104"/>
      <c r="CP414" s="104"/>
      <c r="CQ414" s="104"/>
      <c r="CR414" s="104"/>
      <c r="CS414" s="104"/>
      <c r="CT414" s="104"/>
      <c r="CU414" s="104"/>
      <c r="DA414" s="103"/>
      <c r="DB414" s="104"/>
      <c r="DC414" s="104"/>
      <c r="DD414" s="104"/>
      <c r="DE414" s="104"/>
      <c r="DF414" s="104"/>
      <c r="DG414" s="104"/>
      <c r="DH414" s="104"/>
      <c r="DI414" s="104"/>
      <c r="DJ414" s="104"/>
      <c r="DK414" s="104"/>
      <c r="DL414" s="104"/>
      <c r="DM414" s="104"/>
      <c r="DN414" s="104"/>
    </row>
    <row r="415" spans="1:118" hidden="1" outlineLevel="1">
      <c r="A415" s="368" t="str">
        <f>A414</f>
        <v>[ESO Affiliate or Related Undertaking that do not trade / transact with the ESO 4]</v>
      </c>
      <c r="B415" s="103" t="s">
        <v>640</v>
      </c>
      <c r="C415" s="103"/>
      <c r="D415" s="103"/>
      <c r="E415" s="103"/>
      <c r="F415" s="103"/>
      <c r="G415" s="103"/>
      <c r="H415" s="103"/>
      <c r="I415" s="103"/>
      <c r="J415" s="99" t="s">
        <v>238</v>
      </c>
      <c r="K415" s="357"/>
      <c r="L415" s="358"/>
      <c r="M415" s="358"/>
      <c r="N415" s="358"/>
      <c r="O415" s="358"/>
      <c r="P415" s="103"/>
      <c r="Q415" s="103"/>
      <c r="R415" s="103"/>
      <c r="S415" s="103"/>
      <c r="T415" s="103"/>
      <c r="U415" s="103"/>
      <c r="V415" s="103"/>
      <c r="W415" s="103"/>
      <c r="X415" s="103"/>
      <c r="Y415" s="103"/>
      <c r="Z415" s="103"/>
      <c r="AA415" s="103"/>
      <c r="AB415" s="103"/>
      <c r="AC415" s="103"/>
      <c r="AD415" s="104"/>
      <c r="AE415" s="104"/>
      <c r="AF415" s="104"/>
      <c r="AG415" s="104"/>
      <c r="AH415" s="104"/>
      <c r="AI415" s="104"/>
      <c r="AJ415" s="104"/>
      <c r="AK415" s="104"/>
      <c r="AL415" s="104"/>
      <c r="AM415" s="104"/>
      <c r="AN415" s="104"/>
      <c r="AO415" s="104"/>
      <c r="AP415" s="104"/>
      <c r="AQ415" s="103"/>
      <c r="AV415" s="103"/>
      <c r="AW415" s="104"/>
      <c r="AX415" s="104"/>
      <c r="AY415" s="104"/>
      <c r="AZ415" s="104"/>
      <c r="BA415" s="104"/>
      <c r="BB415" s="104"/>
      <c r="BC415" s="104"/>
      <c r="BD415" s="104"/>
      <c r="BE415" s="104"/>
      <c r="BF415" s="104"/>
      <c r="BG415" s="104"/>
      <c r="BH415" s="104"/>
      <c r="BI415" s="104"/>
      <c r="BO415" s="103"/>
      <c r="BP415" s="104"/>
      <c r="BQ415" s="104"/>
      <c r="BR415" s="104"/>
      <c r="BS415" s="104"/>
      <c r="BT415" s="104"/>
      <c r="BU415" s="104"/>
      <c r="BV415" s="104"/>
      <c r="BW415" s="104"/>
      <c r="BX415" s="104"/>
      <c r="BY415" s="104"/>
      <c r="BZ415" s="104"/>
      <c r="CA415" s="104"/>
      <c r="CB415" s="104"/>
      <c r="CH415" s="103"/>
      <c r="CI415" s="104"/>
      <c r="CJ415" s="104"/>
      <c r="CK415" s="104"/>
      <c r="CL415" s="104"/>
      <c r="CM415" s="104"/>
      <c r="CN415" s="104"/>
      <c r="CO415" s="104"/>
      <c r="CP415" s="104"/>
      <c r="CQ415" s="104"/>
      <c r="CR415" s="104"/>
      <c r="CS415" s="104"/>
      <c r="CT415" s="104"/>
      <c r="CU415" s="104"/>
      <c r="DA415" s="103"/>
      <c r="DB415" s="104"/>
      <c r="DC415" s="104"/>
      <c r="DD415" s="104"/>
      <c r="DE415" s="104"/>
      <c r="DF415" s="104"/>
      <c r="DG415" s="104"/>
      <c r="DH415" s="104"/>
      <c r="DI415" s="104"/>
      <c r="DJ415" s="104"/>
      <c r="DK415" s="104"/>
      <c r="DL415" s="104"/>
      <c r="DM415" s="104"/>
      <c r="DN415" s="104"/>
    </row>
    <row r="416" spans="1:118" hidden="1" outlineLevel="1">
      <c r="A416" s="368" t="str">
        <f>A414</f>
        <v>[ESO Affiliate or Related Undertaking that do not trade / transact with the ESO 4]</v>
      </c>
      <c r="B416" s="103" t="s">
        <v>658</v>
      </c>
      <c r="C416" s="103"/>
      <c r="D416" s="103"/>
      <c r="E416" s="103"/>
      <c r="F416" s="103"/>
      <c r="G416" s="103"/>
      <c r="H416" s="103"/>
      <c r="I416" s="103"/>
      <c r="J416" s="99" t="s">
        <v>226</v>
      </c>
      <c r="K416" s="365">
        <f t="shared" ref="K416:O416" si="165">IFERROR(K415/K414,0)</f>
        <v>0</v>
      </c>
      <c r="L416" s="366">
        <f t="shared" si="165"/>
        <v>0</v>
      </c>
      <c r="M416" s="366">
        <f t="shared" si="165"/>
        <v>0</v>
      </c>
      <c r="N416" s="366">
        <f t="shared" si="165"/>
        <v>0</v>
      </c>
      <c r="O416" s="366">
        <f t="shared" si="165"/>
        <v>0</v>
      </c>
      <c r="P416" s="103"/>
      <c r="Q416" s="103"/>
      <c r="R416" s="103"/>
      <c r="S416" s="103"/>
      <c r="T416" s="103"/>
      <c r="U416" s="103"/>
      <c r="V416" s="103"/>
      <c r="W416" s="103"/>
      <c r="X416" s="103"/>
      <c r="Y416" s="103"/>
      <c r="Z416" s="103"/>
      <c r="AA416" s="103"/>
      <c r="AB416" s="103"/>
      <c r="AC416" s="103"/>
      <c r="AD416" s="104"/>
      <c r="AE416" s="104"/>
      <c r="AF416" s="104"/>
      <c r="AG416" s="104"/>
      <c r="AH416" s="104"/>
      <c r="AI416" s="104"/>
      <c r="AJ416" s="104"/>
      <c r="AK416" s="104"/>
      <c r="AL416" s="104"/>
      <c r="AM416" s="104"/>
      <c r="AN416" s="104"/>
      <c r="AO416" s="104"/>
      <c r="AP416" s="104"/>
      <c r="AQ416" s="103"/>
      <c r="AV416" s="103"/>
      <c r="AW416" s="104"/>
      <c r="AX416" s="104"/>
      <c r="AY416" s="104"/>
      <c r="AZ416" s="104"/>
      <c r="BA416" s="104"/>
      <c r="BB416" s="104"/>
      <c r="BC416" s="104"/>
      <c r="BD416" s="104"/>
      <c r="BE416" s="104"/>
      <c r="BF416" s="104"/>
      <c r="BG416" s="104"/>
      <c r="BH416" s="104"/>
      <c r="BI416" s="104"/>
      <c r="BO416" s="103"/>
      <c r="BP416" s="104"/>
      <c r="BQ416" s="104"/>
      <c r="BR416" s="104"/>
      <c r="BS416" s="104"/>
      <c r="BT416" s="104"/>
      <c r="BU416" s="104"/>
      <c r="BV416" s="104"/>
      <c r="BW416" s="104"/>
      <c r="BX416" s="104"/>
      <c r="BY416" s="104"/>
      <c r="BZ416" s="104"/>
      <c r="CA416" s="104"/>
      <c r="CB416" s="104"/>
      <c r="CH416" s="103"/>
      <c r="CI416" s="104"/>
      <c r="CJ416" s="104"/>
      <c r="CK416" s="104"/>
      <c r="CL416" s="104"/>
      <c r="CM416" s="104"/>
      <c r="CN416" s="104"/>
      <c r="CO416" s="104"/>
      <c r="CP416" s="104"/>
      <c r="CQ416" s="104"/>
      <c r="CR416" s="104"/>
      <c r="CS416" s="104"/>
      <c r="CT416" s="104"/>
      <c r="CU416" s="104"/>
      <c r="DA416" s="103"/>
      <c r="DB416" s="104"/>
      <c r="DC416" s="104"/>
      <c r="DD416" s="104"/>
      <c r="DE416" s="104"/>
      <c r="DF416" s="104"/>
      <c r="DG416" s="104"/>
      <c r="DH416" s="104"/>
      <c r="DI416" s="104"/>
      <c r="DJ416" s="104"/>
      <c r="DK416" s="104"/>
      <c r="DL416" s="104"/>
      <c r="DM416" s="104"/>
      <c r="DN416" s="104"/>
    </row>
    <row r="417" spans="1:118" hidden="1" outlineLevel="1">
      <c r="A417" s="367" t="s">
        <v>664</v>
      </c>
      <c r="B417" s="103" t="s">
        <v>657</v>
      </c>
      <c r="C417" s="103"/>
      <c r="D417" s="103"/>
      <c r="E417" s="103"/>
      <c r="F417" s="103"/>
      <c r="G417" s="103"/>
      <c r="H417" s="103"/>
      <c r="I417" s="103"/>
      <c r="J417" s="99" t="s">
        <v>238</v>
      </c>
      <c r="K417" s="357"/>
      <c r="L417" s="358"/>
      <c r="M417" s="358"/>
      <c r="N417" s="358"/>
      <c r="O417" s="358"/>
      <c r="P417" s="103"/>
      <c r="Q417" s="103"/>
      <c r="R417" s="103"/>
      <c r="S417" s="103"/>
      <c r="T417" s="103"/>
      <c r="U417" s="103"/>
      <c r="V417" s="103"/>
      <c r="W417" s="103"/>
      <c r="X417" s="103"/>
      <c r="Y417" s="103"/>
      <c r="Z417" s="103"/>
      <c r="AA417" s="103"/>
      <c r="AB417" s="103"/>
      <c r="AC417" s="103"/>
      <c r="AD417" s="104"/>
      <c r="AE417" s="104"/>
      <c r="AF417" s="104"/>
      <c r="AG417" s="104"/>
      <c r="AH417" s="104"/>
      <c r="AI417" s="104"/>
      <c r="AJ417" s="104"/>
      <c r="AK417" s="104"/>
      <c r="AL417" s="104"/>
      <c r="AM417" s="104"/>
      <c r="AN417" s="104"/>
      <c r="AO417" s="104"/>
      <c r="AP417" s="104"/>
      <c r="AQ417" s="103"/>
      <c r="AV417" s="103"/>
      <c r="AW417" s="104"/>
      <c r="AX417" s="104"/>
      <c r="AY417" s="104"/>
      <c r="AZ417" s="104"/>
      <c r="BA417" s="104"/>
      <c r="BB417" s="104"/>
      <c r="BC417" s="104"/>
      <c r="BD417" s="104"/>
      <c r="BE417" s="104"/>
      <c r="BF417" s="104"/>
      <c r="BG417" s="104"/>
      <c r="BH417" s="104"/>
      <c r="BI417" s="104"/>
      <c r="BO417" s="103"/>
      <c r="BP417" s="104"/>
      <c r="BQ417" s="104"/>
      <c r="BR417" s="104"/>
      <c r="BS417" s="104"/>
      <c r="BT417" s="104"/>
      <c r="BU417" s="104"/>
      <c r="BV417" s="104"/>
      <c r="BW417" s="104"/>
      <c r="BX417" s="104"/>
      <c r="BY417" s="104"/>
      <c r="BZ417" s="104"/>
      <c r="CA417" s="104"/>
      <c r="CB417" s="104"/>
      <c r="CH417" s="103"/>
      <c r="CI417" s="104"/>
      <c r="CJ417" s="104"/>
      <c r="CK417" s="104"/>
      <c r="CL417" s="104"/>
      <c r="CM417" s="104"/>
      <c r="CN417" s="104"/>
      <c r="CO417" s="104"/>
      <c r="CP417" s="104"/>
      <c r="CQ417" s="104"/>
      <c r="CR417" s="104"/>
      <c r="CS417" s="104"/>
      <c r="CT417" s="104"/>
      <c r="CU417" s="104"/>
      <c r="DA417" s="103"/>
      <c r="DB417" s="104"/>
      <c r="DC417" s="104"/>
      <c r="DD417" s="104"/>
      <c r="DE417" s="104"/>
      <c r="DF417" s="104"/>
      <c r="DG417" s="104"/>
      <c r="DH417" s="104"/>
      <c r="DI417" s="104"/>
      <c r="DJ417" s="104"/>
      <c r="DK417" s="104"/>
      <c r="DL417" s="104"/>
      <c r="DM417" s="104"/>
      <c r="DN417" s="104"/>
    </row>
    <row r="418" spans="1:118" hidden="1" outlineLevel="1">
      <c r="A418" s="368" t="str">
        <f>A417</f>
        <v>[ESO Affiliate or Related Undertaking that do not trade / transact with the ESO 5]</v>
      </c>
      <c r="B418" s="103" t="s">
        <v>640</v>
      </c>
      <c r="C418" s="103"/>
      <c r="D418" s="103"/>
      <c r="E418" s="103"/>
      <c r="F418" s="103"/>
      <c r="G418" s="103"/>
      <c r="H418" s="103"/>
      <c r="I418" s="103"/>
      <c r="J418" s="99" t="s">
        <v>238</v>
      </c>
      <c r="K418" s="357"/>
      <c r="L418" s="358"/>
      <c r="M418" s="358"/>
      <c r="N418" s="358"/>
      <c r="O418" s="358"/>
      <c r="P418" s="103"/>
      <c r="Q418" s="103"/>
      <c r="R418" s="103"/>
      <c r="S418" s="103"/>
      <c r="T418" s="103"/>
      <c r="U418" s="103"/>
      <c r="V418" s="103"/>
      <c r="W418" s="103"/>
      <c r="X418" s="103"/>
      <c r="Y418" s="103"/>
      <c r="Z418" s="103"/>
      <c r="AA418" s="103"/>
      <c r="AB418" s="103"/>
      <c r="AC418" s="103"/>
      <c r="AD418" s="104"/>
      <c r="AE418" s="104"/>
      <c r="AF418" s="104"/>
      <c r="AG418" s="104"/>
      <c r="AH418" s="104"/>
      <c r="AI418" s="104"/>
      <c r="AJ418" s="104"/>
      <c r="AK418" s="104"/>
      <c r="AL418" s="104"/>
      <c r="AM418" s="104"/>
      <c r="AN418" s="104"/>
      <c r="AO418" s="104"/>
      <c r="AP418" s="104"/>
      <c r="AQ418" s="103"/>
      <c r="AV418" s="103"/>
      <c r="AW418" s="104"/>
      <c r="AX418" s="104"/>
      <c r="AY418" s="104"/>
      <c r="AZ418" s="104"/>
      <c r="BA418" s="104"/>
      <c r="BB418" s="104"/>
      <c r="BC418" s="104"/>
      <c r="BD418" s="104"/>
      <c r="BE418" s="104"/>
      <c r="BF418" s="104"/>
      <c r="BG418" s="104"/>
      <c r="BH418" s="104"/>
      <c r="BI418" s="104"/>
      <c r="BO418" s="103"/>
      <c r="BP418" s="104"/>
      <c r="BQ418" s="104"/>
      <c r="BR418" s="104"/>
      <c r="BS418" s="104"/>
      <c r="BT418" s="104"/>
      <c r="BU418" s="104"/>
      <c r="BV418" s="104"/>
      <c r="BW418" s="104"/>
      <c r="BX418" s="104"/>
      <c r="BY418" s="104"/>
      <c r="BZ418" s="104"/>
      <c r="CA418" s="104"/>
      <c r="CB418" s="104"/>
      <c r="CH418" s="103"/>
      <c r="CI418" s="104"/>
      <c r="CJ418" s="104"/>
      <c r="CK418" s="104"/>
      <c r="CL418" s="104"/>
      <c r="CM418" s="104"/>
      <c r="CN418" s="104"/>
      <c r="CO418" s="104"/>
      <c r="CP418" s="104"/>
      <c r="CQ418" s="104"/>
      <c r="CR418" s="104"/>
      <c r="CS418" s="104"/>
      <c r="CT418" s="104"/>
      <c r="CU418" s="104"/>
      <c r="DA418" s="103"/>
      <c r="DB418" s="104"/>
      <c r="DC418" s="104"/>
      <c r="DD418" s="104"/>
      <c r="DE418" s="104"/>
      <c r="DF418" s="104"/>
      <c r="DG418" s="104"/>
      <c r="DH418" s="104"/>
      <c r="DI418" s="104"/>
      <c r="DJ418" s="104"/>
      <c r="DK418" s="104"/>
      <c r="DL418" s="104"/>
      <c r="DM418" s="104"/>
      <c r="DN418" s="104"/>
    </row>
    <row r="419" spans="1:118" hidden="1" outlineLevel="1">
      <c r="A419" s="368" t="str">
        <f>A417</f>
        <v>[ESO Affiliate or Related Undertaking that do not trade / transact with the ESO 5]</v>
      </c>
      <c r="B419" s="103" t="s">
        <v>658</v>
      </c>
      <c r="C419" s="103"/>
      <c r="D419" s="103"/>
      <c r="E419" s="103"/>
      <c r="F419" s="103"/>
      <c r="G419" s="103"/>
      <c r="H419" s="103"/>
      <c r="I419" s="103"/>
      <c r="J419" s="99" t="s">
        <v>226</v>
      </c>
      <c r="K419" s="365">
        <f t="shared" ref="K419:O419" si="166">IFERROR(K418/K417,0)</f>
        <v>0</v>
      </c>
      <c r="L419" s="366">
        <f t="shared" si="166"/>
        <v>0</v>
      </c>
      <c r="M419" s="366">
        <f t="shared" si="166"/>
        <v>0</v>
      </c>
      <c r="N419" s="366">
        <f t="shared" si="166"/>
        <v>0</v>
      </c>
      <c r="O419" s="366">
        <f t="shared" si="166"/>
        <v>0</v>
      </c>
      <c r="P419" s="103"/>
      <c r="Q419" s="103"/>
      <c r="R419" s="103"/>
      <c r="S419" s="103"/>
      <c r="T419" s="103"/>
      <c r="U419" s="103"/>
      <c r="V419" s="103"/>
      <c r="W419" s="103"/>
      <c r="X419" s="103"/>
      <c r="Y419" s="103"/>
      <c r="Z419" s="103"/>
      <c r="AA419" s="103"/>
      <c r="AB419" s="103"/>
      <c r="AC419" s="103"/>
      <c r="AD419" s="104"/>
      <c r="AE419" s="104"/>
      <c r="AF419" s="104"/>
      <c r="AG419" s="104"/>
      <c r="AH419" s="104"/>
      <c r="AI419" s="104"/>
      <c r="AJ419" s="104"/>
      <c r="AK419" s="104"/>
      <c r="AL419" s="104"/>
      <c r="AM419" s="104"/>
      <c r="AN419" s="104"/>
      <c r="AO419" s="104"/>
      <c r="AP419" s="104"/>
      <c r="AQ419" s="103"/>
      <c r="AV419" s="103"/>
      <c r="AW419" s="104"/>
      <c r="AX419" s="104"/>
      <c r="AY419" s="104"/>
      <c r="AZ419" s="104"/>
      <c r="BA419" s="104"/>
      <c r="BB419" s="104"/>
      <c r="BC419" s="104"/>
      <c r="BD419" s="104"/>
      <c r="BE419" s="104"/>
      <c r="BF419" s="104"/>
      <c r="BG419" s="104"/>
      <c r="BH419" s="104"/>
      <c r="BI419" s="104"/>
      <c r="BO419" s="103"/>
      <c r="BP419" s="104"/>
      <c r="BQ419" s="104"/>
      <c r="BR419" s="104"/>
      <c r="BS419" s="104"/>
      <c r="BT419" s="104"/>
      <c r="BU419" s="104"/>
      <c r="BV419" s="104"/>
      <c r="BW419" s="104"/>
      <c r="BX419" s="104"/>
      <c r="BY419" s="104"/>
      <c r="BZ419" s="104"/>
      <c r="CA419" s="104"/>
      <c r="CB419" s="104"/>
      <c r="CH419" s="103"/>
      <c r="CI419" s="104"/>
      <c r="CJ419" s="104"/>
      <c r="CK419" s="104"/>
      <c r="CL419" s="104"/>
      <c r="CM419" s="104"/>
      <c r="CN419" s="104"/>
      <c r="CO419" s="104"/>
      <c r="CP419" s="104"/>
      <c r="CQ419" s="104"/>
      <c r="CR419" s="104"/>
      <c r="CS419" s="104"/>
      <c r="CT419" s="104"/>
      <c r="CU419" s="104"/>
      <c r="DA419" s="103"/>
      <c r="DB419" s="104"/>
      <c r="DC419" s="104"/>
      <c r="DD419" s="104"/>
      <c r="DE419" s="104"/>
      <c r="DF419" s="104"/>
      <c r="DG419" s="104"/>
      <c r="DH419" s="104"/>
      <c r="DI419" s="104"/>
      <c r="DJ419" s="104"/>
      <c r="DK419" s="104"/>
      <c r="DL419" s="104"/>
      <c r="DM419" s="104"/>
      <c r="DN419" s="104"/>
    </row>
    <row r="420" spans="1:118" hidden="1" outlineLevel="1">
      <c r="A420" s="367" t="s">
        <v>665</v>
      </c>
      <c r="B420" s="103" t="s">
        <v>657</v>
      </c>
      <c r="C420" s="103"/>
      <c r="D420" s="103"/>
      <c r="E420" s="103"/>
      <c r="F420" s="103"/>
      <c r="G420" s="103"/>
      <c r="H420" s="103"/>
      <c r="I420" s="103"/>
      <c r="J420" s="99" t="s">
        <v>238</v>
      </c>
      <c r="K420" s="357"/>
      <c r="L420" s="358"/>
      <c r="M420" s="358"/>
      <c r="N420" s="358"/>
      <c r="O420" s="358"/>
      <c r="P420" s="103"/>
      <c r="Q420" s="103"/>
      <c r="R420" s="103"/>
      <c r="S420" s="103"/>
      <c r="T420" s="103"/>
      <c r="U420" s="103"/>
      <c r="V420" s="103"/>
      <c r="W420" s="103"/>
      <c r="X420" s="103"/>
      <c r="Y420" s="103"/>
      <c r="Z420" s="103"/>
      <c r="AA420" s="103"/>
      <c r="AB420" s="103"/>
      <c r="AC420" s="103"/>
      <c r="AD420" s="104"/>
      <c r="AE420" s="104"/>
      <c r="AF420" s="104"/>
      <c r="AG420" s="104"/>
      <c r="AH420" s="104"/>
      <c r="AI420" s="104"/>
      <c r="AJ420" s="104"/>
      <c r="AK420" s="104"/>
      <c r="AL420" s="104"/>
      <c r="AM420" s="104"/>
      <c r="AN420" s="104"/>
      <c r="AO420" s="104"/>
      <c r="AP420" s="104"/>
      <c r="AQ420" s="103"/>
      <c r="AV420" s="103"/>
      <c r="AW420" s="104"/>
      <c r="AX420" s="104"/>
      <c r="AY420" s="104"/>
      <c r="AZ420" s="104"/>
      <c r="BA420" s="104"/>
      <c r="BB420" s="104"/>
      <c r="BC420" s="104"/>
      <c r="BD420" s="104"/>
      <c r="BE420" s="104"/>
      <c r="BF420" s="104"/>
      <c r="BG420" s="104"/>
      <c r="BH420" s="104"/>
      <c r="BI420" s="104"/>
      <c r="BO420" s="103"/>
      <c r="BP420" s="104"/>
      <c r="BQ420" s="104"/>
      <c r="BR420" s="104"/>
      <c r="BS420" s="104"/>
      <c r="BT420" s="104"/>
      <c r="BU420" s="104"/>
      <c r="BV420" s="104"/>
      <c r="BW420" s="104"/>
      <c r="BX420" s="104"/>
      <c r="BY420" s="104"/>
      <c r="BZ420" s="104"/>
      <c r="CA420" s="104"/>
      <c r="CB420" s="104"/>
      <c r="CH420" s="103"/>
      <c r="CI420" s="104"/>
      <c r="CJ420" s="104"/>
      <c r="CK420" s="104"/>
      <c r="CL420" s="104"/>
      <c r="CM420" s="104"/>
      <c r="CN420" s="104"/>
      <c r="CO420" s="104"/>
      <c r="CP420" s="104"/>
      <c r="CQ420" s="104"/>
      <c r="CR420" s="104"/>
      <c r="CS420" s="104"/>
      <c r="CT420" s="104"/>
      <c r="CU420" s="104"/>
      <c r="DA420" s="103"/>
      <c r="DB420" s="104"/>
      <c r="DC420" s="104"/>
      <c r="DD420" s="104"/>
      <c r="DE420" s="104"/>
      <c r="DF420" s="104"/>
      <c r="DG420" s="104"/>
      <c r="DH420" s="104"/>
      <c r="DI420" s="104"/>
      <c r="DJ420" s="104"/>
      <c r="DK420" s="104"/>
      <c r="DL420" s="104"/>
      <c r="DM420" s="104"/>
      <c r="DN420" s="104"/>
    </row>
    <row r="421" spans="1:118" hidden="1" outlineLevel="1">
      <c r="A421" s="368" t="str">
        <f>A420</f>
        <v>[ESO Affiliate or Related Undertaking that do not trade / transact with the ESO 6]</v>
      </c>
      <c r="B421" s="103" t="s">
        <v>640</v>
      </c>
      <c r="C421" s="103"/>
      <c r="D421" s="103"/>
      <c r="E421" s="103"/>
      <c r="F421" s="103"/>
      <c r="G421" s="103"/>
      <c r="H421" s="103"/>
      <c r="I421" s="103"/>
      <c r="J421" s="99" t="s">
        <v>238</v>
      </c>
      <c r="K421" s="357"/>
      <c r="L421" s="358"/>
      <c r="M421" s="358"/>
      <c r="N421" s="358"/>
      <c r="O421" s="358"/>
      <c r="P421" s="103"/>
      <c r="Q421" s="103"/>
      <c r="R421" s="103"/>
      <c r="S421" s="103"/>
      <c r="T421" s="103"/>
      <c r="U421" s="103"/>
      <c r="V421" s="103"/>
      <c r="W421" s="103"/>
      <c r="X421" s="103"/>
      <c r="Y421" s="103"/>
      <c r="Z421" s="103"/>
      <c r="AA421" s="103"/>
      <c r="AB421" s="103"/>
      <c r="AC421" s="103"/>
      <c r="AD421" s="104"/>
      <c r="AE421" s="104"/>
      <c r="AF421" s="104"/>
      <c r="AG421" s="104"/>
      <c r="AH421" s="104"/>
      <c r="AI421" s="104"/>
      <c r="AJ421" s="104"/>
      <c r="AK421" s="104"/>
      <c r="AL421" s="104"/>
      <c r="AM421" s="104"/>
      <c r="AN421" s="104"/>
      <c r="AO421" s="104"/>
      <c r="AP421" s="104"/>
      <c r="AQ421" s="103"/>
      <c r="AV421" s="103"/>
      <c r="AW421" s="104"/>
      <c r="AX421" s="104"/>
      <c r="AY421" s="104"/>
      <c r="AZ421" s="104"/>
      <c r="BA421" s="104"/>
      <c r="BB421" s="104"/>
      <c r="BC421" s="104"/>
      <c r="BD421" s="104"/>
      <c r="BE421" s="104"/>
      <c r="BF421" s="104"/>
      <c r="BG421" s="104"/>
      <c r="BH421" s="104"/>
      <c r="BI421" s="104"/>
      <c r="BO421" s="103"/>
      <c r="BP421" s="104"/>
      <c r="BQ421" s="104"/>
      <c r="BR421" s="104"/>
      <c r="BS421" s="104"/>
      <c r="BT421" s="104"/>
      <c r="BU421" s="104"/>
      <c r="BV421" s="104"/>
      <c r="BW421" s="104"/>
      <c r="BX421" s="104"/>
      <c r="BY421" s="104"/>
      <c r="BZ421" s="104"/>
      <c r="CA421" s="104"/>
      <c r="CB421" s="104"/>
      <c r="CH421" s="103"/>
      <c r="CI421" s="104"/>
      <c r="CJ421" s="104"/>
      <c r="CK421" s="104"/>
      <c r="CL421" s="104"/>
      <c r="CM421" s="104"/>
      <c r="CN421" s="104"/>
      <c r="CO421" s="104"/>
      <c r="CP421" s="104"/>
      <c r="CQ421" s="104"/>
      <c r="CR421" s="104"/>
      <c r="CS421" s="104"/>
      <c r="CT421" s="104"/>
      <c r="CU421" s="104"/>
      <c r="DA421" s="103"/>
      <c r="DB421" s="104"/>
      <c r="DC421" s="104"/>
      <c r="DD421" s="104"/>
      <c r="DE421" s="104"/>
      <c r="DF421" s="104"/>
      <c r="DG421" s="104"/>
      <c r="DH421" s="104"/>
      <c r="DI421" s="104"/>
      <c r="DJ421" s="104"/>
      <c r="DK421" s="104"/>
      <c r="DL421" s="104"/>
      <c r="DM421" s="104"/>
      <c r="DN421" s="104"/>
    </row>
    <row r="422" spans="1:118" hidden="1" outlineLevel="1">
      <c r="A422" s="368" t="str">
        <f>A420</f>
        <v>[ESO Affiliate or Related Undertaking that do not trade / transact with the ESO 6]</v>
      </c>
      <c r="B422" s="103" t="s">
        <v>658</v>
      </c>
      <c r="C422" s="103"/>
      <c r="D422" s="103"/>
      <c r="E422" s="103"/>
      <c r="F422" s="103"/>
      <c r="G422" s="103"/>
      <c r="H422" s="103"/>
      <c r="I422" s="103"/>
      <c r="J422" s="99" t="s">
        <v>226</v>
      </c>
      <c r="K422" s="365">
        <f t="shared" ref="K422:O422" si="167">IFERROR(K421/K420,0)</f>
        <v>0</v>
      </c>
      <c r="L422" s="366">
        <f t="shared" si="167"/>
        <v>0</v>
      </c>
      <c r="M422" s="366">
        <f t="shared" si="167"/>
        <v>0</v>
      </c>
      <c r="N422" s="366">
        <f t="shared" si="167"/>
        <v>0</v>
      </c>
      <c r="O422" s="366">
        <f t="shared" si="167"/>
        <v>0</v>
      </c>
      <c r="P422" s="103"/>
      <c r="Q422" s="103"/>
      <c r="R422" s="103"/>
      <c r="S422" s="103"/>
      <c r="T422" s="103"/>
      <c r="U422" s="103"/>
      <c r="V422" s="103"/>
      <c r="W422" s="103"/>
      <c r="X422" s="103"/>
      <c r="Y422" s="103"/>
      <c r="Z422" s="103"/>
      <c r="AA422" s="103"/>
      <c r="AB422" s="103"/>
      <c r="AC422" s="103"/>
      <c r="AD422" s="104"/>
      <c r="AE422" s="104"/>
      <c r="AF422" s="104"/>
      <c r="AG422" s="104"/>
      <c r="AH422" s="104"/>
      <c r="AI422" s="104"/>
      <c r="AJ422" s="104"/>
      <c r="AK422" s="104"/>
      <c r="AL422" s="104"/>
      <c r="AM422" s="104"/>
      <c r="AN422" s="104"/>
      <c r="AO422" s="104"/>
      <c r="AP422" s="104"/>
      <c r="AQ422" s="103"/>
      <c r="AV422" s="103"/>
      <c r="AW422" s="104"/>
      <c r="AX422" s="104"/>
      <c r="AY422" s="104"/>
      <c r="AZ422" s="104"/>
      <c r="BA422" s="104"/>
      <c r="BB422" s="104"/>
      <c r="BC422" s="104"/>
      <c r="BD422" s="104"/>
      <c r="BE422" s="104"/>
      <c r="BF422" s="104"/>
      <c r="BG422" s="104"/>
      <c r="BH422" s="104"/>
      <c r="BI422" s="104"/>
      <c r="BO422" s="103"/>
      <c r="BP422" s="104"/>
      <c r="BQ422" s="104"/>
      <c r="BR422" s="104"/>
      <c r="BS422" s="104"/>
      <c r="BT422" s="104"/>
      <c r="BU422" s="104"/>
      <c r="BV422" s="104"/>
      <c r="BW422" s="104"/>
      <c r="BX422" s="104"/>
      <c r="BY422" s="104"/>
      <c r="BZ422" s="104"/>
      <c r="CA422" s="104"/>
      <c r="CB422" s="104"/>
      <c r="CH422" s="103"/>
      <c r="CI422" s="104"/>
      <c r="CJ422" s="104"/>
      <c r="CK422" s="104"/>
      <c r="CL422" s="104"/>
      <c r="CM422" s="104"/>
      <c r="CN422" s="104"/>
      <c r="CO422" s="104"/>
      <c r="CP422" s="104"/>
      <c r="CQ422" s="104"/>
      <c r="CR422" s="104"/>
      <c r="CS422" s="104"/>
      <c r="CT422" s="104"/>
      <c r="CU422" s="104"/>
      <c r="DA422" s="103"/>
      <c r="DB422" s="104"/>
      <c r="DC422" s="104"/>
      <c r="DD422" s="104"/>
      <c r="DE422" s="104"/>
      <c r="DF422" s="104"/>
      <c r="DG422" s="104"/>
      <c r="DH422" s="104"/>
      <c r="DI422" s="104"/>
      <c r="DJ422" s="104"/>
      <c r="DK422" s="104"/>
      <c r="DL422" s="104"/>
      <c r="DM422" s="104"/>
      <c r="DN422" s="104"/>
    </row>
    <row r="423" spans="1:118" hidden="1" outlineLevel="1">
      <c r="A423" s="103" t="s">
        <v>666</v>
      </c>
      <c r="B423" s="103" t="s">
        <v>657</v>
      </c>
      <c r="C423" s="103"/>
      <c r="D423" s="103"/>
      <c r="E423" s="103"/>
      <c r="F423" s="103"/>
      <c r="G423" s="103"/>
      <c r="H423" s="103"/>
      <c r="I423" s="103"/>
      <c r="J423" s="99" t="s">
        <v>238</v>
      </c>
      <c r="K423" s="357"/>
      <c r="L423" s="358"/>
      <c r="M423" s="358"/>
      <c r="N423" s="358"/>
      <c r="O423" s="358"/>
      <c r="P423" s="103"/>
      <c r="Q423" s="103"/>
      <c r="R423" s="103"/>
      <c r="S423" s="103"/>
      <c r="T423" s="103"/>
      <c r="U423" s="103"/>
      <c r="V423" s="103"/>
      <c r="W423" s="103"/>
      <c r="X423" s="103"/>
      <c r="Y423" s="103"/>
      <c r="Z423" s="103"/>
      <c r="AA423" s="103"/>
      <c r="AB423" s="103"/>
      <c r="AC423" s="103"/>
      <c r="AD423" s="104"/>
      <c r="AE423" s="104"/>
      <c r="AF423" s="104"/>
      <c r="AG423" s="104"/>
      <c r="AH423" s="104"/>
      <c r="AI423" s="104"/>
      <c r="AJ423" s="104"/>
      <c r="AK423" s="104"/>
      <c r="AL423" s="104"/>
      <c r="AM423" s="104"/>
      <c r="AN423" s="104"/>
      <c r="AO423" s="104"/>
      <c r="AP423" s="104"/>
      <c r="AQ423" s="103"/>
      <c r="AV423" s="103"/>
      <c r="AW423" s="104"/>
      <c r="AX423" s="104"/>
      <c r="AY423" s="104"/>
      <c r="AZ423" s="104"/>
      <c r="BA423" s="104"/>
      <c r="BB423" s="104"/>
      <c r="BC423" s="104"/>
      <c r="BD423" s="104"/>
      <c r="BE423" s="104"/>
      <c r="BF423" s="104"/>
      <c r="BG423" s="104"/>
      <c r="BH423" s="104"/>
      <c r="BI423" s="104"/>
      <c r="BO423" s="103"/>
      <c r="BP423" s="104"/>
      <c r="BQ423" s="104"/>
      <c r="BR423" s="104"/>
      <c r="BS423" s="104"/>
      <c r="BT423" s="104"/>
      <c r="BU423" s="104"/>
      <c r="BV423" s="104"/>
      <c r="BW423" s="104"/>
      <c r="BX423" s="104"/>
      <c r="BY423" s="104"/>
      <c r="BZ423" s="104"/>
      <c r="CA423" s="104"/>
      <c r="CB423" s="104"/>
      <c r="CH423" s="103"/>
      <c r="CI423" s="104"/>
      <c r="CJ423" s="104"/>
      <c r="CK423" s="104"/>
      <c r="CL423" s="104"/>
      <c r="CM423" s="104"/>
      <c r="CN423" s="104"/>
      <c r="CO423" s="104"/>
      <c r="CP423" s="104"/>
      <c r="CQ423" s="104"/>
      <c r="CR423" s="104"/>
      <c r="CS423" s="104"/>
      <c r="CT423" s="104"/>
      <c r="CU423" s="104"/>
      <c r="DA423" s="103"/>
      <c r="DB423" s="104"/>
      <c r="DC423" s="104"/>
      <c r="DD423" s="104"/>
      <c r="DE423" s="104"/>
      <c r="DF423" s="104"/>
      <c r="DG423" s="104"/>
      <c r="DH423" s="104"/>
      <c r="DI423" s="104"/>
      <c r="DJ423" s="104"/>
      <c r="DK423" s="104"/>
      <c r="DL423" s="104"/>
      <c r="DM423" s="104"/>
      <c r="DN423" s="104"/>
    </row>
    <row r="424" spans="1:118" hidden="1" outlineLevel="1">
      <c r="A424" s="103" t="s">
        <v>666</v>
      </c>
      <c r="B424" s="103" t="s">
        <v>640</v>
      </c>
      <c r="C424" s="103"/>
      <c r="D424" s="103"/>
      <c r="E424" s="103"/>
      <c r="F424" s="103"/>
      <c r="G424" s="103"/>
      <c r="H424" s="103"/>
      <c r="I424" s="103"/>
      <c r="J424" s="99" t="s">
        <v>238</v>
      </c>
      <c r="K424" s="357"/>
      <c r="L424" s="358"/>
      <c r="M424" s="358"/>
      <c r="N424" s="358"/>
      <c r="O424" s="358"/>
      <c r="P424" s="103"/>
      <c r="Q424" s="103"/>
      <c r="R424" s="103"/>
      <c r="S424" s="103"/>
      <c r="T424" s="103"/>
      <c r="U424" s="103"/>
      <c r="V424" s="103"/>
      <c r="W424" s="103"/>
      <c r="X424" s="103"/>
      <c r="Y424" s="103"/>
      <c r="Z424" s="103"/>
      <c r="AA424" s="103"/>
      <c r="AB424" s="103"/>
      <c r="AC424" s="103"/>
      <c r="AD424" s="104"/>
      <c r="AE424" s="104"/>
      <c r="AF424" s="104"/>
      <c r="AG424" s="104"/>
      <c r="AH424" s="104"/>
      <c r="AI424" s="104"/>
      <c r="AJ424" s="104"/>
      <c r="AK424" s="104"/>
      <c r="AL424" s="104"/>
      <c r="AM424" s="104"/>
      <c r="AN424" s="104"/>
      <c r="AO424" s="104"/>
      <c r="AP424" s="104"/>
      <c r="AQ424" s="103"/>
      <c r="AV424" s="103"/>
      <c r="AW424" s="104"/>
      <c r="AX424" s="104"/>
      <c r="AY424" s="104"/>
      <c r="AZ424" s="104"/>
      <c r="BA424" s="104"/>
      <c r="BB424" s="104"/>
      <c r="BC424" s="104"/>
      <c r="BD424" s="104"/>
      <c r="BE424" s="104"/>
      <c r="BF424" s="104"/>
      <c r="BG424" s="104"/>
      <c r="BH424" s="104"/>
      <c r="BI424" s="104"/>
      <c r="BO424" s="103"/>
      <c r="BP424" s="104"/>
      <c r="BQ424" s="104"/>
      <c r="BR424" s="104"/>
      <c r="BS424" s="104"/>
      <c r="BT424" s="104"/>
      <c r="BU424" s="104"/>
      <c r="BV424" s="104"/>
      <c r="BW424" s="104"/>
      <c r="BX424" s="104"/>
      <c r="BY424" s="104"/>
      <c r="BZ424" s="104"/>
      <c r="CA424" s="104"/>
      <c r="CB424" s="104"/>
      <c r="CH424" s="103"/>
      <c r="CI424" s="104"/>
      <c r="CJ424" s="104"/>
      <c r="CK424" s="104"/>
      <c r="CL424" s="104"/>
      <c r="CM424" s="104"/>
      <c r="CN424" s="104"/>
      <c r="CO424" s="104"/>
      <c r="CP424" s="104"/>
      <c r="CQ424" s="104"/>
      <c r="CR424" s="104"/>
      <c r="CS424" s="104"/>
      <c r="CT424" s="104"/>
      <c r="CU424" s="104"/>
      <c r="DA424" s="103"/>
      <c r="DB424" s="104"/>
      <c r="DC424" s="104"/>
      <c r="DD424" s="104"/>
      <c r="DE424" s="104"/>
      <c r="DF424" s="104"/>
      <c r="DG424" s="104"/>
      <c r="DH424" s="104"/>
      <c r="DI424" s="104"/>
      <c r="DJ424" s="104"/>
      <c r="DK424" s="104"/>
      <c r="DL424" s="104"/>
      <c r="DM424" s="104"/>
      <c r="DN424" s="104"/>
    </row>
    <row r="425" spans="1:118" hidden="1" outlineLevel="1">
      <c r="A425" s="103" t="s">
        <v>666</v>
      </c>
      <c r="B425" s="103" t="s">
        <v>658</v>
      </c>
      <c r="C425" s="103"/>
      <c r="D425" s="103"/>
      <c r="E425" s="103"/>
      <c r="F425" s="103"/>
      <c r="G425" s="103"/>
      <c r="H425" s="103"/>
      <c r="I425" s="103"/>
      <c r="J425" s="99" t="s">
        <v>226</v>
      </c>
      <c r="K425" s="365">
        <f t="shared" ref="K425:O425" si="168">IFERROR(K424/K423,0)</f>
        <v>0</v>
      </c>
      <c r="L425" s="366">
        <f t="shared" si="168"/>
        <v>0</v>
      </c>
      <c r="M425" s="366">
        <f t="shared" si="168"/>
        <v>0</v>
      </c>
      <c r="N425" s="366">
        <f t="shared" si="168"/>
        <v>0</v>
      </c>
      <c r="O425" s="366">
        <f t="shared" si="168"/>
        <v>0</v>
      </c>
      <c r="P425" s="103"/>
      <c r="Q425" s="103"/>
      <c r="R425" s="103"/>
      <c r="S425" s="103"/>
      <c r="T425" s="103"/>
      <c r="U425" s="103"/>
      <c r="V425" s="103"/>
      <c r="W425" s="103"/>
      <c r="X425" s="103"/>
      <c r="Y425" s="103"/>
      <c r="Z425" s="103"/>
      <c r="AA425" s="103"/>
      <c r="AB425" s="103"/>
      <c r="AC425" s="103"/>
      <c r="AD425" s="104"/>
      <c r="AE425" s="104"/>
      <c r="AF425" s="104"/>
      <c r="AG425" s="104"/>
      <c r="AH425" s="104"/>
      <c r="AI425" s="104"/>
      <c r="AJ425" s="104"/>
      <c r="AK425" s="104"/>
      <c r="AL425" s="104"/>
      <c r="AM425" s="104"/>
      <c r="AN425" s="104"/>
      <c r="AO425" s="104"/>
      <c r="AP425" s="104"/>
      <c r="AQ425" s="103"/>
      <c r="AV425" s="103"/>
      <c r="AW425" s="104"/>
      <c r="AX425" s="104"/>
      <c r="AY425" s="104"/>
      <c r="AZ425" s="104"/>
      <c r="BA425" s="104"/>
      <c r="BB425" s="104"/>
      <c r="BC425" s="104"/>
      <c r="BD425" s="104"/>
      <c r="BE425" s="104"/>
      <c r="BF425" s="104"/>
      <c r="BG425" s="104"/>
      <c r="BH425" s="104"/>
      <c r="BI425" s="104"/>
      <c r="BO425" s="103"/>
      <c r="BP425" s="104"/>
      <c r="BQ425" s="104"/>
      <c r="BR425" s="104"/>
      <c r="BS425" s="104"/>
      <c r="BT425" s="104"/>
      <c r="BU425" s="104"/>
      <c r="BV425" s="104"/>
      <c r="BW425" s="104"/>
      <c r="BX425" s="104"/>
      <c r="BY425" s="104"/>
      <c r="BZ425" s="104"/>
      <c r="CA425" s="104"/>
      <c r="CB425" s="104"/>
      <c r="CH425" s="103"/>
      <c r="CI425" s="104"/>
      <c r="CJ425" s="104"/>
      <c r="CK425" s="104"/>
      <c r="CL425" s="104"/>
      <c r="CM425" s="104"/>
      <c r="CN425" s="104"/>
      <c r="CO425" s="104"/>
      <c r="CP425" s="104"/>
      <c r="CQ425" s="104"/>
      <c r="CR425" s="104"/>
      <c r="CS425" s="104"/>
      <c r="CT425" s="104"/>
      <c r="CU425" s="104"/>
      <c r="DA425" s="103"/>
      <c r="DB425" s="104"/>
      <c r="DC425" s="104"/>
      <c r="DD425" s="104"/>
      <c r="DE425" s="104"/>
      <c r="DF425" s="104"/>
      <c r="DG425" s="104"/>
      <c r="DH425" s="104"/>
      <c r="DI425" s="104"/>
      <c r="DJ425" s="104"/>
      <c r="DK425" s="104"/>
      <c r="DL425" s="104"/>
      <c r="DM425" s="104"/>
      <c r="DN425" s="104"/>
    </row>
    <row r="426" spans="1:118" hidden="1" outlineLevel="1">
      <c r="A426" s="103" t="s">
        <v>667</v>
      </c>
      <c r="B426" s="103"/>
      <c r="C426" s="103"/>
      <c r="D426" s="103"/>
      <c r="E426" s="103"/>
      <c r="F426" s="103"/>
      <c r="G426" s="103"/>
      <c r="H426" s="103"/>
      <c r="I426" s="103"/>
      <c r="J426" s="99"/>
      <c r="K426" s="369">
        <f t="shared" ref="K426:O426" si="169">IF(K401&gt;0,IF(K423&gt;=0.75*SUM(K401,K405,K408,K411,K414,K417,K420,K423),"Allowed", "Disallowed"),0)</f>
        <v>0</v>
      </c>
      <c r="L426" s="369">
        <f t="shared" si="169"/>
        <v>0</v>
      </c>
      <c r="M426" s="369">
        <f t="shared" si="169"/>
        <v>0</v>
      </c>
      <c r="N426" s="369">
        <f t="shared" si="169"/>
        <v>0</v>
      </c>
      <c r="O426" s="369">
        <f t="shared" si="169"/>
        <v>0</v>
      </c>
      <c r="P426" s="103"/>
      <c r="Q426" s="103"/>
      <c r="R426" s="103"/>
      <c r="S426" s="103"/>
      <c r="T426" s="103"/>
      <c r="U426" s="103"/>
      <c r="V426" s="103"/>
      <c r="W426" s="103"/>
      <c r="X426" s="103"/>
      <c r="Y426" s="103"/>
      <c r="Z426" s="103"/>
      <c r="AA426" s="103"/>
      <c r="AB426" s="103"/>
      <c r="AC426" s="103"/>
      <c r="AD426" s="104"/>
      <c r="AE426" s="104"/>
      <c r="AF426" s="104"/>
      <c r="AG426" s="104"/>
      <c r="AH426" s="104"/>
      <c r="AI426" s="104"/>
      <c r="AJ426" s="104"/>
      <c r="AK426" s="104"/>
      <c r="AL426" s="104"/>
      <c r="AM426" s="104"/>
      <c r="AN426" s="104"/>
      <c r="AO426" s="104"/>
      <c r="AP426" s="104"/>
      <c r="AQ426" s="103"/>
      <c r="AV426" s="103"/>
      <c r="AW426" s="104"/>
      <c r="AX426" s="104"/>
      <c r="AY426" s="104"/>
      <c r="AZ426" s="104"/>
      <c r="BA426" s="104"/>
      <c r="BB426" s="104"/>
      <c r="BC426" s="104"/>
      <c r="BD426" s="104"/>
      <c r="BE426" s="104"/>
      <c r="BF426" s="104"/>
      <c r="BG426" s="104"/>
      <c r="BH426" s="104"/>
      <c r="BI426" s="104"/>
      <c r="BO426" s="103"/>
      <c r="BP426" s="104"/>
      <c r="BQ426" s="104"/>
      <c r="BR426" s="104"/>
      <c r="BS426" s="104"/>
      <c r="BT426" s="104"/>
      <c r="BU426" s="104"/>
      <c r="BV426" s="104"/>
      <c r="BW426" s="104"/>
      <c r="BX426" s="104"/>
      <c r="BY426" s="104"/>
      <c r="BZ426" s="104"/>
      <c r="CA426" s="104"/>
      <c r="CB426" s="104"/>
      <c r="CH426" s="103"/>
      <c r="CI426" s="104"/>
      <c r="CJ426" s="104"/>
      <c r="CK426" s="104"/>
      <c r="CL426" s="104"/>
      <c r="CM426" s="104"/>
      <c r="CN426" s="104"/>
      <c r="CO426" s="104"/>
      <c r="CP426" s="104"/>
      <c r="CQ426" s="104"/>
      <c r="CR426" s="104"/>
      <c r="CS426" s="104"/>
      <c r="CT426" s="104"/>
      <c r="CU426" s="104"/>
      <c r="DA426" s="103"/>
      <c r="DB426" s="104"/>
      <c r="DC426" s="104"/>
      <c r="DD426" s="104"/>
      <c r="DE426" s="104"/>
      <c r="DF426" s="104"/>
      <c r="DG426" s="104"/>
      <c r="DH426" s="104"/>
      <c r="DI426" s="104"/>
      <c r="DJ426" s="104"/>
      <c r="DK426" s="104"/>
      <c r="DL426" s="104"/>
      <c r="DM426" s="104"/>
      <c r="DN426" s="104"/>
    </row>
    <row r="427" spans="1:118" collapsed="1">
      <c r="A427" s="103"/>
      <c r="B427" s="103"/>
      <c r="C427" s="103"/>
      <c r="D427" s="103"/>
      <c r="E427" s="103"/>
      <c r="F427" s="103"/>
      <c r="G427" s="103"/>
      <c r="H427" s="103"/>
      <c r="I427" s="103"/>
      <c r="J427" s="99"/>
      <c r="K427" s="104"/>
      <c r="L427" s="104"/>
      <c r="M427" s="104"/>
      <c r="N427" s="104"/>
      <c r="O427" s="104"/>
      <c r="P427" s="103"/>
      <c r="Q427" s="103"/>
      <c r="R427" s="103"/>
      <c r="S427" s="103"/>
      <c r="T427" s="103"/>
      <c r="U427" s="103"/>
      <c r="V427" s="103"/>
      <c r="W427" s="103"/>
      <c r="X427" s="103"/>
      <c r="Y427" s="103"/>
      <c r="Z427" s="103"/>
      <c r="AA427" s="103"/>
      <c r="AB427" s="103"/>
      <c r="AC427" s="103"/>
      <c r="AD427" s="104"/>
      <c r="AE427" s="104"/>
      <c r="AF427" s="104"/>
      <c r="AG427" s="104"/>
      <c r="AH427" s="104"/>
      <c r="AI427" s="104"/>
      <c r="AJ427" s="104"/>
      <c r="AK427" s="104"/>
      <c r="AL427" s="104"/>
      <c r="AM427" s="104"/>
      <c r="AN427" s="104"/>
      <c r="AO427" s="104"/>
      <c r="AP427" s="104"/>
      <c r="AQ427" s="103"/>
      <c r="AV427" s="103"/>
      <c r="AW427" s="104"/>
      <c r="AX427" s="104"/>
      <c r="AY427" s="104"/>
      <c r="AZ427" s="104"/>
      <c r="BA427" s="104"/>
      <c r="BB427" s="104"/>
      <c r="BC427" s="104"/>
      <c r="BD427" s="104"/>
      <c r="BE427" s="104"/>
      <c r="BF427" s="104"/>
      <c r="BG427" s="104"/>
      <c r="BH427" s="104"/>
      <c r="BI427" s="104"/>
      <c r="BO427" s="103"/>
      <c r="BP427" s="104"/>
      <c r="BQ427" s="104"/>
      <c r="BR427" s="104"/>
      <c r="BS427" s="104"/>
      <c r="BT427" s="104"/>
      <c r="BU427" s="104"/>
      <c r="BV427" s="104"/>
      <c r="BW427" s="104"/>
      <c r="BX427" s="104"/>
      <c r="BY427" s="104"/>
      <c r="BZ427" s="104"/>
      <c r="CA427" s="104"/>
      <c r="CB427" s="104"/>
      <c r="CH427" s="103"/>
      <c r="CI427" s="104"/>
      <c r="CJ427" s="104"/>
      <c r="CK427" s="104"/>
      <c r="CL427" s="104"/>
      <c r="CM427" s="104"/>
      <c r="CN427" s="104"/>
      <c r="CO427" s="104"/>
      <c r="CP427" s="104"/>
      <c r="CQ427" s="104"/>
      <c r="CR427" s="104"/>
      <c r="CS427" s="104"/>
      <c r="CT427" s="104"/>
      <c r="CU427" s="104"/>
      <c r="DA427" s="103"/>
      <c r="DB427" s="104"/>
      <c r="DC427" s="104"/>
      <c r="DD427" s="104"/>
      <c r="DE427" s="104"/>
      <c r="DF427" s="104"/>
      <c r="DG427" s="104"/>
      <c r="DH427" s="104"/>
      <c r="DI427" s="104"/>
      <c r="DJ427" s="104"/>
      <c r="DK427" s="104"/>
      <c r="DL427" s="104"/>
      <c r="DM427" s="104"/>
      <c r="DN427" s="104"/>
    </row>
    <row r="428" spans="1:118" hidden="1" outlineLevel="1">
      <c r="A428" s="370" t="str">
        <f>A31</f>
        <v>[Related Party 15]</v>
      </c>
      <c r="B428" s="103"/>
      <c r="C428" s="103"/>
      <c r="D428" s="103"/>
      <c r="E428" s="103"/>
      <c r="F428" s="103"/>
      <c r="G428" s="103"/>
      <c r="H428" s="103"/>
      <c r="I428" s="103"/>
      <c r="J428" s="99"/>
      <c r="K428" s="104"/>
      <c r="L428" s="104"/>
      <c r="M428" s="104"/>
      <c r="N428" s="104"/>
      <c r="O428" s="104"/>
      <c r="P428" s="103"/>
      <c r="Q428" s="103"/>
      <c r="R428" s="103"/>
      <c r="S428" s="103"/>
      <c r="T428" s="103"/>
      <c r="U428" s="103"/>
      <c r="V428" s="103"/>
      <c r="W428" s="103"/>
      <c r="X428" s="103"/>
      <c r="Y428" s="103"/>
      <c r="Z428" s="103"/>
      <c r="AA428" s="103"/>
      <c r="AB428" s="103"/>
      <c r="AC428" s="103"/>
      <c r="AD428" s="104"/>
      <c r="AE428" s="104"/>
      <c r="AF428" s="104"/>
      <c r="AG428" s="104"/>
      <c r="AH428" s="104"/>
      <c r="AI428" s="104"/>
      <c r="AJ428" s="104"/>
      <c r="AK428" s="104"/>
      <c r="AL428" s="104"/>
      <c r="AM428" s="104"/>
      <c r="AN428" s="104"/>
      <c r="AO428" s="104"/>
      <c r="AP428" s="104"/>
      <c r="AQ428" s="103"/>
      <c r="AV428" s="103"/>
      <c r="AW428" s="104"/>
      <c r="AX428" s="104"/>
      <c r="AY428" s="104"/>
      <c r="AZ428" s="104"/>
      <c r="BA428" s="104"/>
      <c r="BB428" s="104"/>
      <c r="BC428" s="104"/>
      <c r="BD428" s="104"/>
      <c r="BE428" s="104"/>
      <c r="BF428" s="104"/>
      <c r="BG428" s="104"/>
      <c r="BH428" s="104"/>
      <c r="BI428" s="104"/>
      <c r="BO428" s="103"/>
      <c r="BP428" s="104"/>
      <c r="BQ428" s="104"/>
      <c r="BR428" s="104"/>
      <c r="BS428" s="104"/>
      <c r="BT428" s="104"/>
      <c r="BU428" s="104"/>
      <c r="BV428" s="104"/>
      <c r="BW428" s="104"/>
      <c r="BX428" s="104"/>
      <c r="BY428" s="104"/>
      <c r="BZ428" s="104"/>
      <c r="CA428" s="104"/>
      <c r="CB428" s="104"/>
      <c r="CH428" s="103"/>
      <c r="CI428" s="104"/>
      <c r="CJ428" s="104"/>
      <c r="CK428" s="104"/>
      <c r="CL428" s="104"/>
      <c r="CM428" s="104"/>
      <c r="CN428" s="104"/>
      <c r="CO428" s="104"/>
      <c r="CP428" s="104"/>
      <c r="CQ428" s="104"/>
      <c r="CR428" s="104"/>
      <c r="CS428" s="104"/>
      <c r="CT428" s="104"/>
      <c r="CU428" s="104"/>
      <c r="DA428" s="103"/>
      <c r="DB428" s="104"/>
      <c r="DC428" s="104"/>
      <c r="DD428" s="104"/>
      <c r="DE428" s="104"/>
      <c r="DF428" s="104"/>
      <c r="DG428" s="104"/>
      <c r="DH428" s="104"/>
      <c r="DI428" s="104"/>
      <c r="DJ428" s="104"/>
      <c r="DK428" s="104"/>
      <c r="DL428" s="104"/>
      <c r="DM428" s="104"/>
      <c r="DN428" s="104"/>
    </row>
    <row r="429" spans="1:118" hidden="1" outlineLevel="1">
      <c r="A429" s="103" t="s">
        <v>656</v>
      </c>
      <c r="B429" s="103" t="s">
        <v>657</v>
      </c>
      <c r="C429" s="103"/>
      <c r="D429" s="103"/>
      <c r="E429" s="103"/>
      <c r="F429" s="103"/>
      <c r="G429" s="103"/>
      <c r="H429" s="103"/>
      <c r="I429" s="103"/>
      <c r="J429" s="99" t="s">
        <v>238</v>
      </c>
      <c r="K429" s="357"/>
      <c r="L429" s="358"/>
      <c r="M429" s="358"/>
      <c r="N429" s="358"/>
      <c r="O429" s="358"/>
      <c r="P429" s="103"/>
      <c r="Q429" s="103"/>
      <c r="R429" s="103"/>
      <c r="S429" s="103"/>
      <c r="T429" s="103"/>
      <c r="U429" s="103"/>
      <c r="V429" s="103"/>
      <c r="W429" s="103"/>
      <c r="X429" s="103"/>
      <c r="Y429" s="103"/>
      <c r="Z429" s="103"/>
      <c r="AA429" s="103"/>
      <c r="AB429" s="103"/>
      <c r="AC429" s="103"/>
      <c r="AD429" s="104"/>
      <c r="AE429" s="104"/>
      <c r="AF429" s="104"/>
      <c r="AG429" s="104"/>
      <c r="AH429" s="104"/>
      <c r="AI429" s="104"/>
      <c r="AJ429" s="104"/>
      <c r="AK429" s="104"/>
      <c r="AL429" s="104"/>
      <c r="AM429" s="104"/>
      <c r="AN429" s="104"/>
      <c r="AO429" s="104"/>
      <c r="AP429" s="104"/>
      <c r="AQ429" s="103"/>
      <c r="AV429" s="103"/>
      <c r="AW429" s="104"/>
      <c r="AX429" s="104"/>
      <c r="AY429" s="104"/>
      <c r="AZ429" s="104"/>
      <c r="BA429" s="104"/>
      <c r="BB429" s="104"/>
      <c r="BC429" s="104"/>
      <c r="BD429" s="104"/>
      <c r="BE429" s="104"/>
      <c r="BF429" s="104"/>
      <c r="BG429" s="104"/>
      <c r="BH429" s="104"/>
      <c r="BI429" s="104"/>
      <c r="BO429" s="103"/>
      <c r="BP429" s="104"/>
      <c r="BQ429" s="104"/>
      <c r="BR429" s="104"/>
      <c r="BS429" s="104"/>
      <c r="BT429" s="104"/>
      <c r="BU429" s="104"/>
      <c r="BV429" s="104"/>
      <c r="BW429" s="104"/>
      <c r="BX429" s="104"/>
      <c r="BY429" s="104"/>
      <c r="BZ429" s="104"/>
      <c r="CA429" s="104"/>
      <c r="CB429" s="104"/>
      <c r="CH429" s="103"/>
      <c r="CI429" s="104"/>
      <c r="CJ429" s="104"/>
      <c r="CK429" s="104"/>
      <c r="CL429" s="104"/>
      <c r="CM429" s="104"/>
      <c r="CN429" s="104"/>
      <c r="CO429" s="104"/>
      <c r="CP429" s="104"/>
      <c r="CQ429" s="104"/>
      <c r="CR429" s="104"/>
      <c r="CS429" s="104"/>
      <c r="CT429" s="104"/>
      <c r="CU429" s="104"/>
      <c r="DA429" s="103"/>
      <c r="DB429" s="104"/>
      <c r="DC429" s="104"/>
      <c r="DD429" s="104"/>
      <c r="DE429" s="104"/>
      <c r="DF429" s="104"/>
      <c r="DG429" s="104"/>
      <c r="DH429" s="104"/>
      <c r="DI429" s="104"/>
      <c r="DJ429" s="104"/>
      <c r="DK429" s="104"/>
      <c r="DL429" s="104"/>
      <c r="DM429" s="104"/>
      <c r="DN429" s="104"/>
    </row>
    <row r="430" spans="1:118" hidden="1" outlineLevel="1">
      <c r="A430" s="103" t="s">
        <v>656</v>
      </c>
      <c r="B430" s="103" t="s">
        <v>640</v>
      </c>
      <c r="C430" s="103"/>
      <c r="D430" s="103"/>
      <c r="E430" s="103"/>
      <c r="F430" s="103"/>
      <c r="G430" s="103"/>
      <c r="H430" s="103"/>
      <c r="I430" s="103"/>
      <c r="J430" s="99" t="s">
        <v>238</v>
      </c>
      <c r="K430" s="357"/>
      <c r="L430" s="358"/>
      <c r="M430" s="358"/>
      <c r="N430" s="358"/>
      <c r="O430" s="358"/>
      <c r="P430" s="103"/>
      <c r="Q430" s="103"/>
      <c r="R430" s="103"/>
      <c r="S430" s="103"/>
      <c r="T430" s="103"/>
      <c r="U430" s="103"/>
      <c r="V430" s="103"/>
      <c r="W430" s="103"/>
      <c r="X430" s="103"/>
      <c r="Y430" s="103"/>
      <c r="Z430" s="103"/>
      <c r="AA430" s="103"/>
      <c r="AB430" s="103"/>
      <c r="AC430" s="103"/>
      <c r="AD430" s="104"/>
      <c r="AE430" s="104"/>
      <c r="AF430" s="104"/>
      <c r="AG430" s="104"/>
      <c r="AH430" s="104"/>
      <c r="AI430" s="104"/>
      <c r="AJ430" s="104"/>
      <c r="AK430" s="104"/>
      <c r="AL430" s="104"/>
      <c r="AM430" s="104"/>
      <c r="AN430" s="104"/>
      <c r="AO430" s="104"/>
      <c r="AP430" s="104"/>
      <c r="AQ430" s="103"/>
      <c r="AV430" s="103"/>
      <c r="AW430" s="104"/>
      <c r="AX430" s="104"/>
      <c r="AY430" s="104"/>
      <c r="AZ430" s="104"/>
      <c r="BA430" s="104"/>
      <c r="BB430" s="104"/>
      <c r="BC430" s="104"/>
      <c r="BD430" s="104"/>
      <c r="BE430" s="104"/>
      <c r="BF430" s="104"/>
      <c r="BG430" s="104"/>
      <c r="BH430" s="104"/>
      <c r="BI430" s="104"/>
      <c r="BO430" s="103"/>
      <c r="BP430" s="104"/>
      <c r="BQ430" s="104"/>
      <c r="BR430" s="104"/>
      <c r="BS430" s="104"/>
      <c r="BT430" s="104"/>
      <c r="BU430" s="104"/>
      <c r="BV430" s="104"/>
      <c r="BW430" s="104"/>
      <c r="BX430" s="104"/>
      <c r="BY430" s="104"/>
      <c r="BZ430" s="104"/>
      <c r="CA430" s="104"/>
      <c r="CB430" s="104"/>
      <c r="CH430" s="103"/>
      <c r="CI430" s="104"/>
      <c r="CJ430" s="104"/>
      <c r="CK430" s="104"/>
      <c r="CL430" s="104"/>
      <c r="CM430" s="104"/>
      <c r="CN430" s="104"/>
      <c r="CO430" s="104"/>
      <c r="CP430" s="104"/>
      <c r="CQ430" s="104"/>
      <c r="CR430" s="104"/>
      <c r="CS430" s="104"/>
      <c r="CT430" s="104"/>
      <c r="CU430" s="104"/>
      <c r="DA430" s="103"/>
      <c r="DB430" s="104"/>
      <c r="DC430" s="104"/>
      <c r="DD430" s="104"/>
      <c r="DE430" s="104"/>
      <c r="DF430" s="104"/>
      <c r="DG430" s="104"/>
      <c r="DH430" s="104"/>
      <c r="DI430" s="104"/>
      <c r="DJ430" s="104"/>
      <c r="DK430" s="104"/>
      <c r="DL430" s="104"/>
      <c r="DM430" s="104"/>
      <c r="DN430" s="104"/>
    </row>
    <row r="431" spans="1:118" hidden="1" outlineLevel="1">
      <c r="A431" s="103" t="s">
        <v>656</v>
      </c>
      <c r="B431" s="103" t="s">
        <v>658</v>
      </c>
      <c r="C431" s="103"/>
      <c r="D431" s="103"/>
      <c r="E431" s="103"/>
      <c r="F431" s="103"/>
      <c r="G431" s="103"/>
      <c r="H431" s="103"/>
      <c r="I431" s="103"/>
      <c r="J431" s="99" t="s">
        <v>226</v>
      </c>
      <c r="K431" s="365">
        <f t="shared" ref="K431:O431" si="170">IFERROR(K430/K429,0)</f>
        <v>0</v>
      </c>
      <c r="L431" s="366">
        <f t="shared" si="170"/>
        <v>0</v>
      </c>
      <c r="M431" s="366">
        <f t="shared" si="170"/>
        <v>0</v>
      </c>
      <c r="N431" s="366">
        <f t="shared" si="170"/>
        <v>0</v>
      </c>
      <c r="O431" s="366">
        <f t="shared" si="170"/>
        <v>0</v>
      </c>
      <c r="P431" s="103"/>
      <c r="Q431" s="103"/>
      <c r="R431" s="103"/>
      <c r="S431" s="103"/>
      <c r="T431" s="103"/>
      <c r="U431" s="103"/>
      <c r="V431" s="103"/>
      <c r="W431" s="103"/>
      <c r="X431" s="103"/>
      <c r="Y431" s="103"/>
      <c r="Z431" s="103"/>
      <c r="AA431" s="103"/>
      <c r="AB431" s="103"/>
      <c r="AC431" s="103"/>
      <c r="AD431" s="104"/>
      <c r="AE431" s="104"/>
      <c r="AF431" s="104"/>
      <c r="AG431" s="104"/>
      <c r="AH431" s="104"/>
      <c r="AI431" s="104"/>
      <c r="AJ431" s="104"/>
      <c r="AK431" s="104"/>
      <c r="AL431" s="104"/>
      <c r="AM431" s="104"/>
      <c r="AN431" s="104"/>
      <c r="AO431" s="104"/>
      <c r="AP431" s="104"/>
      <c r="AQ431" s="103"/>
      <c r="AV431" s="103"/>
      <c r="AW431" s="104"/>
      <c r="AX431" s="104"/>
      <c r="AY431" s="104"/>
      <c r="AZ431" s="104"/>
      <c r="BA431" s="104"/>
      <c r="BB431" s="104"/>
      <c r="BC431" s="104"/>
      <c r="BD431" s="104"/>
      <c r="BE431" s="104"/>
      <c r="BF431" s="104"/>
      <c r="BG431" s="104"/>
      <c r="BH431" s="104"/>
      <c r="BI431" s="104"/>
      <c r="BO431" s="103"/>
      <c r="BP431" s="104"/>
      <c r="BQ431" s="104"/>
      <c r="BR431" s="104"/>
      <c r="BS431" s="104"/>
      <c r="BT431" s="104"/>
      <c r="BU431" s="104"/>
      <c r="BV431" s="104"/>
      <c r="BW431" s="104"/>
      <c r="BX431" s="104"/>
      <c r="BY431" s="104"/>
      <c r="BZ431" s="104"/>
      <c r="CA431" s="104"/>
      <c r="CB431" s="104"/>
      <c r="CH431" s="103"/>
      <c r="CI431" s="104"/>
      <c r="CJ431" s="104"/>
      <c r="CK431" s="104"/>
      <c r="CL431" s="104"/>
      <c r="CM431" s="104"/>
      <c r="CN431" s="104"/>
      <c r="CO431" s="104"/>
      <c r="CP431" s="104"/>
      <c r="CQ431" s="104"/>
      <c r="CR431" s="104"/>
      <c r="CS431" s="104"/>
      <c r="CT431" s="104"/>
      <c r="CU431" s="104"/>
      <c r="DA431" s="103"/>
      <c r="DB431" s="104"/>
      <c r="DC431" s="104"/>
      <c r="DD431" s="104"/>
      <c r="DE431" s="104"/>
      <c r="DF431" s="104"/>
      <c r="DG431" s="104"/>
      <c r="DH431" s="104"/>
      <c r="DI431" s="104"/>
      <c r="DJ431" s="104"/>
      <c r="DK431" s="104"/>
      <c r="DL431" s="104"/>
      <c r="DM431" s="104"/>
      <c r="DN431" s="104"/>
    </row>
    <row r="432" spans="1:118" hidden="1" outlineLevel="1">
      <c r="A432" s="103" t="s">
        <v>659</v>
      </c>
      <c r="B432" s="103" t="s">
        <v>640</v>
      </c>
      <c r="C432" s="103"/>
      <c r="D432" s="103"/>
      <c r="E432" s="103"/>
      <c r="F432" s="103"/>
      <c r="G432" s="103"/>
      <c r="H432" s="103"/>
      <c r="I432" s="103"/>
      <c r="J432" s="99" t="s">
        <v>238</v>
      </c>
      <c r="K432" s="357"/>
      <c r="L432" s="358"/>
      <c r="M432" s="358"/>
      <c r="N432" s="358"/>
      <c r="O432" s="358"/>
      <c r="P432" s="103"/>
      <c r="Q432" s="103"/>
      <c r="R432" s="103"/>
      <c r="S432" s="103"/>
      <c r="T432" s="103"/>
      <c r="U432" s="103"/>
      <c r="V432" s="103"/>
      <c r="W432" s="103"/>
      <c r="X432" s="103"/>
      <c r="Y432" s="103"/>
      <c r="Z432" s="103"/>
      <c r="AA432" s="103"/>
      <c r="AB432" s="103"/>
      <c r="AC432" s="103"/>
      <c r="AD432" s="104"/>
      <c r="AE432" s="104"/>
      <c r="AF432" s="104"/>
      <c r="AG432" s="104"/>
      <c r="AH432" s="104"/>
      <c r="AI432" s="104"/>
      <c r="AJ432" s="104"/>
      <c r="AK432" s="104"/>
      <c r="AL432" s="104"/>
      <c r="AM432" s="104"/>
      <c r="AN432" s="104"/>
      <c r="AO432" s="104"/>
      <c r="AP432" s="104"/>
      <c r="AQ432" s="103"/>
      <c r="AV432" s="103"/>
      <c r="AW432" s="104"/>
      <c r="AX432" s="104"/>
      <c r="AY432" s="104"/>
      <c r="AZ432" s="104"/>
      <c r="BA432" s="104"/>
      <c r="BB432" s="104"/>
      <c r="BC432" s="104"/>
      <c r="BD432" s="104"/>
      <c r="BE432" s="104"/>
      <c r="BF432" s="104"/>
      <c r="BG432" s="104"/>
      <c r="BH432" s="104"/>
      <c r="BI432" s="104"/>
      <c r="BO432" s="103"/>
      <c r="BP432" s="104"/>
      <c r="BQ432" s="104"/>
      <c r="BR432" s="104"/>
      <c r="BS432" s="104"/>
      <c r="BT432" s="104"/>
      <c r="BU432" s="104"/>
      <c r="BV432" s="104"/>
      <c r="BW432" s="104"/>
      <c r="BX432" s="104"/>
      <c r="BY432" s="104"/>
      <c r="BZ432" s="104"/>
      <c r="CA432" s="104"/>
      <c r="CB432" s="104"/>
      <c r="CH432" s="103"/>
      <c r="CI432" s="104"/>
      <c r="CJ432" s="104"/>
      <c r="CK432" s="104"/>
      <c r="CL432" s="104"/>
      <c r="CM432" s="104"/>
      <c r="CN432" s="104"/>
      <c r="CO432" s="104"/>
      <c r="CP432" s="104"/>
      <c r="CQ432" s="104"/>
      <c r="CR432" s="104"/>
      <c r="CS432" s="104"/>
      <c r="CT432" s="104"/>
      <c r="CU432" s="104"/>
      <c r="DA432" s="103"/>
      <c r="DB432" s="104"/>
      <c r="DC432" s="104"/>
      <c r="DD432" s="104"/>
      <c r="DE432" s="104"/>
      <c r="DF432" s="104"/>
      <c r="DG432" s="104"/>
      <c r="DH432" s="104"/>
      <c r="DI432" s="104"/>
      <c r="DJ432" s="104"/>
      <c r="DK432" s="104"/>
      <c r="DL432" s="104"/>
      <c r="DM432" s="104"/>
      <c r="DN432" s="104"/>
    </row>
    <row r="433" spans="1:118" hidden="1" outlineLevel="1">
      <c r="A433" s="367" t="s">
        <v>668</v>
      </c>
      <c r="B433" s="103" t="s">
        <v>657</v>
      </c>
      <c r="C433" s="103"/>
      <c r="D433" s="103"/>
      <c r="E433" s="103"/>
      <c r="F433" s="103"/>
      <c r="G433" s="103"/>
      <c r="H433" s="103"/>
      <c r="I433" s="103"/>
      <c r="J433" s="99" t="s">
        <v>238</v>
      </c>
      <c r="K433" s="357"/>
      <c r="L433" s="358"/>
      <c r="M433" s="358"/>
      <c r="N433" s="358"/>
      <c r="O433" s="358"/>
      <c r="P433" s="103"/>
      <c r="Q433" s="103"/>
      <c r="R433" s="103"/>
      <c r="S433" s="103"/>
      <c r="T433" s="103"/>
      <c r="U433" s="103"/>
      <c r="V433" s="103"/>
      <c r="W433" s="103"/>
      <c r="X433" s="103"/>
      <c r="Y433" s="103"/>
      <c r="Z433" s="103"/>
      <c r="AA433" s="103"/>
      <c r="AB433" s="103"/>
      <c r="AC433" s="103"/>
      <c r="AD433" s="104"/>
      <c r="AE433" s="104"/>
      <c r="AF433" s="104"/>
      <c r="AG433" s="104"/>
      <c r="AH433" s="104"/>
      <c r="AI433" s="104"/>
      <c r="AJ433" s="104"/>
      <c r="AK433" s="104"/>
      <c r="AL433" s="104"/>
      <c r="AM433" s="104"/>
      <c r="AN433" s="104"/>
      <c r="AO433" s="104"/>
      <c r="AP433" s="104"/>
      <c r="AQ433" s="103"/>
      <c r="AV433" s="103"/>
      <c r="AW433" s="104"/>
      <c r="AX433" s="104"/>
      <c r="AY433" s="104"/>
      <c r="AZ433" s="104"/>
      <c r="BA433" s="104"/>
      <c r="BB433" s="104"/>
      <c r="BC433" s="104"/>
      <c r="BD433" s="104"/>
      <c r="BE433" s="104"/>
      <c r="BF433" s="104"/>
      <c r="BG433" s="104"/>
      <c r="BH433" s="104"/>
      <c r="BI433" s="104"/>
      <c r="BO433" s="103"/>
      <c r="BP433" s="104"/>
      <c r="BQ433" s="104"/>
      <c r="BR433" s="104"/>
      <c r="BS433" s="104"/>
      <c r="BT433" s="104"/>
      <c r="BU433" s="104"/>
      <c r="BV433" s="104"/>
      <c r="BW433" s="104"/>
      <c r="BX433" s="104"/>
      <c r="BY433" s="104"/>
      <c r="BZ433" s="104"/>
      <c r="CA433" s="104"/>
      <c r="CB433" s="104"/>
      <c r="CH433" s="103"/>
      <c r="CI433" s="104"/>
      <c r="CJ433" s="104"/>
      <c r="CK433" s="104"/>
      <c r="CL433" s="104"/>
      <c r="CM433" s="104"/>
      <c r="CN433" s="104"/>
      <c r="CO433" s="104"/>
      <c r="CP433" s="104"/>
      <c r="CQ433" s="104"/>
      <c r="CR433" s="104"/>
      <c r="CS433" s="104"/>
      <c r="CT433" s="104"/>
      <c r="CU433" s="104"/>
      <c r="DA433" s="103"/>
      <c r="DB433" s="104"/>
      <c r="DC433" s="104"/>
      <c r="DD433" s="104"/>
      <c r="DE433" s="104"/>
      <c r="DF433" s="104"/>
      <c r="DG433" s="104"/>
      <c r="DH433" s="104"/>
      <c r="DI433" s="104"/>
      <c r="DJ433" s="104"/>
      <c r="DK433" s="104"/>
      <c r="DL433" s="104"/>
      <c r="DM433" s="104"/>
      <c r="DN433" s="104"/>
    </row>
    <row r="434" spans="1:118" hidden="1" outlineLevel="1">
      <c r="A434" s="368" t="str">
        <f>A433</f>
        <v>[ESO Affiliate or Related Undertaking that do not trade / transact with the ESO 1]</v>
      </c>
      <c r="B434" s="103" t="s">
        <v>640</v>
      </c>
      <c r="C434" s="103"/>
      <c r="D434" s="103"/>
      <c r="E434" s="103"/>
      <c r="F434" s="103"/>
      <c r="G434" s="103"/>
      <c r="H434" s="103"/>
      <c r="I434" s="103"/>
      <c r="J434" s="99" t="s">
        <v>238</v>
      </c>
      <c r="K434" s="357"/>
      <c r="L434" s="358"/>
      <c r="M434" s="358"/>
      <c r="N434" s="358"/>
      <c r="O434" s="358"/>
      <c r="P434" s="103"/>
      <c r="Q434" s="103"/>
      <c r="R434" s="103"/>
      <c r="S434" s="103"/>
      <c r="T434" s="103"/>
      <c r="U434" s="103"/>
      <c r="V434" s="103"/>
      <c r="W434" s="103"/>
      <c r="X434" s="103"/>
      <c r="Y434" s="103"/>
      <c r="Z434" s="103"/>
      <c r="AA434" s="103"/>
      <c r="AB434" s="103"/>
      <c r="AC434" s="103"/>
      <c r="AD434" s="104"/>
      <c r="AE434" s="104"/>
      <c r="AF434" s="104"/>
      <c r="AG434" s="104"/>
      <c r="AH434" s="104"/>
      <c r="AI434" s="104"/>
      <c r="AJ434" s="104"/>
      <c r="AK434" s="104"/>
      <c r="AL434" s="104"/>
      <c r="AM434" s="104"/>
      <c r="AN434" s="104"/>
      <c r="AO434" s="104"/>
      <c r="AP434" s="104"/>
      <c r="AQ434" s="103"/>
      <c r="AV434" s="103"/>
      <c r="AW434" s="104"/>
      <c r="AX434" s="104"/>
      <c r="AY434" s="104"/>
      <c r="AZ434" s="104"/>
      <c r="BA434" s="104"/>
      <c r="BB434" s="104"/>
      <c r="BC434" s="104"/>
      <c r="BD434" s="104"/>
      <c r="BE434" s="104"/>
      <c r="BF434" s="104"/>
      <c r="BG434" s="104"/>
      <c r="BH434" s="104"/>
      <c r="BI434" s="104"/>
      <c r="BO434" s="103"/>
      <c r="BP434" s="104"/>
      <c r="BQ434" s="104"/>
      <c r="BR434" s="104"/>
      <c r="BS434" s="104"/>
      <c r="BT434" s="104"/>
      <c r="BU434" s="104"/>
      <c r="BV434" s="104"/>
      <c r="BW434" s="104"/>
      <c r="BX434" s="104"/>
      <c r="BY434" s="104"/>
      <c r="BZ434" s="104"/>
      <c r="CA434" s="104"/>
      <c r="CB434" s="104"/>
      <c r="CH434" s="103"/>
      <c r="CI434" s="104"/>
      <c r="CJ434" s="104"/>
      <c r="CK434" s="104"/>
      <c r="CL434" s="104"/>
      <c r="CM434" s="104"/>
      <c r="CN434" s="104"/>
      <c r="CO434" s="104"/>
      <c r="CP434" s="104"/>
      <c r="CQ434" s="104"/>
      <c r="CR434" s="104"/>
      <c r="CS434" s="104"/>
      <c r="CT434" s="104"/>
      <c r="CU434" s="104"/>
      <c r="DA434" s="103"/>
      <c r="DB434" s="104"/>
      <c r="DC434" s="104"/>
      <c r="DD434" s="104"/>
      <c r="DE434" s="104"/>
      <c r="DF434" s="104"/>
      <c r="DG434" s="104"/>
      <c r="DH434" s="104"/>
      <c r="DI434" s="104"/>
      <c r="DJ434" s="104"/>
      <c r="DK434" s="104"/>
      <c r="DL434" s="104"/>
      <c r="DM434" s="104"/>
      <c r="DN434" s="104"/>
    </row>
    <row r="435" spans="1:118" hidden="1" outlineLevel="1">
      <c r="A435" s="368" t="str">
        <f>A433</f>
        <v>[ESO Affiliate or Related Undertaking that do not trade / transact with the ESO 1]</v>
      </c>
      <c r="B435" s="103" t="s">
        <v>658</v>
      </c>
      <c r="C435" s="103"/>
      <c r="D435" s="103"/>
      <c r="E435" s="103"/>
      <c r="F435" s="103"/>
      <c r="G435" s="103"/>
      <c r="H435" s="103"/>
      <c r="I435" s="103"/>
      <c r="J435" s="99" t="s">
        <v>226</v>
      </c>
      <c r="K435" s="365">
        <f t="shared" ref="K435:O435" si="171">IFERROR(K434/K433,0)</f>
        <v>0</v>
      </c>
      <c r="L435" s="366">
        <f t="shared" si="171"/>
        <v>0</v>
      </c>
      <c r="M435" s="366">
        <f t="shared" si="171"/>
        <v>0</v>
      </c>
      <c r="N435" s="366">
        <f t="shared" si="171"/>
        <v>0</v>
      </c>
      <c r="O435" s="366">
        <f t="shared" si="171"/>
        <v>0</v>
      </c>
      <c r="P435" s="103"/>
      <c r="Q435" s="103"/>
      <c r="R435" s="103"/>
      <c r="S435" s="103"/>
      <c r="T435" s="103"/>
      <c r="U435" s="103"/>
      <c r="V435" s="103"/>
      <c r="W435" s="103"/>
      <c r="X435" s="103"/>
      <c r="Y435" s="103"/>
      <c r="Z435" s="103"/>
      <c r="AA435" s="103"/>
      <c r="AB435" s="103"/>
      <c r="AC435" s="103"/>
      <c r="AD435" s="104"/>
      <c r="AE435" s="104"/>
      <c r="AF435" s="104"/>
      <c r="AG435" s="104"/>
      <c r="AH435" s="104"/>
      <c r="AI435" s="104"/>
      <c r="AJ435" s="104"/>
      <c r="AK435" s="104"/>
      <c r="AL435" s="104"/>
      <c r="AM435" s="104"/>
      <c r="AN435" s="104"/>
      <c r="AO435" s="104"/>
      <c r="AP435" s="104"/>
      <c r="AQ435" s="103"/>
      <c r="AV435" s="103"/>
      <c r="AW435" s="104"/>
      <c r="AX435" s="104"/>
      <c r="AY435" s="104"/>
      <c r="AZ435" s="104"/>
      <c r="BA435" s="104"/>
      <c r="BB435" s="104"/>
      <c r="BC435" s="104"/>
      <c r="BD435" s="104"/>
      <c r="BE435" s="104"/>
      <c r="BF435" s="104"/>
      <c r="BG435" s="104"/>
      <c r="BH435" s="104"/>
      <c r="BI435" s="104"/>
      <c r="BO435" s="103"/>
      <c r="BP435" s="104"/>
      <c r="BQ435" s="104"/>
      <c r="BR435" s="104"/>
      <c r="BS435" s="104"/>
      <c r="BT435" s="104"/>
      <c r="BU435" s="104"/>
      <c r="BV435" s="104"/>
      <c r="BW435" s="104"/>
      <c r="BX435" s="104"/>
      <c r="BY435" s="104"/>
      <c r="BZ435" s="104"/>
      <c r="CA435" s="104"/>
      <c r="CB435" s="104"/>
      <c r="CH435" s="103"/>
      <c r="CI435" s="104"/>
      <c r="CJ435" s="104"/>
      <c r="CK435" s="104"/>
      <c r="CL435" s="104"/>
      <c r="CM435" s="104"/>
      <c r="CN435" s="104"/>
      <c r="CO435" s="104"/>
      <c r="CP435" s="104"/>
      <c r="CQ435" s="104"/>
      <c r="CR435" s="104"/>
      <c r="CS435" s="104"/>
      <c r="CT435" s="104"/>
      <c r="CU435" s="104"/>
      <c r="DA435" s="103"/>
      <c r="DB435" s="104"/>
      <c r="DC435" s="104"/>
      <c r="DD435" s="104"/>
      <c r="DE435" s="104"/>
      <c r="DF435" s="104"/>
      <c r="DG435" s="104"/>
      <c r="DH435" s="104"/>
      <c r="DI435" s="104"/>
      <c r="DJ435" s="104"/>
      <c r="DK435" s="104"/>
      <c r="DL435" s="104"/>
      <c r="DM435" s="104"/>
      <c r="DN435" s="104"/>
    </row>
    <row r="436" spans="1:118" hidden="1" outlineLevel="1">
      <c r="A436" s="367" t="s">
        <v>669</v>
      </c>
      <c r="B436" s="103" t="s">
        <v>657</v>
      </c>
      <c r="C436" s="103"/>
      <c r="D436" s="103"/>
      <c r="E436" s="103"/>
      <c r="F436" s="103"/>
      <c r="G436" s="103"/>
      <c r="H436" s="103"/>
      <c r="I436" s="103"/>
      <c r="J436" s="99" t="s">
        <v>238</v>
      </c>
      <c r="K436" s="357"/>
      <c r="L436" s="358"/>
      <c r="M436" s="358"/>
      <c r="N436" s="358"/>
      <c r="O436" s="358"/>
      <c r="P436" s="103"/>
      <c r="Q436" s="103"/>
      <c r="R436" s="103"/>
      <c r="S436" s="103"/>
      <c r="T436" s="103"/>
      <c r="U436" s="103"/>
      <c r="V436" s="103"/>
      <c r="W436" s="103"/>
      <c r="X436" s="103"/>
      <c r="Y436" s="103"/>
      <c r="Z436" s="103"/>
      <c r="AA436" s="103"/>
      <c r="AB436" s="103"/>
      <c r="AC436" s="103"/>
      <c r="AD436" s="104"/>
      <c r="AE436" s="104"/>
      <c r="AF436" s="104"/>
      <c r="AG436" s="104"/>
      <c r="AH436" s="104"/>
      <c r="AI436" s="104"/>
      <c r="AJ436" s="104"/>
      <c r="AK436" s="104"/>
      <c r="AL436" s="104"/>
      <c r="AM436" s="104"/>
      <c r="AN436" s="104"/>
      <c r="AO436" s="104"/>
      <c r="AP436" s="104"/>
      <c r="AQ436" s="103"/>
      <c r="AV436" s="103"/>
      <c r="AW436" s="104"/>
      <c r="AX436" s="104"/>
      <c r="AY436" s="104"/>
      <c r="AZ436" s="104"/>
      <c r="BA436" s="104"/>
      <c r="BB436" s="104"/>
      <c r="BC436" s="104"/>
      <c r="BD436" s="104"/>
      <c r="BE436" s="104"/>
      <c r="BF436" s="104"/>
      <c r="BG436" s="104"/>
      <c r="BH436" s="104"/>
      <c r="BI436" s="104"/>
      <c r="BO436" s="103"/>
      <c r="BP436" s="104"/>
      <c r="BQ436" s="104"/>
      <c r="BR436" s="104"/>
      <c r="BS436" s="104"/>
      <c r="BT436" s="104"/>
      <c r="BU436" s="104"/>
      <c r="BV436" s="104"/>
      <c r="BW436" s="104"/>
      <c r="BX436" s="104"/>
      <c r="BY436" s="104"/>
      <c r="BZ436" s="104"/>
      <c r="CA436" s="104"/>
      <c r="CB436" s="104"/>
      <c r="CH436" s="103"/>
      <c r="CI436" s="104"/>
      <c r="CJ436" s="104"/>
      <c r="CK436" s="104"/>
      <c r="CL436" s="104"/>
      <c r="CM436" s="104"/>
      <c r="CN436" s="104"/>
      <c r="CO436" s="104"/>
      <c r="CP436" s="104"/>
      <c r="CQ436" s="104"/>
      <c r="CR436" s="104"/>
      <c r="CS436" s="104"/>
      <c r="CT436" s="104"/>
      <c r="CU436" s="104"/>
      <c r="DA436" s="103"/>
      <c r="DB436" s="104"/>
      <c r="DC436" s="104"/>
      <c r="DD436" s="104"/>
      <c r="DE436" s="104"/>
      <c r="DF436" s="104"/>
      <c r="DG436" s="104"/>
      <c r="DH436" s="104"/>
      <c r="DI436" s="104"/>
      <c r="DJ436" s="104"/>
      <c r="DK436" s="104"/>
      <c r="DL436" s="104"/>
      <c r="DM436" s="104"/>
      <c r="DN436" s="104"/>
    </row>
    <row r="437" spans="1:118" hidden="1" outlineLevel="1">
      <c r="A437" s="368" t="str">
        <f>A436</f>
        <v>[ESO Affiliate or Related Undertaking that do not trade / transact with the ESO 2]</v>
      </c>
      <c r="B437" s="103" t="s">
        <v>640</v>
      </c>
      <c r="C437" s="103"/>
      <c r="D437" s="103"/>
      <c r="E437" s="103"/>
      <c r="F437" s="103"/>
      <c r="G437" s="103"/>
      <c r="H437" s="103"/>
      <c r="I437" s="103"/>
      <c r="J437" s="99" t="s">
        <v>238</v>
      </c>
      <c r="K437" s="357"/>
      <c r="L437" s="358"/>
      <c r="M437" s="358"/>
      <c r="N437" s="358"/>
      <c r="O437" s="358"/>
      <c r="P437" s="103"/>
      <c r="Q437" s="103"/>
      <c r="R437" s="103"/>
      <c r="S437" s="103"/>
      <c r="T437" s="103"/>
      <c r="U437" s="103"/>
      <c r="V437" s="103"/>
      <c r="W437" s="103"/>
      <c r="X437" s="103"/>
      <c r="Y437" s="103"/>
      <c r="Z437" s="103"/>
      <c r="AA437" s="103"/>
      <c r="AB437" s="103"/>
      <c r="AC437" s="103"/>
      <c r="AD437" s="104"/>
      <c r="AE437" s="104"/>
      <c r="AF437" s="104"/>
      <c r="AG437" s="104"/>
      <c r="AH437" s="104"/>
      <c r="AI437" s="104"/>
      <c r="AJ437" s="104"/>
      <c r="AK437" s="104"/>
      <c r="AL437" s="104"/>
      <c r="AM437" s="104"/>
      <c r="AN437" s="104"/>
      <c r="AO437" s="104"/>
      <c r="AP437" s="104"/>
      <c r="AQ437" s="103"/>
      <c r="AV437" s="103"/>
      <c r="AW437" s="104"/>
      <c r="AX437" s="104"/>
      <c r="AY437" s="104"/>
      <c r="AZ437" s="104"/>
      <c r="BA437" s="104"/>
      <c r="BB437" s="104"/>
      <c r="BC437" s="104"/>
      <c r="BD437" s="104"/>
      <c r="BE437" s="104"/>
      <c r="BF437" s="104"/>
      <c r="BG437" s="104"/>
      <c r="BH437" s="104"/>
      <c r="BI437" s="104"/>
      <c r="BO437" s="103"/>
      <c r="BP437" s="104"/>
      <c r="BQ437" s="104"/>
      <c r="BR437" s="104"/>
      <c r="BS437" s="104"/>
      <c r="BT437" s="104"/>
      <c r="BU437" s="104"/>
      <c r="BV437" s="104"/>
      <c r="BW437" s="104"/>
      <c r="BX437" s="104"/>
      <c r="BY437" s="104"/>
      <c r="BZ437" s="104"/>
      <c r="CA437" s="104"/>
      <c r="CB437" s="104"/>
      <c r="CH437" s="103"/>
      <c r="CI437" s="104"/>
      <c r="CJ437" s="104"/>
      <c r="CK437" s="104"/>
      <c r="CL437" s="104"/>
      <c r="CM437" s="104"/>
      <c r="CN437" s="104"/>
      <c r="CO437" s="104"/>
      <c r="CP437" s="104"/>
      <c r="CQ437" s="104"/>
      <c r="CR437" s="104"/>
      <c r="CS437" s="104"/>
      <c r="CT437" s="104"/>
      <c r="CU437" s="104"/>
      <c r="DA437" s="103"/>
      <c r="DB437" s="104"/>
      <c r="DC437" s="104"/>
      <c r="DD437" s="104"/>
      <c r="DE437" s="104"/>
      <c r="DF437" s="104"/>
      <c r="DG437" s="104"/>
      <c r="DH437" s="104"/>
      <c r="DI437" s="104"/>
      <c r="DJ437" s="104"/>
      <c r="DK437" s="104"/>
      <c r="DL437" s="104"/>
      <c r="DM437" s="104"/>
      <c r="DN437" s="104"/>
    </row>
    <row r="438" spans="1:118" hidden="1" outlineLevel="1">
      <c r="A438" s="368" t="str">
        <f>A436</f>
        <v>[ESO Affiliate or Related Undertaking that do not trade / transact with the ESO 2]</v>
      </c>
      <c r="B438" s="103" t="s">
        <v>658</v>
      </c>
      <c r="C438" s="103"/>
      <c r="D438" s="103"/>
      <c r="E438" s="103"/>
      <c r="F438" s="103"/>
      <c r="G438" s="103"/>
      <c r="H438" s="103"/>
      <c r="I438" s="103"/>
      <c r="J438" s="99" t="s">
        <v>226</v>
      </c>
      <c r="K438" s="365">
        <f t="shared" ref="K438:O438" si="172">IFERROR(K437/K436,0)</f>
        <v>0</v>
      </c>
      <c r="L438" s="366">
        <f t="shared" si="172"/>
        <v>0</v>
      </c>
      <c r="M438" s="366">
        <f t="shared" si="172"/>
        <v>0</v>
      </c>
      <c r="N438" s="366">
        <f t="shared" si="172"/>
        <v>0</v>
      </c>
      <c r="O438" s="366">
        <f t="shared" si="172"/>
        <v>0</v>
      </c>
      <c r="P438" s="103"/>
      <c r="Q438" s="103"/>
      <c r="R438" s="103"/>
      <c r="S438" s="103"/>
      <c r="T438" s="103"/>
      <c r="U438" s="103"/>
      <c r="V438" s="103"/>
      <c r="W438" s="103"/>
      <c r="X438" s="103"/>
      <c r="Y438" s="103"/>
      <c r="Z438" s="103"/>
      <c r="AA438" s="103"/>
      <c r="AB438" s="103"/>
      <c r="AC438" s="103"/>
      <c r="AD438" s="104"/>
      <c r="AE438" s="104"/>
      <c r="AF438" s="104"/>
      <c r="AG438" s="104"/>
      <c r="AH438" s="104"/>
      <c r="AI438" s="104"/>
      <c r="AJ438" s="104"/>
      <c r="AK438" s="104"/>
      <c r="AL438" s="104"/>
      <c r="AM438" s="104"/>
      <c r="AN438" s="104"/>
      <c r="AO438" s="104"/>
      <c r="AP438" s="104"/>
      <c r="AQ438" s="103"/>
      <c r="AV438" s="103"/>
      <c r="AW438" s="104"/>
      <c r="AX438" s="104"/>
      <c r="AY438" s="104"/>
      <c r="AZ438" s="104"/>
      <c r="BA438" s="104"/>
      <c r="BB438" s="104"/>
      <c r="BC438" s="104"/>
      <c r="BD438" s="104"/>
      <c r="BE438" s="104"/>
      <c r="BF438" s="104"/>
      <c r="BG438" s="104"/>
      <c r="BH438" s="104"/>
      <c r="BI438" s="104"/>
      <c r="BO438" s="103"/>
      <c r="BP438" s="104"/>
      <c r="BQ438" s="104"/>
      <c r="BR438" s="104"/>
      <c r="BS438" s="104"/>
      <c r="BT438" s="104"/>
      <c r="BU438" s="104"/>
      <c r="BV438" s="104"/>
      <c r="BW438" s="104"/>
      <c r="BX438" s="104"/>
      <c r="BY438" s="104"/>
      <c r="BZ438" s="104"/>
      <c r="CA438" s="104"/>
      <c r="CB438" s="104"/>
      <c r="CH438" s="103"/>
      <c r="CI438" s="104"/>
      <c r="CJ438" s="104"/>
      <c r="CK438" s="104"/>
      <c r="CL438" s="104"/>
      <c r="CM438" s="104"/>
      <c r="CN438" s="104"/>
      <c r="CO438" s="104"/>
      <c r="CP438" s="104"/>
      <c r="CQ438" s="104"/>
      <c r="CR438" s="104"/>
      <c r="CS438" s="104"/>
      <c r="CT438" s="104"/>
      <c r="CU438" s="104"/>
      <c r="DA438" s="103"/>
      <c r="DB438" s="104"/>
      <c r="DC438" s="104"/>
      <c r="DD438" s="104"/>
      <c r="DE438" s="104"/>
      <c r="DF438" s="104"/>
      <c r="DG438" s="104"/>
      <c r="DH438" s="104"/>
      <c r="DI438" s="104"/>
      <c r="DJ438" s="104"/>
      <c r="DK438" s="104"/>
      <c r="DL438" s="104"/>
      <c r="DM438" s="104"/>
      <c r="DN438" s="104"/>
    </row>
    <row r="439" spans="1:118" hidden="1" outlineLevel="1">
      <c r="A439" s="367" t="s">
        <v>670</v>
      </c>
      <c r="B439" s="103" t="s">
        <v>657</v>
      </c>
      <c r="C439" s="103"/>
      <c r="D439" s="103"/>
      <c r="E439" s="103"/>
      <c r="F439" s="103"/>
      <c r="G439" s="103"/>
      <c r="H439" s="103"/>
      <c r="I439" s="103"/>
      <c r="J439" s="99" t="s">
        <v>238</v>
      </c>
      <c r="K439" s="357"/>
      <c r="L439" s="358"/>
      <c r="M439" s="358"/>
      <c r="N439" s="358"/>
      <c r="O439" s="358"/>
      <c r="P439" s="103"/>
      <c r="Q439" s="103"/>
      <c r="R439" s="103"/>
      <c r="S439" s="103"/>
      <c r="T439" s="103"/>
      <c r="U439" s="103"/>
      <c r="V439" s="103"/>
      <c r="W439" s="103"/>
      <c r="X439" s="103"/>
      <c r="Y439" s="103"/>
      <c r="Z439" s="103"/>
      <c r="AA439" s="103"/>
      <c r="AB439" s="103"/>
      <c r="AC439" s="103"/>
      <c r="AD439" s="104"/>
      <c r="AE439" s="104"/>
      <c r="AF439" s="104"/>
      <c r="AG439" s="104"/>
      <c r="AH439" s="104"/>
      <c r="AI439" s="104"/>
      <c r="AJ439" s="104"/>
      <c r="AK439" s="104"/>
      <c r="AL439" s="104"/>
      <c r="AM439" s="104"/>
      <c r="AN439" s="104"/>
      <c r="AO439" s="104"/>
      <c r="AP439" s="104"/>
      <c r="AQ439" s="103"/>
      <c r="AV439" s="103"/>
      <c r="AW439" s="104"/>
      <c r="AX439" s="104"/>
      <c r="AY439" s="104"/>
      <c r="AZ439" s="104"/>
      <c r="BA439" s="104"/>
      <c r="BB439" s="104"/>
      <c r="BC439" s="104"/>
      <c r="BD439" s="104"/>
      <c r="BE439" s="104"/>
      <c r="BF439" s="104"/>
      <c r="BG439" s="104"/>
      <c r="BH439" s="104"/>
      <c r="BI439" s="104"/>
      <c r="BO439" s="103"/>
      <c r="BP439" s="104"/>
      <c r="BQ439" s="104"/>
      <c r="BR439" s="104"/>
      <c r="BS439" s="104"/>
      <c r="BT439" s="104"/>
      <c r="BU439" s="104"/>
      <c r="BV439" s="104"/>
      <c r="BW439" s="104"/>
      <c r="BX439" s="104"/>
      <c r="BY439" s="104"/>
      <c r="BZ439" s="104"/>
      <c r="CA439" s="104"/>
      <c r="CB439" s="104"/>
      <c r="CH439" s="103"/>
      <c r="CI439" s="104"/>
      <c r="CJ439" s="104"/>
      <c r="CK439" s="104"/>
      <c r="CL439" s="104"/>
      <c r="CM439" s="104"/>
      <c r="CN439" s="104"/>
      <c r="CO439" s="104"/>
      <c r="CP439" s="104"/>
      <c r="CQ439" s="104"/>
      <c r="CR439" s="104"/>
      <c r="CS439" s="104"/>
      <c r="CT439" s="104"/>
      <c r="CU439" s="104"/>
      <c r="DA439" s="103"/>
      <c r="DB439" s="104"/>
      <c r="DC439" s="104"/>
      <c r="DD439" s="104"/>
      <c r="DE439" s="104"/>
      <c r="DF439" s="104"/>
      <c r="DG439" s="104"/>
      <c r="DH439" s="104"/>
      <c r="DI439" s="104"/>
      <c r="DJ439" s="104"/>
      <c r="DK439" s="104"/>
      <c r="DL439" s="104"/>
      <c r="DM439" s="104"/>
      <c r="DN439" s="104"/>
    </row>
    <row r="440" spans="1:118" hidden="1" outlineLevel="1">
      <c r="A440" s="368" t="str">
        <f>A439</f>
        <v>[ESO Affiliate or Related Undertaking that do not trade / transact with the ESO 3]</v>
      </c>
      <c r="B440" s="103" t="s">
        <v>640</v>
      </c>
      <c r="C440" s="103"/>
      <c r="D440" s="103"/>
      <c r="E440" s="103"/>
      <c r="F440" s="103"/>
      <c r="G440" s="103"/>
      <c r="H440" s="103"/>
      <c r="I440" s="103"/>
      <c r="J440" s="99" t="s">
        <v>238</v>
      </c>
      <c r="K440" s="357"/>
      <c r="L440" s="358"/>
      <c r="M440" s="358"/>
      <c r="N440" s="358"/>
      <c r="O440" s="358"/>
      <c r="P440" s="103"/>
      <c r="Q440" s="103"/>
      <c r="R440" s="103"/>
      <c r="S440" s="103"/>
      <c r="T440" s="103"/>
      <c r="U440" s="103"/>
      <c r="V440" s="103"/>
      <c r="W440" s="103"/>
      <c r="X440" s="103"/>
      <c r="Y440" s="103"/>
      <c r="Z440" s="103"/>
      <c r="AA440" s="103"/>
      <c r="AB440" s="103"/>
      <c r="AC440" s="103"/>
      <c r="AD440" s="104"/>
      <c r="AE440" s="104"/>
      <c r="AF440" s="104"/>
      <c r="AG440" s="104"/>
      <c r="AH440" s="104"/>
      <c r="AI440" s="104"/>
      <c r="AJ440" s="104"/>
      <c r="AK440" s="104"/>
      <c r="AL440" s="104"/>
      <c r="AM440" s="104"/>
      <c r="AN440" s="104"/>
      <c r="AO440" s="104"/>
      <c r="AP440" s="104"/>
      <c r="AQ440" s="103"/>
      <c r="AV440" s="103"/>
      <c r="AW440" s="104"/>
      <c r="AX440" s="104"/>
      <c r="AY440" s="104"/>
      <c r="AZ440" s="104"/>
      <c r="BA440" s="104"/>
      <c r="BB440" s="104"/>
      <c r="BC440" s="104"/>
      <c r="BD440" s="104"/>
      <c r="BE440" s="104"/>
      <c r="BF440" s="104"/>
      <c r="BG440" s="104"/>
      <c r="BH440" s="104"/>
      <c r="BI440" s="104"/>
      <c r="BO440" s="103"/>
      <c r="BP440" s="104"/>
      <c r="BQ440" s="104"/>
      <c r="BR440" s="104"/>
      <c r="BS440" s="104"/>
      <c r="BT440" s="104"/>
      <c r="BU440" s="104"/>
      <c r="BV440" s="104"/>
      <c r="BW440" s="104"/>
      <c r="BX440" s="104"/>
      <c r="BY440" s="104"/>
      <c r="BZ440" s="104"/>
      <c r="CA440" s="104"/>
      <c r="CB440" s="104"/>
      <c r="CH440" s="103"/>
      <c r="CI440" s="104"/>
      <c r="CJ440" s="104"/>
      <c r="CK440" s="104"/>
      <c r="CL440" s="104"/>
      <c r="CM440" s="104"/>
      <c r="CN440" s="104"/>
      <c r="CO440" s="104"/>
      <c r="CP440" s="104"/>
      <c r="CQ440" s="104"/>
      <c r="CR440" s="104"/>
      <c r="CS440" s="104"/>
      <c r="CT440" s="104"/>
      <c r="CU440" s="104"/>
      <c r="DA440" s="103"/>
      <c r="DB440" s="104"/>
      <c r="DC440" s="104"/>
      <c r="DD440" s="104"/>
      <c r="DE440" s="104"/>
      <c r="DF440" s="104"/>
      <c r="DG440" s="104"/>
      <c r="DH440" s="104"/>
      <c r="DI440" s="104"/>
      <c r="DJ440" s="104"/>
      <c r="DK440" s="104"/>
      <c r="DL440" s="104"/>
      <c r="DM440" s="104"/>
      <c r="DN440" s="104"/>
    </row>
    <row r="441" spans="1:118" hidden="1" outlineLevel="1">
      <c r="A441" s="368" t="str">
        <f>A439</f>
        <v>[ESO Affiliate or Related Undertaking that do not trade / transact with the ESO 3]</v>
      </c>
      <c r="B441" s="103" t="s">
        <v>658</v>
      </c>
      <c r="C441" s="103"/>
      <c r="D441" s="103"/>
      <c r="E441" s="103"/>
      <c r="F441" s="103"/>
      <c r="G441" s="103"/>
      <c r="H441" s="103"/>
      <c r="I441" s="103"/>
      <c r="J441" s="99" t="s">
        <v>226</v>
      </c>
      <c r="K441" s="365">
        <f t="shared" ref="K441:O441" si="173">IFERROR(K440/K439,0)</f>
        <v>0</v>
      </c>
      <c r="L441" s="366">
        <f t="shared" si="173"/>
        <v>0</v>
      </c>
      <c r="M441" s="366">
        <f t="shared" si="173"/>
        <v>0</v>
      </c>
      <c r="N441" s="366">
        <f t="shared" si="173"/>
        <v>0</v>
      </c>
      <c r="O441" s="366">
        <f t="shared" si="173"/>
        <v>0</v>
      </c>
      <c r="P441" s="103"/>
      <c r="Q441" s="103"/>
      <c r="R441" s="103"/>
      <c r="S441" s="103"/>
      <c r="T441" s="103"/>
      <c r="U441" s="103"/>
      <c r="V441" s="103"/>
      <c r="W441" s="103"/>
      <c r="X441" s="103"/>
      <c r="Y441" s="103"/>
      <c r="Z441" s="103"/>
      <c r="AA441" s="103"/>
      <c r="AB441" s="103"/>
      <c r="AC441" s="103"/>
      <c r="AD441" s="104"/>
      <c r="AE441" s="104"/>
      <c r="AF441" s="104"/>
      <c r="AG441" s="104"/>
      <c r="AH441" s="104"/>
      <c r="AI441" s="104"/>
      <c r="AJ441" s="104"/>
      <c r="AK441" s="104"/>
      <c r="AL441" s="104"/>
      <c r="AM441" s="104"/>
      <c r="AN441" s="104"/>
      <c r="AO441" s="104"/>
      <c r="AP441" s="104"/>
      <c r="AQ441" s="103"/>
      <c r="AV441" s="103"/>
      <c r="AW441" s="104"/>
      <c r="AX441" s="104"/>
      <c r="AY441" s="104"/>
      <c r="AZ441" s="104"/>
      <c r="BA441" s="104"/>
      <c r="BB441" s="104"/>
      <c r="BC441" s="104"/>
      <c r="BD441" s="104"/>
      <c r="BE441" s="104"/>
      <c r="BF441" s="104"/>
      <c r="BG441" s="104"/>
      <c r="BH441" s="104"/>
      <c r="BI441" s="104"/>
      <c r="BO441" s="103"/>
      <c r="BP441" s="104"/>
      <c r="BQ441" s="104"/>
      <c r="BR441" s="104"/>
      <c r="BS441" s="104"/>
      <c r="BT441" s="104"/>
      <c r="BU441" s="104"/>
      <c r="BV441" s="104"/>
      <c r="BW441" s="104"/>
      <c r="BX441" s="104"/>
      <c r="BY441" s="104"/>
      <c r="BZ441" s="104"/>
      <c r="CA441" s="104"/>
      <c r="CB441" s="104"/>
      <c r="CH441" s="103"/>
      <c r="CI441" s="104"/>
      <c r="CJ441" s="104"/>
      <c r="CK441" s="104"/>
      <c r="CL441" s="104"/>
      <c r="CM441" s="104"/>
      <c r="CN441" s="104"/>
      <c r="CO441" s="104"/>
      <c r="CP441" s="104"/>
      <c r="CQ441" s="104"/>
      <c r="CR441" s="104"/>
      <c r="CS441" s="104"/>
      <c r="CT441" s="104"/>
      <c r="CU441" s="104"/>
      <c r="DA441" s="103"/>
      <c r="DB441" s="104"/>
      <c r="DC441" s="104"/>
      <c r="DD441" s="104"/>
      <c r="DE441" s="104"/>
      <c r="DF441" s="104"/>
      <c r="DG441" s="104"/>
      <c r="DH441" s="104"/>
      <c r="DI441" s="104"/>
      <c r="DJ441" s="104"/>
      <c r="DK441" s="104"/>
      <c r="DL441" s="104"/>
      <c r="DM441" s="104"/>
      <c r="DN441" s="104"/>
    </row>
    <row r="442" spans="1:118" hidden="1" outlineLevel="1">
      <c r="A442" s="367" t="s">
        <v>663</v>
      </c>
      <c r="B442" s="103" t="s">
        <v>657</v>
      </c>
      <c r="C442" s="103"/>
      <c r="D442" s="103"/>
      <c r="E442" s="103"/>
      <c r="F442" s="103"/>
      <c r="G442" s="103"/>
      <c r="H442" s="103"/>
      <c r="I442" s="103"/>
      <c r="J442" s="99" t="s">
        <v>238</v>
      </c>
      <c r="K442" s="357"/>
      <c r="L442" s="358"/>
      <c r="M442" s="358"/>
      <c r="N442" s="358"/>
      <c r="O442" s="358"/>
      <c r="P442" s="103"/>
      <c r="Q442" s="103"/>
      <c r="R442" s="103"/>
      <c r="S442" s="103"/>
      <c r="T442" s="103"/>
      <c r="U442" s="103"/>
      <c r="V442" s="103"/>
      <c r="W442" s="103"/>
      <c r="X442" s="103"/>
      <c r="Y442" s="103"/>
      <c r="Z442" s="103"/>
      <c r="AA442" s="103"/>
      <c r="AB442" s="103"/>
      <c r="AC442" s="103"/>
      <c r="AD442" s="104"/>
      <c r="AE442" s="104"/>
      <c r="AF442" s="104"/>
      <c r="AG442" s="104"/>
      <c r="AH442" s="104"/>
      <c r="AI442" s="104"/>
      <c r="AJ442" s="104"/>
      <c r="AK442" s="104"/>
      <c r="AL442" s="104"/>
      <c r="AM442" s="104"/>
      <c r="AN442" s="104"/>
      <c r="AO442" s="104"/>
      <c r="AP442" s="104"/>
      <c r="AQ442" s="103"/>
      <c r="AV442" s="103"/>
      <c r="AW442" s="104"/>
      <c r="AX442" s="104"/>
      <c r="AY442" s="104"/>
      <c r="AZ442" s="104"/>
      <c r="BA442" s="104"/>
      <c r="BB442" s="104"/>
      <c r="BC442" s="104"/>
      <c r="BD442" s="104"/>
      <c r="BE442" s="104"/>
      <c r="BF442" s="104"/>
      <c r="BG442" s="104"/>
      <c r="BH442" s="104"/>
      <c r="BI442" s="104"/>
      <c r="BO442" s="103"/>
      <c r="BP442" s="104"/>
      <c r="BQ442" s="104"/>
      <c r="BR442" s="104"/>
      <c r="BS442" s="104"/>
      <c r="BT442" s="104"/>
      <c r="BU442" s="104"/>
      <c r="BV442" s="104"/>
      <c r="BW442" s="104"/>
      <c r="BX442" s="104"/>
      <c r="BY442" s="104"/>
      <c r="BZ442" s="104"/>
      <c r="CA442" s="104"/>
      <c r="CB442" s="104"/>
      <c r="CH442" s="103"/>
      <c r="CI442" s="104"/>
      <c r="CJ442" s="104"/>
      <c r="CK442" s="104"/>
      <c r="CL442" s="104"/>
      <c r="CM442" s="104"/>
      <c r="CN442" s="104"/>
      <c r="CO442" s="104"/>
      <c r="CP442" s="104"/>
      <c r="CQ442" s="104"/>
      <c r="CR442" s="104"/>
      <c r="CS442" s="104"/>
      <c r="CT442" s="104"/>
      <c r="CU442" s="104"/>
      <c r="DA442" s="103"/>
      <c r="DB442" s="104"/>
      <c r="DC442" s="104"/>
      <c r="DD442" s="104"/>
      <c r="DE442" s="104"/>
      <c r="DF442" s="104"/>
      <c r="DG442" s="104"/>
      <c r="DH442" s="104"/>
      <c r="DI442" s="104"/>
      <c r="DJ442" s="104"/>
      <c r="DK442" s="104"/>
      <c r="DL442" s="104"/>
      <c r="DM442" s="104"/>
      <c r="DN442" s="104"/>
    </row>
    <row r="443" spans="1:118" hidden="1" outlineLevel="1">
      <c r="A443" s="368" t="str">
        <f>A442</f>
        <v>[ESO Affiliate or Related Undertaking that do not trade / transact with the ESO 4]</v>
      </c>
      <c r="B443" s="103" t="s">
        <v>640</v>
      </c>
      <c r="C443" s="103"/>
      <c r="D443" s="103"/>
      <c r="E443" s="103"/>
      <c r="F443" s="103"/>
      <c r="G443" s="103"/>
      <c r="H443" s="103"/>
      <c r="I443" s="103"/>
      <c r="J443" s="99" t="s">
        <v>238</v>
      </c>
      <c r="K443" s="357"/>
      <c r="L443" s="358"/>
      <c r="M443" s="358"/>
      <c r="N443" s="358"/>
      <c r="O443" s="358"/>
      <c r="P443" s="103"/>
      <c r="Q443" s="103"/>
      <c r="R443" s="103"/>
      <c r="S443" s="103"/>
      <c r="T443" s="103"/>
      <c r="U443" s="103"/>
      <c r="V443" s="103"/>
      <c r="W443" s="103"/>
      <c r="X443" s="103"/>
      <c r="Y443" s="103"/>
      <c r="Z443" s="103"/>
      <c r="AA443" s="103"/>
      <c r="AB443" s="103"/>
      <c r="AC443" s="103"/>
      <c r="AD443" s="104"/>
      <c r="AE443" s="104"/>
      <c r="AF443" s="104"/>
      <c r="AG443" s="104"/>
      <c r="AH443" s="104"/>
      <c r="AI443" s="104"/>
      <c r="AJ443" s="104"/>
      <c r="AK443" s="104"/>
      <c r="AL443" s="104"/>
      <c r="AM443" s="104"/>
      <c r="AN443" s="104"/>
      <c r="AO443" s="104"/>
      <c r="AP443" s="104"/>
      <c r="AQ443" s="103"/>
      <c r="AV443" s="103"/>
      <c r="AW443" s="104"/>
      <c r="AX443" s="104"/>
      <c r="AY443" s="104"/>
      <c r="AZ443" s="104"/>
      <c r="BA443" s="104"/>
      <c r="BB443" s="104"/>
      <c r="BC443" s="104"/>
      <c r="BD443" s="104"/>
      <c r="BE443" s="104"/>
      <c r="BF443" s="104"/>
      <c r="BG443" s="104"/>
      <c r="BH443" s="104"/>
      <c r="BI443" s="104"/>
      <c r="BO443" s="103"/>
      <c r="BP443" s="104"/>
      <c r="BQ443" s="104"/>
      <c r="BR443" s="104"/>
      <c r="BS443" s="104"/>
      <c r="BT443" s="104"/>
      <c r="BU443" s="104"/>
      <c r="BV443" s="104"/>
      <c r="BW443" s="104"/>
      <c r="BX443" s="104"/>
      <c r="BY443" s="104"/>
      <c r="BZ443" s="104"/>
      <c r="CA443" s="104"/>
      <c r="CB443" s="104"/>
      <c r="CH443" s="103"/>
      <c r="CI443" s="104"/>
      <c r="CJ443" s="104"/>
      <c r="CK443" s="104"/>
      <c r="CL443" s="104"/>
      <c r="CM443" s="104"/>
      <c r="CN443" s="104"/>
      <c r="CO443" s="104"/>
      <c r="CP443" s="104"/>
      <c r="CQ443" s="104"/>
      <c r="CR443" s="104"/>
      <c r="CS443" s="104"/>
      <c r="CT443" s="104"/>
      <c r="CU443" s="104"/>
      <c r="DA443" s="103"/>
      <c r="DB443" s="104"/>
      <c r="DC443" s="104"/>
      <c r="DD443" s="104"/>
      <c r="DE443" s="104"/>
      <c r="DF443" s="104"/>
      <c r="DG443" s="104"/>
      <c r="DH443" s="104"/>
      <c r="DI443" s="104"/>
      <c r="DJ443" s="104"/>
      <c r="DK443" s="104"/>
      <c r="DL443" s="104"/>
      <c r="DM443" s="104"/>
      <c r="DN443" s="104"/>
    </row>
    <row r="444" spans="1:118" hidden="1" outlineLevel="1">
      <c r="A444" s="368" t="str">
        <f>A442</f>
        <v>[ESO Affiliate or Related Undertaking that do not trade / transact with the ESO 4]</v>
      </c>
      <c r="B444" s="103" t="s">
        <v>658</v>
      </c>
      <c r="C444" s="103"/>
      <c r="D444" s="103"/>
      <c r="E444" s="103"/>
      <c r="F444" s="103"/>
      <c r="G444" s="103"/>
      <c r="H444" s="103"/>
      <c r="I444" s="103"/>
      <c r="J444" s="99" t="s">
        <v>226</v>
      </c>
      <c r="K444" s="365">
        <f t="shared" ref="K444:O444" si="174">IFERROR(K443/K442,0)</f>
        <v>0</v>
      </c>
      <c r="L444" s="366">
        <f t="shared" si="174"/>
        <v>0</v>
      </c>
      <c r="M444" s="366">
        <f t="shared" si="174"/>
        <v>0</v>
      </c>
      <c r="N444" s="366">
        <f t="shared" si="174"/>
        <v>0</v>
      </c>
      <c r="O444" s="366">
        <f t="shared" si="174"/>
        <v>0</v>
      </c>
      <c r="P444" s="103"/>
      <c r="Q444" s="103"/>
      <c r="R444" s="103"/>
      <c r="S444" s="103"/>
      <c r="T444" s="103"/>
      <c r="U444" s="103"/>
      <c r="V444" s="103"/>
      <c r="W444" s="103"/>
      <c r="X444" s="103"/>
      <c r="Y444" s="103"/>
      <c r="Z444" s="103"/>
      <c r="AA444" s="103"/>
      <c r="AB444" s="103"/>
      <c r="AC444" s="103"/>
      <c r="AD444" s="104"/>
      <c r="AE444" s="104"/>
      <c r="AF444" s="104"/>
      <c r="AG444" s="104"/>
      <c r="AH444" s="104"/>
      <c r="AI444" s="104"/>
      <c r="AJ444" s="104"/>
      <c r="AK444" s="104"/>
      <c r="AL444" s="104"/>
      <c r="AM444" s="104"/>
      <c r="AN444" s="104"/>
      <c r="AO444" s="104"/>
      <c r="AP444" s="104"/>
      <c r="AQ444" s="103"/>
      <c r="AV444" s="103"/>
      <c r="AW444" s="104"/>
      <c r="AX444" s="104"/>
      <c r="AY444" s="104"/>
      <c r="AZ444" s="104"/>
      <c r="BA444" s="104"/>
      <c r="BB444" s="104"/>
      <c r="BC444" s="104"/>
      <c r="BD444" s="104"/>
      <c r="BE444" s="104"/>
      <c r="BF444" s="104"/>
      <c r="BG444" s="104"/>
      <c r="BH444" s="104"/>
      <c r="BI444" s="104"/>
      <c r="BO444" s="103"/>
      <c r="BP444" s="104"/>
      <c r="BQ444" s="104"/>
      <c r="BR444" s="104"/>
      <c r="BS444" s="104"/>
      <c r="BT444" s="104"/>
      <c r="BU444" s="104"/>
      <c r="BV444" s="104"/>
      <c r="BW444" s="104"/>
      <c r="BX444" s="104"/>
      <c r="BY444" s="104"/>
      <c r="BZ444" s="104"/>
      <c r="CA444" s="104"/>
      <c r="CB444" s="104"/>
      <c r="CH444" s="103"/>
      <c r="CI444" s="104"/>
      <c r="CJ444" s="104"/>
      <c r="CK444" s="104"/>
      <c r="CL444" s="104"/>
      <c r="CM444" s="104"/>
      <c r="CN444" s="104"/>
      <c r="CO444" s="104"/>
      <c r="CP444" s="104"/>
      <c r="CQ444" s="104"/>
      <c r="CR444" s="104"/>
      <c r="CS444" s="104"/>
      <c r="CT444" s="104"/>
      <c r="CU444" s="104"/>
      <c r="DA444" s="103"/>
      <c r="DB444" s="104"/>
      <c r="DC444" s="104"/>
      <c r="DD444" s="104"/>
      <c r="DE444" s="104"/>
      <c r="DF444" s="104"/>
      <c r="DG444" s="104"/>
      <c r="DH444" s="104"/>
      <c r="DI444" s="104"/>
      <c r="DJ444" s="104"/>
      <c r="DK444" s="104"/>
      <c r="DL444" s="104"/>
      <c r="DM444" s="104"/>
      <c r="DN444" s="104"/>
    </row>
    <row r="445" spans="1:118" hidden="1" outlineLevel="1">
      <c r="A445" s="367" t="s">
        <v>664</v>
      </c>
      <c r="B445" s="103" t="s">
        <v>657</v>
      </c>
      <c r="C445" s="103"/>
      <c r="D445" s="103"/>
      <c r="E445" s="103"/>
      <c r="F445" s="103"/>
      <c r="G445" s="103"/>
      <c r="H445" s="103"/>
      <c r="I445" s="103"/>
      <c r="J445" s="99" t="s">
        <v>238</v>
      </c>
      <c r="K445" s="357"/>
      <c r="L445" s="358"/>
      <c r="M445" s="358"/>
      <c r="N445" s="358"/>
      <c r="O445" s="358"/>
      <c r="P445" s="103"/>
      <c r="Q445" s="103"/>
      <c r="R445" s="103"/>
      <c r="S445" s="103"/>
      <c r="T445" s="103"/>
      <c r="U445" s="103"/>
      <c r="V445" s="103"/>
      <c r="W445" s="103"/>
      <c r="X445" s="103"/>
      <c r="Y445" s="103"/>
      <c r="Z445" s="103"/>
      <c r="AA445" s="103"/>
      <c r="AB445" s="103"/>
      <c r="AC445" s="103"/>
      <c r="AD445" s="104"/>
      <c r="AE445" s="104"/>
      <c r="AF445" s="104"/>
      <c r="AG445" s="104"/>
      <c r="AH445" s="104"/>
      <c r="AI445" s="104"/>
      <c r="AJ445" s="104"/>
      <c r="AK445" s="104"/>
      <c r="AL445" s="104"/>
      <c r="AM445" s="104"/>
      <c r="AN445" s="104"/>
      <c r="AO445" s="104"/>
      <c r="AP445" s="104"/>
      <c r="AQ445" s="103"/>
      <c r="AV445" s="103"/>
      <c r="AW445" s="104"/>
      <c r="AX445" s="104"/>
      <c r="AY445" s="104"/>
      <c r="AZ445" s="104"/>
      <c r="BA445" s="104"/>
      <c r="BB445" s="104"/>
      <c r="BC445" s="104"/>
      <c r="BD445" s="104"/>
      <c r="BE445" s="104"/>
      <c r="BF445" s="104"/>
      <c r="BG445" s="104"/>
      <c r="BH445" s="104"/>
      <c r="BI445" s="104"/>
      <c r="BO445" s="103"/>
      <c r="BP445" s="104"/>
      <c r="BQ445" s="104"/>
      <c r="BR445" s="104"/>
      <c r="BS445" s="104"/>
      <c r="BT445" s="104"/>
      <c r="BU445" s="104"/>
      <c r="BV445" s="104"/>
      <c r="BW445" s="104"/>
      <c r="BX445" s="104"/>
      <c r="BY445" s="104"/>
      <c r="BZ445" s="104"/>
      <c r="CA445" s="104"/>
      <c r="CB445" s="104"/>
      <c r="CH445" s="103"/>
      <c r="CI445" s="104"/>
      <c r="CJ445" s="104"/>
      <c r="CK445" s="104"/>
      <c r="CL445" s="104"/>
      <c r="CM445" s="104"/>
      <c r="CN445" s="104"/>
      <c r="CO445" s="104"/>
      <c r="CP445" s="104"/>
      <c r="CQ445" s="104"/>
      <c r="CR445" s="104"/>
      <c r="CS445" s="104"/>
      <c r="CT445" s="104"/>
      <c r="CU445" s="104"/>
      <c r="DA445" s="103"/>
      <c r="DB445" s="104"/>
      <c r="DC445" s="104"/>
      <c r="DD445" s="104"/>
      <c r="DE445" s="104"/>
      <c r="DF445" s="104"/>
      <c r="DG445" s="104"/>
      <c r="DH445" s="104"/>
      <c r="DI445" s="104"/>
      <c r="DJ445" s="104"/>
      <c r="DK445" s="104"/>
      <c r="DL445" s="104"/>
      <c r="DM445" s="104"/>
      <c r="DN445" s="104"/>
    </row>
    <row r="446" spans="1:118" hidden="1" outlineLevel="1">
      <c r="A446" s="368" t="str">
        <f>A445</f>
        <v>[ESO Affiliate or Related Undertaking that do not trade / transact with the ESO 5]</v>
      </c>
      <c r="B446" s="103" t="s">
        <v>640</v>
      </c>
      <c r="C446" s="103"/>
      <c r="D446" s="103"/>
      <c r="E446" s="103"/>
      <c r="F446" s="103"/>
      <c r="G446" s="103"/>
      <c r="H446" s="103"/>
      <c r="I446" s="103"/>
      <c r="J446" s="99" t="s">
        <v>238</v>
      </c>
      <c r="K446" s="357"/>
      <c r="L446" s="358"/>
      <c r="M446" s="358"/>
      <c r="N446" s="358"/>
      <c r="O446" s="358"/>
      <c r="P446" s="103"/>
      <c r="Q446" s="103"/>
      <c r="R446" s="103"/>
      <c r="S446" s="103"/>
      <c r="T446" s="103"/>
      <c r="U446" s="103"/>
      <c r="V446" s="103"/>
      <c r="W446" s="103"/>
      <c r="X446" s="103"/>
      <c r="Y446" s="103"/>
      <c r="Z446" s="103"/>
      <c r="AA446" s="103"/>
      <c r="AB446" s="103"/>
      <c r="AC446" s="103"/>
      <c r="AD446" s="104"/>
      <c r="AE446" s="104"/>
      <c r="AF446" s="104"/>
      <c r="AG446" s="104"/>
      <c r="AH446" s="104"/>
      <c r="AI446" s="104"/>
      <c r="AJ446" s="104"/>
      <c r="AK446" s="104"/>
      <c r="AL446" s="104"/>
      <c r="AM446" s="104"/>
      <c r="AN446" s="104"/>
      <c r="AO446" s="104"/>
      <c r="AP446" s="104"/>
      <c r="AQ446" s="103"/>
      <c r="AV446" s="103"/>
      <c r="AW446" s="104"/>
      <c r="AX446" s="104"/>
      <c r="AY446" s="104"/>
      <c r="AZ446" s="104"/>
      <c r="BA446" s="104"/>
      <c r="BB446" s="104"/>
      <c r="BC446" s="104"/>
      <c r="BD446" s="104"/>
      <c r="BE446" s="104"/>
      <c r="BF446" s="104"/>
      <c r="BG446" s="104"/>
      <c r="BH446" s="104"/>
      <c r="BI446" s="104"/>
      <c r="BO446" s="103"/>
      <c r="BP446" s="104"/>
      <c r="BQ446" s="104"/>
      <c r="BR446" s="104"/>
      <c r="BS446" s="104"/>
      <c r="BT446" s="104"/>
      <c r="BU446" s="104"/>
      <c r="BV446" s="104"/>
      <c r="BW446" s="104"/>
      <c r="BX446" s="104"/>
      <c r="BY446" s="104"/>
      <c r="BZ446" s="104"/>
      <c r="CA446" s="104"/>
      <c r="CB446" s="104"/>
      <c r="CH446" s="103"/>
      <c r="CI446" s="104"/>
      <c r="CJ446" s="104"/>
      <c r="CK446" s="104"/>
      <c r="CL446" s="104"/>
      <c r="CM446" s="104"/>
      <c r="CN446" s="104"/>
      <c r="CO446" s="104"/>
      <c r="CP446" s="104"/>
      <c r="CQ446" s="104"/>
      <c r="CR446" s="104"/>
      <c r="CS446" s="104"/>
      <c r="CT446" s="104"/>
      <c r="CU446" s="104"/>
      <c r="DA446" s="103"/>
      <c r="DB446" s="104"/>
      <c r="DC446" s="104"/>
      <c r="DD446" s="104"/>
      <c r="DE446" s="104"/>
      <c r="DF446" s="104"/>
      <c r="DG446" s="104"/>
      <c r="DH446" s="104"/>
      <c r="DI446" s="104"/>
      <c r="DJ446" s="104"/>
      <c r="DK446" s="104"/>
      <c r="DL446" s="104"/>
      <c r="DM446" s="104"/>
      <c r="DN446" s="104"/>
    </row>
    <row r="447" spans="1:118" hidden="1" outlineLevel="1">
      <c r="A447" s="368" t="str">
        <f>A445</f>
        <v>[ESO Affiliate or Related Undertaking that do not trade / transact with the ESO 5]</v>
      </c>
      <c r="B447" s="103" t="s">
        <v>658</v>
      </c>
      <c r="C447" s="103"/>
      <c r="D447" s="103"/>
      <c r="E447" s="103"/>
      <c r="F447" s="103"/>
      <c r="G447" s="103"/>
      <c r="H447" s="103"/>
      <c r="I447" s="103"/>
      <c r="J447" s="99" t="s">
        <v>226</v>
      </c>
      <c r="K447" s="365">
        <f t="shared" ref="K447:O447" si="175">IFERROR(K446/K445,0)</f>
        <v>0</v>
      </c>
      <c r="L447" s="366">
        <f t="shared" si="175"/>
        <v>0</v>
      </c>
      <c r="M447" s="366">
        <f t="shared" si="175"/>
        <v>0</v>
      </c>
      <c r="N447" s="366">
        <f t="shared" si="175"/>
        <v>0</v>
      </c>
      <c r="O447" s="366">
        <f t="shared" si="175"/>
        <v>0</v>
      </c>
      <c r="P447" s="103"/>
      <c r="Q447" s="103"/>
      <c r="R447" s="103"/>
      <c r="S447" s="103"/>
      <c r="T447" s="103"/>
      <c r="U447" s="103"/>
      <c r="V447" s="103"/>
      <c r="W447" s="103"/>
      <c r="X447" s="103"/>
      <c r="Y447" s="103"/>
      <c r="Z447" s="103"/>
      <c r="AA447" s="103"/>
      <c r="AB447" s="103"/>
      <c r="AC447" s="103"/>
      <c r="AD447" s="104"/>
      <c r="AE447" s="104"/>
      <c r="AF447" s="104"/>
      <c r="AG447" s="104"/>
      <c r="AH447" s="104"/>
      <c r="AI447" s="104"/>
      <c r="AJ447" s="104"/>
      <c r="AK447" s="104"/>
      <c r="AL447" s="104"/>
      <c r="AM447" s="104"/>
      <c r="AN447" s="104"/>
      <c r="AO447" s="104"/>
      <c r="AP447" s="104"/>
      <c r="AQ447" s="103"/>
      <c r="AV447" s="103"/>
      <c r="AW447" s="104"/>
      <c r="AX447" s="104"/>
      <c r="AY447" s="104"/>
      <c r="AZ447" s="104"/>
      <c r="BA447" s="104"/>
      <c r="BB447" s="104"/>
      <c r="BC447" s="104"/>
      <c r="BD447" s="104"/>
      <c r="BE447" s="104"/>
      <c r="BF447" s="104"/>
      <c r="BG447" s="104"/>
      <c r="BH447" s="104"/>
      <c r="BI447" s="104"/>
      <c r="BO447" s="103"/>
      <c r="BP447" s="104"/>
      <c r="BQ447" s="104"/>
      <c r="BR447" s="104"/>
      <c r="BS447" s="104"/>
      <c r="BT447" s="104"/>
      <c r="BU447" s="104"/>
      <c r="BV447" s="104"/>
      <c r="BW447" s="104"/>
      <c r="BX447" s="104"/>
      <c r="BY447" s="104"/>
      <c r="BZ447" s="104"/>
      <c r="CA447" s="104"/>
      <c r="CB447" s="104"/>
      <c r="CH447" s="103"/>
      <c r="CI447" s="104"/>
      <c r="CJ447" s="104"/>
      <c r="CK447" s="104"/>
      <c r="CL447" s="104"/>
      <c r="CM447" s="104"/>
      <c r="CN447" s="104"/>
      <c r="CO447" s="104"/>
      <c r="CP447" s="104"/>
      <c r="CQ447" s="104"/>
      <c r="CR447" s="104"/>
      <c r="CS447" s="104"/>
      <c r="CT447" s="104"/>
      <c r="CU447" s="104"/>
      <c r="DA447" s="103"/>
      <c r="DB447" s="104"/>
      <c r="DC447" s="104"/>
      <c r="DD447" s="104"/>
      <c r="DE447" s="104"/>
      <c r="DF447" s="104"/>
      <c r="DG447" s="104"/>
      <c r="DH447" s="104"/>
      <c r="DI447" s="104"/>
      <c r="DJ447" s="104"/>
      <c r="DK447" s="104"/>
      <c r="DL447" s="104"/>
      <c r="DM447" s="104"/>
      <c r="DN447" s="104"/>
    </row>
    <row r="448" spans="1:118" hidden="1" outlineLevel="1">
      <c r="A448" s="367" t="s">
        <v>665</v>
      </c>
      <c r="B448" s="103" t="s">
        <v>657</v>
      </c>
      <c r="C448" s="103"/>
      <c r="D448" s="103"/>
      <c r="E448" s="103"/>
      <c r="F448" s="103"/>
      <c r="G448" s="103"/>
      <c r="H448" s="103"/>
      <c r="I448" s="103"/>
      <c r="J448" s="99" t="s">
        <v>238</v>
      </c>
      <c r="K448" s="357"/>
      <c r="L448" s="358"/>
      <c r="M448" s="358"/>
      <c r="N448" s="358"/>
      <c r="O448" s="358"/>
      <c r="P448" s="103"/>
      <c r="Q448" s="103"/>
      <c r="R448" s="103"/>
      <c r="S448" s="103"/>
      <c r="T448" s="103"/>
      <c r="U448" s="103"/>
      <c r="V448" s="103"/>
      <c r="W448" s="103"/>
      <c r="X448" s="103"/>
      <c r="Y448" s="103"/>
      <c r="Z448" s="103"/>
      <c r="AA448" s="103"/>
      <c r="AB448" s="103"/>
      <c r="AC448" s="103"/>
      <c r="AD448" s="104"/>
      <c r="AE448" s="104"/>
      <c r="AF448" s="104"/>
      <c r="AG448" s="104"/>
      <c r="AH448" s="104"/>
      <c r="AI448" s="104"/>
      <c r="AJ448" s="104"/>
      <c r="AK448" s="104"/>
      <c r="AL448" s="104"/>
      <c r="AM448" s="104"/>
      <c r="AN448" s="104"/>
      <c r="AO448" s="104"/>
      <c r="AP448" s="104"/>
      <c r="AQ448" s="103"/>
      <c r="AV448" s="103"/>
      <c r="AW448" s="104"/>
      <c r="AX448" s="104"/>
      <c r="AY448" s="104"/>
      <c r="AZ448" s="104"/>
      <c r="BA448" s="104"/>
      <c r="BB448" s="104"/>
      <c r="BC448" s="104"/>
      <c r="BD448" s="104"/>
      <c r="BE448" s="104"/>
      <c r="BF448" s="104"/>
      <c r="BG448" s="104"/>
      <c r="BH448" s="104"/>
      <c r="BI448" s="104"/>
      <c r="BO448" s="103"/>
      <c r="BP448" s="104"/>
      <c r="BQ448" s="104"/>
      <c r="BR448" s="104"/>
      <c r="BS448" s="104"/>
      <c r="BT448" s="104"/>
      <c r="BU448" s="104"/>
      <c r="BV448" s="104"/>
      <c r="BW448" s="104"/>
      <c r="BX448" s="104"/>
      <c r="BY448" s="104"/>
      <c r="BZ448" s="104"/>
      <c r="CA448" s="104"/>
      <c r="CB448" s="104"/>
      <c r="CH448" s="103"/>
      <c r="CI448" s="104"/>
      <c r="CJ448" s="104"/>
      <c r="CK448" s="104"/>
      <c r="CL448" s="104"/>
      <c r="CM448" s="104"/>
      <c r="CN448" s="104"/>
      <c r="CO448" s="104"/>
      <c r="CP448" s="104"/>
      <c r="CQ448" s="104"/>
      <c r="CR448" s="104"/>
      <c r="CS448" s="104"/>
      <c r="CT448" s="104"/>
      <c r="CU448" s="104"/>
      <c r="DA448" s="103"/>
      <c r="DB448" s="104"/>
      <c r="DC448" s="104"/>
      <c r="DD448" s="104"/>
      <c r="DE448" s="104"/>
      <c r="DF448" s="104"/>
      <c r="DG448" s="104"/>
      <c r="DH448" s="104"/>
      <c r="DI448" s="104"/>
      <c r="DJ448" s="104"/>
      <c r="DK448" s="104"/>
      <c r="DL448" s="104"/>
      <c r="DM448" s="104"/>
      <c r="DN448" s="104"/>
    </row>
    <row r="449" spans="1:118" hidden="1" outlineLevel="1">
      <c r="A449" s="368" t="str">
        <f>A448</f>
        <v>[ESO Affiliate or Related Undertaking that do not trade / transact with the ESO 6]</v>
      </c>
      <c r="B449" s="103" t="s">
        <v>640</v>
      </c>
      <c r="C449" s="103"/>
      <c r="D449" s="103"/>
      <c r="E449" s="103"/>
      <c r="F449" s="103"/>
      <c r="G449" s="103"/>
      <c r="H449" s="103"/>
      <c r="I449" s="103"/>
      <c r="J449" s="99" t="s">
        <v>238</v>
      </c>
      <c r="K449" s="357"/>
      <c r="L449" s="358"/>
      <c r="M449" s="358"/>
      <c r="N449" s="358"/>
      <c r="O449" s="358"/>
      <c r="P449" s="103"/>
      <c r="Q449" s="103"/>
      <c r="R449" s="103"/>
      <c r="S449" s="103"/>
      <c r="T449" s="103"/>
      <c r="U449" s="103"/>
      <c r="V449" s="103"/>
      <c r="W449" s="103"/>
      <c r="X449" s="103"/>
      <c r="Y449" s="103"/>
      <c r="Z449" s="103"/>
      <c r="AA449" s="103"/>
      <c r="AB449" s="103"/>
      <c r="AC449" s="103"/>
      <c r="AD449" s="104"/>
      <c r="AE449" s="104"/>
      <c r="AF449" s="104"/>
      <c r="AG449" s="104"/>
      <c r="AH449" s="104"/>
      <c r="AI449" s="104"/>
      <c r="AJ449" s="104"/>
      <c r="AK449" s="104"/>
      <c r="AL449" s="104"/>
      <c r="AM449" s="104"/>
      <c r="AN449" s="104"/>
      <c r="AO449" s="104"/>
      <c r="AP449" s="104"/>
      <c r="AQ449" s="103"/>
      <c r="AV449" s="103"/>
      <c r="AW449" s="104"/>
      <c r="AX449" s="104"/>
      <c r="AY449" s="104"/>
      <c r="AZ449" s="104"/>
      <c r="BA449" s="104"/>
      <c r="BB449" s="104"/>
      <c r="BC449" s="104"/>
      <c r="BD449" s="104"/>
      <c r="BE449" s="104"/>
      <c r="BF449" s="104"/>
      <c r="BG449" s="104"/>
      <c r="BH449" s="104"/>
      <c r="BI449" s="104"/>
      <c r="BO449" s="103"/>
      <c r="BP449" s="104"/>
      <c r="BQ449" s="104"/>
      <c r="BR449" s="104"/>
      <c r="BS449" s="104"/>
      <c r="BT449" s="104"/>
      <c r="BU449" s="104"/>
      <c r="BV449" s="104"/>
      <c r="BW449" s="104"/>
      <c r="BX449" s="104"/>
      <c r="BY449" s="104"/>
      <c r="BZ449" s="104"/>
      <c r="CA449" s="104"/>
      <c r="CB449" s="104"/>
      <c r="CH449" s="103"/>
      <c r="CI449" s="104"/>
      <c r="CJ449" s="104"/>
      <c r="CK449" s="104"/>
      <c r="CL449" s="104"/>
      <c r="CM449" s="104"/>
      <c r="CN449" s="104"/>
      <c r="CO449" s="104"/>
      <c r="CP449" s="104"/>
      <c r="CQ449" s="104"/>
      <c r="CR449" s="104"/>
      <c r="CS449" s="104"/>
      <c r="CT449" s="104"/>
      <c r="CU449" s="104"/>
      <c r="DA449" s="103"/>
      <c r="DB449" s="104"/>
      <c r="DC449" s="104"/>
      <c r="DD449" s="104"/>
      <c r="DE449" s="104"/>
      <c r="DF449" s="104"/>
      <c r="DG449" s="104"/>
      <c r="DH449" s="104"/>
      <c r="DI449" s="104"/>
      <c r="DJ449" s="104"/>
      <c r="DK449" s="104"/>
      <c r="DL449" s="104"/>
      <c r="DM449" s="104"/>
      <c r="DN449" s="104"/>
    </row>
    <row r="450" spans="1:118" hidden="1" outlineLevel="1">
      <c r="A450" s="368" t="str">
        <f>A448</f>
        <v>[ESO Affiliate or Related Undertaking that do not trade / transact with the ESO 6]</v>
      </c>
      <c r="B450" s="103" t="s">
        <v>658</v>
      </c>
      <c r="C450" s="103"/>
      <c r="D450" s="103"/>
      <c r="E450" s="103"/>
      <c r="F450" s="103"/>
      <c r="G450" s="103"/>
      <c r="H450" s="103"/>
      <c r="I450" s="103"/>
      <c r="J450" s="99" t="s">
        <v>226</v>
      </c>
      <c r="K450" s="365">
        <f t="shared" ref="K450:O450" si="176">IFERROR(K449/K448,0)</f>
        <v>0</v>
      </c>
      <c r="L450" s="366">
        <f t="shared" si="176"/>
        <v>0</v>
      </c>
      <c r="M450" s="366">
        <f t="shared" si="176"/>
        <v>0</v>
      </c>
      <c r="N450" s="366">
        <f t="shared" si="176"/>
        <v>0</v>
      </c>
      <c r="O450" s="366">
        <f t="shared" si="176"/>
        <v>0</v>
      </c>
      <c r="P450" s="103"/>
      <c r="Q450" s="103"/>
      <c r="R450" s="103"/>
      <c r="S450" s="103"/>
      <c r="T450" s="103"/>
      <c r="U450" s="103"/>
      <c r="V450" s="103"/>
      <c r="W450" s="103"/>
      <c r="X450" s="103"/>
      <c r="Y450" s="103"/>
      <c r="Z450" s="103"/>
      <c r="AA450" s="103"/>
      <c r="AB450" s="103"/>
      <c r="AC450" s="103"/>
      <c r="AD450" s="104"/>
      <c r="AE450" s="104"/>
      <c r="AF450" s="104"/>
      <c r="AG450" s="104"/>
      <c r="AH450" s="104"/>
      <c r="AI450" s="104"/>
      <c r="AJ450" s="104"/>
      <c r="AK450" s="104"/>
      <c r="AL450" s="104"/>
      <c r="AM450" s="104"/>
      <c r="AN450" s="104"/>
      <c r="AO450" s="104"/>
      <c r="AP450" s="104"/>
      <c r="AQ450" s="103"/>
      <c r="AV450" s="103"/>
      <c r="AW450" s="104"/>
      <c r="AX450" s="104"/>
      <c r="AY450" s="104"/>
      <c r="AZ450" s="104"/>
      <c r="BA450" s="104"/>
      <c r="BB450" s="104"/>
      <c r="BC450" s="104"/>
      <c r="BD450" s="104"/>
      <c r="BE450" s="104"/>
      <c r="BF450" s="104"/>
      <c r="BG450" s="104"/>
      <c r="BH450" s="104"/>
      <c r="BI450" s="104"/>
      <c r="BO450" s="103"/>
      <c r="BP450" s="104"/>
      <c r="BQ450" s="104"/>
      <c r="BR450" s="104"/>
      <c r="BS450" s="104"/>
      <c r="BT450" s="104"/>
      <c r="BU450" s="104"/>
      <c r="BV450" s="104"/>
      <c r="BW450" s="104"/>
      <c r="BX450" s="104"/>
      <c r="BY450" s="104"/>
      <c r="BZ450" s="104"/>
      <c r="CA450" s="104"/>
      <c r="CB450" s="104"/>
      <c r="CH450" s="103"/>
      <c r="CI450" s="104"/>
      <c r="CJ450" s="104"/>
      <c r="CK450" s="104"/>
      <c r="CL450" s="104"/>
      <c r="CM450" s="104"/>
      <c r="CN450" s="104"/>
      <c r="CO450" s="104"/>
      <c r="CP450" s="104"/>
      <c r="CQ450" s="104"/>
      <c r="CR450" s="104"/>
      <c r="CS450" s="104"/>
      <c r="CT450" s="104"/>
      <c r="CU450" s="104"/>
      <c r="DA450" s="103"/>
      <c r="DB450" s="104"/>
      <c r="DC450" s="104"/>
      <c r="DD450" s="104"/>
      <c r="DE450" s="104"/>
      <c r="DF450" s="104"/>
      <c r="DG450" s="104"/>
      <c r="DH450" s="104"/>
      <c r="DI450" s="104"/>
      <c r="DJ450" s="104"/>
      <c r="DK450" s="104"/>
      <c r="DL450" s="104"/>
      <c r="DM450" s="104"/>
      <c r="DN450" s="104"/>
    </row>
    <row r="451" spans="1:118" hidden="1" outlineLevel="1">
      <c r="A451" s="103" t="s">
        <v>666</v>
      </c>
      <c r="B451" s="103" t="s">
        <v>657</v>
      </c>
      <c r="C451" s="103"/>
      <c r="D451" s="103"/>
      <c r="E451" s="103"/>
      <c r="F451" s="103"/>
      <c r="G451" s="103"/>
      <c r="H451" s="103"/>
      <c r="I451" s="103"/>
      <c r="J451" s="99" t="s">
        <v>238</v>
      </c>
      <c r="K451" s="357"/>
      <c r="L451" s="358"/>
      <c r="M451" s="358"/>
      <c r="N451" s="358"/>
      <c r="O451" s="358"/>
      <c r="P451" s="103"/>
      <c r="Q451" s="103"/>
      <c r="R451" s="103"/>
      <c r="S451" s="103"/>
      <c r="T451" s="103"/>
      <c r="U451" s="103"/>
      <c r="V451" s="103"/>
      <c r="W451" s="103"/>
      <c r="X451" s="103"/>
      <c r="Y451" s="103"/>
      <c r="Z451" s="103"/>
      <c r="AA451" s="103"/>
      <c r="AB451" s="103"/>
      <c r="AC451" s="103"/>
      <c r="AD451" s="104"/>
      <c r="AE451" s="104"/>
      <c r="AF451" s="104"/>
      <c r="AG451" s="104"/>
      <c r="AH451" s="104"/>
      <c r="AI451" s="104"/>
      <c r="AJ451" s="104"/>
      <c r="AK451" s="104"/>
      <c r="AL451" s="104"/>
      <c r="AM451" s="104"/>
      <c r="AN451" s="104"/>
      <c r="AO451" s="104"/>
      <c r="AP451" s="104"/>
      <c r="AQ451" s="103"/>
      <c r="AV451" s="103"/>
      <c r="AW451" s="104"/>
      <c r="AX451" s="104"/>
      <c r="AY451" s="104"/>
      <c r="AZ451" s="104"/>
      <c r="BA451" s="104"/>
      <c r="BB451" s="104"/>
      <c r="BC451" s="104"/>
      <c r="BD451" s="104"/>
      <c r="BE451" s="104"/>
      <c r="BF451" s="104"/>
      <c r="BG451" s="104"/>
      <c r="BH451" s="104"/>
      <c r="BI451" s="104"/>
      <c r="BO451" s="103"/>
      <c r="BP451" s="104"/>
      <c r="BQ451" s="104"/>
      <c r="BR451" s="104"/>
      <c r="BS451" s="104"/>
      <c r="BT451" s="104"/>
      <c r="BU451" s="104"/>
      <c r="BV451" s="104"/>
      <c r="BW451" s="104"/>
      <c r="BX451" s="104"/>
      <c r="BY451" s="104"/>
      <c r="BZ451" s="104"/>
      <c r="CA451" s="104"/>
      <c r="CB451" s="104"/>
      <c r="CH451" s="103"/>
      <c r="CI451" s="104"/>
      <c r="CJ451" s="104"/>
      <c r="CK451" s="104"/>
      <c r="CL451" s="104"/>
      <c r="CM451" s="104"/>
      <c r="CN451" s="104"/>
      <c r="CO451" s="104"/>
      <c r="CP451" s="104"/>
      <c r="CQ451" s="104"/>
      <c r="CR451" s="104"/>
      <c r="CS451" s="104"/>
      <c r="CT451" s="104"/>
      <c r="CU451" s="104"/>
      <c r="DA451" s="103"/>
      <c r="DB451" s="104"/>
      <c r="DC451" s="104"/>
      <c r="DD451" s="104"/>
      <c r="DE451" s="104"/>
      <c r="DF451" s="104"/>
      <c r="DG451" s="104"/>
      <c r="DH451" s="104"/>
      <c r="DI451" s="104"/>
      <c r="DJ451" s="104"/>
      <c r="DK451" s="104"/>
      <c r="DL451" s="104"/>
      <c r="DM451" s="104"/>
      <c r="DN451" s="104"/>
    </row>
    <row r="452" spans="1:118" hidden="1" outlineLevel="1">
      <c r="A452" s="103" t="s">
        <v>666</v>
      </c>
      <c r="B452" s="103" t="s">
        <v>640</v>
      </c>
      <c r="C452" s="103"/>
      <c r="D452" s="103"/>
      <c r="E452" s="103"/>
      <c r="F452" s="103"/>
      <c r="G452" s="103"/>
      <c r="H452" s="103"/>
      <c r="I452" s="103"/>
      <c r="J452" s="99" t="s">
        <v>238</v>
      </c>
      <c r="K452" s="357"/>
      <c r="L452" s="358"/>
      <c r="M452" s="358"/>
      <c r="N452" s="358"/>
      <c r="O452" s="358"/>
      <c r="P452" s="103"/>
      <c r="Q452" s="103"/>
      <c r="R452" s="103"/>
      <c r="S452" s="103"/>
      <c r="T452" s="103"/>
      <c r="U452" s="103"/>
      <c r="V452" s="103"/>
      <c r="W452" s="103"/>
      <c r="X452" s="103"/>
      <c r="Y452" s="103"/>
      <c r="Z452" s="103"/>
      <c r="AA452" s="103"/>
      <c r="AB452" s="103"/>
      <c r="AC452" s="103"/>
      <c r="AD452" s="104"/>
      <c r="AE452" s="104"/>
      <c r="AF452" s="104"/>
      <c r="AG452" s="104"/>
      <c r="AH452" s="104"/>
      <c r="AI452" s="104"/>
      <c r="AJ452" s="104"/>
      <c r="AK452" s="104"/>
      <c r="AL452" s="104"/>
      <c r="AM452" s="104"/>
      <c r="AN452" s="104"/>
      <c r="AO452" s="104"/>
      <c r="AP452" s="104"/>
      <c r="AQ452" s="103"/>
      <c r="AV452" s="103"/>
      <c r="AW452" s="104"/>
      <c r="AX452" s="104"/>
      <c r="AY452" s="104"/>
      <c r="AZ452" s="104"/>
      <c r="BA452" s="104"/>
      <c r="BB452" s="104"/>
      <c r="BC452" s="104"/>
      <c r="BD452" s="104"/>
      <c r="BE452" s="104"/>
      <c r="BF452" s="104"/>
      <c r="BG452" s="104"/>
      <c r="BH452" s="104"/>
      <c r="BI452" s="104"/>
      <c r="BO452" s="103"/>
      <c r="BP452" s="104"/>
      <c r="BQ452" s="104"/>
      <c r="BR452" s="104"/>
      <c r="BS452" s="104"/>
      <c r="BT452" s="104"/>
      <c r="BU452" s="104"/>
      <c r="BV452" s="104"/>
      <c r="BW452" s="104"/>
      <c r="BX452" s="104"/>
      <c r="BY452" s="104"/>
      <c r="BZ452" s="104"/>
      <c r="CA452" s="104"/>
      <c r="CB452" s="104"/>
      <c r="CH452" s="103"/>
      <c r="CI452" s="104"/>
      <c r="CJ452" s="104"/>
      <c r="CK452" s="104"/>
      <c r="CL452" s="104"/>
      <c r="CM452" s="104"/>
      <c r="CN452" s="104"/>
      <c r="CO452" s="104"/>
      <c r="CP452" s="104"/>
      <c r="CQ452" s="104"/>
      <c r="CR452" s="104"/>
      <c r="CS452" s="104"/>
      <c r="CT452" s="104"/>
      <c r="CU452" s="104"/>
      <c r="DA452" s="103"/>
      <c r="DB452" s="104"/>
      <c r="DC452" s="104"/>
      <c r="DD452" s="104"/>
      <c r="DE452" s="104"/>
      <c r="DF452" s="104"/>
      <c r="DG452" s="104"/>
      <c r="DH452" s="104"/>
      <c r="DI452" s="104"/>
      <c r="DJ452" s="104"/>
      <c r="DK452" s="104"/>
      <c r="DL452" s="104"/>
      <c r="DM452" s="104"/>
      <c r="DN452" s="104"/>
    </row>
    <row r="453" spans="1:118" hidden="1" outlineLevel="1">
      <c r="A453" s="103" t="s">
        <v>666</v>
      </c>
      <c r="B453" s="103" t="s">
        <v>658</v>
      </c>
      <c r="C453" s="103"/>
      <c r="D453" s="103"/>
      <c r="E453" s="103"/>
      <c r="F453" s="103"/>
      <c r="G453" s="103"/>
      <c r="H453" s="103"/>
      <c r="I453" s="103"/>
      <c r="J453" s="99" t="s">
        <v>226</v>
      </c>
      <c r="K453" s="365">
        <f t="shared" ref="K453:O453" si="177">IFERROR(K452/K451,0)</f>
        <v>0</v>
      </c>
      <c r="L453" s="366">
        <f t="shared" si="177"/>
        <v>0</v>
      </c>
      <c r="M453" s="366">
        <f t="shared" si="177"/>
        <v>0</v>
      </c>
      <c r="N453" s="366">
        <f t="shared" si="177"/>
        <v>0</v>
      </c>
      <c r="O453" s="366">
        <f t="shared" si="177"/>
        <v>0</v>
      </c>
      <c r="P453" s="103"/>
      <c r="Q453" s="103"/>
      <c r="R453" s="103"/>
      <c r="S453" s="103"/>
      <c r="T453" s="103"/>
      <c r="U453" s="103"/>
      <c r="V453" s="103"/>
      <c r="W453" s="103"/>
      <c r="X453" s="103"/>
      <c r="Y453" s="103"/>
      <c r="Z453" s="103"/>
      <c r="AA453" s="103"/>
      <c r="AB453" s="103"/>
      <c r="AC453" s="103"/>
      <c r="AD453" s="104"/>
      <c r="AE453" s="104"/>
      <c r="AF453" s="104"/>
      <c r="AG453" s="104"/>
      <c r="AH453" s="104"/>
      <c r="AI453" s="104"/>
      <c r="AJ453" s="104"/>
      <c r="AK453" s="104"/>
      <c r="AL453" s="104"/>
      <c r="AM453" s="104"/>
      <c r="AN453" s="104"/>
      <c r="AO453" s="104"/>
      <c r="AP453" s="104"/>
      <c r="AQ453" s="103"/>
      <c r="AV453" s="103"/>
      <c r="AW453" s="104"/>
      <c r="AX453" s="104"/>
      <c r="AY453" s="104"/>
      <c r="AZ453" s="104"/>
      <c r="BA453" s="104"/>
      <c r="BB453" s="104"/>
      <c r="BC453" s="104"/>
      <c r="BD453" s="104"/>
      <c r="BE453" s="104"/>
      <c r="BF453" s="104"/>
      <c r="BG453" s="104"/>
      <c r="BH453" s="104"/>
      <c r="BI453" s="104"/>
      <c r="BO453" s="103"/>
      <c r="BP453" s="104"/>
      <c r="BQ453" s="104"/>
      <c r="BR453" s="104"/>
      <c r="BS453" s="104"/>
      <c r="BT453" s="104"/>
      <c r="BU453" s="104"/>
      <c r="BV453" s="104"/>
      <c r="BW453" s="104"/>
      <c r="BX453" s="104"/>
      <c r="BY453" s="104"/>
      <c r="BZ453" s="104"/>
      <c r="CA453" s="104"/>
      <c r="CB453" s="104"/>
      <c r="CH453" s="103"/>
      <c r="CI453" s="104"/>
      <c r="CJ453" s="104"/>
      <c r="CK453" s="104"/>
      <c r="CL453" s="104"/>
      <c r="CM453" s="104"/>
      <c r="CN453" s="104"/>
      <c r="CO453" s="104"/>
      <c r="CP453" s="104"/>
      <c r="CQ453" s="104"/>
      <c r="CR453" s="104"/>
      <c r="CS453" s="104"/>
      <c r="CT453" s="104"/>
      <c r="CU453" s="104"/>
      <c r="DA453" s="103"/>
      <c r="DB453" s="104"/>
      <c r="DC453" s="104"/>
      <c r="DD453" s="104"/>
      <c r="DE453" s="104"/>
      <c r="DF453" s="104"/>
      <c r="DG453" s="104"/>
      <c r="DH453" s="104"/>
      <c r="DI453" s="104"/>
      <c r="DJ453" s="104"/>
      <c r="DK453" s="104"/>
      <c r="DL453" s="104"/>
      <c r="DM453" s="104"/>
      <c r="DN453" s="104"/>
    </row>
    <row r="454" spans="1:118" hidden="1" outlineLevel="1">
      <c r="A454" s="103" t="s">
        <v>667</v>
      </c>
      <c r="B454" s="103"/>
      <c r="C454" s="103"/>
      <c r="D454" s="103"/>
      <c r="E454" s="103"/>
      <c r="F454" s="103"/>
      <c r="G454" s="103"/>
      <c r="H454" s="103"/>
      <c r="I454" s="103"/>
      <c r="J454" s="99"/>
      <c r="K454" s="369">
        <f>IF(K429&gt;0,IF(K451&gt;=0.75*SUM(K429,K433,K436,K439,K442,K445,K448,K451),"Allowed", "Disallowed"),0)</f>
        <v>0</v>
      </c>
      <c r="L454" s="369">
        <f>IF(L429&gt;0,IF(L451&gt;=0.75*SUM(L429,L433,L436,L439,L442,L445,L448,L451),"Allowed", "Disallowed"),0)</f>
        <v>0</v>
      </c>
      <c r="M454" s="369">
        <f>IF(M429&gt;0,IF(M451&gt;=0.75*SUM(M429,M433,M436,M439,M442,M445,M448,M451),"Allowed", "Disallowed"),0)</f>
        <v>0</v>
      </c>
      <c r="N454" s="369">
        <f>IF(N429&gt;0,IF(N451&gt;=0.75*SUM(N429,N433,N436,N439,N442,N445,N448,N451),"Allowed", "Disallowed"),0)</f>
        <v>0</v>
      </c>
      <c r="O454" s="369">
        <f>IF(O429&gt;0,IF(O451&gt;=0.75*SUM(O429,O433,O436,O439,O442,O445,O448,O451),"Allowed", "Disallowed"),0)</f>
        <v>0</v>
      </c>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3"/>
      <c r="AV454" s="103"/>
      <c r="AW454" s="103"/>
      <c r="AX454" s="103"/>
      <c r="AY454" s="103"/>
      <c r="AZ454" s="103"/>
      <c r="BA454" s="103"/>
      <c r="BB454" s="103"/>
      <c r="BC454" s="103"/>
      <c r="BD454" s="103"/>
      <c r="BE454" s="103"/>
      <c r="BF454" s="103"/>
      <c r="BG454" s="103"/>
      <c r="BH454" s="103"/>
      <c r="BI454" s="103"/>
      <c r="BO454" s="103"/>
      <c r="BP454" s="103"/>
      <c r="BQ454" s="103"/>
      <c r="BR454" s="103"/>
      <c r="BS454" s="103"/>
      <c r="BT454" s="103"/>
      <c r="BU454" s="103"/>
      <c r="BV454" s="103"/>
      <c r="BW454" s="103"/>
      <c r="BX454" s="103"/>
      <c r="BY454" s="103"/>
      <c r="BZ454" s="103"/>
      <c r="CA454" s="103"/>
      <c r="CB454" s="103"/>
      <c r="CH454" s="103"/>
      <c r="CI454" s="103"/>
      <c r="CJ454" s="103"/>
      <c r="CK454" s="103"/>
      <c r="CL454" s="103"/>
      <c r="CM454" s="103"/>
      <c r="CN454" s="103"/>
      <c r="CO454" s="103"/>
      <c r="CP454" s="103"/>
      <c r="CQ454" s="103"/>
      <c r="CR454" s="103"/>
      <c r="CS454" s="103"/>
      <c r="CT454" s="103"/>
      <c r="CU454" s="103"/>
      <c r="DA454" s="103"/>
      <c r="DB454" s="103"/>
      <c r="DC454" s="103"/>
      <c r="DD454" s="103"/>
      <c r="DE454" s="103"/>
      <c r="DF454" s="103"/>
      <c r="DG454" s="103"/>
      <c r="DH454" s="103"/>
      <c r="DI454" s="103"/>
      <c r="DJ454" s="103"/>
      <c r="DK454" s="103"/>
      <c r="DL454" s="103"/>
      <c r="DM454" s="103"/>
      <c r="DN454" s="103"/>
    </row>
    <row r="455" spans="1:118" collapsed="1">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c r="AQ455" s="103"/>
      <c r="AV455" s="103"/>
      <c r="AW455" s="103"/>
      <c r="AX455" s="103"/>
      <c r="AY455" s="103"/>
      <c r="AZ455" s="103"/>
      <c r="BA455" s="103"/>
      <c r="BB455" s="103"/>
      <c r="BC455" s="103"/>
      <c r="BD455" s="103"/>
      <c r="BE455" s="103"/>
      <c r="BF455" s="103"/>
      <c r="BG455" s="103"/>
      <c r="BH455" s="103"/>
      <c r="BI455" s="103"/>
      <c r="BO455" s="103"/>
      <c r="BP455" s="103"/>
      <c r="BQ455" s="103"/>
      <c r="BR455" s="103"/>
      <c r="BS455" s="103"/>
      <c r="BT455" s="103"/>
      <c r="BU455" s="103"/>
      <c r="BV455" s="103"/>
      <c r="BW455" s="103"/>
      <c r="BX455" s="103"/>
      <c r="BY455" s="103"/>
      <c r="BZ455" s="103"/>
      <c r="CA455" s="103"/>
      <c r="CB455" s="103"/>
      <c r="CH455" s="103"/>
      <c r="CI455" s="103"/>
      <c r="CJ455" s="103"/>
      <c r="CK455" s="103"/>
      <c r="CL455" s="103"/>
      <c r="CM455" s="103"/>
      <c r="CN455" s="103"/>
      <c r="CO455" s="103"/>
      <c r="CP455" s="103"/>
      <c r="CQ455" s="103"/>
      <c r="CR455" s="103"/>
      <c r="CS455" s="103"/>
      <c r="CT455" s="103"/>
      <c r="CU455" s="103"/>
      <c r="DA455" s="103"/>
      <c r="DB455" s="103"/>
      <c r="DC455" s="103"/>
      <c r="DD455" s="103"/>
      <c r="DE455" s="103"/>
      <c r="DF455" s="103"/>
      <c r="DG455" s="103"/>
      <c r="DH455" s="103"/>
      <c r="DI455" s="103"/>
      <c r="DJ455" s="103"/>
      <c r="DK455" s="103"/>
      <c r="DL455" s="103"/>
      <c r="DM455" s="103"/>
      <c r="DN455" s="103"/>
    </row>
    <row r="456" spans="1:118" hidden="1">
      <c r="A456" s="103"/>
      <c r="B456" s="103"/>
      <c r="C456" s="103"/>
      <c r="D456" s="103"/>
      <c r="E456" s="103"/>
      <c r="F456" s="103"/>
      <c r="G456" s="103"/>
      <c r="H456" s="103"/>
      <c r="I456" s="103"/>
      <c r="J456" s="99"/>
      <c r="K456" s="104"/>
      <c r="L456" s="104"/>
      <c r="M456" s="104"/>
      <c r="N456" s="104"/>
      <c r="O456" s="104"/>
      <c r="P456" s="103"/>
      <c r="Q456" s="103"/>
      <c r="R456" s="103"/>
      <c r="S456" s="103"/>
      <c r="T456" s="103"/>
      <c r="U456" s="103"/>
      <c r="V456" s="103"/>
      <c r="W456" s="103"/>
      <c r="X456" s="103"/>
      <c r="Y456" s="103"/>
      <c r="Z456" s="103"/>
      <c r="AA456" s="103"/>
      <c r="AB456" s="103"/>
      <c r="AQ456" s="103"/>
    </row>
    <row r="457" spans="1:118" hidden="1">
      <c r="A457" s="103"/>
      <c r="B457" s="103"/>
      <c r="C457" s="103"/>
      <c r="D457" s="103"/>
      <c r="E457" s="103"/>
      <c r="F457" s="103"/>
      <c r="G457" s="103"/>
      <c r="H457" s="103"/>
      <c r="I457" s="103"/>
      <c r="J457" s="99"/>
      <c r="K457" s="103"/>
      <c r="L457" s="103"/>
      <c r="M457" s="103"/>
      <c r="N457" s="103"/>
      <c r="O457" s="103"/>
      <c r="P457" s="103"/>
      <c r="Q457" s="103"/>
      <c r="R457" s="103"/>
      <c r="S457" s="103"/>
      <c r="T457" s="103"/>
      <c r="U457" s="103"/>
      <c r="V457" s="103"/>
      <c r="W457" s="103"/>
      <c r="X457" s="103"/>
      <c r="Y457" s="103"/>
      <c r="Z457" s="103"/>
      <c r="AA457" s="103"/>
      <c r="AB457" s="103"/>
      <c r="AQ457" s="103"/>
    </row>
    <row r="458" spans="1:118" hidden="1">
      <c r="P458" s="103"/>
      <c r="Q458" s="103"/>
      <c r="R458" s="103"/>
      <c r="S458" s="103"/>
      <c r="T458" s="103"/>
      <c r="U458" s="103"/>
      <c r="V458" s="103"/>
      <c r="W458" s="103"/>
      <c r="X458" s="103"/>
      <c r="Y458" s="103"/>
      <c r="Z458" s="103"/>
      <c r="AA458" s="103"/>
      <c r="AB458" s="103"/>
      <c r="AQ458" s="103"/>
    </row>
    <row r="459" spans="1:118" hidden="1">
      <c r="P459" s="103"/>
      <c r="Q459" s="103"/>
      <c r="R459" s="103"/>
      <c r="S459" s="103"/>
      <c r="T459" s="103"/>
      <c r="U459" s="103"/>
      <c r="V459" s="103"/>
      <c r="W459" s="103"/>
      <c r="X459" s="103"/>
      <c r="Y459" s="103"/>
      <c r="Z459" s="103"/>
      <c r="AA459" s="103"/>
      <c r="AB459" s="103"/>
      <c r="AQ459" s="103"/>
    </row>
    <row r="460" spans="1:118" hidden="1">
      <c r="P460" s="103"/>
      <c r="Q460" s="103"/>
      <c r="R460" s="103"/>
      <c r="S460" s="103"/>
      <c r="T460" s="103"/>
      <c r="U460" s="103"/>
      <c r="V460" s="103"/>
      <c r="W460" s="103"/>
      <c r="X460" s="103"/>
      <c r="Y460" s="103"/>
      <c r="Z460" s="103"/>
      <c r="AA460" s="103"/>
      <c r="AB460" s="103"/>
      <c r="AQ460" s="103"/>
    </row>
    <row r="461" spans="1:118" hidden="1">
      <c r="P461" s="103"/>
      <c r="Q461" s="103"/>
      <c r="R461" s="103"/>
      <c r="S461" s="103"/>
      <c r="T461" s="103"/>
      <c r="U461" s="103"/>
      <c r="V461" s="103"/>
      <c r="W461" s="103"/>
      <c r="X461" s="103"/>
      <c r="Y461" s="103"/>
      <c r="Z461" s="103"/>
      <c r="AA461" s="103"/>
      <c r="AB461" s="103"/>
      <c r="AQ461" s="103"/>
    </row>
    <row r="462" spans="1:118" hidden="1">
      <c r="P462" s="103"/>
      <c r="Q462" s="103"/>
      <c r="R462" s="103"/>
      <c r="S462" s="103"/>
      <c r="T462" s="103"/>
      <c r="U462" s="103"/>
      <c r="V462" s="103"/>
      <c r="W462" s="103"/>
      <c r="X462" s="103"/>
      <c r="Y462" s="103"/>
      <c r="Z462" s="103"/>
      <c r="AA462" s="103"/>
      <c r="AB462" s="103"/>
      <c r="AQ462" s="103"/>
    </row>
    <row r="463" spans="1:118" hidden="1">
      <c r="P463" s="103"/>
      <c r="Q463" s="103"/>
      <c r="R463" s="103"/>
      <c r="S463" s="103"/>
      <c r="T463" s="103"/>
      <c r="U463" s="103"/>
      <c r="V463" s="103"/>
      <c r="W463" s="103"/>
      <c r="X463" s="103"/>
      <c r="Y463" s="103"/>
      <c r="Z463" s="103"/>
      <c r="AA463" s="103"/>
      <c r="AB463" s="103"/>
      <c r="AQ463" s="103"/>
    </row>
    <row r="464" spans="1:118" hidden="1">
      <c r="P464" s="103"/>
      <c r="Q464" s="103"/>
      <c r="R464" s="103"/>
      <c r="S464" s="103"/>
      <c r="T464" s="103"/>
      <c r="U464" s="103"/>
      <c r="V464" s="103"/>
      <c r="W464" s="103"/>
      <c r="X464" s="103"/>
      <c r="Y464" s="103"/>
      <c r="Z464" s="103"/>
      <c r="AA464" s="103"/>
      <c r="AB464" s="103"/>
      <c r="AQ464" s="103"/>
    </row>
    <row r="465" spans="16:43" hidden="1">
      <c r="P465" s="103"/>
      <c r="Q465" s="103"/>
      <c r="R465" s="103"/>
      <c r="S465" s="103"/>
      <c r="T465" s="103"/>
      <c r="U465" s="103"/>
      <c r="V465" s="103"/>
      <c r="W465" s="103"/>
      <c r="X465" s="103"/>
      <c r="Y465" s="103"/>
      <c r="Z465" s="103"/>
      <c r="AA465" s="103"/>
      <c r="AB465" s="103"/>
      <c r="AQ465" s="103"/>
    </row>
    <row r="466" spans="16:43" hidden="1">
      <c r="P466" s="103"/>
      <c r="Q466" s="103"/>
      <c r="R466" s="103"/>
      <c r="S466" s="103"/>
      <c r="T466" s="103"/>
      <c r="U466" s="103"/>
      <c r="V466" s="103"/>
      <c r="W466" s="103"/>
      <c r="X466" s="103"/>
      <c r="Y466" s="103"/>
      <c r="Z466" s="103"/>
      <c r="AA466" s="103"/>
      <c r="AB466" s="103"/>
      <c r="AQ466" s="103"/>
    </row>
    <row r="467" spans="16:43" hidden="1">
      <c r="P467" s="103"/>
      <c r="Q467" s="103"/>
      <c r="R467" s="103"/>
      <c r="S467" s="103"/>
      <c r="T467" s="103"/>
      <c r="U467" s="103"/>
      <c r="V467" s="103"/>
      <c r="W467" s="103"/>
      <c r="X467" s="103"/>
      <c r="Y467" s="103"/>
      <c r="Z467" s="103"/>
      <c r="AA467" s="103"/>
      <c r="AB467" s="103"/>
      <c r="AQ467" s="103"/>
    </row>
    <row r="468" spans="16:43" hidden="1">
      <c r="P468" s="103"/>
      <c r="Q468" s="103"/>
      <c r="R468" s="103"/>
      <c r="S468" s="103"/>
      <c r="T468" s="103"/>
      <c r="U468" s="103"/>
      <c r="V468" s="103"/>
      <c r="W468" s="103"/>
      <c r="X468" s="103"/>
      <c r="Y468" s="103"/>
      <c r="Z468" s="103"/>
      <c r="AA468" s="103"/>
      <c r="AB468" s="103"/>
      <c r="AQ468" s="103"/>
    </row>
    <row r="469" spans="16:43" hidden="1">
      <c r="P469" s="103"/>
      <c r="Q469" s="103"/>
      <c r="R469" s="103"/>
      <c r="S469" s="103"/>
      <c r="T469" s="103"/>
      <c r="U469" s="103"/>
      <c r="V469" s="103"/>
      <c r="W469" s="103"/>
      <c r="X469" s="103"/>
      <c r="Y469" s="103"/>
      <c r="Z469" s="103"/>
      <c r="AA469" s="103"/>
      <c r="AB469" s="103"/>
      <c r="AQ469" s="103"/>
    </row>
    <row r="470" spans="16:43" hidden="1">
      <c r="P470" s="103"/>
      <c r="Q470" s="103"/>
      <c r="R470" s="103"/>
      <c r="S470" s="103"/>
      <c r="T470" s="103"/>
      <c r="U470" s="103"/>
      <c r="V470" s="103"/>
      <c r="W470" s="103"/>
      <c r="X470" s="103"/>
      <c r="Y470" s="103"/>
      <c r="Z470" s="103"/>
      <c r="AA470" s="103"/>
      <c r="AB470" s="103"/>
      <c r="AQ470" s="103"/>
    </row>
    <row r="471" spans="16:43" hidden="1">
      <c r="P471" s="103"/>
      <c r="Q471" s="103"/>
      <c r="R471" s="103"/>
      <c r="S471" s="103"/>
      <c r="T471" s="103"/>
      <c r="U471" s="103"/>
      <c r="V471" s="103"/>
      <c r="W471" s="103"/>
      <c r="X471" s="103"/>
      <c r="Y471" s="103"/>
      <c r="Z471" s="103"/>
      <c r="AA471" s="103"/>
      <c r="AB471" s="103"/>
      <c r="AQ471" s="103"/>
    </row>
    <row r="472" spans="16:43" hidden="1">
      <c r="P472" s="103"/>
      <c r="Q472" s="103"/>
      <c r="R472" s="103"/>
      <c r="S472" s="103"/>
      <c r="T472" s="103"/>
      <c r="U472" s="103"/>
      <c r="V472" s="103"/>
      <c r="W472" s="103"/>
      <c r="X472" s="103"/>
      <c r="Y472" s="103"/>
      <c r="Z472" s="103"/>
      <c r="AA472" s="103"/>
      <c r="AB472" s="103"/>
      <c r="AQ472" s="103"/>
    </row>
    <row r="473" spans="16:43" hidden="1">
      <c r="P473" s="103"/>
      <c r="Q473" s="103"/>
      <c r="R473" s="103"/>
      <c r="S473" s="103"/>
      <c r="T473" s="103"/>
      <c r="U473" s="103"/>
      <c r="V473" s="103"/>
      <c r="W473" s="103"/>
      <c r="X473" s="103"/>
      <c r="Y473" s="103"/>
      <c r="Z473" s="103"/>
      <c r="AA473" s="103"/>
      <c r="AB473" s="103"/>
      <c r="AQ473" s="103"/>
    </row>
    <row r="474" spans="16:43" hidden="1">
      <c r="P474" s="103"/>
      <c r="Q474" s="103"/>
      <c r="R474" s="103"/>
      <c r="S474" s="103"/>
      <c r="T474" s="103"/>
      <c r="U474" s="103"/>
      <c r="V474" s="103"/>
      <c r="W474" s="103"/>
      <c r="X474" s="103"/>
      <c r="Y474" s="103"/>
      <c r="Z474" s="103"/>
      <c r="AA474" s="103"/>
      <c r="AB474" s="103"/>
      <c r="AQ474" s="103"/>
    </row>
    <row r="475" spans="16:43" hidden="1">
      <c r="P475" s="103"/>
      <c r="Q475" s="103"/>
      <c r="R475" s="103"/>
      <c r="S475" s="103"/>
      <c r="T475" s="103"/>
      <c r="U475" s="103"/>
      <c r="V475" s="103"/>
      <c r="W475" s="103"/>
      <c r="X475" s="103"/>
      <c r="Y475" s="103"/>
      <c r="Z475" s="103"/>
      <c r="AA475" s="103"/>
      <c r="AB475" s="103"/>
      <c r="AQ475" s="103"/>
    </row>
    <row r="476" spans="16:43" hidden="1">
      <c r="P476" s="103"/>
      <c r="Q476" s="103"/>
      <c r="R476" s="103"/>
      <c r="S476" s="103"/>
      <c r="T476" s="103"/>
      <c r="U476" s="103"/>
      <c r="V476" s="103"/>
      <c r="W476" s="103"/>
      <c r="X476" s="103"/>
      <c r="Y476" s="103"/>
      <c r="Z476" s="103"/>
      <c r="AA476" s="103"/>
      <c r="AB476" s="103"/>
      <c r="AQ476" s="103"/>
    </row>
  </sheetData>
  <mergeCells count="66">
    <mergeCell ref="K6:O6"/>
    <mergeCell ref="AL10:AO10"/>
    <mergeCell ref="BE10:BH10"/>
    <mergeCell ref="BX10:CA10"/>
    <mergeCell ref="CQ10:CT10"/>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AY11:AY12"/>
    <mergeCell ref="AZ11:AZ12"/>
    <mergeCell ref="BA11:BA12"/>
    <mergeCell ref="BB11:BB12"/>
    <mergeCell ref="BC11:BC12"/>
    <mergeCell ref="BD11:BD12"/>
    <mergeCell ref="BE11:BF11"/>
    <mergeCell ref="BG11:BG12"/>
    <mergeCell ref="BH11:BH12"/>
    <mergeCell ref="BO11:BO12"/>
    <mergeCell ref="BP11:BP12"/>
    <mergeCell ref="BQ11:BQ12"/>
    <mergeCell ref="BR11:BR12"/>
    <mergeCell ref="BS11:BS12"/>
    <mergeCell ref="BT11:BT12"/>
    <mergeCell ref="BU11:BU12"/>
    <mergeCell ref="BV11:BV12"/>
    <mergeCell ref="BW11:BW12"/>
    <mergeCell ref="BX11:BY11"/>
    <mergeCell ref="BZ11:BZ12"/>
    <mergeCell ref="CA11:CA12"/>
    <mergeCell ref="CH11:CH12"/>
    <mergeCell ref="CI11:CI12"/>
    <mergeCell ref="CJ11:CJ12"/>
    <mergeCell ref="CK11:CK12"/>
    <mergeCell ref="CL11:CL12"/>
    <mergeCell ref="CM11:CM12"/>
    <mergeCell ref="CN11:CN12"/>
    <mergeCell ref="CO11:CO12"/>
    <mergeCell ref="CP11:CP12"/>
    <mergeCell ref="CQ11:CR11"/>
    <mergeCell ref="CS11:CS12"/>
    <mergeCell ref="CT11:CT12"/>
    <mergeCell ref="DA11:DA12"/>
    <mergeCell ref="DB11:DB12"/>
    <mergeCell ref="DC11:DC12"/>
    <mergeCell ref="DD11:DD12"/>
    <mergeCell ref="DE11:DE12"/>
    <mergeCell ref="DF11:DF12"/>
    <mergeCell ref="DG11:DG12"/>
    <mergeCell ref="DH11:DH12"/>
    <mergeCell ref="DI11:DI12"/>
    <mergeCell ref="DJ11:DK11"/>
    <mergeCell ref="DL11:DL12"/>
    <mergeCell ref="DM11:DM12"/>
  </mergeCells>
  <conditionalFormatting sqref="DH17:DH31 DJ17:DJ31">
    <cfRule type="expression" dxfId="45" priority="7" stopIfTrue="1">
      <formula>NOT(ISERROR(SEARCH("Err",DH17)))</formula>
    </cfRule>
  </conditionalFormatting>
  <conditionalFormatting sqref="DD32">
    <cfRule type="expression" dxfId="44" priority="5" stopIfTrue="1">
      <formula>NOT(ISERROR(SEARCH("Err",DD32)))</formula>
    </cfRule>
  </conditionalFormatting>
  <conditionalFormatting sqref="AJ33">
    <cfRule type="cellIs" dxfId="43" priority="45" operator="equal">
      <formula>"ERROR"</formula>
    </cfRule>
  </conditionalFormatting>
  <conditionalFormatting sqref="AG32:AL32 K11:O12">
    <cfRule type="expression" dxfId="42" priority="44" stopIfTrue="1">
      <formula>NOT(ISERROR(SEARCH("Err",K11)))</formula>
    </cfRule>
  </conditionalFormatting>
  <conditionalFormatting sqref="AJ17:AJ31 AL17:AL31">
    <cfRule type="expression" dxfId="41" priority="43" stopIfTrue="1">
      <formula>NOT(ISERROR(SEARCH("Err",AJ17)))</formula>
    </cfRule>
  </conditionalFormatting>
  <conditionalFormatting sqref="AC32:AE32 AN32:AO32">
    <cfRule type="expression" dxfId="40" priority="46" stopIfTrue="1">
      <formula>NOT(ISERROR(SEARCH("Err",AC32)))</formula>
    </cfRule>
  </conditionalFormatting>
  <conditionalFormatting sqref="K32:O32">
    <cfRule type="expression" dxfId="39" priority="41" stopIfTrue="1">
      <formula>NOT(ISERROR(SEARCH("Err",K32)))</formula>
    </cfRule>
  </conditionalFormatting>
  <conditionalFormatting sqref="AM17:AM32">
    <cfRule type="expression" dxfId="38" priority="42" stopIfTrue="1">
      <formula>NOT(ISERROR(SEARCH("Err",AM17)))</formula>
    </cfRule>
  </conditionalFormatting>
  <conditionalFormatting sqref="K62:O62">
    <cfRule type="expression" dxfId="37" priority="40" stopIfTrue="1">
      <formula>NOT(ISERROR(SEARCH("Err",K62)))</formula>
    </cfRule>
  </conditionalFormatting>
  <conditionalFormatting sqref="K118:O118">
    <cfRule type="expression" dxfId="36" priority="38" stopIfTrue="1">
      <formula>NOT(ISERROR(SEARCH("Err",K118)))</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90:O90">
    <cfRule type="expression" dxfId="33" priority="39" stopIfTrue="1">
      <formula>NOT(ISERROR(SEARCH("Err",K90)))</formula>
    </cfRule>
  </conditionalFormatting>
  <conditionalFormatting sqref="K146:O146">
    <cfRule type="expression" dxfId="32" priority="37" stopIfTrue="1">
      <formula>NOT(ISERROR(SEARCH("Err",K146)))</formula>
    </cfRule>
  </conditionalFormatting>
  <conditionalFormatting sqref="AF32">
    <cfRule type="expression" dxfId="31" priority="25" stopIfTrue="1">
      <formula>NOT(ISERROR(SEARCH("Err",AF32)))</formula>
    </cfRule>
  </conditionalFormatting>
  <conditionalFormatting sqref="K230:O230">
    <cfRule type="expression" dxfId="30" priority="34" stopIfTrue="1">
      <formula>NOT(ISERROR(SEARCH("Err",K230)))</formula>
    </cfRule>
  </conditionalFormatting>
  <conditionalFormatting sqref="K454:O454">
    <cfRule type="expression" dxfId="29" priority="26" stopIfTrue="1">
      <formula>NOT(ISERROR(SEARCH("Err",K454)))</formula>
    </cfRule>
  </conditionalFormatting>
  <conditionalFormatting sqref="K426:O426">
    <cfRule type="expression" dxfId="28" priority="27" stopIfTrue="1">
      <formula>NOT(ISERROR(SEARCH("Err",K426)))</formula>
    </cfRule>
  </conditionalFormatting>
  <conditionalFormatting sqref="K258:O258">
    <cfRule type="expression" dxfId="27" priority="33" stopIfTrue="1">
      <formula>NOT(ISERROR(SEARCH("Err",K258)))</formula>
    </cfRule>
  </conditionalFormatting>
  <conditionalFormatting sqref="K286:O286">
    <cfRule type="expression" dxfId="26" priority="32" stopIfTrue="1">
      <formula>NOT(ISERROR(SEARCH("Err",K286)))</formula>
    </cfRule>
  </conditionalFormatting>
  <conditionalFormatting sqref="K314:O314">
    <cfRule type="expression" dxfId="25" priority="31" stopIfTrue="1">
      <formula>NOT(ISERROR(SEARCH("Err",K314)))</formula>
    </cfRule>
  </conditionalFormatting>
  <conditionalFormatting sqref="K342:O342">
    <cfRule type="expression" dxfId="24" priority="30" stopIfTrue="1">
      <formula>NOT(ISERROR(SEARCH("Err",K342)))</formula>
    </cfRule>
  </conditionalFormatting>
  <conditionalFormatting sqref="K370:O370">
    <cfRule type="expression" dxfId="23" priority="29" stopIfTrue="1">
      <formula>NOT(ISERROR(SEARCH("Err",K370)))</formula>
    </cfRule>
  </conditionalFormatting>
  <conditionalFormatting sqref="K398:O398">
    <cfRule type="expression" dxfId="22" priority="28" stopIfTrue="1">
      <formula>NOT(ISERROR(SEARCH("Err",K398)))</formula>
    </cfRule>
  </conditionalFormatting>
  <conditionalFormatting sqref="AZ32:BE32">
    <cfRule type="expression" dxfId="21" priority="23" stopIfTrue="1">
      <formula>NOT(ISERROR(SEARCH("Err",AZ32)))</formula>
    </cfRule>
  </conditionalFormatting>
  <conditionalFormatting sqref="BC17:BC31 BE17:BE31">
    <cfRule type="expression" dxfId="20" priority="22" stopIfTrue="1">
      <formula>NOT(ISERROR(SEARCH("Err",BC17)))</formula>
    </cfRule>
  </conditionalFormatting>
  <conditionalFormatting sqref="AV32:AX32 BG32:BH32">
    <cfRule type="expression" dxfId="19" priority="24" stopIfTrue="1">
      <formula>NOT(ISERROR(SEARCH("Err",AV32)))</formula>
    </cfRule>
  </conditionalFormatting>
  <conditionalFormatting sqref="BF17:BF32">
    <cfRule type="expression" dxfId="18" priority="21" stopIfTrue="1">
      <formula>NOT(ISERROR(SEARCH("Err",BF17)))</formula>
    </cfRule>
  </conditionalFormatting>
  <conditionalFormatting sqref="AY32">
    <cfRule type="expression" dxfId="17" priority="20" stopIfTrue="1">
      <formula>NOT(ISERROR(SEARCH("Err",AY32)))</formula>
    </cfRule>
  </conditionalFormatting>
  <conditionalFormatting sqref="BS32:BX32">
    <cfRule type="expression" dxfId="16" priority="18" stopIfTrue="1">
      <formula>NOT(ISERROR(SEARCH("Err",BS32)))</formula>
    </cfRule>
  </conditionalFormatting>
  <conditionalFormatting sqref="BV17:BV31 BX17:BX31">
    <cfRule type="expression" dxfId="15" priority="17" stopIfTrue="1">
      <formula>NOT(ISERROR(SEARCH("Err",BV17)))</formula>
    </cfRule>
  </conditionalFormatting>
  <conditionalFormatting sqref="BO32:BQ32 BZ32:CA32">
    <cfRule type="expression" dxfId="14" priority="19" stopIfTrue="1">
      <formula>NOT(ISERROR(SEARCH("Err",BO32)))</formula>
    </cfRule>
  </conditionalFormatting>
  <conditionalFormatting sqref="BY17:BY32">
    <cfRule type="expression" dxfId="13" priority="16" stopIfTrue="1">
      <formula>NOT(ISERROR(SEARCH("Err",BY17)))</formula>
    </cfRule>
  </conditionalFormatting>
  <conditionalFormatting sqref="BR32">
    <cfRule type="expression" dxfId="12" priority="15" stopIfTrue="1">
      <formula>NOT(ISERROR(SEARCH("Err",BR32)))</formula>
    </cfRule>
  </conditionalFormatting>
  <conditionalFormatting sqref="CL32:CQ32">
    <cfRule type="expression" dxfId="11" priority="13" stopIfTrue="1">
      <formula>NOT(ISERROR(SEARCH("Err",CL32)))</formula>
    </cfRule>
  </conditionalFormatting>
  <conditionalFormatting sqref="CO17:CO31 CQ17:CQ31">
    <cfRule type="expression" dxfId="10" priority="12" stopIfTrue="1">
      <formula>NOT(ISERROR(SEARCH("Err",CO17)))</formula>
    </cfRule>
  </conditionalFormatting>
  <conditionalFormatting sqref="CH32:CJ32 CS32:CT32">
    <cfRule type="expression" dxfId="9" priority="14" stopIfTrue="1">
      <formula>NOT(ISERROR(SEARCH("Err",CH32)))</formula>
    </cfRule>
  </conditionalFormatting>
  <conditionalFormatting sqref="CR17:CR32">
    <cfRule type="expression" dxfId="8" priority="11" stopIfTrue="1">
      <formula>NOT(ISERROR(SEARCH("Err",CR17)))</formula>
    </cfRule>
  </conditionalFormatting>
  <conditionalFormatting sqref="CK32">
    <cfRule type="expression" dxfId="7" priority="10" stopIfTrue="1">
      <formula>NOT(ISERROR(SEARCH("Err",CK32)))</formula>
    </cfRule>
  </conditionalFormatting>
  <conditionalFormatting sqref="DE32:DJ32">
    <cfRule type="expression" dxfId="6" priority="8" stopIfTrue="1">
      <formula>NOT(ISERROR(SEARCH("Err",DE32)))</formula>
    </cfRule>
  </conditionalFormatting>
  <conditionalFormatting sqref="DA32:DC32 DL32:DM32">
    <cfRule type="expression" dxfId="5" priority="9" stopIfTrue="1">
      <formula>NOT(ISERROR(SEARCH("Err",DA32)))</formula>
    </cfRule>
  </conditionalFormatting>
  <conditionalFormatting sqref="DK17:DK32">
    <cfRule type="expression" dxfId="4" priority="6" stopIfTrue="1">
      <formula>NOT(ISERROR(SEARCH("Err",DK17)))</formula>
    </cfRule>
  </conditionalFormatting>
  <conditionalFormatting sqref="BC33">
    <cfRule type="cellIs" dxfId="3" priority="4" operator="equal">
      <formula>"ERROR"</formula>
    </cfRule>
  </conditionalFormatting>
  <conditionalFormatting sqref="BV33">
    <cfRule type="cellIs" dxfId="2" priority="3" operator="equal">
      <formula>"ERROR"</formula>
    </cfRule>
  </conditionalFormatting>
  <conditionalFormatting sqref="CO33">
    <cfRule type="cellIs" dxfId="1" priority="2" operator="equal">
      <formula>"ERROR"</formula>
    </cfRule>
  </conditionalFormatting>
  <conditionalFormatting sqref="DH33">
    <cfRule type="cellIs" dxfId="0" priority="1" operator="equal">
      <formula>"ERROR"</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tabColor theme="7"/>
    <pageSetUpPr autoPageBreaks="0"/>
  </sheetPr>
  <dimension ref="A1:AJ45"/>
  <sheetViews>
    <sheetView topLeftCell="A17" workbookViewId="0">
      <selection activeCell="R40" sqref="R40:R44"/>
    </sheetView>
  </sheetViews>
  <sheetFormatPr defaultColWidth="0" defaultRowHeight="12.75" zeroHeight="1"/>
  <cols>
    <col min="1" max="1" width="1.75" customWidth="1"/>
    <col min="2" max="3" width="9.25" customWidth="1"/>
    <col min="4" max="4" width="46.25" bestFit="1" customWidth="1"/>
    <col min="5" max="17" width="1.75" customWidth="1"/>
    <col min="18" max="18" width="12.75" bestFit="1" customWidth="1"/>
    <col min="19" max="24" width="9.25" customWidth="1"/>
    <col min="25" max="36" width="0" hidden="1" customWidth="1"/>
    <col min="37"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46</v>
      </c>
      <c r="B4" s="27"/>
      <c r="C4" s="7"/>
      <c r="D4" s="7"/>
      <c r="E4" s="7"/>
      <c r="F4" s="7"/>
      <c r="G4" s="7"/>
      <c r="H4" s="7"/>
      <c r="I4" s="7"/>
      <c r="J4" s="7"/>
      <c r="K4" s="7"/>
      <c r="L4" s="7"/>
      <c r="M4" s="7"/>
      <c r="N4" s="7"/>
      <c r="O4" s="7"/>
      <c r="P4" s="7"/>
      <c r="Q4" s="7"/>
      <c r="R4" s="7"/>
      <c r="S4" s="7"/>
      <c r="T4" s="7"/>
      <c r="U4" s="7"/>
      <c r="V4" s="7"/>
      <c r="W4" s="7"/>
      <c r="X4" s="7"/>
    </row>
    <row r="5" spans="1:24"/>
    <row r="6" spans="1:24">
      <c r="S6" s="502" t="s">
        <v>254</v>
      </c>
      <c r="T6" s="503"/>
      <c r="U6" s="503"/>
      <c r="V6" s="503"/>
      <c r="W6" s="504"/>
    </row>
    <row r="7" spans="1:24" s="73" customFormat="1">
      <c r="D7" s="73" t="s">
        <v>671</v>
      </c>
      <c r="E7" s="83" t="s">
        <v>672</v>
      </c>
      <c r="F7" s="83" t="s">
        <v>673</v>
      </c>
      <c r="G7" s="83" t="s">
        <v>674</v>
      </c>
      <c r="H7" s="83" t="s">
        <v>675</v>
      </c>
      <c r="I7" s="83" t="s">
        <v>676</v>
      </c>
      <c r="J7" s="83" t="s">
        <v>677</v>
      </c>
      <c r="K7" s="83" t="s">
        <v>678</v>
      </c>
      <c r="L7" s="83" t="s">
        <v>679</v>
      </c>
      <c r="M7" s="83" t="s">
        <v>680</v>
      </c>
      <c r="N7" s="83" t="s">
        <v>681</v>
      </c>
      <c r="O7" s="83" t="s">
        <v>682</v>
      </c>
      <c r="P7" s="83" t="s">
        <v>683</v>
      </c>
      <c r="Q7" s="83" t="s">
        <v>684</v>
      </c>
      <c r="R7" s="73" t="s">
        <v>230</v>
      </c>
      <c r="S7" s="242" t="s">
        <v>182</v>
      </c>
      <c r="T7" s="242" t="s">
        <v>7</v>
      </c>
      <c r="U7" s="242" t="s">
        <v>185</v>
      </c>
      <c r="V7" s="242" t="s">
        <v>186</v>
      </c>
      <c r="W7" s="242" t="s">
        <v>187</v>
      </c>
    </row>
    <row r="8" spans="1:24"/>
    <row r="9" spans="1:24" s="28" customFormat="1" ht="18">
      <c r="B9" s="29" t="s">
        <v>579</v>
      </c>
      <c r="X9"/>
    </row>
    <row r="10" spans="1:24"/>
    <row r="11" spans="1:24" ht="14.25">
      <c r="A11" s="59"/>
      <c r="B11" s="49" t="s">
        <v>685</v>
      </c>
      <c r="C11" s="49"/>
      <c r="D11" s="49"/>
      <c r="E11" s="56"/>
      <c r="F11" s="56"/>
      <c r="G11" s="56"/>
      <c r="H11" s="56"/>
      <c r="I11" s="56"/>
      <c r="J11" s="56"/>
      <c r="K11" s="56"/>
      <c r="L11" s="56"/>
      <c r="M11" s="56"/>
      <c r="N11" s="56"/>
      <c r="O11" s="56"/>
      <c r="P11" s="56"/>
      <c r="Q11" s="56"/>
      <c r="R11" s="56"/>
      <c r="S11" s="56"/>
      <c r="T11" s="56"/>
      <c r="U11" s="56"/>
      <c r="V11" s="56"/>
      <c r="W11" s="56"/>
    </row>
    <row r="12" spans="1:24"/>
    <row r="13" spans="1:24">
      <c r="D13" s="73" t="s">
        <v>685</v>
      </c>
      <c r="R13" s="425" t="s">
        <v>939</v>
      </c>
      <c r="S13" s="371">
        <f>SUM(S19,S26,S36,S44)</f>
        <v>0</v>
      </c>
      <c r="T13" s="371">
        <f>SUM(T19,T26,T36,T44)</f>
        <v>0</v>
      </c>
      <c r="U13" s="371">
        <f>SUM(U19,U26,U36,U44)</f>
        <v>0</v>
      </c>
      <c r="V13" s="371">
        <f>SUM(V19,V26,V36,V44)</f>
        <v>0</v>
      </c>
      <c r="W13" s="371">
        <f>SUM(W19,W26,W36,W44)</f>
        <v>0</v>
      </c>
    </row>
    <row r="14" spans="1:24"/>
    <row r="15" spans="1:24" ht="14.25">
      <c r="A15" s="59"/>
      <c r="B15" s="49" t="s">
        <v>686</v>
      </c>
      <c r="C15" s="49"/>
      <c r="D15" s="49"/>
      <c r="E15" s="56"/>
      <c r="F15" s="56"/>
      <c r="G15" s="56"/>
      <c r="H15" s="56"/>
      <c r="I15" s="56"/>
      <c r="J15" s="56"/>
      <c r="K15" s="56"/>
      <c r="L15" s="56"/>
      <c r="M15" s="56"/>
      <c r="N15" s="56"/>
      <c r="O15" s="56"/>
      <c r="P15" s="56"/>
      <c r="Q15" s="56"/>
      <c r="R15" s="56"/>
      <c r="S15" s="56"/>
      <c r="T15" s="56"/>
      <c r="U15" s="56"/>
      <c r="V15" s="56"/>
      <c r="W15" s="56"/>
    </row>
    <row r="16" spans="1:24"/>
    <row r="17" spans="1:23">
      <c r="D17" t="s">
        <v>687</v>
      </c>
      <c r="R17" s="424" t="s">
        <v>939</v>
      </c>
      <c r="S17" s="391"/>
      <c r="T17" s="391"/>
      <c r="U17" s="391"/>
      <c r="V17" s="391"/>
      <c r="W17" s="391"/>
    </row>
    <row r="18" spans="1:23">
      <c r="D18" t="s">
        <v>688</v>
      </c>
      <c r="R18" s="424" t="s">
        <v>939</v>
      </c>
      <c r="S18" s="391"/>
      <c r="T18" s="391"/>
      <c r="U18" s="391"/>
      <c r="V18" s="391"/>
      <c r="W18" s="391"/>
    </row>
    <row r="19" spans="1:23">
      <c r="D19" s="73" t="s">
        <v>253</v>
      </c>
      <c r="E19" s="73"/>
      <c r="F19" s="73"/>
      <c r="G19" s="73"/>
      <c r="H19" s="73"/>
      <c r="I19" s="73"/>
      <c r="J19" s="73"/>
      <c r="K19" s="73"/>
      <c r="L19" s="73"/>
      <c r="M19" s="73"/>
      <c r="N19" s="73"/>
      <c r="O19" s="73"/>
      <c r="P19" s="73"/>
      <c r="Q19" s="73"/>
      <c r="R19" s="425" t="s">
        <v>939</v>
      </c>
      <c r="S19" s="334">
        <f>SUM(S17:S18)</f>
        <v>0</v>
      </c>
      <c r="T19" s="334">
        <f t="shared" ref="T19:W19" si="0">SUM(T17:T18)</f>
        <v>0</v>
      </c>
      <c r="U19" s="334">
        <f t="shared" si="0"/>
        <v>0</v>
      </c>
      <c r="V19" s="334">
        <f t="shared" si="0"/>
        <v>0</v>
      </c>
      <c r="W19" s="334">
        <f t="shared" si="0"/>
        <v>0</v>
      </c>
    </row>
    <row r="20" spans="1:23"/>
    <row r="21" spans="1:23" ht="14.25">
      <c r="A21" s="59"/>
      <c r="B21" s="49" t="s">
        <v>689</v>
      </c>
      <c r="C21" s="49"/>
      <c r="D21" s="49"/>
      <c r="E21" s="56"/>
      <c r="F21" s="56"/>
      <c r="G21" s="56"/>
      <c r="H21" s="56"/>
      <c r="I21" s="56"/>
      <c r="J21" s="56"/>
      <c r="K21" s="56"/>
      <c r="L21" s="56"/>
      <c r="M21" s="56"/>
      <c r="N21" s="56"/>
      <c r="O21" s="56"/>
      <c r="P21" s="56"/>
      <c r="Q21" s="56"/>
      <c r="R21" s="56"/>
      <c r="S21" s="56"/>
      <c r="T21" s="56"/>
      <c r="U21" s="56"/>
      <c r="V21" s="56"/>
      <c r="W21" s="56"/>
    </row>
    <row r="22" spans="1:23"/>
    <row r="23" spans="1:23">
      <c r="D23" t="s">
        <v>690</v>
      </c>
      <c r="R23" s="424" t="s">
        <v>939</v>
      </c>
      <c r="S23" s="391"/>
      <c r="T23" s="391"/>
      <c r="U23" s="391"/>
      <c r="V23" s="391"/>
      <c r="W23" s="391"/>
    </row>
    <row r="24" spans="1:23">
      <c r="D24" t="s">
        <v>691</v>
      </c>
      <c r="R24" s="424" t="s">
        <v>939</v>
      </c>
      <c r="S24" s="391"/>
      <c r="T24" s="391"/>
      <c r="U24" s="391"/>
      <c r="V24" s="391"/>
      <c r="W24" s="391"/>
    </row>
    <row r="25" spans="1:23">
      <c r="D25" t="s">
        <v>692</v>
      </c>
      <c r="R25" s="424" t="s">
        <v>939</v>
      </c>
      <c r="S25" s="391"/>
      <c r="T25" s="391"/>
      <c r="U25" s="391"/>
      <c r="V25" s="391"/>
      <c r="W25" s="391"/>
    </row>
    <row r="26" spans="1:23">
      <c r="D26" s="73" t="s">
        <v>253</v>
      </c>
      <c r="E26" s="73"/>
      <c r="F26" s="73"/>
      <c r="G26" s="73"/>
      <c r="H26" s="73"/>
      <c r="I26" s="73"/>
      <c r="J26" s="73"/>
      <c r="K26" s="73"/>
      <c r="L26" s="73"/>
      <c r="M26" s="73"/>
      <c r="N26" s="73"/>
      <c r="O26" s="73"/>
      <c r="P26" s="73"/>
      <c r="Q26" s="73"/>
      <c r="R26" s="425" t="s">
        <v>939</v>
      </c>
      <c r="S26" s="334">
        <f>SUM(S23:S25)</f>
        <v>0</v>
      </c>
      <c r="T26" s="334">
        <f t="shared" ref="T26:W26" si="1">SUM(T23:T25)</f>
        <v>0</v>
      </c>
      <c r="U26" s="334">
        <f t="shared" si="1"/>
        <v>0</v>
      </c>
      <c r="V26" s="334">
        <f t="shared" si="1"/>
        <v>0</v>
      </c>
      <c r="W26" s="334">
        <f t="shared" si="1"/>
        <v>0</v>
      </c>
    </row>
    <row r="27" spans="1:23"/>
    <row r="28" spans="1:23" ht="14.25">
      <c r="A28" s="59"/>
      <c r="B28" s="49" t="s">
        <v>693</v>
      </c>
      <c r="C28" s="49"/>
      <c r="D28" s="49"/>
      <c r="E28" s="56"/>
      <c r="F28" s="56"/>
      <c r="G28" s="56"/>
      <c r="H28" s="56"/>
      <c r="I28" s="56"/>
      <c r="J28" s="56"/>
      <c r="K28" s="56"/>
      <c r="L28" s="56"/>
      <c r="M28" s="56"/>
      <c r="N28" s="56"/>
      <c r="O28" s="56"/>
      <c r="P28" s="56"/>
      <c r="Q28" s="56"/>
      <c r="R28" s="56"/>
      <c r="S28" s="56"/>
      <c r="T28" s="56"/>
      <c r="U28" s="56"/>
      <c r="V28" s="56"/>
      <c r="W28" s="56"/>
    </row>
    <row r="29" spans="1:23"/>
    <row r="30" spans="1:23">
      <c r="D30" t="s">
        <v>694</v>
      </c>
      <c r="R30" s="424" t="s">
        <v>939</v>
      </c>
      <c r="S30" s="391"/>
      <c r="T30" s="391"/>
      <c r="U30" s="391"/>
      <c r="V30" s="391"/>
      <c r="W30" s="391"/>
    </row>
    <row r="31" spans="1:23">
      <c r="D31" t="s">
        <v>695</v>
      </c>
      <c r="R31" s="424" t="s">
        <v>939</v>
      </c>
      <c r="S31" s="391"/>
      <c r="T31" s="391"/>
      <c r="U31" s="391"/>
      <c r="V31" s="391"/>
      <c r="W31" s="391"/>
    </row>
    <row r="32" spans="1:23">
      <c r="D32" t="s">
        <v>696</v>
      </c>
      <c r="R32" s="424" t="s">
        <v>939</v>
      </c>
      <c r="S32" s="391"/>
      <c r="T32" s="391"/>
      <c r="U32" s="391"/>
      <c r="V32" s="391"/>
      <c r="W32" s="391"/>
    </row>
    <row r="33" spans="1:23">
      <c r="D33" t="s">
        <v>697</v>
      </c>
      <c r="R33" s="424" t="s">
        <v>939</v>
      </c>
      <c r="S33" s="391"/>
      <c r="T33" s="391"/>
      <c r="U33" s="391"/>
      <c r="V33" s="391"/>
      <c r="W33" s="391"/>
    </row>
    <row r="34" spans="1:23">
      <c r="D34" s="124" t="s">
        <v>698</v>
      </c>
      <c r="R34" s="424" t="s">
        <v>939</v>
      </c>
      <c r="S34" s="391"/>
      <c r="T34" s="391"/>
      <c r="U34" s="391"/>
      <c r="V34" s="391"/>
      <c r="W34" s="391"/>
    </row>
    <row r="35" spans="1:23">
      <c r="D35" s="124" t="s">
        <v>699</v>
      </c>
      <c r="R35" s="424" t="s">
        <v>939</v>
      </c>
      <c r="S35" s="391"/>
      <c r="T35" s="391"/>
      <c r="U35" s="391"/>
      <c r="V35" s="391"/>
      <c r="W35" s="391"/>
    </row>
    <row r="36" spans="1:23">
      <c r="D36" s="73" t="s">
        <v>253</v>
      </c>
      <c r="E36" s="73"/>
      <c r="F36" s="73"/>
      <c r="G36" s="73"/>
      <c r="H36" s="73"/>
      <c r="I36" s="73"/>
      <c r="J36" s="73"/>
      <c r="K36" s="73"/>
      <c r="L36" s="73"/>
      <c r="M36" s="73"/>
      <c r="N36" s="73"/>
      <c r="O36" s="73"/>
      <c r="P36" s="73"/>
      <c r="Q36" s="73"/>
      <c r="R36" s="425" t="s">
        <v>939</v>
      </c>
      <c r="S36" s="334">
        <f>SUM(S30:S35)</f>
        <v>0</v>
      </c>
      <c r="T36" s="334">
        <f t="shared" ref="T36:W36" si="2">SUM(T30:T35)</f>
        <v>0</v>
      </c>
      <c r="U36" s="334">
        <f t="shared" si="2"/>
        <v>0</v>
      </c>
      <c r="V36" s="334">
        <f t="shared" si="2"/>
        <v>0</v>
      </c>
      <c r="W36" s="334">
        <f t="shared" si="2"/>
        <v>0</v>
      </c>
    </row>
    <row r="37" spans="1:23"/>
    <row r="38" spans="1:23" ht="14.25">
      <c r="A38" s="59"/>
      <c r="B38" s="49" t="s">
        <v>700</v>
      </c>
      <c r="C38" s="49"/>
      <c r="D38" s="49"/>
      <c r="E38" s="56"/>
      <c r="F38" s="56"/>
      <c r="G38" s="56"/>
      <c r="H38" s="56"/>
      <c r="I38" s="56"/>
      <c r="J38" s="56"/>
      <c r="K38" s="56"/>
      <c r="L38" s="56"/>
      <c r="M38" s="56"/>
      <c r="N38" s="56"/>
      <c r="O38" s="56"/>
      <c r="P38" s="56"/>
      <c r="Q38" s="56"/>
      <c r="R38" s="56"/>
      <c r="S38" s="56"/>
      <c r="T38" s="56"/>
      <c r="U38" s="56"/>
      <c r="V38" s="56"/>
      <c r="W38" s="56"/>
    </row>
    <row r="39" spans="1:23"/>
    <row r="40" spans="1:23">
      <c r="D40" t="s">
        <v>701</v>
      </c>
      <c r="R40" s="424" t="s">
        <v>939</v>
      </c>
      <c r="S40" s="391"/>
      <c r="T40" s="391"/>
      <c r="U40" s="391"/>
      <c r="V40" s="391"/>
      <c r="W40" s="391"/>
    </row>
    <row r="41" spans="1:23">
      <c r="D41" t="s">
        <v>702</v>
      </c>
      <c r="R41" s="424" t="s">
        <v>939</v>
      </c>
      <c r="S41" s="391"/>
      <c r="T41" s="391"/>
      <c r="U41" s="391"/>
      <c r="V41" s="391"/>
      <c r="W41" s="391"/>
    </row>
    <row r="42" spans="1:23">
      <c r="D42" t="s">
        <v>703</v>
      </c>
      <c r="R42" s="424" t="s">
        <v>939</v>
      </c>
      <c r="S42" s="391"/>
      <c r="T42" s="391"/>
      <c r="U42" s="391"/>
      <c r="V42" s="391"/>
      <c r="W42" s="391"/>
    </row>
    <row r="43" spans="1:23">
      <c r="D43" t="s">
        <v>704</v>
      </c>
      <c r="R43" s="424" t="s">
        <v>939</v>
      </c>
      <c r="S43" s="391"/>
      <c r="T43" s="391"/>
      <c r="U43" s="391"/>
      <c r="V43" s="391"/>
      <c r="W43" s="391"/>
    </row>
    <row r="44" spans="1:23">
      <c r="D44" s="73" t="s">
        <v>253</v>
      </c>
      <c r="E44" s="73"/>
      <c r="F44" s="73"/>
      <c r="G44" s="73"/>
      <c r="H44" s="73"/>
      <c r="I44" s="73"/>
      <c r="J44" s="73"/>
      <c r="K44" s="73"/>
      <c r="L44" s="73"/>
      <c r="M44" s="73"/>
      <c r="N44" s="73"/>
      <c r="O44" s="73"/>
      <c r="P44" s="73"/>
      <c r="Q44" s="73"/>
      <c r="R44" s="425" t="s">
        <v>939</v>
      </c>
      <c r="S44" s="334">
        <f>SUM(S40:S43)</f>
        <v>0</v>
      </c>
      <c r="T44" s="334">
        <f>SUM(T40:T43)</f>
        <v>0</v>
      </c>
      <c r="U44" s="334">
        <f>SUM(U40:U43)</f>
        <v>0</v>
      </c>
      <c r="V44" s="334">
        <f>SUM(V40:V43)</f>
        <v>0</v>
      </c>
      <c r="W44" s="334">
        <f>SUM(W40:W43)</f>
        <v>0</v>
      </c>
    </row>
    <row r="45"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tabColor theme="7"/>
    <pageSetUpPr autoPageBreaks="0"/>
  </sheetPr>
  <dimension ref="A1:AK230"/>
  <sheetViews>
    <sheetView zoomScaleNormal="100" workbookViewId="0">
      <selection activeCell="N12" sqref="N12"/>
    </sheetView>
  </sheetViews>
  <sheetFormatPr defaultColWidth="0" defaultRowHeight="12.75" zeroHeight="1"/>
  <cols>
    <col min="1" max="1" width="1.75" customWidth="1"/>
    <col min="2" max="3" width="9.25" customWidth="1"/>
    <col min="4" max="4" width="31.5" bestFit="1" customWidth="1"/>
    <col min="5" max="5" width="19.375" bestFit="1" customWidth="1"/>
    <col min="6" max="18" width="1.75" customWidth="1"/>
    <col min="19" max="19" width="12.75" bestFit="1" customWidth="1"/>
    <col min="20" max="25" width="9.25" customWidth="1"/>
    <col min="26" max="37" width="0" hidden="1" customWidth="1"/>
    <col min="38" max="16384" width="9.25" hidden="1"/>
  </cols>
  <sheetData>
    <row r="1" spans="1:2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3" t="str">
        <f>Cover!$A$4</f>
        <v>2022/23</v>
      </c>
      <c r="B3" s="3"/>
      <c r="C3" s="3"/>
      <c r="D3" s="2"/>
      <c r="E3" s="2"/>
      <c r="F3" s="2"/>
      <c r="G3" s="2"/>
      <c r="H3" s="2"/>
      <c r="I3" s="2"/>
      <c r="J3" s="2"/>
      <c r="K3" s="2"/>
      <c r="L3" s="2"/>
      <c r="M3" s="2"/>
      <c r="N3" s="2"/>
      <c r="O3" s="2"/>
      <c r="P3" s="2"/>
      <c r="Q3" s="2"/>
      <c r="R3" s="2"/>
      <c r="S3" s="2"/>
      <c r="T3" s="2"/>
      <c r="U3" s="2"/>
      <c r="V3" s="2"/>
      <c r="W3" s="2"/>
      <c r="X3" s="2"/>
      <c r="Y3" s="2"/>
    </row>
    <row r="4" spans="1:25" ht="27" thickBot="1">
      <c r="A4" s="27" t="s">
        <v>47</v>
      </c>
      <c r="B4" s="27"/>
      <c r="C4" s="7"/>
      <c r="D4" s="7"/>
      <c r="E4" s="7"/>
      <c r="F4" s="7"/>
      <c r="G4" s="7"/>
      <c r="H4" s="7"/>
      <c r="I4" s="7"/>
      <c r="J4" s="7"/>
      <c r="K4" s="7"/>
      <c r="L4" s="7"/>
      <c r="M4" s="7"/>
      <c r="N4" s="7"/>
      <c r="O4" s="7"/>
      <c r="P4" s="7"/>
      <c r="Q4" s="7"/>
      <c r="R4" s="7"/>
      <c r="S4" s="7"/>
      <c r="T4" s="7"/>
      <c r="U4" s="7"/>
      <c r="V4" s="7"/>
      <c r="W4" s="7"/>
      <c r="X4" s="7"/>
      <c r="Y4" s="7"/>
    </row>
    <row r="5" spans="1:25"/>
    <row r="6" spans="1:25">
      <c r="T6" s="502" t="s">
        <v>254</v>
      </c>
      <c r="U6" s="503"/>
      <c r="V6" s="503"/>
      <c r="W6" s="503"/>
      <c r="X6" s="504"/>
    </row>
    <row r="7" spans="1:25" s="73" customFormat="1">
      <c r="D7" s="73" t="s">
        <v>671</v>
      </c>
      <c r="E7" s="73" t="s">
        <v>638</v>
      </c>
      <c r="F7" s="83" t="s">
        <v>672</v>
      </c>
      <c r="G7" s="83" t="s">
        <v>673</v>
      </c>
      <c r="H7" s="83" t="s">
        <v>674</v>
      </c>
      <c r="I7" s="83" t="s">
        <v>675</v>
      </c>
      <c r="J7" s="83" t="s">
        <v>676</v>
      </c>
      <c r="K7" s="83" t="s">
        <v>677</v>
      </c>
      <c r="L7" s="83" t="s">
        <v>678</v>
      </c>
      <c r="M7" s="83" t="s">
        <v>679</v>
      </c>
      <c r="N7" s="83" t="s">
        <v>680</v>
      </c>
      <c r="O7" s="83" t="s">
        <v>681</v>
      </c>
      <c r="P7" s="83" t="s">
        <v>682</v>
      </c>
      <c r="Q7" s="83" t="s">
        <v>683</v>
      </c>
      <c r="R7" s="83" t="s">
        <v>684</v>
      </c>
      <c r="S7" s="73" t="s">
        <v>230</v>
      </c>
      <c r="T7" s="242" t="s">
        <v>182</v>
      </c>
      <c r="U7" s="242" t="s">
        <v>7</v>
      </c>
      <c r="V7" s="242" t="s">
        <v>185</v>
      </c>
      <c r="W7" s="242" t="s">
        <v>186</v>
      </c>
      <c r="X7" s="242" t="s">
        <v>187</v>
      </c>
    </row>
    <row r="8" spans="1:25"/>
    <row r="9" spans="1:25" s="28" customFormat="1" ht="18">
      <c r="B9" s="29" t="s">
        <v>705</v>
      </c>
      <c r="Y9"/>
    </row>
    <row r="10" spans="1:25"/>
    <row r="11" spans="1:25" ht="14.25">
      <c r="A11" s="59"/>
      <c r="B11" s="49" t="s">
        <v>253</v>
      </c>
      <c r="C11" s="49"/>
      <c r="D11" s="49"/>
      <c r="E11" s="49"/>
      <c r="F11" s="56"/>
      <c r="G11" s="56"/>
      <c r="H11" s="56"/>
      <c r="I11" s="56"/>
      <c r="J11" s="56"/>
      <c r="K11" s="56"/>
      <c r="L11" s="56"/>
      <c r="M11" s="56"/>
      <c r="N11" s="56"/>
      <c r="O11" s="56"/>
      <c r="P11" s="56"/>
      <c r="Q11" s="56"/>
      <c r="R11" s="56"/>
      <c r="S11" s="56"/>
      <c r="T11" s="56"/>
      <c r="U11" s="56"/>
      <c r="V11" s="56"/>
      <c r="W11" s="56"/>
      <c r="X11" s="56"/>
    </row>
    <row r="12" spans="1:25"/>
    <row r="13" spans="1:25">
      <c r="E13" t="s">
        <v>706</v>
      </c>
      <c r="S13" t="s">
        <v>939</v>
      </c>
      <c r="T13" s="334">
        <f>SUM(T27,T45,T75,T97)</f>
        <v>0</v>
      </c>
      <c r="U13" s="334">
        <f t="shared" ref="U13:X13" si="0">SUM(U27,U45,U75,U97)</f>
        <v>0</v>
      </c>
      <c r="V13" s="334">
        <f t="shared" si="0"/>
        <v>0</v>
      </c>
      <c r="W13" s="334">
        <f t="shared" si="0"/>
        <v>0</v>
      </c>
      <c r="X13" s="334">
        <f t="shared" si="0"/>
        <v>0</v>
      </c>
    </row>
    <row r="14" spans="1:25">
      <c r="E14" t="s">
        <v>707</v>
      </c>
      <c r="S14" t="s">
        <v>939</v>
      </c>
      <c r="T14" s="334">
        <f>SUM(T28,T46,T76,T98)</f>
        <v>0</v>
      </c>
      <c r="U14" s="334">
        <f t="shared" ref="U14:X14" si="1">SUM(U28,U46,U76,U98)</f>
        <v>0</v>
      </c>
      <c r="V14" s="334">
        <f t="shared" si="1"/>
        <v>0</v>
      </c>
      <c r="W14" s="334">
        <f t="shared" si="1"/>
        <v>0</v>
      </c>
      <c r="X14" s="334">
        <f t="shared" si="1"/>
        <v>0</v>
      </c>
    </row>
    <row r="15" spans="1:25">
      <c r="D15" s="73"/>
      <c r="E15" s="73" t="s">
        <v>708</v>
      </c>
      <c r="F15" s="73"/>
      <c r="G15" s="73"/>
      <c r="H15" s="73"/>
      <c r="I15" s="73"/>
      <c r="J15" s="73"/>
      <c r="K15" s="73"/>
      <c r="L15" s="73"/>
      <c r="M15" s="73"/>
      <c r="N15" s="73"/>
      <c r="O15" s="73"/>
      <c r="P15" s="73"/>
      <c r="Q15" s="73"/>
      <c r="R15" s="73"/>
      <c r="S15" s="73" t="s">
        <v>939</v>
      </c>
      <c r="T15" s="371">
        <f>SUM(T13:T14)</f>
        <v>0</v>
      </c>
      <c r="U15" s="371">
        <f t="shared" ref="U15:X15" si="2">SUM(U13:U14)</f>
        <v>0</v>
      </c>
      <c r="V15" s="371">
        <f t="shared" si="2"/>
        <v>0</v>
      </c>
      <c r="W15" s="371">
        <f t="shared" si="2"/>
        <v>0</v>
      </c>
      <c r="X15" s="371">
        <f t="shared" si="2"/>
        <v>0</v>
      </c>
    </row>
    <row r="16" spans="1:25"/>
    <row r="17" spans="1:24" ht="14.25">
      <c r="A17" s="59"/>
      <c r="B17" s="49" t="s">
        <v>587</v>
      </c>
      <c r="C17" s="49"/>
      <c r="D17" s="49"/>
      <c r="E17" s="49"/>
      <c r="F17" s="56"/>
      <c r="G17" s="56"/>
      <c r="H17" s="56"/>
      <c r="I17" s="56"/>
      <c r="J17" s="56"/>
      <c r="K17" s="56"/>
      <c r="L17" s="56"/>
      <c r="M17" s="56"/>
      <c r="N17" s="56"/>
      <c r="O17" s="56"/>
      <c r="P17" s="56"/>
      <c r="Q17" s="56"/>
      <c r="R17" s="56"/>
      <c r="S17" s="56"/>
      <c r="T17" s="56"/>
      <c r="U17" s="56"/>
      <c r="V17" s="56"/>
      <c r="W17" s="56"/>
      <c r="X17" s="56"/>
    </row>
    <row r="18" spans="1:24"/>
    <row r="19" spans="1:24">
      <c r="D19" s="505" t="s">
        <v>687</v>
      </c>
      <c r="E19" t="s">
        <v>709</v>
      </c>
      <c r="S19" t="s">
        <v>939</v>
      </c>
      <c r="T19" s="302"/>
      <c r="U19" s="302"/>
      <c r="V19" s="302"/>
      <c r="W19" s="302"/>
      <c r="X19" s="302"/>
    </row>
    <row r="20" spans="1:24">
      <c r="D20" s="505"/>
      <c r="E20" t="s">
        <v>710</v>
      </c>
      <c r="S20" t="s">
        <v>939</v>
      </c>
      <c r="T20" s="302"/>
      <c r="U20" s="302"/>
      <c r="V20" s="302"/>
      <c r="W20" s="302"/>
      <c r="X20" s="302"/>
    </row>
    <row r="21" spans="1:24">
      <c r="D21" s="505"/>
      <c r="E21" s="73" t="s">
        <v>711</v>
      </c>
      <c r="S21" s="73" t="s">
        <v>939</v>
      </c>
      <c r="T21" s="334">
        <f>SUM(T19:T20)</f>
        <v>0</v>
      </c>
      <c r="U21" s="334">
        <f t="shared" ref="U21:X21" si="3">SUM(U19:U20)</f>
        <v>0</v>
      </c>
      <c r="V21" s="334">
        <f t="shared" si="3"/>
        <v>0</v>
      </c>
      <c r="W21" s="334">
        <f t="shared" si="3"/>
        <v>0</v>
      </c>
      <c r="X21" s="334">
        <f t="shared" si="3"/>
        <v>0</v>
      </c>
    </row>
    <row r="22" spans="1:24"/>
    <row r="23" spans="1:24">
      <c r="D23" s="505" t="s">
        <v>688</v>
      </c>
      <c r="E23" t="s">
        <v>709</v>
      </c>
      <c r="S23" t="s">
        <v>939</v>
      </c>
      <c r="T23" s="302"/>
      <c r="U23" s="302"/>
      <c r="V23" s="302"/>
      <c r="W23" s="302"/>
      <c r="X23" s="302"/>
    </row>
    <row r="24" spans="1:24">
      <c r="D24" s="505"/>
      <c r="E24" t="s">
        <v>710</v>
      </c>
      <c r="S24" t="s">
        <v>939</v>
      </c>
      <c r="T24" s="302"/>
      <c r="U24" s="302"/>
      <c r="V24" s="302"/>
      <c r="W24" s="302"/>
      <c r="X24" s="302"/>
    </row>
    <row r="25" spans="1:24">
      <c r="D25" s="505"/>
      <c r="E25" s="73" t="s">
        <v>711</v>
      </c>
      <c r="S25" s="73" t="s">
        <v>939</v>
      </c>
      <c r="T25" s="334">
        <f>SUM(T23:T24)</f>
        <v>0</v>
      </c>
      <c r="U25" s="334">
        <f t="shared" ref="U25:X25" si="4">SUM(U23:U24)</f>
        <v>0</v>
      </c>
      <c r="V25" s="334">
        <f t="shared" si="4"/>
        <v>0</v>
      </c>
      <c r="W25" s="334">
        <f t="shared" si="4"/>
        <v>0</v>
      </c>
      <c r="X25" s="334">
        <f t="shared" si="4"/>
        <v>0</v>
      </c>
    </row>
    <row r="26" spans="1:24"/>
    <row r="27" spans="1:24">
      <c r="D27" s="506" t="s">
        <v>712</v>
      </c>
      <c r="E27" t="s">
        <v>709</v>
      </c>
      <c r="S27" t="s">
        <v>939</v>
      </c>
      <c r="T27" s="291">
        <f>SUM(T19,T23)</f>
        <v>0</v>
      </c>
      <c r="U27" s="291">
        <f t="shared" ref="U27:X27" si="5">SUM(U19,U23)</f>
        <v>0</v>
      </c>
      <c r="V27" s="291">
        <f t="shared" si="5"/>
        <v>0</v>
      </c>
      <c r="W27" s="291">
        <f t="shared" si="5"/>
        <v>0</v>
      </c>
      <c r="X27" s="291">
        <f t="shared" si="5"/>
        <v>0</v>
      </c>
    </row>
    <row r="28" spans="1:24">
      <c r="D28" s="506"/>
      <c r="E28" t="s">
        <v>710</v>
      </c>
      <c r="S28" t="s">
        <v>939</v>
      </c>
      <c r="T28" s="291">
        <f>SUM(T20,T24)</f>
        <v>0</v>
      </c>
      <c r="U28" s="291">
        <f t="shared" ref="U28:X28" si="6">SUM(U20,U24)</f>
        <v>0</v>
      </c>
      <c r="V28" s="291">
        <f t="shared" si="6"/>
        <v>0</v>
      </c>
      <c r="W28" s="291">
        <f t="shared" si="6"/>
        <v>0</v>
      </c>
      <c r="X28" s="291">
        <f t="shared" si="6"/>
        <v>0</v>
      </c>
    </row>
    <row r="29" spans="1:24">
      <c r="D29" s="506"/>
      <c r="E29" s="73" t="s">
        <v>711</v>
      </c>
      <c r="F29" s="73"/>
      <c r="G29" s="73"/>
      <c r="H29" s="73"/>
      <c r="I29" s="73"/>
      <c r="J29" s="73"/>
      <c r="K29" s="73"/>
      <c r="L29" s="73"/>
      <c r="M29" s="73"/>
      <c r="N29" s="73"/>
      <c r="O29" s="73"/>
      <c r="P29" s="73"/>
      <c r="Q29" s="73"/>
      <c r="R29" s="73"/>
      <c r="S29" s="73" t="s">
        <v>939</v>
      </c>
      <c r="T29" s="334">
        <f>SUM(T27:T28)</f>
        <v>0</v>
      </c>
      <c r="U29" s="334">
        <f t="shared" ref="U29:X29" si="7">SUM(U27:U28)</f>
        <v>0</v>
      </c>
      <c r="V29" s="334">
        <f t="shared" si="7"/>
        <v>0</v>
      </c>
      <c r="W29" s="334">
        <f t="shared" si="7"/>
        <v>0</v>
      </c>
      <c r="X29" s="334">
        <f t="shared" si="7"/>
        <v>0</v>
      </c>
    </row>
    <row r="30" spans="1:24"/>
    <row r="31" spans="1:24" ht="14.25">
      <c r="A31" s="59"/>
      <c r="B31" s="49" t="s">
        <v>588</v>
      </c>
      <c r="C31" s="49"/>
      <c r="D31" s="49"/>
      <c r="E31" s="49"/>
      <c r="F31" s="56"/>
      <c r="G31" s="56"/>
      <c r="H31" s="56"/>
      <c r="I31" s="56"/>
      <c r="J31" s="56"/>
      <c r="K31" s="56"/>
      <c r="L31" s="56"/>
      <c r="M31" s="56"/>
      <c r="N31" s="56"/>
      <c r="O31" s="56"/>
      <c r="P31" s="56"/>
      <c r="Q31" s="56"/>
      <c r="R31" s="56"/>
      <c r="S31" s="56"/>
      <c r="T31" s="56"/>
      <c r="U31" s="56"/>
      <c r="V31" s="56"/>
      <c r="W31" s="56"/>
      <c r="X31" s="56"/>
    </row>
    <row r="32" spans="1:24"/>
    <row r="33" spans="4:24">
      <c r="D33" s="505" t="s">
        <v>690</v>
      </c>
      <c r="E33" t="s">
        <v>709</v>
      </c>
      <c r="S33" t="s">
        <v>939</v>
      </c>
      <c r="T33" s="302"/>
      <c r="U33" s="302"/>
      <c r="V33" s="302"/>
      <c r="W33" s="302"/>
      <c r="X33" s="302"/>
    </row>
    <row r="34" spans="4:24">
      <c r="D34" s="505"/>
      <c r="E34" t="s">
        <v>710</v>
      </c>
      <c r="S34" t="s">
        <v>939</v>
      </c>
      <c r="T34" s="302"/>
      <c r="U34" s="302"/>
      <c r="V34" s="302"/>
      <c r="W34" s="302"/>
      <c r="X34" s="302"/>
    </row>
    <row r="35" spans="4:24">
      <c r="D35" s="505"/>
      <c r="E35" s="73" t="s">
        <v>711</v>
      </c>
      <c r="S35" s="73" t="s">
        <v>939</v>
      </c>
      <c r="T35" s="334">
        <f>SUM(T33:T34)</f>
        <v>0</v>
      </c>
      <c r="U35" s="334">
        <f t="shared" ref="U35:X35" si="8">SUM(U33:U34)</f>
        <v>0</v>
      </c>
      <c r="V35" s="334">
        <f t="shared" si="8"/>
        <v>0</v>
      </c>
      <c r="W35" s="334">
        <f t="shared" si="8"/>
        <v>0</v>
      </c>
      <c r="X35" s="334">
        <f t="shared" si="8"/>
        <v>0</v>
      </c>
    </row>
    <row r="36" spans="4:24">
      <c r="E36" s="73"/>
      <c r="F36" s="73"/>
      <c r="G36" s="73"/>
      <c r="H36" s="73"/>
      <c r="I36" s="73"/>
      <c r="J36" s="73"/>
      <c r="K36" s="73"/>
      <c r="L36" s="73"/>
      <c r="M36" s="73"/>
      <c r="N36" s="73"/>
      <c r="O36" s="73"/>
      <c r="P36" s="73"/>
      <c r="Q36" s="73"/>
      <c r="R36" s="73"/>
    </row>
    <row r="37" spans="4:24">
      <c r="D37" s="505" t="s">
        <v>691</v>
      </c>
      <c r="E37" t="s">
        <v>709</v>
      </c>
      <c r="F37" s="73"/>
      <c r="G37" s="73"/>
      <c r="H37" s="73"/>
      <c r="I37" s="73"/>
      <c r="J37" s="73"/>
      <c r="K37" s="73"/>
      <c r="L37" s="73"/>
      <c r="M37" s="73"/>
      <c r="N37" s="73"/>
      <c r="O37" s="73"/>
      <c r="P37" s="73"/>
      <c r="Q37" s="73"/>
      <c r="R37" s="73"/>
      <c r="S37" t="s">
        <v>939</v>
      </c>
      <c r="T37" s="302"/>
      <c r="U37" s="302"/>
      <c r="V37" s="302"/>
      <c r="W37" s="302"/>
      <c r="X37" s="302"/>
    </row>
    <row r="38" spans="4:24">
      <c r="D38" s="505"/>
      <c r="E38" t="s">
        <v>710</v>
      </c>
      <c r="F38" s="73"/>
      <c r="G38" s="73"/>
      <c r="H38" s="73"/>
      <c r="I38" s="73"/>
      <c r="J38" s="73"/>
      <c r="K38" s="73"/>
      <c r="L38" s="73"/>
      <c r="M38" s="73"/>
      <c r="N38" s="73"/>
      <c r="O38" s="73"/>
      <c r="P38" s="73"/>
      <c r="Q38" s="73"/>
      <c r="R38" s="73"/>
      <c r="S38" t="s">
        <v>939</v>
      </c>
      <c r="T38" s="302"/>
      <c r="U38" s="302"/>
      <c r="V38" s="302"/>
      <c r="W38" s="302"/>
      <c r="X38" s="302"/>
    </row>
    <row r="39" spans="4:24">
      <c r="D39" s="505"/>
      <c r="E39" s="73" t="s">
        <v>711</v>
      </c>
      <c r="F39" s="73"/>
      <c r="G39" s="73"/>
      <c r="H39" s="73"/>
      <c r="I39" s="73"/>
      <c r="J39" s="73"/>
      <c r="K39" s="73"/>
      <c r="L39" s="73"/>
      <c r="M39" s="73"/>
      <c r="N39" s="73"/>
      <c r="O39" s="73"/>
      <c r="P39" s="73"/>
      <c r="Q39" s="73"/>
      <c r="R39" s="73"/>
      <c r="S39" s="73" t="s">
        <v>939</v>
      </c>
      <c r="T39" s="334">
        <f>SUM(T37:T38)</f>
        <v>0</v>
      </c>
      <c r="U39" s="334">
        <f t="shared" ref="U39:X39" si="9">SUM(U37:U38)</f>
        <v>0</v>
      </c>
      <c r="V39" s="334">
        <f t="shared" si="9"/>
        <v>0</v>
      </c>
      <c r="W39" s="334">
        <f t="shared" si="9"/>
        <v>0</v>
      </c>
      <c r="X39" s="334">
        <f t="shared" si="9"/>
        <v>0</v>
      </c>
    </row>
    <row r="40" spans="4:24">
      <c r="D40" s="73"/>
      <c r="E40" s="73"/>
      <c r="F40" s="73"/>
      <c r="G40" s="73"/>
      <c r="H40" s="73"/>
      <c r="I40" s="73"/>
      <c r="J40" s="73"/>
      <c r="K40" s="73"/>
      <c r="L40" s="73"/>
      <c r="M40" s="73"/>
      <c r="N40" s="73"/>
      <c r="O40" s="73"/>
      <c r="P40" s="73"/>
      <c r="Q40" s="73"/>
      <c r="R40" s="73"/>
      <c r="S40" s="73"/>
    </row>
    <row r="41" spans="4:24">
      <c r="D41" s="505" t="s">
        <v>692</v>
      </c>
      <c r="E41" t="s">
        <v>709</v>
      </c>
      <c r="F41" s="73"/>
      <c r="G41" s="73"/>
      <c r="H41" s="73"/>
      <c r="I41" s="73"/>
      <c r="J41" s="73"/>
      <c r="K41" s="73"/>
      <c r="L41" s="73"/>
      <c r="M41" s="73"/>
      <c r="N41" s="73"/>
      <c r="O41" s="73"/>
      <c r="P41" s="73"/>
      <c r="Q41" s="73"/>
      <c r="R41" s="73"/>
      <c r="S41" t="s">
        <v>939</v>
      </c>
      <c r="T41" s="302"/>
      <c r="U41" s="302"/>
      <c r="V41" s="302"/>
      <c r="W41" s="302"/>
      <c r="X41" s="302"/>
    </row>
    <row r="42" spans="4:24">
      <c r="D42" s="505"/>
      <c r="E42" t="s">
        <v>710</v>
      </c>
      <c r="F42" s="73"/>
      <c r="G42" s="73"/>
      <c r="H42" s="73"/>
      <c r="I42" s="73"/>
      <c r="J42" s="73"/>
      <c r="K42" s="73"/>
      <c r="L42" s="73"/>
      <c r="M42" s="73"/>
      <c r="N42" s="73"/>
      <c r="O42" s="73"/>
      <c r="P42" s="73"/>
      <c r="Q42" s="73"/>
      <c r="R42" s="73"/>
      <c r="S42" t="s">
        <v>939</v>
      </c>
      <c r="T42" s="302"/>
      <c r="U42" s="302"/>
      <c r="V42" s="302"/>
      <c r="W42" s="302"/>
      <c r="X42" s="302"/>
    </row>
    <row r="43" spans="4:24">
      <c r="D43" s="505"/>
      <c r="E43" s="73" t="s">
        <v>711</v>
      </c>
      <c r="F43" s="73"/>
      <c r="G43" s="73"/>
      <c r="H43" s="73"/>
      <c r="I43" s="73"/>
      <c r="J43" s="73"/>
      <c r="K43" s="73"/>
      <c r="L43" s="73"/>
      <c r="M43" s="73"/>
      <c r="N43" s="73"/>
      <c r="O43" s="73"/>
      <c r="P43" s="73"/>
      <c r="Q43" s="73"/>
      <c r="R43" s="73"/>
      <c r="S43" s="73" t="s">
        <v>939</v>
      </c>
      <c r="T43" s="334">
        <f>SUM(T41:T42)</f>
        <v>0</v>
      </c>
      <c r="U43" s="334">
        <f t="shared" ref="U43:X43" si="10">SUM(U41:U42)</f>
        <v>0</v>
      </c>
      <c r="V43" s="334">
        <f t="shared" si="10"/>
        <v>0</v>
      </c>
      <c r="W43" s="334">
        <f t="shared" si="10"/>
        <v>0</v>
      </c>
      <c r="X43" s="334">
        <f t="shared" si="10"/>
        <v>0</v>
      </c>
    </row>
    <row r="44" spans="4:24">
      <c r="D44" s="73"/>
      <c r="E44" s="73"/>
      <c r="F44" s="73"/>
      <c r="G44" s="73"/>
      <c r="H44" s="73"/>
      <c r="I44" s="73"/>
      <c r="J44" s="73"/>
      <c r="K44" s="73"/>
      <c r="L44" s="73"/>
      <c r="M44" s="73"/>
      <c r="N44" s="73"/>
      <c r="O44" s="73"/>
      <c r="P44" s="73"/>
      <c r="Q44" s="73"/>
      <c r="R44" s="73"/>
      <c r="S44" s="73"/>
    </row>
    <row r="45" spans="4:24">
      <c r="D45" s="506" t="s">
        <v>713</v>
      </c>
      <c r="E45" t="s">
        <v>709</v>
      </c>
      <c r="F45" s="73"/>
      <c r="G45" s="73"/>
      <c r="H45" s="73"/>
      <c r="I45" s="73"/>
      <c r="J45" s="73"/>
      <c r="K45" s="73"/>
      <c r="L45" s="73"/>
      <c r="M45" s="73"/>
      <c r="N45" s="73"/>
      <c r="O45" s="73"/>
      <c r="P45" s="73"/>
      <c r="Q45" s="73"/>
      <c r="R45" s="73"/>
      <c r="S45" t="s">
        <v>939</v>
      </c>
      <c r="T45" s="291">
        <f>SUM(T33,T37,T41)</f>
        <v>0</v>
      </c>
      <c r="U45" s="291">
        <f t="shared" ref="U45:X45" si="11">SUM(U33,U37,U41)</f>
        <v>0</v>
      </c>
      <c r="V45" s="291">
        <f t="shared" si="11"/>
        <v>0</v>
      </c>
      <c r="W45" s="291">
        <f t="shared" si="11"/>
        <v>0</v>
      </c>
      <c r="X45" s="291">
        <f t="shared" si="11"/>
        <v>0</v>
      </c>
    </row>
    <row r="46" spans="4:24">
      <c r="D46" s="506"/>
      <c r="E46" t="s">
        <v>710</v>
      </c>
      <c r="F46" s="73"/>
      <c r="G46" s="73"/>
      <c r="H46" s="73"/>
      <c r="I46" s="73"/>
      <c r="J46" s="73"/>
      <c r="K46" s="73"/>
      <c r="L46" s="73"/>
      <c r="M46" s="73"/>
      <c r="N46" s="73"/>
      <c r="O46" s="73"/>
      <c r="P46" s="73"/>
      <c r="Q46" s="73"/>
      <c r="R46" s="73"/>
      <c r="S46" t="s">
        <v>939</v>
      </c>
      <c r="T46" s="291">
        <f>SUM(T34,T38,T42)</f>
        <v>0</v>
      </c>
      <c r="U46" s="291">
        <f t="shared" ref="U46:X46" si="12">SUM(U34,U38,U42)</f>
        <v>0</v>
      </c>
      <c r="V46" s="291">
        <f t="shared" si="12"/>
        <v>0</v>
      </c>
      <c r="W46" s="291">
        <f t="shared" si="12"/>
        <v>0</v>
      </c>
      <c r="X46" s="291">
        <f t="shared" si="12"/>
        <v>0</v>
      </c>
    </row>
    <row r="47" spans="4:24">
      <c r="D47" s="506"/>
      <c r="E47" s="73" t="s">
        <v>711</v>
      </c>
      <c r="F47" s="73"/>
      <c r="G47" s="73"/>
      <c r="H47" s="73"/>
      <c r="I47" s="73"/>
      <c r="J47" s="73"/>
      <c r="K47" s="73"/>
      <c r="L47" s="73"/>
      <c r="M47" s="73"/>
      <c r="N47" s="73"/>
      <c r="O47" s="73"/>
      <c r="P47" s="73"/>
      <c r="Q47" s="73"/>
      <c r="R47" s="73"/>
      <c r="S47" s="73" t="s">
        <v>939</v>
      </c>
      <c r="T47" s="334">
        <f>SUM(T45:T46)</f>
        <v>0</v>
      </c>
      <c r="U47" s="334">
        <f t="shared" ref="U47:X47" si="13">SUM(U45:U46)</f>
        <v>0</v>
      </c>
      <c r="V47" s="334">
        <f t="shared" si="13"/>
        <v>0</v>
      </c>
      <c r="W47" s="334">
        <f t="shared" si="13"/>
        <v>0</v>
      </c>
      <c r="X47" s="334">
        <f t="shared" si="13"/>
        <v>0</v>
      </c>
    </row>
    <row r="48" spans="4:24"/>
    <row r="49" spans="1:24" ht="14.25">
      <c r="A49" s="59"/>
      <c r="B49" s="49" t="s">
        <v>589</v>
      </c>
      <c r="C49" s="49"/>
      <c r="D49" s="49"/>
      <c r="E49" s="49"/>
      <c r="F49" s="56"/>
      <c r="G49" s="56"/>
      <c r="H49" s="56"/>
      <c r="I49" s="56"/>
      <c r="J49" s="56"/>
      <c r="K49" s="56"/>
      <c r="L49" s="56"/>
      <c r="M49" s="56"/>
      <c r="N49" s="56"/>
      <c r="O49" s="56"/>
      <c r="P49" s="56"/>
      <c r="Q49" s="56"/>
      <c r="R49" s="56"/>
      <c r="S49" s="56"/>
      <c r="T49" s="56"/>
      <c r="U49" s="56"/>
      <c r="V49" s="56"/>
      <c r="W49" s="56"/>
      <c r="X49" s="56"/>
    </row>
    <row r="50" spans="1:24"/>
    <row r="51" spans="1:24">
      <c r="D51" s="505" t="s">
        <v>694</v>
      </c>
      <c r="E51" t="s">
        <v>709</v>
      </c>
      <c r="S51" t="s">
        <v>939</v>
      </c>
      <c r="T51" s="302"/>
      <c r="U51" s="302"/>
      <c r="V51" s="302"/>
      <c r="W51" s="302"/>
      <c r="X51" s="302"/>
    </row>
    <row r="52" spans="1:24">
      <c r="D52" s="505"/>
      <c r="E52" t="s">
        <v>710</v>
      </c>
      <c r="S52" t="s">
        <v>939</v>
      </c>
      <c r="T52" s="302"/>
      <c r="U52" s="302"/>
      <c r="V52" s="302"/>
      <c r="W52" s="302"/>
      <c r="X52" s="302"/>
    </row>
    <row r="53" spans="1:24">
      <c r="D53" s="505"/>
      <c r="E53" s="73" t="s">
        <v>711</v>
      </c>
      <c r="S53" s="73" t="s">
        <v>939</v>
      </c>
      <c r="T53" s="334">
        <f>SUM(T51:T52)</f>
        <v>0</v>
      </c>
      <c r="U53" s="334">
        <f t="shared" ref="U53:X53" si="14">SUM(U51:U52)</f>
        <v>0</v>
      </c>
      <c r="V53" s="334">
        <f t="shared" si="14"/>
        <v>0</v>
      </c>
      <c r="W53" s="334">
        <f t="shared" si="14"/>
        <v>0</v>
      </c>
      <c r="X53" s="334">
        <f t="shared" si="14"/>
        <v>0</v>
      </c>
    </row>
    <row r="54" spans="1:24"/>
    <row r="55" spans="1:24">
      <c r="D55" s="505" t="s">
        <v>695</v>
      </c>
      <c r="E55" t="s">
        <v>709</v>
      </c>
      <c r="F55" s="73"/>
      <c r="G55" s="73"/>
      <c r="H55" s="73"/>
      <c r="I55" s="73"/>
      <c r="J55" s="73"/>
      <c r="K55" s="73"/>
      <c r="L55" s="73"/>
      <c r="M55" s="73"/>
      <c r="N55" s="73"/>
      <c r="O55" s="73"/>
      <c r="P55" s="73"/>
      <c r="Q55" s="73"/>
      <c r="R55" s="73"/>
      <c r="S55" t="s">
        <v>939</v>
      </c>
      <c r="T55" s="302"/>
      <c r="U55" s="302"/>
      <c r="V55" s="302"/>
      <c r="W55" s="302"/>
      <c r="X55" s="302"/>
    </row>
    <row r="56" spans="1:24">
      <c r="D56" s="505"/>
      <c r="E56" t="s">
        <v>710</v>
      </c>
      <c r="F56" s="73"/>
      <c r="G56" s="73"/>
      <c r="H56" s="73"/>
      <c r="I56" s="73"/>
      <c r="J56" s="73"/>
      <c r="K56" s="73"/>
      <c r="L56" s="73"/>
      <c r="M56" s="73"/>
      <c r="N56" s="73"/>
      <c r="O56" s="73"/>
      <c r="P56" s="73"/>
      <c r="Q56" s="73"/>
      <c r="R56" s="73"/>
      <c r="S56" t="s">
        <v>939</v>
      </c>
      <c r="T56" s="302"/>
      <c r="U56" s="302"/>
      <c r="V56" s="302"/>
      <c r="W56" s="302"/>
      <c r="X56" s="302"/>
    </row>
    <row r="57" spans="1:24">
      <c r="D57" s="505"/>
      <c r="E57" s="73" t="s">
        <v>711</v>
      </c>
      <c r="F57" s="73"/>
      <c r="G57" s="73"/>
      <c r="H57" s="73"/>
      <c r="I57" s="73"/>
      <c r="J57" s="73"/>
      <c r="K57" s="73"/>
      <c r="L57" s="73"/>
      <c r="M57" s="73"/>
      <c r="N57" s="73"/>
      <c r="O57" s="73"/>
      <c r="P57" s="73"/>
      <c r="Q57" s="73"/>
      <c r="R57" s="73"/>
      <c r="S57" s="73" t="s">
        <v>939</v>
      </c>
      <c r="T57" s="334">
        <f>SUM(T55:T56)</f>
        <v>0</v>
      </c>
      <c r="U57" s="334">
        <f t="shared" ref="U57:X57" si="15">SUM(U55:U56)</f>
        <v>0</v>
      </c>
      <c r="V57" s="334">
        <f t="shared" si="15"/>
        <v>0</v>
      </c>
      <c r="W57" s="334">
        <f t="shared" si="15"/>
        <v>0</v>
      </c>
      <c r="X57" s="334">
        <f t="shared" si="15"/>
        <v>0</v>
      </c>
    </row>
    <row r="58" spans="1:24">
      <c r="E58" s="73"/>
      <c r="F58" s="73"/>
      <c r="G58" s="73"/>
      <c r="H58" s="73"/>
      <c r="I58" s="73"/>
      <c r="J58" s="73"/>
      <c r="K58" s="73"/>
      <c r="L58" s="73"/>
      <c r="M58" s="73"/>
      <c r="N58" s="73"/>
      <c r="O58" s="73"/>
      <c r="P58" s="73"/>
      <c r="Q58" s="73"/>
      <c r="R58" s="73"/>
    </row>
    <row r="59" spans="1:24">
      <c r="D59" s="505" t="s">
        <v>696</v>
      </c>
      <c r="E59" t="s">
        <v>709</v>
      </c>
      <c r="F59" s="73"/>
      <c r="G59" s="73"/>
      <c r="H59" s="73"/>
      <c r="I59" s="73"/>
      <c r="J59" s="73"/>
      <c r="K59" s="73"/>
      <c r="L59" s="73"/>
      <c r="M59" s="73"/>
      <c r="N59" s="73"/>
      <c r="O59" s="73"/>
      <c r="P59" s="73"/>
      <c r="Q59" s="73"/>
      <c r="R59" s="73"/>
      <c r="S59" t="s">
        <v>939</v>
      </c>
      <c r="T59" s="302"/>
      <c r="U59" s="302"/>
      <c r="V59" s="302"/>
      <c r="W59" s="302"/>
      <c r="X59" s="302"/>
    </row>
    <row r="60" spans="1:24">
      <c r="D60" s="505"/>
      <c r="E60" t="s">
        <v>710</v>
      </c>
      <c r="F60" s="73"/>
      <c r="G60" s="73"/>
      <c r="H60" s="73"/>
      <c r="I60" s="73"/>
      <c r="J60" s="73"/>
      <c r="K60" s="73"/>
      <c r="L60" s="73"/>
      <c r="M60" s="73"/>
      <c r="N60" s="73"/>
      <c r="O60" s="73"/>
      <c r="P60" s="73"/>
      <c r="Q60" s="73"/>
      <c r="R60" s="73"/>
      <c r="S60" t="s">
        <v>939</v>
      </c>
      <c r="T60" s="302"/>
      <c r="U60" s="302"/>
      <c r="V60" s="302"/>
      <c r="W60" s="302"/>
      <c r="X60" s="302"/>
    </row>
    <row r="61" spans="1:24">
      <c r="D61" s="505"/>
      <c r="E61" s="73" t="s">
        <v>711</v>
      </c>
      <c r="F61" s="73"/>
      <c r="G61" s="73"/>
      <c r="H61" s="73"/>
      <c r="I61" s="73"/>
      <c r="J61" s="73"/>
      <c r="K61" s="73"/>
      <c r="L61" s="73"/>
      <c r="M61" s="73"/>
      <c r="N61" s="73"/>
      <c r="O61" s="73"/>
      <c r="P61" s="73"/>
      <c r="Q61" s="73"/>
      <c r="R61" s="73"/>
      <c r="S61" s="73" t="s">
        <v>939</v>
      </c>
      <c r="T61" s="334">
        <f>SUM(T59:T60)</f>
        <v>0</v>
      </c>
      <c r="U61" s="334">
        <f t="shared" ref="U61:X61" si="16">SUM(U59:U60)</f>
        <v>0</v>
      </c>
      <c r="V61" s="334">
        <f t="shared" si="16"/>
        <v>0</v>
      </c>
      <c r="W61" s="334">
        <f t="shared" si="16"/>
        <v>0</v>
      </c>
      <c r="X61" s="334">
        <f t="shared" si="16"/>
        <v>0</v>
      </c>
    </row>
    <row r="62" spans="1:24">
      <c r="D62" s="73"/>
      <c r="E62" s="73"/>
      <c r="F62" s="73"/>
      <c r="G62" s="73"/>
      <c r="H62" s="73"/>
      <c r="I62" s="73"/>
      <c r="J62" s="73"/>
      <c r="K62" s="73"/>
      <c r="L62" s="73"/>
      <c r="M62" s="73"/>
      <c r="N62" s="73"/>
      <c r="O62" s="73"/>
      <c r="P62" s="73"/>
      <c r="Q62" s="73"/>
      <c r="R62" s="73"/>
      <c r="S62" s="73"/>
    </row>
    <row r="63" spans="1:24">
      <c r="D63" s="505" t="s">
        <v>697</v>
      </c>
      <c r="E63" t="s">
        <v>709</v>
      </c>
      <c r="F63" s="73"/>
      <c r="G63" s="73"/>
      <c r="H63" s="73"/>
      <c r="I63" s="73"/>
      <c r="J63" s="73"/>
      <c r="K63" s="73"/>
      <c r="L63" s="73"/>
      <c r="M63" s="73"/>
      <c r="N63" s="73"/>
      <c r="O63" s="73"/>
      <c r="P63" s="73"/>
      <c r="Q63" s="73"/>
      <c r="R63" s="73"/>
      <c r="S63" t="s">
        <v>939</v>
      </c>
      <c r="T63" s="302"/>
      <c r="U63" s="302"/>
      <c r="V63" s="302"/>
      <c r="W63" s="302"/>
      <c r="X63" s="302"/>
    </row>
    <row r="64" spans="1:24">
      <c r="D64" s="505"/>
      <c r="E64" t="s">
        <v>710</v>
      </c>
      <c r="F64" s="73"/>
      <c r="G64" s="73"/>
      <c r="H64" s="73"/>
      <c r="I64" s="73"/>
      <c r="J64" s="73"/>
      <c r="K64" s="73"/>
      <c r="L64" s="73"/>
      <c r="M64" s="73"/>
      <c r="N64" s="73"/>
      <c r="O64" s="73"/>
      <c r="P64" s="73"/>
      <c r="Q64" s="73"/>
      <c r="R64" s="73"/>
      <c r="S64" t="s">
        <v>939</v>
      </c>
      <c r="T64" s="302"/>
      <c r="U64" s="302"/>
      <c r="V64" s="302"/>
      <c r="W64" s="302"/>
      <c r="X64" s="302"/>
    </row>
    <row r="65" spans="1:24">
      <c r="D65" s="505"/>
      <c r="E65" s="73" t="s">
        <v>711</v>
      </c>
      <c r="F65" s="73"/>
      <c r="G65" s="73"/>
      <c r="H65" s="73"/>
      <c r="I65" s="73"/>
      <c r="J65" s="73"/>
      <c r="K65" s="73"/>
      <c r="L65" s="73"/>
      <c r="M65" s="73"/>
      <c r="N65" s="73"/>
      <c r="O65" s="73"/>
      <c r="P65" s="73"/>
      <c r="Q65" s="73"/>
      <c r="R65" s="73"/>
      <c r="S65" s="73" t="s">
        <v>939</v>
      </c>
      <c r="T65" s="334">
        <f>SUM(T63:T64)</f>
        <v>0</v>
      </c>
      <c r="U65" s="334">
        <f t="shared" ref="U65:X65" si="17">SUM(U63:U64)</f>
        <v>0</v>
      </c>
      <c r="V65" s="334">
        <f t="shared" si="17"/>
        <v>0</v>
      </c>
      <c r="W65" s="334">
        <f t="shared" si="17"/>
        <v>0</v>
      </c>
      <c r="X65" s="334">
        <f t="shared" si="17"/>
        <v>0</v>
      </c>
    </row>
    <row r="66" spans="1:24">
      <c r="D66" s="73"/>
      <c r="E66" s="73"/>
      <c r="F66" s="73"/>
      <c r="G66" s="73"/>
      <c r="H66" s="73"/>
      <c r="I66" s="73"/>
      <c r="J66" s="73"/>
      <c r="K66" s="73"/>
      <c r="L66" s="73"/>
      <c r="M66" s="73"/>
      <c r="N66" s="73"/>
      <c r="O66" s="73"/>
      <c r="P66" s="73"/>
      <c r="Q66" s="73"/>
      <c r="R66" s="73"/>
      <c r="S66" s="73"/>
    </row>
    <row r="67" spans="1:24">
      <c r="D67" s="505" t="s">
        <v>698</v>
      </c>
      <c r="E67" t="s">
        <v>709</v>
      </c>
      <c r="F67" s="73"/>
      <c r="G67" s="73"/>
      <c r="H67" s="73"/>
      <c r="I67" s="73"/>
      <c r="J67" s="73"/>
      <c r="K67" s="73"/>
      <c r="L67" s="73"/>
      <c r="M67" s="73"/>
      <c r="N67" s="73"/>
      <c r="O67" s="73"/>
      <c r="P67" s="73"/>
      <c r="Q67" s="73"/>
      <c r="R67" s="73"/>
      <c r="S67" t="s">
        <v>939</v>
      </c>
      <c r="T67" s="302"/>
      <c r="U67" s="302"/>
      <c r="V67" s="302"/>
      <c r="W67" s="302"/>
      <c r="X67" s="302"/>
    </row>
    <row r="68" spans="1:24">
      <c r="D68" s="505"/>
      <c r="E68" t="s">
        <v>710</v>
      </c>
      <c r="F68" s="73"/>
      <c r="G68" s="73"/>
      <c r="H68" s="73"/>
      <c r="I68" s="73"/>
      <c r="J68" s="73"/>
      <c r="K68" s="73"/>
      <c r="L68" s="73"/>
      <c r="M68" s="73"/>
      <c r="N68" s="73"/>
      <c r="O68" s="73"/>
      <c r="P68" s="73"/>
      <c r="Q68" s="73"/>
      <c r="R68" s="73"/>
      <c r="S68" t="s">
        <v>939</v>
      </c>
      <c r="T68" s="302"/>
      <c r="U68" s="302"/>
      <c r="V68" s="302"/>
      <c r="W68" s="302"/>
      <c r="X68" s="302"/>
    </row>
    <row r="69" spans="1:24">
      <c r="D69" s="505"/>
      <c r="E69" s="73" t="s">
        <v>711</v>
      </c>
      <c r="F69" s="73"/>
      <c r="G69" s="73"/>
      <c r="H69" s="73"/>
      <c r="I69" s="73"/>
      <c r="J69" s="73"/>
      <c r="K69" s="73"/>
      <c r="L69" s="73"/>
      <c r="M69" s="73"/>
      <c r="N69" s="73"/>
      <c r="O69" s="73"/>
      <c r="P69" s="73"/>
      <c r="Q69" s="73"/>
      <c r="R69" s="73"/>
      <c r="S69" s="73" t="s">
        <v>939</v>
      </c>
      <c r="T69" s="334">
        <f>SUM(T67:T68)</f>
        <v>0</v>
      </c>
      <c r="U69" s="334">
        <f t="shared" ref="U69:X69" si="18">SUM(U67:U68)</f>
        <v>0</v>
      </c>
      <c r="V69" s="334">
        <f t="shared" si="18"/>
        <v>0</v>
      </c>
      <c r="W69" s="334">
        <f t="shared" si="18"/>
        <v>0</v>
      </c>
      <c r="X69" s="334">
        <f t="shared" si="18"/>
        <v>0</v>
      </c>
    </row>
    <row r="70" spans="1:24">
      <c r="D70" s="73"/>
      <c r="E70" s="73"/>
      <c r="F70" s="73"/>
      <c r="G70" s="73"/>
      <c r="H70" s="73"/>
      <c r="I70" s="73"/>
      <c r="J70" s="73"/>
      <c r="K70" s="73"/>
      <c r="L70" s="73"/>
      <c r="M70" s="73"/>
      <c r="N70" s="73"/>
      <c r="O70" s="73"/>
      <c r="P70" s="73"/>
      <c r="Q70" s="73"/>
      <c r="R70" s="73"/>
      <c r="S70" s="73"/>
    </row>
    <row r="71" spans="1:24">
      <c r="D71" s="505" t="s">
        <v>699</v>
      </c>
      <c r="E71" t="s">
        <v>709</v>
      </c>
      <c r="F71" s="73"/>
      <c r="G71" s="73"/>
      <c r="H71" s="73"/>
      <c r="I71" s="73"/>
      <c r="J71" s="73"/>
      <c r="K71" s="73"/>
      <c r="L71" s="73"/>
      <c r="M71" s="73"/>
      <c r="N71" s="73"/>
      <c r="O71" s="73"/>
      <c r="P71" s="73"/>
      <c r="Q71" s="73"/>
      <c r="R71" s="73"/>
      <c r="S71" t="s">
        <v>939</v>
      </c>
      <c r="T71" s="302"/>
      <c r="U71" s="302"/>
      <c r="V71" s="302"/>
      <c r="W71" s="302"/>
      <c r="X71" s="302"/>
    </row>
    <row r="72" spans="1:24">
      <c r="D72" s="505"/>
      <c r="E72" t="s">
        <v>710</v>
      </c>
      <c r="F72" s="73"/>
      <c r="G72" s="73"/>
      <c r="H72" s="73"/>
      <c r="I72" s="73"/>
      <c r="J72" s="73"/>
      <c r="K72" s="73"/>
      <c r="L72" s="73"/>
      <c r="M72" s="73"/>
      <c r="N72" s="73"/>
      <c r="O72" s="73"/>
      <c r="P72" s="73"/>
      <c r="Q72" s="73"/>
      <c r="R72" s="73"/>
      <c r="S72" t="s">
        <v>939</v>
      </c>
      <c r="T72" s="302"/>
      <c r="U72" s="302"/>
      <c r="V72" s="302"/>
      <c r="W72" s="302"/>
      <c r="X72" s="302"/>
    </row>
    <row r="73" spans="1:24">
      <c r="D73" s="505"/>
      <c r="E73" s="73" t="s">
        <v>711</v>
      </c>
      <c r="F73" s="73"/>
      <c r="G73" s="73"/>
      <c r="H73" s="73"/>
      <c r="I73" s="73"/>
      <c r="J73" s="73"/>
      <c r="K73" s="73"/>
      <c r="L73" s="73"/>
      <c r="M73" s="73"/>
      <c r="N73" s="73"/>
      <c r="O73" s="73"/>
      <c r="P73" s="73"/>
      <c r="Q73" s="73"/>
      <c r="R73" s="73"/>
      <c r="S73" s="73" t="s">
        <v>939</v>
      </c>
      <c r="T73" s="334">
        <f>SUM(T71:T72)</f>
        <v>0</v>
      </c>
      <c r="U73" s="334">
        <f t="shared" ref="U73:X73" si="19">SUM(U71:U72)</f>
        <v>0</v>
      </c>
      <c r="V73" s="334">
        <f t="shared" si="19"/>
        <v>0</v>
      </c>
      <c r="W73" s="334">
        <f t="shared" si="19"/>
        <v>0</v>
      </c>
      <c r="X73" s="334">
        <f t="shared" si="19"/>
        <v>0</v>
      </c>
    </row>
    <row r="74" spans="1:24">
      <c r="D74" s="73"/>
      <c r="E74" s="73"/>
      <c r="F74" s="73"/>
      <c r="G74" s="73"/>
      <c r="H74" s="73"/>
      <c r="I74" s="73"/>
      <c r="J74" s="73"/>
      <c r="K74" s="73"/>
      <c r="L74" s="73"/>
      <c r="M74" s="73"/>
      <c r="N74" s="73"/>
      <c r="O74" s="73"/>
      <c r="P74" s="73"/>
      <c r="Q74" s="73"/>
      <c r="R74" s="73"/>
      <c r="S74" s="73"/>
    </row>
    <row r="75" spans="1:24">
      <c r="D75" s="506" t="s">
        <v>714</v>
      </c>
      <c r="E75" t="s">
        <v>709</v>
      </c>
      <c r="F75" s="73"/>
      <c r="G75" s="73"/>
      <c r="H75" s="73"/>
      <c r="I75" s="73"/>
      <c r="J75" s="73"/>
      <c r="K75" s="73"/>
      <c r="L75" s="73"/>
      <c r="M75" s="73"/>
      <c r="N75" s="73"/>
      <c r="O75" s="73"/>
      <c r="P75" s="73"/>
      <c r="Q75" s="73"/>
      <c r="R75" s="73"/>
      <c r="S75" t="s">
        <v>939</v>
      </c>
      <c r="T75" s="291">
        <f>SUM(T51,T55,T59,T63,T67,T71)</f>
        <v>0</v>
      </c>
      <c r="U75" s="291">
        <f t="shared" ref="U75:X75" si="20">SUM(U51,U55,U59,U63,U67,U71)</f>
        <v>0</v>
      </c>
      <c r="V75" s="291">
        <f t="shared" si="20"/>
        <v>0</v>
      </c>
      <c r="W75" s="291">
        <f t="shared" si="20"/>
        <v>0</v>
      </c>
      <c r="X75" s="291">
        <f t="shared" si="20"/>
        <v>0</v>
      </c>
    </row>
    <row r="76" spans="1:24">
      <c r="D76" s="506"/>
      <c r="E76" t="s">
        <v>710</v>
      </c>
      <c r="F76" s="73"/>
      <c r="G76" s="73"/>
      <c r="H76" s="73"/>
      <c r="I76" s="73"/>
      <c r="J76" s="73"/>
      <c r="K76" s="73"/>
      <c r="L76" s="73"/>
      <c r="M76" s="73"/>
      <c r="N76" s="73"/>
      <c r="O76" s="73"/>
      <c r="P76" s="73"/>
      <c r="Q76" s="73"/>
      <c r="R76" s="73"/>
      <c r="S76" t="s">
        <v>939</v>
      </c>
      <c r="T76" s="291">
        <f>SUM(T52,T56,T60,T64,T68,T72)</f>
        <v>0</v>
      </c>
      <c r="U76" s="291">
        <f t="shared" ref="U76:X76" si="21">SUM(U52,U56,U60,U64,U68,U72)</f>
        <v>0</v>
      </c>
      <c r="V76" s="291">
        <f t="shared" si="21"/>
        <v>0</v>
      </c>
      <c r="W76" s="291">
        <f t="shared" si="21"/>
        <v>0</v>
      </c>
      <c r="X76" s="291">
        <f t="shared" si="21"/>
        <v>0</v>
      </c>
    </row>
    <row r="77" spans="1:24">
      <c r="D77" s="506"/>
      <c r="E77" s="73" t="s">
        <v>711</v>
      </c>
      <c r="F77" s="73"/>
      <c r="G77" s="73"/>
      <c r="H77" s="73"/>
      <c r="I77" s="73"/>
      <c r="J77" s="73"/>
      <c r="K77" s="73"/>
      <c r="L77" s="73"/>
      <c r="M77" s="73"/>
      <c r="N77" s="73"/>
      <c r="O77" s="73"/>
      <c r="P77" s="73"/>
      <c r="Q77" s="73"/>
      <c r="R77" s="73"/>
      <c r="S77" s="73" t="s">
        <v>939</v>
      </c>
      <c r="T77" s="334">
        <f>SUM(T75:T76)</f>
        <v>0</v>
      </c>
      <c r="U77" s="334">
        <f t="shared" ref="U77:X77" si="22">SUM(U75:U76)</f>
        <v>0</v>
      </c>
      <c r="V77" s="334">
        <f t="shared" si="22"/>
        <v>0</v>
      </c>
      <c r="W77" s="334">
        <f t="shared" si="22"/>
        <v>0</v>
      </c>
      <c r="X77" s="334">
        <f t="shared" si="22"/>
        <v>0</v>
      </c>
    </row>
    <row r="78" spans="1:24"/>
    <row r="79" spans="1:24" ht="14.25">
      <c r="A79" s="59"/>
      <c r="B79" s="49" t="s">
        <v>715</v>
      </c>
      <c r="C79" s="49"/>
      <c r="D79" s="49"/>
      <c r="E79" s="49"/>
      <c r="F79" s="56"/>
      <c r="G79" s="56"/>
      <c r="H79" s="56"/>
      <c r="I79" s="56"/>
      <c r="J79" s="56"/>
      <c r="K79" s="56"/>
      <c r="L79" s="56"/>
      <c r="M79" s="56"/>
      <c r="N79" s="56"/>
      <c r="O79" s="56"/>
      <c r="P79" s="56"/>
      <c r="Q79" s="56"/>
      <c r="R79" s="56"/>
      <c r="S79" s="56"/>
      <c r="T79" s="56"/>
      <c r="U79" s="56"/>
      <c r="V79" s="56"/>
      <c r="W79" s="56"/>
      <c r="X79" s="56"/>
    </row>
    <row r="80" spans="1:24"/>
    <row r="81" spans="4:24">
      <c r="D81" s="505" t="s">
        <v>701</v>
      </c>
      <c r="E81" t="s">
        <v>709</v>
      </c>
      <c r="S81" t="s">
        <v>939</v>
      </c>
      <c r="T81" s="302"/>
      <c r="U81" s="302"/>
      <c r="V81" s="302"/>
      <c r="W81" s="302"/>
      <c r="X81" s="302"/>
    </row>
    <row r="82" spans="4:24">
      <c r="D82" s="505"/>
      <c r="E82" t="s">
        <v>710</v>
      </c>
      <c r="S82" t="s">
        <v>939</v>
      </c>
      <c r="T82" s="302"/>
      <c r="U82" s="302"/>
      <c r="V82" s="302"/>
      <c r="W82" s="302"/>
      <c r="X82" s="302"/>
    </row>
    <row r="83" spans="4:24">
      <c r="D83" s="505"/>
      <c r="E83" s="73" t="s">
        <v>711</v>
      </c>
      <c r="S83" s="73" t="s">
        <v>939</v>
      </c>
      <c r="T83" s="334">
        <f>SUM(T81:T82)</f>
        <v>0</v>
      </c>
      <c r="U83" s="334">
        <f t="shared" ref="U83" si="23">SUM(U81:U82)</f>
        <v>0</v>
      </c>
      <c r="V83" s="334">
        <f t="shared" ref="V83" si="24">SUM(V81:V82)</f>
        <v>0</v>
      </c>
      <c r="W83" s="334">
        <f t="shared" ref="W83" si="25">SUM(W81:W82)</f>
        <v>0</v>
      </c>
      <c r="X83" s="334">
        <f t="shared" ref="X83" si="26">SUM(X81:X82)</f>
        <v>0</v>
      </c>
    </row>
    <row r="84" spans="4:24"/>
    <row r="85" spans="4:24">
      <c r="D85" s="505" t="s">
        <v>702</v>
      </c>
      <c r="E85" t="s">
        <v>709</v>
      </c>
      <c r="F85" s="73"/>
      <c r="G85" s="73"/>
      <c r="H85" s="73"/>
      <c r="I85" s="73"/>
      <c r="J85" s="73"/>
      <c r="K85" s="73"/>
      <c r="L85" s="73"/>
      <c r="M85" s="73"/>
      <c r="N85" s="73"/>
      <c r="O85" s="73"/>
      <c r="P85" s="73"/>
      <c r="Q85" s="73"/>
      <c r="R85" s="73"/>
      <c r="S85" t="s">
        <v>939</v>
      </c>
      <c r="T85" s="302"/>
      <c r="U85" s="302"/>
      <c r="V85" s="302"/>
      <c r="W85" s="302"/>
      <c r="X85" s="302"/>
    </row>
    <row r="86" spans="4:24">
      <c r="D86" s="505"/>
      <c r="E86" t="s">
        <v>710</v>
      </c>
      <c r="F86" s="73"/>
      <c r="G86" s="73"/>
      <c r="H86" s="73"/>
      <c r="I86" s="73"/>
      <c r="J86" s="73"/>
      <c r="K86" s="73"/>
      <c r="L86" s="73"/>
      <c r="M86" s="73"/>
      <c r="N86" s="73"/>
      <c r="O86" s="73"/>
      <c r="P86" s="73"/>
      <c r="Q86" s="73"/>
      <c r="R86" s="73"/>
      <c r="S86" t="s">
        <v>939</v>
      </c>
      <c r="T86" s="302"/>
      <c r="U86" s="302"/>
      <c r="V86" s="302"/>
      <c r="W86" s="302"/>
      <c r="X86" s="302"/>
    </row>
    <row r="87" spans="4:24">
      <c r="D87" s="505"/>
      <c r="E87" s="73" t="s">
        <v>711</v>
      </c>
      <c r="F87" s="73"/>
      <c r="G87" s="73"/>
      <c r="H87" s="73"/>
      <c r="I87" s="73"/>
      <c r="J87" s="73"/>
      <c r="K87" s="73"/>
      <c r="L87" s="73"/>
      <c r="M87" s="73"/>
      <c r="N87" s="73"/>
      <c r="O87" s="73"/>
      <c r="P87" s="73"/>
      <c r="Q87" s="73"/>
      <c r="R87" s="73"/>
      <c r="S87" s="73" t="s">
        <v>939</v>
      </c>
      <c r="T87" s="334">
        <f>SUM(T85:T86)</f>
        <v>0</v>
      </c>
      <c r="U87" s="334">
        <f t="shared" ref="U87" si="27">SUM(U85:U86)</f>
        <v>0</v>
      </c>
      <c r="V87" s="334">
        <f t="shared" ref="V87" si="28">SUM(V85:V86)</f>
        <v>0</v>
      </c>
      <c r="W87" s="334">
        <f t="shared" ref="W87" si="29">SUM(W85:W86)</f>
        <v>0</v>
      </c>
      <c r="X87" s="334">
        <f t="shared" ref="X87" si="30">SUM(X85:X86)</f>
        <v>0</v>
      </c>
    </row>
    <row r="88" spans="4:24">
      <c r="E88" s="73"/>
      <c r="F88" s="73"/>
      <c r="G88" s="73"/>
      <c r="H88" s="73"/>
      <c r="I88" s="73"/>
      <c r="J88" s="73"/>
      <c r="K88" s="73"/>
      <c r="L88" s="73"/>
      <c r="M88" s="73"/>
      <c r="N88" s="73"/>
      <c r="O88" s="73"/>
      <c r="P88" s="73"/>
      <c r="Q88" s="73"/>
      <c r="R88" s="73"/>
    </row>
    <row r="89" spans="4:24">
      <c r="D89" s="505" t="s">
        <v>703</v>
      </c>
      <c r="E89" t="s">
        <v>709</v>
      </c>
      <c r="F89" s="73"/>
      <c r="G89" s="73"/>
      <c r="H89" s="73"/>
      <c r="I89" s="73"/>
      <c r="J89" s="73"/>
      <c r="K89" s="73"/>
      <c r="L89" s="73"/>
      <c r="M89" s="73"/>
      <c r="N89" s="73"/>
      <c r="O89" s="73"/>
      <c r="P89" s="73"/>
      <c r="Q89" s="73"/>
      <c r="R89" s="73"/>
      <c r="S89" t="s">
        <v>939</v>
      </c>
      <c r="T89" s="302"/>
      <c r="U89" s="302"/>
      <c r="V89" s="302"/>
      <c r="W89" s="302"/>
      <c r="X89" s="302"/>
    </row>
    <row r="90" spans="4:24">
      <c r="D90" s="505"/>
      <c r="E90" t="s">
        <v>710</v>
      </c>
      <c r="F90" s="73"/>
      <c r="G90" s="73"/>
      <c r="H90" s="73"/>
      <c r="I90" s="73"/>
      <c r="J90" s="73"/>
      <c r="K90" s="73"/>
      <c r="L90" s="73"/>
      <c r="M90" s="73"/>
      <c r="N90" s="73"/>
      <c r="O90" s="73"/>
      <c r="P90" s="73"/>
      <c r="Q90" s="73"/>
      <c r="R90" s="73"/>
      <c r="S90" t="s">
        <v>939</v>
      </c>
      <c r="T90" s="302"/>
      <c r="U90" s="302"/>
      <c r="V90" s="302"/>
      <c r="W90" s="302"/>
      <c r="X90" s="302"/>
    </row>
    <row r="91" spans="4:24">
      <c r="D91" s="505"/>
      <c r="E91" s="73" t="s">
        <v>711</v>
      </c>
      <c r="F91" s="73"/>
      <c r="G91" s="73"/>
      <c r="H91" s="73"/>
      <c r="I91" s="73"/>
      <c r="J91" s="73"/>
      <c r="K91" s="73"/>
      <c r="L91" s="73"/>
      <c r="M91" s="73"/>
      <c r="N91" s="73"/>
      <c r="O91" s="73"/>
      <c r="P91" s="73"/>
      <c r="Q91" s="73"/>
      <c r="R91" s="73"/>
      <c r="S91" s="73" t="s">
        <v>939</v>
      </c>
      <c r="T91" s="334">
        <f>SUM(T89:T90)</f>
        <v>0</v>
      </c>
      <c r="U91" s="334">
        <f t="shared" ref="U91" si="31">SUM(U89:U90)</f>
        <v>0</v>
      </c>
      <c r="V91" s="334">
        <f t="shared" ref="V91" si="32">SUM(V89:V90)</f>
        <v>0</v>
      </c>
      <c r="W91" s="334">
        <f t="shared" ref="W91" si="33">SUM(W89:W90)</f>
        <v>0</v>
      </c>
      <c r="X91" s="334">
        <f t="shared" ref="X91" si="34">SUM(X89:X90)</f>
        <v>0</v>
      </c>
    </row>
    <row r="92" spans="4:24">
      <c r="D92" s="126"/>
      <c r="E92" s="73"/>
      <c r="F92" s="73"/>
      <c r="G92" s="73"/>
      <c r="H92" s="73"/>
      <c r="I92" s="73"/>
      <c r="J92" s="73"/>
      <c r="K92" s="73"/>
      <c r="L92" s="73"/>
      <c r="M92" s="73"/>
      <c r="N92" s="73"/>
      <c r="O92" s="73"/>
      <c r="P92" s="73"/>
      <c r="Q92" s="73"/>
      <c r="R92" s="73"/>
      <c r="S92" s="73"/>
    </row>
    <row r="93" spans="4:24">
      <c r="D93" s="505" t="s">
        <v>704</v>
      </c>
      <c r="E93" t="s">
        <v>709</v>
      </c>
      <c r="F93" s="73"/>
      <c r="G93" s="73"/>
      <c r="H93" s="73"/>
      <c r="I93" s="73"/>
      <c r="J93" s="73"/>
      <c r="K93" s="73"/>
      <c r="L93" s="73"/>
      <c r="M93" s="73"/>
      <c r="N93" s="73"/>
      <c r="O93" s="73"/>
      <c r="P93" s="73"/>
      <c r="Q93" s="73"/>
      <c r="R93" s="73"/>
      <c r="S93" t="s">
        <v>939</v>
      </c>
      <c r="T93" s="302"/>
      <c r="U93" s="302"/>
      <c r="V93" s="302"/>
      <c r="W93" s="302"/>
      <c r="X93" s="302"/>
    </row>
    <row r="94" spans="4:24">
      <c r="D94" s="505"/>
      <c r="E94" t="s">
        <v>710</v>
      </c>
      <c r="F94" s="73"/>
      <c r="G94" s="73"/>
      <c r="H94" s="73"/>
      <c r="I94" s="73"/>
      <c r="J94" s="73"/>
      <c r="K94" s="73"/>
      <c r="L94" s="73"/>
      <c r="M94" s="73"/>
      <c r="N94" s="73"/>
      <c r="O94" s="73"/>
      <c r="P94" s="73"/>
      <c r="Q94" s="73"/>
      <c r="R94" s="73"/>
      <c r="S94" t="s">
        <v>939</v>
      </c>
      <c r="T94" s="302"/>
      <c r="U94" s="302"/>
      <c r="V94" s="302"/>
      <c r="W94" s="302"/>
      <c r="X94" s="302"/>
    </row>
    <row r="95" spans="4:24">
      <c r="D95" s="505"/>
      <c r="E95" s="73" t="s">
        <v>711</v>
      </c>
      <c r="F95" s="73"/>
      <c r="G95" s="73"/>
      <c r="H95" s="73"/>
      <c r="I95" s="73"/>
      <c r="J95" s="73"/>
      <c r="K95" s="73"/>
      <c r="L95" s="73"/>
      <c r="M95" s="73"/>
      <c r="N95" s="73"/>
      <c r="O95" s="73"/>
      <c r="P95" s="73"/>
      <c r="Q95" s="73"/>
      <c r="R95" s="73"/>
      <c r="S95" s="73" t="s">
        <v>939</v>
      </c>
      <c r="T95" s="334">
        <f>SUM(T93:T94)</f>
        <v>0</v>
      </c>
      <c r="U95" s="334">
        <f t="shared" ref="U95:X95" si="35">SUM(U93:U94)</f>
        <v>0</v>
      </c>
      <c r="V95" s="334">
        <f t="shared" si="35"/>
        <v>0</v>
      </c>
      <c r="W95" s="334">
        <f t="shared" si="35"/>
        <v>0</v>
      </c>
      <c r="X95" s="334">
        <f t="shared" si="35"/>
        <v>0</v>
      </c>
    </row>
    <row r="96" spans="4:24">
      <c r="D96" s="73"/>
      <c r="E96" s="73"/>
      <c r="F96" s="73"/>
      <c r="G96" s="73"/>
      <c r="H96" s="73"/>
      <c r="I96" s="73"/>
      <c r="J96" s="73"/>
      <c r="K96" s="73"/>
      <c r="L96" s="73"/>
      <c r="M96" s="73"/>
      <c r="N96" s="73"/>
      <c r="O96" s="73"/>
      <c r="P96" s="73"/>
      <c r="Q96" s="73"/>
      <c r="R96" s="73"/>
      <c r="S96" s="73"/>
    </row>
    <row r="97" spans="1:25">
      <c r="D97" s="506" t="s">
        <v>716</v>
      </c>
      <c r="E97" t="s">
        <v>709</v>
      </c>
      <c r="F97" s="73"/>
      <c r="G97" s="73"/>
      <c r="H97" s="73"/>
      <c r="I97" s="73"/>
      <c r="J97" s="73"/>
      <c r="K97" s="73"/>
      <c r="L97" s="73"/>
      <c r="M97" s="73"/>
      <c r="N97" s="73"/>
      <c r="O97" s="73"/>
      <c r="P97" s="73"/>
      <c r="Q97" s="73"/>
      <c r="R97" s="73"/>
      <c r="S97" t="s">
        <v>939</v>
      </c>
      <c r="T97" s="291">
        <f>SUM(T81,T85,T89,T93)</f>
        <v>0</v>
      </c>
      <c r="U97" s="291">
        <f t="shared" ref="U97:X97" si="36">SUM(U81,U85,U89,U93)</f>
        <v>0</v>
      </c>
      <c r="V97" s="291">
        <f t="shared" si="36"/>
        <v>0</v>
      </c>
      <c r="W97" s="291">
        <f t="shared" si="36"/>
        <v>0</v>
      </c>
      <c r="X97" s="291">
        <f t="shared" si="36"/>
        <v>0</v>
      </c>
    </row>
    <row r="98" spans="1:25">
      <c r="D98" s="506"/>
      <c r="E98" t="s">
        <v>710</v>
      </c>
      <c r="F98" s="73"/>
      <c r="G98" s="73"/>
      <c r="H98" s="73"/>
      <c r="I98" s="73"/>
      <c r="J98" s="73"/>
      <c r="K98" s="73"/>
      <c r="L98" s="73"/>
      <c r="M98" s="73"/>
      <c r="N98" s="73"/>
      <c r="O98" s="73"/>
      <c r="P98" s="73"/>
      <c r="Q98" s="73"/>
      <c r="R98" s="73"/>
      <c r="S98" t="s">
        <v>939</v>
      </c>
      <c r="T98" s="291">
        <f>SUM(T82,T86,T90,T94)</f>
        <v>0</v>
      </c>
      <c r="U98" s="291">
        <f t="shared" ref="U98:X98" si="37">SUM(U82,U86,U90,U94)</f>
        <v>0</v>
      </c>
      <c r="V98" s="291">
        <f t="shared" si="37"/>
        <v>0</v>
      </c>
      <c r="W98" s="291">
        <f t="shared" si="37"/>
        <v>0</v>
      </c>
      <c r="X98" s="291">
        <f t="shared" si="37"/>
        <v>0</v>
      </c>
    </row>
    <row r="99" spans="1:25">
      <c r="D99" s="506"/>
      <c r="E99" s="73" t="s">
        <v>711</v>
      </c>
      <c r="F99" s="73"/>
      <c r="G99" s="73"/>
      <c r="H99" s="73"/>
      <c r="I99" s="73"/>
      <c r="J99" s="73"/>
      <c r="K99" s="73"/>
      <c r="L99" s="73"/>
      <c r="M99" s="73"/>
      <c r="N99" s="73"/>
      <c r="O99" s="73"/>
      <c r="P99" s="73"/>
      <c r="Q99" s="73"/>
      <c r="R99" s="73"/>
      <c r="S99" s="73" t="s">
        <v>939</v>
      </c>
      <c r="T99" s="334">
        <f>SUM(T97:T98)</f>
        <v>0</v>
      </c>
      <c r="U99" s="334">
        <f t="shared" ref="U99" si="38">SUM(U97:U98)</f>
        <v>0</v>
      </c>
      <c r="V99" s="334">
        <f t="shared" ref="V99" si="39">SUM(V97:V98)</f>
        <v>0</v>
      </c>
      <c r="W99" s="334">
        <f t="shared" ref="W99" si="40">SUM(W97:W98)</f>
        <v>0</v>
      </c>
      <c r="X99" s="334">
        <f t="shared" ref="X99" si="41">SUM(X97:X98)</f>
        <v>0</v>
      </c>
    </row>
    <row r="100" spans="1:25"/>
    <row r="101" spans="1:25" s="28" customFormat="1" ht="18">
      <c r="B101" s="29" t="s">
        <v>717</v>
      </c>
      <c r="Y101"/>
    </row>
    <row r="102" spans="1:25"/>
    <row r="103" spans="1:25" ht="14.25">
      <c r="A103" s="59"/>
      <c r="B103" s="49" t="s">
        <v>253</v>
      </c>
      <c r="C103" s="49"/>
      <c r="D103" s="49"/>
      <c r="E103" s="49"/>
      <c r="F103" s="56"/>
      <c r="G103" s="56"/>
      <c r="H103" s="56"/>
      <c r="I103" s="56"/>
      <c r="J103" s="56"/>
      <c r="K103" s="56"/>
      <c r="L103" s="56"/>
      <c r="M103" s="56"/>
      <c r="N103" s="56"/>
      <c r="O103" s="56"/>
      <c r="P103" s="56"/>
      <c r="Q103" s="56"/>
      <c r="R103" s="56"/>
      <c r="S103" s="56"/>
      <c r="T103" s="56"/>
      <c r="U103" s="56"/>
      <c r="V103" s="56"/>
      <c r="W103" s="56"/>
      <c r="X103" s="56"/>
    </row>
    <row r="104" spans="1:25"/>
    <row r="105" spans="1:25">
      <c r="E105" s="73" t="s">
        <v>718</v>
      </c>
      <c r="F105" s="73"/>
      <c r="G105" s="73"/>
      <c r="H105" s="73"/>
      <c r="I105" s="73"/>
      <c r="J105" s="73"/>
      <c r="K105" s="73"/>
      <c r="L105" s="73"/>
      <c r="M105" s="73"/>
      <c r="N105" s="73"/>
      <c r="O105" s="73"/>
      <c r="P105" s="73"/>
      <c r="Q105" s="73"/>
      <c r="R105" s="73"/>
      <c r="S105" s="73" t="s">
        <v>719</v>
      </c>
      <c r="T105" s="371">
        <f>IFERROR(AVERAGE(T116,T130,T153,T170),0)</f>
        <v>0</v>
      </c>
      <c r="U105" s="371">
        <f t="shared" ref="U105:X105" si="42">IFERROR(AVERAGE(U116,U130,U153,U170),0)</f>
        <v>0</v>
      </c>
      <c r="V105" s="371">
        <f t="shared" si="42"/>
        <v>0</v>
      </c>
      <c r="W105" s="371">
        <f t="shared" si="42"/>
        <v>0</v>
      </c>
      <c r="X105" s="371">
        <f t="shared" si="42"/>
        <v>0</v>
      </c>
    </row>
    <row r="106" spans="1:25">
      <c r="E106" s="73" t="s">
        <v>720</v>
      </c>
      <c r="F106" s="73"/>
      <c r="G106" s="73"/>
      <c r="H106" s="73"/>
      <c r="I106" s="73"/>
      <c r="J106" s="73"/>
      <c r="K106" s="73"/>
      <c r="L106" s="73"/>
      <c r="M106" s="73"/>
      <c r="N106" s="73"/>
      <c r="O106" s="73"/>
      <c r="P106" s="73"/>
      <c r="Q106" s="73"/>
      <c r="R106" s="73"/>
      <c r="S106" s="73" t="s">
        <v>940</v>
      </c>
      <c r="T106" s="371">
        <f>IFERROR(AVERAGE(T117,T131,T154,T171),0)</f>
        <v>0</v>
      </c>
      <c r="U106" s="371">
        <f>IFERROR(AVERAGE(U117,U131,U154,U171),0)</f>
        <v>0</v>
      </c>
      <c r="V106" s="371">
        <f>IFERROR(AVERAGE(V117,V131,V154,V171),0)</f>
        <v>0</v>
      </c>
      <c r="W106" s="371">
        <f>IFERROR(AVERAGE(W117,W131,W154,W171),0)</f>
        <v>0</v>
      </c>
      <c r="X106" s="371">
        <f>IFERROR(AVERAGE(X117,X131,X154,X171),0)</f>
        <v>0</v>
      </c>
    </row>
    <row r="107" spans="1:25"/>
    <row r="108" spans="1:25" ht="14.25">
      <c r="A108" s="59"/>
      <c r="B108" s="49" t="s">
        <v>587</v>
      </c>
      <c r="C108" s="49"/>
      <c r="D108" s="49"/>
      <c r="E108" s="49"/>
      <c r="F108" s="56"/>
      <c r="G108" s="56"/>
      <c r="H108" s="56"/>
      <c r="I108" s="56"/>
      <c r="J108" s="56"/>
      <c r="K108" s="56"/>
      <c r="L108" s="56"/>
      <c r="M108" s="56"/>
      <c r="N108" s="56"/>
      <c r="O108" s="56"/>
      <c r="P108" s="56"/>
      <c r="Q108" s="56"/>
      <c r="R108" s="56"/>
      <c r="S108" s="56"/>
      <c r="T108" s="56"/>
      <c r="U108" s="56"/>
      <c r="V108" s="56"/>
      <c r="W108" s="56"/>
      <c r="X108" s="56"/>
    </row>
    <row r="109" spans="1:25"/>
    <row r="110" spans="1:25">
      <c r="D110" s="505" t="s">
        <v>687</v>
      </c>
      <c r="E110" t="s">
        <v>718</v>
      </c>
      <c r="S110" t="s">
        <v>719</v>
      </c>
      <c r="T110" s="302"/>
      <c r="U110" s="302"/>
      <c r="V110" s="302"/>
      <c r="W110" s="302"/>
      <c r="X110" s="302"/>
    </row>
    <row r="111" spans="1:25">
      <c r="D111" s="505"/>
      <c r="E111" t="s">
        <v>720</v>
      </c>
      <c r="S111" t="s">
        <v>940</v>
      </c>
      <c r="T111" s="302"/>
      <c r="U111" s="302"/>
      <c r="V111" s="302"/>
      <c r="W111" s="302"/>
      <c r="X111" s="302"/>
    </row>
    <row r="112" spans="1:25"/>
    <row r="113" spans="1:24">
      <c r="D113" s="505" t="s">
        <v>688</v>
      </c>
      <c r="E113" t="s">
        <v>718</v>
      </c>
      <c r="S113" t="s">
        <v>719</v>
      </c>
      <c r="T113" s="302"/>
      <c r="U113" s="302"/>
      <c r="V113" s="302"/>
      <c r="W113" s="302"/>
      <c r="X113" s="302"/>
    </row>
    <row r="114" spans="1:24">
      <c r="D114" s="505"/>
      <c r="E114" t="s">
        <v>720</v>
      </c>
      <c r="S114" t="s">
        <v>940</v>
      </c>
      <c r="T114" s="302"/>
      <c r="U114" s="302"/>
      <c r="V114" s="302"/>
      <c r="W114" s="302"/>
      <c r="X114" s="302"/>
    </row>
    <row r="115" spans="1:24"/>
    <row r="116" spans="1:24">
      <c r="D116" s="506" t="s">
        <v>712</v>
      </c>
      <c r="E116" t="s">
        <v>718</v>
      </c>
      <c r="S116" t="s">
        <v>719</v>
      </c>
      <c r="T116" s="291">
        <f>IFERROR(AVERAGE(T110,T113),0)</f>
        <v>0</v>
      </c>
      <c r="U116" s="291">
        <f t="shared" ref="U116:X116" si="43">IFERROR(AVERAGE(U110,U113),0)</f>
        <v>0</v>
      </c>
      <c r="V116" s="291">
        <f t="shared" si="43"/>
        <v>0</v>
      </c>
      <c r="W116" s="291">
        <f t="shared" si="43"/>
        <v>0</v>
      </c>
      <c r="X116" s="291">
        <f t="shared" si="43"/>
        <v>0</v>
      </c>
    </row>
    <row r="117" spans="1:24">
      <c r="D117" s="506"/>
      <c r="E117" t="s">
        <v>720</v>
      </c>
      <c r="S117" t="s">
        <v>940</v>
      </c>
      <c r="T117" s="291">
        <f>IFERROR(AVERAGE(T111,T114),0)</f>
        <v>0</v>
      </c>
      <c r="U117" s="291">
        <f t="shared" ref="U117:X117" si="44">IFERROR(AVERAGE(U111,U114),0)</f>
        <v>0</v>
      </c>
      <c r="V117" s="291">
        <f t="shared" si="44"/>
        <v>0</v>
      </c>
      <c r="W117" s="291">
        <f t="shared" si="44"/>
        <v>0</v>
      </c>
      <c r="X117" s="291">
        <f t="shared" si="44"/>
        <v>0</v>
      </c>
    </row>
    <row r="118" spans="1:24"/>
    <row r="119" spans="1:24" ht="14.25">
      <c r="A119" s="59"/>
      <c r="B119" s="49" t="s">
        <v>588</v>
      </c>
      <c r="C119" s="49"/>
      <c r="D119" s="49"/>
      <c r="E119" s="49"/>
      <c r="F119" s="56"/>
      <c r="G119" s="56"/>
      <c r="H119" s="56"/>
      <c r="I119" s="56"/>
      <c r="J119" s="56"/>
      <c r="K119" s="56"/>
      <c r="L119" s="56"/>
      <c r="M119" s="56"/>
      <c r="N119" s="56"/>
      <c r="O119" s="56"/>
      <c r="P119" s="56"/>
      <c r="Q119" s="56"/>
      <c r="R119" s="56"/>
      <c r="S119" s="56"/>
      <c r="T119" s="56"/>
      <c r="U119" s="56"/>
      <c r="V119" s="56"/>
      <c r="W119" s="56"/>
      <c r="X119" s="56"/>
    </row>
    <row r="120" spans="1:24"/>
    <row r="121" spans="1:24">
      <c r="D121" s="505" t="s">
        <v>690</v>
      </c>
      <c r="E121" t="s">
        <v>718</v>
      </c>
      <c r="S121" t="s">
        <v>719</v>
      </c>
      <c r="T121" s="302"/>
      <c r="U121" s="302"/>
      <c r="V121" s="302"/>
      <c r="W121" s="302"/>
      <c r="X121" s="302"/>
    </row>
    <row r="122" spans="1:24">
      <c r="D122" s="505"/>
      <c r="E122" t="s">
        <v>720</v>
      </c>
      <c r="S122" t="s">
        <v>940</v>
      </c>
      <c r="T122" s="302"/>
      <c r="U122" s="302"/>
      <c r="V122" s="302"/>
      <c r="W122" s="302"/>
      <c r="X122" s="302"/>
    </row>
    <row r="123" spans="1:24">
      <c r="E123" s="73"/>
      <c r="F123" s="73"/>
      <c r="G123" s="73"/>
      <c r="H123" s="73"/>
      <c r="I123" s="73"/>
      <c r="J123" s="73"/>
      <c r="K123" s="73"/>
      <c r="L123" s="73"/>
      <c r="M123" s="73"/>
      <c r="N123" s="73"/>
      <c r="O123" s="73"/>
      <c r="P123" s="73"/>
      <c r="Q123" s="73"/>
      <c r="R123" s="73"/>
    </row>
    <row r="124" spans="1:24">
      <c r="D124" s="505" t="s">
        <v>691</v>
      </c>
      <c r="E124" t="s">
        <v>718</v>
      </c>
      <c r="F124" s="73"/>
      <c r="G124" s="73"/>
      <c r="H124" s="73"/>
      <c r="I124" s="73"/>
      <c r="J124" s="73"/>
      <c r="K124" s="73"/>
      <c r="L124" s="73"/>
      <c r="M124" s="73"/>
      <c r="N124" s="73"/>
      <c r="O124" s="73"/>
      <c r="P124" s="73"/>
      <c r="Q124" s="73"/>
      <c r="R124" s="73"/>
      <c r="S124" t="s">
        <v>719</v>
      </c>
      <c r="T124" s="302"/>
      <c r="U124" s="302"/>
      <c r="V124" s="302"/>
      <c r="W124" s="302"/>
      <c r="X124" s="302"/>
    </row>
    <row r="125" spans="1:24">
      <c r="D125" s="505"/>
      <c r="E125" t="s">
        <v>720</v>
      </c>
      <c r="F125" s="73"/>
      <c r="G125" s="73"/>
      <c r="H125" s="73"/>
      <c r="I125" s="73"/>
      <c r="J125" s="73"/>
      <c r="K125" s="73"/>
      <c r="L125" s="73"/>
      <c r="M125" s="73"/>
      <c r="N125" s="73"/>
      <c r="O125" s="73"/>
      <c r="P125" s="73"/>
      <c r="Q125" s="73"/>
      <c r="R125" s="73"/>
      <c r="S125" t="s">
        <v>940</v>
      </c>
      <c r="T125" s="302"/>
      <c r="U125" s="302"/>
      <c r="V125" s="302"/>
      <c r="W125" s="302"/>
      <c r="X125" s="302"/>
    </row>
    <row r="126" spans="1:24">
      <c r="D126" s="73"/>
      <c r="E126" s="73"/>
      <c r="F126" s="73"/>
      <c r="G126" s="73"/>
      <c r="H126" s="73"/>
      <c r="I126" s="73"/>
      <c r="J126" s="73"/>
      <c r="K126" s="73"/>
      <c r="L126" s="73"/>
      <c r="M126" s="73"/>
      <c r="N126" s="73"/>
      <c r="O126" s="73"/>
      <c r="P126" s="73"/>
      <c r="Q126" s="73"/>
      <c r="R126" s="73"/>
      <c r="S126" s="73"/>
    </row>
    <row r="127" spans="1:24">
      <c r="D127" s="505" t="s">
        <v>692</v>
      </c>
      <c r="E127" t="s">
        <v>718</v>
      </c>
      <c r="F127" s="73"/>
      <c r="G127" s="73"/>
      <c r="H127" s="73"/>
      <c r="I127" s="73"/>
      <c r="J127" s="73"/>
      <c r="K127" s="73"/>
      <c r="L127" s="73"/>
      <c r="M127" s="73"/>
      <c r="N127" s="73"/>
      <c r="O127" s="73"/>
      <c r="P127" s="73"/>
      <c r="Q127" s="73"/>
      <c r="R127" s="73"/>
      <c r="S127" t="s">
        <v>719</v>
      </c>
      <c r="T127" s="302"/>
      <c r="U127" s="302"/>
      <c r="V127" s="302"/>
      <c r="W127" s="302"/>
      <c r="X127" s="302"/>
    </row>
    <row r="128" spans="1:24">
      <c r="D128" s="505"/>
      <c r="E128" t="s">
        <v>720</v>
      </c>
      <c r="F128" s="73"/>
      <c r="G128" s="73"/>
      <c r="H128" s="73"/>
      <c r="I128" s="73"/>
      <c r="J128" s="73"/>
      <c r="K128" s="73"/>
      <c r="L128" s="73"/>
      <c r="M128" s="73"/>
      <c r="N128" s="73"/>
      <c r="O128" s="73"/>
      <c r="P128" s="73"/>
      <c r="Q128" s="73"/>
      <c r="R128" s="73"/>
      <c r="S128" t="s">
        <v>940</v>
      </c>
      <c r="T128" s="302"/>
      <c r="U128" s="302"/>
      <c r="V128" s="302"/>
      <c r="W128" s="302"/>
      <c r="X128" s="302"/>
    </row>
    <row r="129" spans="1:24">
      <c r="F129" s="73"/>
      <c r="G129" s="73"/>
      <c r="H129" s="73"/>
      <c r="I129" s="73"/>
      <c r="J129" s="73"/>
      <c r="K129" s="73"/>
      <c r="L129" s="73"/>
      <c r="M129" s="73"/>
      <c r="N129" s="73"/>
      <c r="O129" s="73"/>
      <c r="P129" s="73"/>
      <c r="Q129" s="73"/>
      <c r="R129" s="73"/>
    </row>
    <row r="130" spans="1:24">
      <c r="D130" s="506" t="s">
        <v>713</v>
      </c>
      <c r="E130" t="s">
        <v>718</v>
      </c>
      <c r="F130" s="73"/>
      <c r="G130" s="73"/>
      <c r="H130" s="73"/>
      <c r="I130" s="73"/>
      <c r="J130" s="73"/>
      <c r="K130" s="73"/>
      <c r="L130" s="73"/>
      <c r="M130" s="73"/>
      <c r="N130" s="73"/>
      <c r="O130" s="73"/>
      <c r="P130" s="73"/>
      <c r="Q130" s="73"/>
      <c r="R130" s="73"/>
      <c r="S130" t="s">
        <v>719</v>
      </c>
      <c r="T130" s="291">
        <f>IFERROR(AVERAGE(T124,T127,T121),0)</f>
        <v>0</v>
      </c>
      <c r="U130" s="291">
        <f t="shared" ref="U130:X130" si="45">IFERROR(AVERAGE(U124,U127,U121),0)</f>
        <v>0</v>
      </c>
      <c r="V130" s="291">
        <f t="shared" si="45"/>
        <v>0</v>
      </c>
      <c r="W130" s="291">
        <f t="shared" si="45"/>
        <v>0</v>
      </c>
      <c r="X130" s="291">
        <f t="shared" si="45"/>
        <v>0</v>
      </c>
    </row>
    <row r="131" spans="1:24">
      <c r="D131" s="506"/>
      <c r="E131" t="s">
        <v>720</v>
      </c>
      <c r="F131" s="73"/>
      <c r="G131" s="73"/>
      <c r="H131" s="73"/>
      <c r="I131" s="73"/>
      <c r="J131" s="73"/>
      <c r="K131" s="73"/>
      <c r="L131" s="73"/>
      <c r="M131" s="73"/>
      <c r="N131" s="73"/>
      <c r="O131" s="73"/>
      <c r="P131" s="73"/>
      <c r="Q131" s="73"/>
      <c r="R131" s="73"/>
      <c r="S131" t="s">
        <v>940</v>
      </c>
      <c r="T131" s="291">
        <f>IFERROR(AVERAGE(T125,T128,T122),0)</f>
        <v>0</v>
      </c>
      <c r="U131" s="291">
        <f t="shared" ref="U131:X131" si="46">IFERROR(AVERAGE(U125,U128,U122),0)</f>
        <v>0</v>
      </c>
      <c r="V131" s="291">
        <f t="shared" si="46"/>
        <v>0</v>
      </c>
      <c r="W131" s="291">
        <f t="shared" si="46"/>
        <v>0</v>
      </c>
      <c r="X131" s="291">
        <f t="shared" si="46"/>
        <v>0</v>
      </c>
    </row>
    <row r="132" spans="1:24"/>
    <row r="133" spans="1:24" ht="14.25">
      <c r="A133" s="59"/>
      <c r="B133" s="49" t="s">
        <v>589</v>
      </c>
      <c r="C133" s="49"/>
      <c r="D133" s="49"/>
      <c r="E133" s="49"/>
      <c r="F133" s="56"/>
      <c r="G133" s="56"/>
      <c r="H133" s="56"/>
      <c r="I133" s="56"/>
      <c r="J133" s="56"/>
      <c r="K133" s="56"/>
      <c r="L133" s="56"/>
      <c r="M133" s="56"/>
      <c r="N133" s="56"/>
      <c r="O133" s="56"/>
      <c r="P133" s="56"/>
      <c r="Q133" s="56"/>
      <c r="R133" s="56"/>
      <c r="S133" s="56"/>
      <c r="T133" s="56"/>
      <c r="U133" s="56"/>
      <c r="V133" s="56"/>
      <c r="W133" s="56"/>
      <c r="X133" s="56"/>
    </row>
    <row r="134" spans="1:24"/>
    <row r="135" spans="1:24">
      <c r="D135" s="505" t="s">
        <v>694</v>
      </c>
      <c r="E135" t="s">
        <v>718</v>
      </c>
      <c r="S135" t="s">
        <v>719</v>
      </c>
      <c r="T135" s="302"/>
      <c r="U135" s="302"/>
      <c r="V135" s="302"/>
      <c r="W135" s="302"/>
      <c r="X135" s="302"/>
    </row>
    <row r="136" spans="1:24">
      <c r="D136" s="505"/>
      <c r="E136" t="s">
        <v>720</v>
      </c>
      <c r="S136" t="s">
        <v>940</v>
      </c>
      <c r="T136" s="302"/>
      <c r="U136" s="302"/>
      <c r="V136" s="302"/>
      <c r="W136" s="302"/>
      <c r="X136" s="302"/>
    </row>
    <row r="137" spans="1:24"/>
    <row r="138" spans="1:24">
      <c r="D138" s="505" t="s">
        <v>695</v>
      </c>
      <c r="E138" t="s">
        <v>718</v>
      </c>
      <c r="F138" s="73"/>
      <c r="G138" s="73"/>
      <c r="H138" s="73"/>
      <c r="I138" s="73"/>
      <c r="J138" s="73"/>
      <c r="K138" s="73"/>
      <c r="L138" s="73"/>
      <c r="M138" s="73"/>
      <c r="N138" s="73"/>
      <c r="O138" s="73"/>
      <c r="P138" s="73"/>
      <c r="Q138" s="73"/>
      <c r="R138" s="73"/>
      <c r="S138" t="s">
        <v>719</v>
      </c>
      <c r="T138" s="302"/>
      <c r="U138" s="302"/>
      <c r="V138" s="302"/>
      <c r="W138" s="302"/>
      <c r="X138" s="302"/>
    </row>
    <row r="139" spans="1:24">
      <c r="D139" s="505"/>
      <c r="E139" t="s">
        <v>720</v>
      </c>
      <c r="F139" s="73"/>
      <c r="G139" s="73"/>
      <c r="H139" s="73"/>
      <c r="I139" s="73"/>
      <c r="J139" s="73"/>
      <c r="K139" s="73"/>
      <c r="L139" s="73"/>
      <c r="M139" s="73"/>
      <c r="N139" s="73"/>
      <c r="O139" s="73"/>
      <c r="P139" s="73"/>
      <c r="Q139" s="73"/>
      <c r="R139" s="73"/>
      <c r="S139" t="s">
        <v>940</v>
      </c>
      <c r="T139" s="302"/>
      <c r="U139" s="302"/>
      <c r="V139" s="302"/>
      <c r="W139" s="302"/>
      <c r="X139" s="302"/>
    </row>
    <row r="140" spans="1:24">
      <c r="E140" s="73"/>
      <c r="F140" s="73"/>
      <c r="G140" s="73"/>
      <c r="H140" s="73"/>
      <c r="I140" s="73"/>
      <c r="J140" s="73"/>
      <c r="K140" s="73"/>
      <c r="L140" s="73"/>
      <c r="M140" s="73"/>
      <c r="N140" s="73"/>
      <c r="O140" s="73"/>
      <c r="P140" s="73"/>
      <c r="Q140" s="73"/>
      <c r="R140" s="73"/>
    </row>
    <row r="141" spans="1:24">
      <c r="D141" s="505" t="s">
        <v>696</v>
      </c>
      <c r="E141" t="s">
        <v>718</v>
      </c>
      <c r="F141" s="73"/>
      <c r="G141" s="73"/>
      <c r="H141" s="73"/>
      <c r="I141" s="73"/>
      <c r="J141" s="73"/>
      <c r="K141" s="73"/>
      <c r="L141" s="73"/>
      <c r="M141" s="73"/>
      <c r="N141" s="73"/>
      <c r="O141" s="73"/>
      <c r="P141" s="73"/>
      <c r="Q141" s="73"/>
      <c r="R141" s="73"/>
      <c r="S141" t="s">
        <v>719</v>
      </c>
      <c r="T141" s="302"/>
      <c r="U141" s="302"/>
      <c r="V141" s="302"/>
      <c r="W141" s="302"/>
      <c r="X141" s="302"/>
    </row>
    <row r="142" spans="1:24">
      <c r="D142" s="505"/>
      <c r="E142" t="s">
        <v>720</v>
      </c>
      <c r="F142" s="73"/>
      <c r="G142" s="73"/>
      <c r="H142" s="73"/>
      <c r="I142" s="73"/>
      <c r="J142" s="73"/>
      <c r="K142" s="73"/>
      <c r="L142" s="73"/>
      <c r="M142" s="73"/>
      <c r="N142" s="73"/>
      <c r="O142" s="73"/>
      <c r="P142" s="73"/>
      <c r="Q142" s="73"/>
      <c r="R142" s="73"/>
      <c r="S142" t="s">
        <v>940</v>
      </c>
      <c r="T142" s="302"/>
      <c r="U142" s="302"/>
      <c r="V142" s="302"/>
      <c r="W142" s="302"/>
      <c r="X142" s="302"/>
    </row>
    <row r="143" spans="1:24">
      <c r="D143" s="73"/>
      <c r="E143" s="73"/>
      <c r="F143" s="73"/>
      <c r="G143" s="73"/>
      <c r="H143" s="73"/>
      <c r="I143" s="73"/>
      <c r="J143" s="73"/>
      <c r="K143" s="73"/>
      <c r="L143" s="73"/>
      <c r="M143" s="73"/>
      <c r="N143" s="73"/>
      <c r="O143" s="73"/>
      <c r="P143" s="73"/>
      <c r="Q143" s="73"/>
      <c r="R143" s="73"/>
      <c r="S143" s="73"/>
    </row>
    <row r="144" spans="1:24">
      <c r="D144" s="505" t="s">
        <v>697</v>
      </c>
      <c r="E144" t="s">
        <v>718</v>
      </c>
      <c r="F144" s="73"/>
      <c r="G144" s="73"/>
      <c r="H144" s="73"/>
      <c r="I144" s="73"/>
      <c r="J144" s="73"/>
      <c r="K144" s="73"/>
      <c r="L144" s="73"/>
      <c r="M144" s="73"/>
      <c r="N144" s="73"/>
      <c r="O144" s="73"/>
      <c r="P144" s="73"/>
      <c r="Q144" s="73"/>
      <c r="R144" s="73"/>
      <c r="S144" t="s">
        <v>719</v>
      </c>
      <c r="T144" s="302"/>
      <c r="U144" s="302"/>
      <c r="V144" s="302"/>
      <c r="W144" s="302"/>
      <c r="X144" s="302"/>
    </row>
    <row r="145" spans="1:24">
      <c r="D145" s="505"/>
      <c r="E145" t="s">
        <v>720</v>
      </c>
      <c r="F145" s="73"/>
      <c r="G145" s="73"/>
      <c r="H145" s="73"/>
      <c r="I145" s="73"/>
      <c r="J145" s="73"/>
      <c r="K145" s="73"/>
      <c r="L145" s="73"/>
      <c r="M145" s="73"/>
      <c r="N145" s="73"/>
      <c r="O145" s="73"/>
      <c r="P145" s="73"/>
      <c r="Q145" s="73"/>
      <c r="R145" s="73"/>
      <c r="S145" t="s">
        <v>940</v>
      </c>
      <c r="T145" s="302"/>
      <c r="U145" s="302"/>
      <c r="V145" s="302"/>
      <c r="W145" s="302"/>
      <c r="X145" s="302"/>
    </row>
    <row r="146" spans="1:24">
      <c r="D146" s="73"/>
      <c r="E146" s="73"/>
      <c r="F146" s="73"/>
      <c r="G146" s="73"/>
      <c r="H146" s="73"/>
      <c r="I146" s="73"/>
      <c r="J146" s="73"/>
      <c r="K146" s="73"/>
      <c r="L146" s="73"/>
      <c r="M146" s="73"/>
      <c r="N146" s="73"/>
      <c r="O146" s="73"/>
      <c r="P146" s="73"/>
      <c r="Q146" s="73"/>
      <c r="R146" s="73"/>
      <c r="S146" s="73"/>
    </row>
    <row r="147" spans="1:24">
      <c r="D147" s="505" t="s">
        <v>698</v>
      </c>
      <c r="E147" t="s">
        <v>718</v>
      </c>
      <c r="F147" s="73"/>
      <c r="G147" s="73"/>
      <c r="H147" s="73"/>
      <c r="I147" s="73"/>
      <c r="J147" s="73"/>
      <c r="K147" s="73"/>
      <c r="L147" s="73"/>
      <c r="M147" s="73"/>
      <c r="N147" s="73"/>
      <c r="O147" s="73"/>
      <c r="P147" s="73"/>
      <c r="Q147" s="73"/>
      <c r="R147" s="73"/>
      <c r="S147" t="s">
        <v>719</v>
      </c>
      <c r="T147" s="302"/>
      <c r="U147" s="302"/>
      <c r="V147" s="302"/>
      <c r="W147" s="302"/>
      <c r="X147" s="302"/>
    </row>
    <row r="148" spans="1:24">
      <c r="D148" s="505"/>
      <c r="E148" t="s">
        <v>720</v>
      </c>
      <c r="F148" s="73"/>
      <c r="G148" s="73"/>
      <c r="H148" s="73"/>
      <c r="I148" s="73"/>
      <c r="J148" s="73"/>
      <c r="K148" s="73"/>
      <c r="L148" s="73"/>
      <c r="M148" s="73"/>
      <c r="N148" s="73"/>
      <c r="O148" s="73"/>
      <c r="P148" s="73"/>
      <c r="Q148" s="73"/>
      <c r="R148" s="73"/>
      <c r="S148" t="s">
        <v>940</v>
      </c>
      <c r="T148" s="302"/>
      <c r="U148" s="302"/>
      <c r="V148" s="302"/>
      <c r="W148" s="302"/>
      <c r="X148" s="302"/>
    </row>
    <row r="149" spans="1:24">
      <c r="D149" s="73"/>
      <c r="E149" s="73"/>
      <c r="F149" s="73"/>
      <c r="G149" s="73"/>
      <c r="H149" s="73"/>
      <c r="I149" s="73"/>
      <c r="J149" s="73"/>
      <c r="K149" s="73"/>
      <c r="L149" s="73"/>
      <c r="M149" s="73"/>
      <c r="N149" s="73"/>
      <c r="O149" s="73"/>
      <c r="P149" s="73"/>
      <c r="Q149" s="73"/>
      <c r="R149" s="73"/>
      <c r="S149" s="73"/>
    </row>
    <row r="150" spans="1:24">
      <c r="D150" s="505" t="s">
        <v>699</v>
      </c>
      <c r="E150" t="s">
        <v>718</v>
      </c>
      <c r="F150" s="73"/>
      <c r="G150" s="73"/>
      <c r="H150" s="73"/>
      <c r="I150" s="73"/>
      <c r="J150" s="73"/>
      <c r="K150" s="73"/>
      <c r="L150" s="73"/>
      <c r="M150" s="73"/>
      <c r="N150" s="73"/>
      <c r="O150" s="73"/>
      <c r="P150" s="73"/>
      <c r="Q150" s="73"/>
      <c r="R150" s="73"/>
      <c r="S150" t="s">
        <v>719</v>
      </c>
      <c r="T150" s="302"/>
      <c r="U150" s="302"/>
      <c r="V150" s="302"/>
      <c r="W150" s="302"/>
      <c r="X150" s="302"/>
    </row>
    <row r="151" spans="1:24">
      <c r="D151" s="505"/>
      <c r="E151" t="s">
        <v>720</v>
      </c>
      <c r="F151" s="73"/>
      <c r="G151" s="73"/>
      <c r="H151" s="73"/>
      <c r="I151" s="73"/>
      <c r="J151" s="73"/>
      <c r="K151" s="73"/>
      <c r="L151" s="73"/>
      <c r="M151" s="73"/>
      <c r="N151" s="73"/>
      <c r="O151" s="73"/>
      <c r="P151" s="73"/>
      <c r="Q151" s="73"/>
      <c r="R151" s="73"/>
      <c r="S151" t="s">
        <v>940</v>
      </c>
      <c r="T151" s="302"/>
      <c r="U151" s="302"/>
      <c r="V151" s="302"/>
      <c r="W151" s="302"/>
      <c r="X151" s="302"/>
    </row>
    <row r="152" spans="1:24">
      <c r="D152" s="73"/>
      <c r="E152" s="73"/>
      <c r="F152" s="73"/>
      <c r="G152" s="73"/>
      <c r="H152" s="73"/>
      <c r="I152" s="73"/>
      <c r="J152" s="73"/>
      <c r="K152" s="73"/>
      <c r="L152" s="73"/>
      <c r="M152" s="73"/>
      <c r="N152" s="73"/>
      <c r="O152" s="73"/>
      <c r="P152" s="73"/>
      <c r="Q152" s="73"/>
      <c r="R152" s="73"/>
      <c r="S152" s="73"/>
    </row>
    <row r="153" spans="1:24">
      <c r="D153" s="506" t="s">
        <v>714</v>
      </c>
      <c r="E153" t="s">
        <v>718</v>
      </c>
      <c r="F153" s="73"/>
      <c r="G153" s="73"/>
      <c r="H153" s="73"/>
      <c r="I153" s="73"/>
      <c r="J153" s="73"/>
      <c r="K153" s="73"/>
      <c r="L153" s="73"/>
      <c r="M153" s="73"/>
      <c r="N153" s="73"/>
      <c r="O153" s="73"/>
      <c r="P153" s="73"/>
      <c r="Q153" s="73"/>
      <c r="R153" s="73"/>
      <c r="S153" t="s">
        <v>719</v>
      </c>
      <c r="T153" s="291">
        <f>IFERROR(AVERAGE(T141,T150,T138,T144,T147,T135),0)</f>
        <v>0</v>
      </c>
      <c r="U153" s="291">
        <f t="shared" ref="U153:X153" si="47">IFERROR(AVERAGE(U141,U150,U138,U144,U147,U135),0)</f>
        <v>0</v>
      </c>
      <c r="V153" s="291">
        <f t="shared" si="47"/>
        <v>0</v>
      </c>
      <c r="W153" s="291">
        <f t="shared" si="47"/>
        <v>0</v>
      </c>
      <c r="X153" s="291">
        <f t="shared" si="47"/>
        <v>0</v>
      </c>
    </row>
    <row r="154" spans="1:24">
      <c r="D154" s="506"/>
      <c r="E154" t="s">
        <v>720</v>
      </c>
      <c r="F154" s="73"/>
      <c r="G154" s="73"/>
      <c r="H154" s="73"/>
      <c r="I154" s="73"/>
      <c r="J154" s="73"/>
      <c r="K154" s="73"/>
      <c r="L154" s="73"/>
      <c r="M154" s="73"/>
      <c r="N154" s="73"/>
      <c r="O154" s="73"/>
      <c r="P154" s="73"/>
      <c r="Q154" s="73"/>
      <c r="R154" s="73"/>
      <c r="S154" t="s">
        <v>940</v>
      </c>
      <c r="T154" s="291">
        <f>IFERROR(AVERAGE(T142,T151,T139,T145,T148,T136),0)</f>
        <v>0</v>
      </c>
      <c r="U154" s="291">
        <f t="shared" ref="U154:X154" si="48">IFERROR(AVERAGE(U142,U151,U139,U145,U148,U136),0)</f>
        <v>0</v>
      </c>
      <c r="V154" s="291">
        <f t="shared" si="48"/>
        <v>0</v>
      </c>
      <c r="W154" s="291">
        <f t="shared" si="48"/>
        <v>0</v>
      </c>
      <c r="X154" s="291">
        <f t="shared" si="48"/>
        <v>0</v>
      </c>
    </row>
    <row r="155" spans="1:24"/>
    <row r="156" spans="1:24" ht="14.25">
      <c r="A156" s="59"/>
      <c r="B156" s="49" t="s">
        <v>715</v>
      </c>
      <c r="C156" s="49"/>
      <c r="D156" s="49"/>
      <c r="E156" s="49"/>
      <c r="F156" s="56"/>
      <c r="G156" s="56"/>
      <c r="H156" s="56"/>
      <c r="I156" s="56"/>
      <c r="J156" s="56"/>
      <c r="K156" s="56"/>
      <c r="L156" s="56"/>
      <c r="M156" s="56"/>
      <c r="N156" s="56"/>
      <c r="O156" s="56"/>
      <c r="P156" s="56"/>
      <c r="Q156" s="56"/>
      <c r="R156" s="56"/>
      <c r="S156" s="56"/>
      <c r="T156" s="56"/>
      <c r="U156" s="56"/>
      <c r="V156" s="56"/>
      <c r="W156" s="56"/>
      <c r="X156" s="56"/>
    </row>
    <row r="157" spans="1:24"/>
    <row r="158" spans="1:24">
      <c r="D158" s="505" t="s">
        <v>701</v>
      </c>
      <c r="E158" t="s">
        <v>718</v>
      </c>
      <c r="S158" t="s">
        <v>719</v>
      </c>
      <c r="T158" s="302"/>
      <c r="U158" s="302"/>
      <c r="V158" s="302"/>
      <c r="W158" s="302"/>
      <c r="X158" s="302"/>
    </row>
    <row r="159" spans="1:24">
      <c r="D159" s="505"/>
      <c r="E159" t="s">
        <v>720</v>
      </c>
      <c r="S159" t="s">
        <v>940</v>
      </c>
      <c r="T159" s="302"/>
      <c r="U159" s="302"/>
      <c r="V159" s="302"/>
      <c r="W159" s="302"/>
      <c r="X159" s="302"/>
    </row>
    <row r="160" spans="1:24"/>
    <row r="161" spans="4:24">
      <c r="D161" s="505" t="s">
        <v>702</v>
      </c>
      <c r="E161" t="s">
        <v>718</v>
      </c>
      <c r="F161" s="73"/>
      <c r="G161" s="73"/>
      <c r="H161" s="73"/>
      <c r="I161" s="73"/>
      <c r="J161" s="73"/>
      <c r="K161" s="73"/>
      <c r="L161" s="73"/>
      <c r="M161" s="73"/>
      <c r="N161" s="73"/>
      <c r="O161" s="73"/>
      <c r="P161" s="73"/>
      <c r="Q161" s="73"/>
      <c r="R161" s="73"/>
      <c r="S161" t="s">
        <v>719</v>
      </c>
      <c r="T161" s="302"/>
      <c r="U161" s="302"/>
      <c r="V161" s="302"/>
      <c r="W161" s="302"/>
      <c r="X161" s="302"/>
    </row>
    <row r="162" spans="4:24">
      <c r="D162" s="505"/>
      <c r="E162" t="s">
        <v>720</v>
      </c>
      <c r="F162" s="73"/>
      <c r="G162" s="73"/>
      <c r="H162" s="73"/>
      <c r="I162" s="73"/>
      <c r="J162" s="73"/>
      <c r="K162" s="73"/>
      <c r="L162" s="73"/>
      <c r="M162" s="73"/>
      <c r="N162" s="73"/>
      <c r="O162" s="73"/>
      <c r="P162" s="73"/>
      <c r="Q162" s="73"/>
      <c r="R162" s="73"/>
      <c r="S162" t="s">
        <v>940</v>
      </c>
      <c r="T162" s="302"/>
      <c r="U162" s="302"/>
      <c r="V162" s="302"/>
      <c r="W162" s="302"/>
      <c r="X162" s="302"/>
    </row>
    <row r="163" spans="4:24">
      <c r="E163" s="73"/>
      <c r="F163" s="73"/>
      <c r="G163" s="73"/>
      <c r="H163" s="73"/>
      <c r="I163" s="73"/>
      <c r="J163" s="73"/>
      <c r="K163" s="73"/>
      <c r="L163" s="73"/>
      <c r="M163" s="73"/>
      <c r="N163" s="73"/>
      <c r="O163" s="73"/>
      <c r="P163" s="73"/>
      <c r="Q163" s="73"/>
      <c r="R163" s="73"/>
    </row>
    <row r="164" spans="4:24">
      <c r="D164" s="505" t="s">
        <v>703</v>
      </c>
      <c r="E164" t="s">
        <v>718</v>
      </c>
      <c r="F164" s="73"/>
      <c r="G164" s="73"/>
      <c r="H164" s="73"/>
      <c r="I164" s="73"/>
      <c r="J164" s="73"/>
      <c r="K164" s="73"/>
      <c r="L164" s="73"/>
      <c r="M164" s="73"/>
      <c r="N164" s="73"/>
      <c r="O164" s="73"/>
      <c r="P164" s="73"/>
      <c r="Q164" s="73"/>
      <c r="R164" s="73"/>
      <c r="S164" t="s">
        <v>719</v>
      </c>
      <c r="T164" s="302"/>
      <c r="U164" s="302"/>
      <c r="V164" s="302"/>
      <c r="W164" s="302"/>
      <c r="X164" s="302"/>
    </row>
    <row r="165" spans="4:24">
      <c r="D165" s="505"/>
      <c r="E165" t="s">
        <v>720</v>
      </c>
      <c r="F165" s="73"/>
      <c r="G165" s="73"/>
      <c r="H165" s="73"/>
      <c r="I165" s="73"/>
      <c r="J165" s="73"/>
      <c r="K165" s="73"/>
      <c r="L165" s="73"/>
      <c r="M165" s="73"/>
      <c r="N165" s="73"/>
      <c r="O165" s="73"/>
      <c r="P165" s="73"/>
      <c r="Q165" s="73"/>
      <c r="R165" s="73"/>
      <c r="S165" t="s">
        <v>940</v>
      </c>
      <c r="T165" s="302"/>
      <c r="U165" s="302"/>
      <c r="V165" s="302"/>
      <c r="W165" s="302"/>
      <c r="X165" s="302"/>
    </row>
    <row r="166" spans="4:24">
      <c r="D166" s="126"/>
      <c r="F166" s="73"/>
      <c r="G166" s="73"/>
      <c r="H166" s="73"/>
      <c r="I166" s="73"/>
      <c r="J166" s="73"/>
      <c r="K166" s="73"/>
      <c r="L166" s="73"/>
      <c r="M166" s="73"/>
      <c r="N166" s="73"/>
      <c r="O166" s="73"/>
      <c r="P166" s="73"/>
      <c r="Q166" s="73"/>
      <c r="R166" s="73"/>
    </row>
    <row r="167" spans="4:24">
      <c r="D167" s="505" t="s">
        <v>704</v>
      </c>
      <c r="E167" t="s">
        <v>718</v>
      </c>
      <c r="F167" s="73"/>
      <c r="G167" s="73"/>
      <c r="H167" s="73"/>
      <c r="I167" s="73"/>
      <c r="J167" s="73"/>
      <c r="K167" s="73"/>
      <c r="L167" s="73"/>
      <c r="M167" s="73"/>
      <c r="N167" s="73"/>
      <c r="O167" s="73"/>
      <c r="P167" s="73"/>
      <c r="Q167" s="73"/>
      <c r="R167" s="73"/>
      <c r="S167" t="s">
        <v>719</v>
      </c>
      <c r="T167" s="302"/>
      <c r="U167" s="302"/>
      <c r="V167" s="302"/>
      <c r="W167" s="302"/>
      <c r="X167" s="302"/>
    </row>
    <row r="168" spans="4:24">
      <c r="D168" s="505"/>
      <c r="E168" t="s">
        <v>720</v>
      </c>
      <c r="F168" s="73"/>
      <c r="G168" s="73"/>
      <c r="H168" s="73"/>
      <c r="I168" s="73"/>
      <c r="J168" s="73"/>
      <c r="K168" s="73"/>
      <c r="L168" s="73"/>
      <c r="M168" s="73"/>
      <c r="N168" s="73"/>
      <c r="O168" s="73"/>
      <c r="P168" s="73"/>
      <c r="Q168" s="73"/>
      <c r="R168" s="73"/>
      <c r="S168" t="s">
        <v>940</v>
      </c>
      <c r="T168" s="302"/>
      <c r="U168" s="302"/>
      <c r="V168" s="302"/>
      <c r="W168" s="302"/>
      <c r="X168" s="302"/>
    </row>
    <row r="169" spans="4:24">
      <c r="D169" s="73"/>
      <c r="E169" s="73"/>
      <c r="F169" s="73"/>
      <c r="G169" s="73"/>
      <c r="H169" s="73"/>
      <c r="I169" s="73"/>
      <c r="J169" s="73"/>
      <c r="K169" s="73"/>
      <c r="L169" s="73"/>
      <c r="M169" s="73"/>
      <c r="N169" s="73"/>
      <c r="O169" s="73"/>
      <c r="P169" s="73"/>
      <c r="Q169" s="73"/>
      <c r="R169" s="73"/>
      <c r="S169" s="73"/>
    </row>
    <row r="170" spans="4:24">
      <c r="D170" s="506" t="s">
        <v>716</v>
      </c>
      <c r="E170" t="s">
        <v>718</v>
      </c>
      <c r="F170" s="73"/>
      <c r="G170" s="73"/>
      <c r="H170" s="73"/>
      <c r="I170" s="73"/>
      <c r="J170" s="73"/>
      <c r="K170" s="73"/>
      <c r="L170" s="73"/>
      <c r="M170" s="73"/>
      <c r="N170" s="73"/>
      <c r="O170" s="73"/>
      <c r="P170" s="73"/>
      <c r="Q170" s="73"/>
      <c r="R170" s="73"/>
      <c r="S170" t="s">
        <v>719</v>
      </c>
      <c r="T170" s="291">
        <f>IFERROR(AVERAGE(T164,T161,T167,T158),0)</f>
        <v>0</v>
      </c>
      <c r="U170" s="291">
        <f t="shared" ref="U170:X170" si="49">IFERROR(AVERAGE(U164,U161,U167,U158),0)</f>
        <v>0</v>
      </c>
      <c r="V170" s="291">
        <f t="shared" si="49"/>
        <v>0</v>
      </c>
      <c r="W170" s="291">
        <f t="shared" si="49"/>
        <v>0</v>
      </c>
      <c r="X170" s="291">
        <f t="shared" si="49"/>
        <v>0</v>
      </c>
    </row>
    <row r="171" spans="4:24">
      <c r="D171" s="506"/>
      <c r="E171" t="s">
        <v>720</v>
      </c>
      <c r="F171" s="73"/>
      <c r="G171" s="73"/>
      <c r="H171" s="73"/>
      <c r="I171" s="73"/>
      <c r="J171" s="73"/>
      <c r="K171" s="73"/>
      <c r="L171" s="73"/>
      <c r="M171" s="73"/>
      <c r="N171" s="73"/>
      <c r="O171" s="73"/>
      <c r="P171" s="73"/>
      <c r="Q171" s="73"/>
      <c r="R171" s="73"/>
      <c r="S171" t="s">
        <v>940</v>
      </c>
      <c r="T171" s="291">
        <f>IFERROR(AVERAGE(T165,T162,T168,T159),0)</f>
        <v>0</v>
      </c>
      <c r="U171" s="291">
        <f t="shared" ref="U171:X171" si="50">IFERROR(AVERAGE(U165,U162,U168,U159),0)</f>
        <v>0</v>
      </c>
      <c r="V171" s="291">
        <f t="shared" si="50"/>
        <v>0</v>
      </c>
      <c r="W171" s="291">
        <f t="shared" si="50"/>
        <v>0</v>
      </c>
      <c r="X171" s="291">
        <f t="shared" si="50"/>
        <v>0</v>
      </c>
    </row>
    <row r="172" spans="4:24"/>
    <row r="173" spans="4:24" hidden="1">
      <c r="F173" s="73"/>
      <c r="G173" s="73"/>
      <c r="H173" s="73"/>
      <c r="I173" s="73"/>
      <c r="J173" s="73"/>
      <c r="K173" s="73"/>
      <c r="L173" s="73"/>
      <c r="M173" s="73"/>
      <c r="N173" s="73"/>
      <c r="O173" s="73"/>
      <c r="P173" s="73"/>
      <c r="Q173" s="73"/>
      <c r="R173" s="73"/>
    </row>
    <row r="174" spans="4:24" hidden="1">
      <c r="F174" s="73"/>
      <c r="G174" s="73"/>
      <c r="H174" s="73"/>
      <c r="I174" s="73"/>
      <c r="J174" s="73"/>
      <c r="K174" s="73"/>
      <c r="L174" s="73"/>
      <c r="M174" s="73"/>
      <c r="N174" s="73"/>
      <c r="O174" s="73"/>
      <c r="P174" s="73"/>
      <c r="Q174" s="73"/>
      <c r="R174" s="73"/>
    </row>
    <row r="175" spans="4:24" hidden="1">
      <c r="F175" s="73"/>
      <c r="G175" s="73"/>
      <c r="H175" s="73"/>
      <c r="I175" s="73"/>
      <c r="J175" s="73"/>
      <c r="K175" s="73"/>
      <c r="L175" s="73"/>
      <c r="M175" s="73"/>
      <c r="N175" s="73"/>
      <c r="O175" s="73"/>
      <c r="P175" s="73"/>
      <c r="Q175" s="73"/>
      <c r="R175" s="73"/>
    </row>
    <row r="176" spans="4:24" hidden="1">
      <c r="F176" s="73"/>
      <c r="G176" s="73"/>
      <c r="H176" s="73"/>
      <c r="I176" s="73"/>
      <c r="J176" s="73"/>
      <c r="K176" s="73"/>
      <c r="L176" s="73"/>
      <c r="M176" s="73"/>
      <c r="N176" s="73"/>
      <c r="O176" s="73"/>
      <c r="P176" s="73"/>
      <c r="Q176" s="73"/>
      <c r="R176" s="73"/>
    </row>
    <row r="177" spans="6:18" hidden="1">
      <c r="F177" s="73"/>
      <c r="G177" s="73"/>
      <c r="H177" s="73"/>
      <c r="I177" s="73"/>
      <c r="J177" s="73"/>
      <c r="K177" s="73"/>
      <c r="L177" s="73"/>
      <c r="M177" s="73"/>
      <c r="N177" s="73"/>
      <c r="O177" s="73"/>
      <c r="P177" s="73"/>
      <c r="Q177" s="73"/>
      <c r="R177" s="73"/>
    </row>
    <row r="178" spans="6:18" hidden="1">
      <c r="F178" s="73"/>
      <c r="G178" s="73"/>
      <c r="H178" s="73"/>
      <c r="I178" s="73"/>
      <c r="J178" s="73"/>
      <c r="K178" s="73"/>
      <c r="L178" s="73"/>
      <c r="M178" s="73"/>
      <c r="N178" s="73"/>
      <c r="O178" s="73"/>
      <c r="P178" s="73"/>
      <c r="Q178" s="73"/>
      <c r="R178" s="73"/>
    </row>
    <row r="179" spans="6:18" hidden="1">
      <c r="F179" s="73"/>
      <c r="G179" s="73"/>
      <c r="H179" s="73"/>
      <c r="I179" s="73"/>
      <c r="J179" s="73"/>
      <c r="K179" s="73"/>
      <c r="L179" s="73"/>
      <c r="M179" s="73"/>
      <c r="N179" s="73"/>
      <c r="O179" s="73"/>
      <c r="P179" s="73"/>
      <c r="Q179" s="73"/>
      <c r="R179" s="73"/>
    </row>
    <row r="180" spans="6:18" hidden="1">
      <c r="F180" s="73"/>
      <c r="G180" s="73"/>
      <c r="H180" s="73"/>
      <c r="I180" s="73"/>
      <c r="J180" s="73"/>
      <c r="K180" s="73"/>
      <c r="L180" s="73"/>
      <c r="M180" s="73"/>
      <c r="N180" s="73"/>
      <c r="O180" s="73"/>
      <c r="P180" s="73"/>
      <c r="Q180" s="73"/>
      <c r="R180" s="73"/>
    </row>
    <row r="181" spans="6:18" hidden="1">
      <c r="F181" s="73"/>
      <c r="G181" s="73"/>
      <c r="H181" s="73"/>
      <c r="I181" s="73"/>
      <c r="J181" s="73"/>
      <c r="K181" s="73"/>
      <c r="L181" s="73"/>
      <c r="M181" s="73"/>
      <c r="N181" s="73"/>
      <c r="O181" s="73"/>
      <c r="P181" s="73"/>
      <c r="Q181" s="73"/>
      <c r="R181" s="73"/>
    </row>
    <row r="182" spans="6:18" hidden="1">
      <c r="F182" s="73"/>
      <c r="G182" s="73"/>
      <c r="H182" s="73"/>
      <c r="I182" s="73"/>
      <c r="J182" s="73"/>
      <c r="K182" s="73"/>
      <c r="L182" s="73"/>
      <c r="M182" s="73"/>
      <c r="N182" s="73"/>
      <c r="O182" s="73"/>
      <c r="P182" s="73"/>
      <c r="Q182" s="73"/>
      <c r="R182" s="73"/>
    </row>
    <row r="183" spans="6:18" hidden="1">
      <c r="F183" s="73"/>
      <c r="G183" s="73"/>
      <c r="H183" s="73"/>
      <c r="I183" s="73"/>
      <c r="J183" s="73"/>
      <c r="K183" s="73"/>
      <c r="L183" s="73"/>
      <c r="M183" s="73"/>
      <c r="N183" s="73"/>
      <c r="O183" s="73"/>
      <c r="P183" s="73"/>
      <c r="Q183" s="73"/>
      <c r="R183" s="73"/>
    </row>
    <row r="184" spans="6:18" hidden="1">
      <c r="F184" s="73"/>
      <c r="G184" s="73"/>
      <c r="H184" s="73"/>
      <c r="I184" s="73"/>
      <c r="J184" s="73"/>
      <c r="K184" s="73"/>
      <c r="L184" s="73"/>
      <c r="M184" s="73"/>
      <c r="N184" s="73"/>
      <c r="O184" s="73"/>
      <c r="P184" s="73"/>
      <c r="Q184" s="73"/>
      <c r="R184" s="73"/>
    </row>
    <row r="185" spans="6:18" hidden="1">
      <c r="F185" s="73"/>
      <c r="G185" s="73"/>
      <c r="H185" s="73"/>
      <c r="I185" s="73"/>
      <c r="J185" s="73"/>
      <c r="K185" s="73"/>
      <c r="L185" s="73"/>
      <c r="M185" s="73"/>
      <c r="N185" s="73"/>
      <c r="O185" s="73"/>
      <c r="P185" s="73"/>
      <c r="Q185" s="73"/>
      <c r="R185" s="73"/>
    </row>
    <row r="186" spans="6:18" hidden="1">
      <c r="F186" s="73"/>
      <c r="G186" s="73"/>
      <c r="H186" s="73"/>
      <c r="I186" s="73"/>
      <c r="J186" s="73"/>
      <c r="K186" s="73"/>
      <c r="L186" s="73"/>
      <c r="M186" s="73"/>
      <c r="N186" s="73"/>
      <c r="O186" s="73"/>
      <c r="P186" s="73"/>
      <c r="Q186" s="73"/>
      <c r="R186" s="73"/>
    </row>
    <row r="187" spans="6:18" hidden="1">
      <c r="F187" s="73"/>
      <c r="G187" s="73"/>
      <c r="H187" s="73"/>
      <c r="I187" s="73"/>
      <c r="J187" s="73"/>
      <c r="K187" s="73"/>
      <c r="L187" s="73"/>
      <c r="M187" s="73"/>
      <c r="N187" s="73"/>
      <c r="O187" s="73"/>
      <c r="P187" s="73"/>
      <c r="Q187" s="73"/>
      <c r="R187" s="73"/>
    </row>
    <row r="188" spans="6:18" hidden="1">
      <c r="F188" s="73"/>
      <c r="G188" s="73"/>
      <c r="H188" s="73"/>
      <c r="I188" s="73"/>
      <c r="J188" s="73"/>
      <c r="K188" s="73"/>
      <c r="L188" s="73"/>
      <c r="M188" s="73"/>
      <c r="N188" s="73"/>
      <c r="O188" s="73"/>
      <c r="P188" s="73"/>
      <c r="Q188" s="73"/>
      <c r="R188" s="73"/>
    </row>
    <row r="189" spans="6:18" hidden="1">
      <c r="F189" s="73"/>
      <c r="G189" s="73"/>
      <c r="H189" s="73"/>
      <c r="I189" s="73"/>
      <c r="J189" s="73"/>
      <c r="K189" s="73"/>
      <c r="L189" s="73"/>
      <c r="M189" s="73"/>
      <c r="N189" s="73"/>
      <c r="O189" s="73"/>
      <c r="P189" s="73"/>
      <c r="Q189" s="73"/>
      <c r="R189" s="73"/>
    </row>
    <row r="190" spans="6:18" hidden="1">
      <c r="F190" s="73"/>
      <c r="G190" s="73"/>
      <c r="H190" s="73"/>
      <c r="I190" s="73"/>
      <c r="J190" s="73"/>
      <c r="K190" s="73"/>
      <c r="L190" s="73"/>
      <c r="M190" s="73"/>
      <c r="N190" s="73"/>
      <c r="O190" s="73"/>
      <c r="P190" s="73"/>
      <c r="Q190" s="73"/>
      <c r="R190" s="73"/>
    </row>
    <row r="191" spans="6:18" hidden="1">
      <c r="F191" s="73"/>
      <c r="G191" s="73"/>
      <c r="H191" s="73"/>
      <c r="I191" s="73"/>
      <c r="J191" s="73"/>
      <c r="K191" s="73"/>
      <c r="L191" s="73"/>
      <c r="M191" s="73"/>
      <c r="N191" s="73"/>
      <c r="O191" s="73"/>
      <c r="P191" s="73"/>
      <c r="Q191" s="73"/>
      <c r="R191" s="73"/>
    </row>
    <row r="192" spans="6:18" hidden="1">
      <c r="F192" s="73"/>
      <c r="G192" s="73"/>
      <c r="H192" s="73"/>
      <c r="I192" s="73"/>
      <c r="J192" s="73"/>
      <c r="K192" s="73"/>
      <c r="L192" s="73"/>
      <c r="M192" s="73"/>
      <c r="N192" s="73"/>
      <c r="O192" s="73"/>
      <c r="P192" s="73"/>
      <c r="Q192" s="73"/>
      <c r="R192" s="73"/>
    </row>
    <row r="193" spans="6:18" hidden="1">
      <c r="F193" s="73"/>
      <c r="G193" s="73"/>
      <c r="H193" s="73"/>
      <c r="I193" s="73"/>
      <c r="J193" s="73"/>
      <c r="K193" s="73"/>
      <c r="L193" s="73"/>
      <c r="M193" s="73"/>
      <c r="N193" s="73"/>
      <c r="O193" s="73"/>
      <c r="P193" s="73"/>
      <c r="Q193" s="73"/>
      <c r="R193" s="73"/>
    </row>
    <row r="194" spans="6:18" hidden="1">
      <c r="F194" s="73"/>
      <c r="G194" s="73"/>
      <c r="H194" s="73"/>
      <c r="I194" s="73"/>
      <c r="J194" s="73"/>
      <c r="K194" s="73"/>
      <c r="L194" s="73"/>
      <c r="M194" s="73"/>
      <c r="N194" s="73"/>
      <c r="O194" s="73"/>
      <c r="P194" s="73"/>
      <c r="Q194" s="73"/>
      <c r="R194" s="73"/>
    </row>
    <row r="195" spans="6:18" hidden="1">
      <c r="F195" s="73"/>
      <c r="G195" s="73"/>
      <c r="H195" s="73"/>
      <c r="I195" s="73"/>
      <c r="J195" s="73"/>
      <c r="K195" s="73"/>
      <c r="L195" s="73"/>
      <c r="M195" s="73"/>
      <c r="N195" s="73"/>
      <c r="O195" s="73"/>
      <c r="P195" s="73"/>
      <c r="Q195" s="73"/>
      <c r="R195" s="73"/>
    </row>
    <row r="196" spans="6:18" hidden="1">
      <c r="F196" s="73"/>
      <c r="G196" s="73"/>
      <c r="H196" s="73"/>
      <c r="I196" s="73"/>
      <c r="J196" s="73"/>
      <c r="K196" s="73"/>
      <c r="L196" s="73"/>
      <c r="M196" s="73"/>
      <c r="N196" s="73"/>
      <c r="O196" s="73"/>
      <c r="P196" s="73"/>
      <c r="Q196" s="73"/>
      <c r="R196" s="73"/>
    </row>
    <row r="197" spans="6:18" hidden="1">
      <c r="F197" s="73"/>
      <c r="G197" s="73"/>
      <c r="H197" s="73"/>
      <c r="I197" s="73"/>
      <c r="J197" s="73"/>
      <c r="K197" s="73"/>
      <c r="L197" s="73"/>
      <c r="M197" s="73"/>
      <c r="N197" s="73"/>
      <c r="O197" s="73"/>
      <c r="P197" s="73"/>
      <c r="Q197" s="73"/>
      <c r="R197" s="73"/>
    </row>
    <row r="198" spans="6:18" hidden="1">
      <c r="F198" s="73"/>
      <c r="G198" s="73"/>
      <c r="H198" s="73"/>
      <c r="I198" s="73"/>
      <c r="J198" s="73"/>
      <c r="K198" s="73"/>
      <c r="L198" s="73"/>
      <c r="M198" s="73"/>
      <c r="N198" s="73"/>
      <c r="O198" s="73"/>
      <c r="P198" s="73"/>
      <c r="Q198" s="73"/>
      <c r="R198" s="73"/>
    </row>
    <row r="199" spans="6:18" hidden="1">
      <c r="F199" s="73"/>
      <c r="G199" s="73"/>
      <c r="H199" s="73"/>
      <c r="I199" s="73"/>
      <c r="J199" s="73"/>
      <c r="K199" s="73"/>
      <c r="L199" s="73"/>
      <c r="M199" s="73"/>
      <c r="N199" s="73"/>
      <c r="O199" s="73"/>
      <c r="P199" s="73"/>
      <c r="Q199" s="73"/>
      <c r="R199" s="73"/>
    </row>
    <row r="200" spans="6:18" hidden="1">
      <c r="F200" s="73"/>
      <c r="G200" s="73"/>
      <c r="H200" s="73"/>
      <c r="I200" s="73"/>
      <c r="J200" s="73"/>
      <c r="K200" s="73"/>
      <c r="L200" s="73"/>
      <c r="M200" s="73"/>
      <c r="N200" s="73"/>
      <c r="O200" s="73"/>
      <c r="P200" s="73"/>
      <c r="Q200" s="73"/>
      <c r="R200" s="73"/>
    </row>
    <row r="201" spans="6:18" hidden="1">
      <c r="F201" s="73"/>
      <c r="G201" s="73"/>
      <c r="H201" s="73"/>
      <c r="I201" s="73"/>
      <c r="J201" s="73"/>
      <c r="K201" s="73"/>
      <c r="L201" s="73"/>
      <c r="M201" s="73"/>
      <c r="N201" s="73"/>
      <c r="O201" s="73"/>
      <c r="P201" s="73"/>
      <c r="Q201" s="73"/>
      <c r="R201" s="73"/>
    </row>
    <row r="202" spans="6:18" hidden="1">
      <c r="F202" s="73"/>
      <c r="G202" s="73"/>
      <c r="H202" s="73"/>
      <c r="I202" s="73"/>
      <c r="J202" s="73"/>
      <c r="K202" s="73"/>
      <c r="L202" s="73"/>
      <c r="M202" s="73"/>
      <c r="N202" s="73"/>
      <c r="O202" s="73"/>
      <c r="P202" s="73"/>
      <c r="Q202" s="73"/>
      <c r="R202" s="73"/>
    </row>
    <row r="203" spans="6:18" hidden="1">
      <c r="F203" s="73"/>
      <c r="G203" s="73"/>
      <c r="H203" s="73"/>
      <c r="I203" s="73"/>
      <c r="J203" s="73"/>
      <c r="K203" s="73"/>
      <c r="L203" s="73"/>
      <c r="M203" s="73"/>
      <c r="N203" s="73"/>
      <c r="O203" s="73"/>
      <c r="P203" s="73"/>
      <c r="Q203" s="73"/>
      <c r="R203" s="73"/>
    </row>
    <row r="204" spans="6:18" hidden="1">
      <c r="F204" s="73"/>
      <c r="G204" s="73"/>
      <c r="H204" s="73"/>
      <c r="I204" s="73"/>
      <c r="J204" s="73"/>
      <c r="K204" s="73"/>
      <c r="L204" s="73"/>
      <c r="M204" s="73"/>
      <c r="N204" s="73"/>
      <c r="O204" s="73"/>
      <c r="P204" s="73"/>
      <c r="Q204" s="73"/>
      <c r="R204" s="73"/>
    </row>
    <row r="205" spans="6:18" hidden="1">
      <c r="F205" s="73"/>
      <c r="G205" s="73"/>
      <c r="H205" s="73"/>
      <c r="I205" s="73"/>
      <c r="J205" s="73"/>
      <c r="K205" s="73"/>
      <c r="L205" s="73"/>
      <c r="M205" s="73"/>
      <c r="N205" s="73"/>
      <c r="O205" s="73"/>
      <c r="P205" s="73"/>
      <c r="Q205" s="73"/>
      <c r="R205" s="73"/>
    </row>
    <row r="206" spans="6:18" hidden="1">
      <c r="F206" s="73"/>
      <c r="G206" s="73"/>
      <c r="H206" s="73"/>
      <c r="I206" s="73"/>
      <c r="J206" s="73"/>
      <c r="K206" s="73"/>
      <c r="L206" s="73"/>
      <c r="M206" s="73"/>
      <c r="N206" s="73"/>
      <c r="O206" s="73"/>
      <c r="P206" s="73"/>
      <c r="Q206" s="73"/>
      <c r="R206" s="73"/>
    </row>
    <row r="207" spans="6:18" hidden="1">
      <c r="F207" s="73"/>
      <c r="G207" s="73"/>
      <c r="H207" s="73"/>
      <c r="I207" s="73"/>
      <c r="J207" s="73"/>
      <c r="K207" s="73"/>
      <c r="L207" s="73"/>
      <c r="M207" s="73"/>
      <c r="N207" s="73"/>
      <c r="O207" s="73"/>
      <c r="P207" s="73"/>
      <c r="Q207" s="73"/>
      <c r="R207" s="73"/>
    </row>
    <row r="208" spans="6:18" hidden="1">
      <c r="F208" s="73"/>
      <c r="G208" s="73"/>
      <c r="H208" s="73"/>
      <c r="I208" s="73"/>
      <c r="J208" s="73"/>
      <c r="K208" s="73"/>
      <c r="L208" s="73"/>
      <c r="M208" s="73"/>
      <c r="N208" s="73"/>
      <c r="O208" s="73"/>
      <c r="P208" s="73"/>
      <c r="Q208" s="73"/>
      <c r="R208" s="73"/>
    </row>
    <row r="209" spans="6:18" hidden="1">
      <c r="F209" s="73"/>
      <c r="G209" s="73"/>
      <c r="H209" s="73"/>
      <c r="I209" s="73"/>
      <c r="J209" s="73"/>
      <c r="K209" s="73"/>
      <c r="L209" s="73"/>
      <c r="M209" s="73"/>
      <c r="N209" s="73"/>
      <c r="O209" s="73"/>
      <c r="P209" s="73"/>
      <c r="Q209" s="73"/>
      <c r="R209" s="73"/>
    </row>
    <row r="210" spans="6:18" hidden="1">
      <c r="F210" s="73"/>
      <c r="G210" s="73"/>
      <c r="H210" s="73"/>
      <c r="I210" s="73"/>
      <c r="J210" s="73"/>
      <c r="K210" s="73"/>
      <c r="L210" s="73"/>
      <c r="M210" s="73"/>
      <c r="N210" s="73"/>
      <c r="O210" s="73"/>
      <c r="P210" s="73"/>
      <c r="Q210" s="73"/>
      <c r="R210" s="73"/>
    </row>
    <row r="211" spans="6:18" hidden="1">
      <c r="F211" s="73"/>
      <c r="G211" s="73"/>
      <c r="H211" s="73"/>
      <c r="I211" s="73"/>
      <c r="J211" s="73"/>
      <c r="K211" s="73"/>
      <c r="L211" s="73"/>
      <c r="M211" s="73"/>
      <c r="N211" s="73"/>
      <c r="O211" s="73"/>
      <c r="P211" s="73"/>
      <c r="Q211" s="73"/>
      <c r="R211" s="73"/>
    </row>
    <row r="212" spans="6:18" hidden="1">
      <c r="F212" s="73"/>
      <c r="G212" s="73"/>
      <c r="H212" s="73"/>
      <c r="I212" s="73"/>
      <c r="J212" s="73"/>
      <c r="K212" s="73"/>
      <c r="L212" s="73"/>
      <c r="M212" s="73"/>
      <c r="N212" s="73"/>
      <c r="O212" s="73"/>
      <c r="P212" s="73"/>
      <c r="Q212" s="73"/>
      <c r="R212" s="73"/>
    </row>
    <row r="213" spans="6:18" hidden="1">
      <c r="F213" s="73"/>
      <c r="G213" s="73"/>
      <c r="H213" s="73"/>
      <c r="I213" s="73"/>
      <c r="J213" s="73"/>
      <c r="K213" s="73"/>
      <c r="L213" s="73"/>
      <c r="M213" s="73"/>
      <c r="N213" s="73"/>
      <c r="O213" s="73"/>
      <c r="P213" s="73"/>
      <c r="Q213" s="73"/>
      <c r="R213" s="73"/>
    </row>
    <row r="214" spans="6:18" hidden="1">
      <c r="F214" s="73"/>
      <c r="G214" s="73"/>
      <c r="H214" s="73"/>
      <c r="I214" s="73"/>
      <c r="J214" s="73"/>
      <c r="K214" s="73"/>
      <c r="L214" s="73"/>
      <c r="M214" s="73"/>
      <c r="N214" s="73"/>
      <c r="O214" s="73"/>
      <c r="P214" s="73"/>
      <c r="Q214" s="73"/>
      <c r="R214" s="73"/>
    </row>
    <row r="215" spans="6:18" hidden="1">
      <c r="F215" s="73"/>
      <c r="G215" s="73"/>
      <c r="H215" s="73"/>
      <c r="I215" s="73"/>
      <c r="J215" s="73"/>
      <c r="K215" s="73"/>
      <c r="L215" s="73"/>
      <c r="M215" s="73"/>
      <c r="N215" s="73"/>
      <c r="O215" s="73"/>
      <c r="P215" s="73"/>
      <c r="Q215" s="73"/>
      <c r="R215" s="73"/>
    </row>
    <row r="216" spans="6:18" hidden="1">
      <c r="F216" s="73"/>
      <c r="G216" s="73"/>
      <c r="H216" s="73"/>
      <c r="I216" s="73"/>
      <c r="J216" s="73"/>
      <c r="K216" s="73"/>
      <c r="L216" s="73"/>
      <c r="M216" s="73"/>
      <c r="N216" s="73"/>
      <c r="O216" s="73"/>
      <c r="P216" s="73"/>
      <c r="Q216" s="73"/>
      <c r="R216" s="73"/>
    </row>
    <row r="217" spans="6:18" hidden="1">
      <c r="F217" s="73"/>
      <c r="G217" s="73"/>
      <c r="H217" s="73"/>
      <c r="I217" s="73"/>
      <c r="J217" s="73"/>
      <c r="K217" s="73"/>
      <c r="L217" s="73"/>
      <c r="M217" s="73"/>
      <c r="N217" s="73"/>
      <c r="O217" s="73"/>
      <c r="P217" s="73"/>
      <c r="Q217" s="73"/>
      <c r="R217" s="73"/>
    </row>
    <row r="218" spans="6:18" hidden="1">
      <c r="F218" s="73"/>
      <c r="G218" s="73"/>
      <c r="H218" s="73"/>
      <c r="I218" s="73"/>
      <c r="J218" s="73"/>
      <c r="K218" s="73"/>
      <c r="L218" s="73"/>
      <c r="M218" s="73"/>
      <c r="N218" s="73"/>
      <c r="O218" s="73"/>
      <c r="P218" s="73"/>
      <c r="Q218" s="73"/>
      <c r="R218" s="73"/>
    </row>
    <row r="219" spans="6:18" hidden="1">
      <c r="F219" s="73"/>
      <c r="G219" s="73"/>
      <c r="H219" s="73"/>
      <c r="I219" s="73"/>
      <c r="J219" s="73"/>
      <c r="K219" s="73"/>
      <c r="L219" s="73"/>
      <c r="M219" s="73"/>
      <c r="N219" s="73"/>
      <c r="O219" s="73"/>
      <c r="P219" s="73"/>
      <c r="Q219" s="73"/>
      <c r="R219" s="73"/>
    </row>
    <row r="220" spans="6:18" hidden="1">
      <c r="F220" s="73"/>
      <c r="G220" s="73"/>
      <c r="H220" s="73"/>
      <c r="I220" s="73"/>
      <c r="J220" s="73"/>
      <c r="K220" s="73"/>
      <c r="L220" s="73"/>
      <c r="M220" s="73"/>
      <c r="N220" s="73"/>
      <c r="O220" s="73"/>
      <c r="P220" s="73"/>
      <c r="Q220" s="73"/>
      <c r="R220" s="73"/>
    </row>
    <row r="221" spans="6:18" hidden="1">
      <c r="F221" s="73"/>
      <c r="G221" s="73"/>
      <c r="H221" s="73"/>
      <c r="I221" s="73"/>
      <c r="J221" s="73"/>
      <c r="K221" s="73"/>
      <c r="L221" s="73"/>
      <c r="M221" s="73"/>
      <c r="N221" s="73"/>
      <c r="O221" s="73"/>
      <c r="P221" s="73"/>
      <c r="Q221" s="73"/>
      <c r="R221" s="73"/>
    </row>
    <row r="222" spans="6:18" hidden="1">
      <c r="F222" s="73"/>
      <c r="G222" s="73"/>
      <c r="H222" s="73"/>
      <c r="I222" s="73"/>
      <c r="J222" s="73"/>
      <c r="K222" s="73"/>
      <c r="L222" s="73"/>
      <c r="M222" s="73"/>
      <c r="N222" s="73"/>
      <c r="O222" s="73"/>
      <c r="P222" s="73"/>
      <c r="Q222" s="73"/>
      <c r="R222" s="73"/>
    </row>
    <row r="223" spans="6:18" hidden="1">
      <c r="F223" s="73"/>
      <c r="G223" s="73"/>
      <c r="H223" s="73"/>
      <c r="I223" s="73"/>
      <c r="J223" s="73"/>
      <c r="K223" s="73"/>
      <c r="L223" s="73"/>
      <c r="M223" s="73"/>
      <c r="N223" s="73"/>
      <c r="O223" s="73"/>
      <c r="P223" s="73"/>
      <c r="Q223" s="73"/>
      <c r="R223" s="73"/>
    </row>
    <row r="224" spans="6:18" hidden="1">
      <c r="F224" s="73"/>
      <c r="G224" s="73"/>
      <c r="H224" s="73"/>
      <c r="I224" s="73"/>
      <c r="J224" s="73"/>
      <c r="K224" s="73"/>
      <c r="L224" s="73"/>
      <c r="M224" s="73"/>
      <c r="N224" s="73"/>
      <c r="O224" s="73"/>
      <c r="P224" s="73"/>
      <c r="Q224" s="73"/>
      <c r="R224" s="73"/>
    </row>
    <row r="225" spans="6:18" hidden="1">
      <c r="F225" s="73"/>
      <c r="G225" s="73"/>
      <c r="H225" s="73"/>
      <c r="I225" s="73"/>
      <c r="J225" s="73"/>
      <c r="K225" s="73"/>
      <c r="L225" s="73"/>
      <c r="M225" s="73"/>
      <c r="N225" s="73"/>
      <c r="O225" s="73"/>
      <c r="P225" s="73"/>
      <c r="Q225" s="73"/>
      <c r="R225" s="73"/>
    </row>
    <row r="226" spans="6:18" hidden="1">
      <c r="F226" s="73"/>
      <c r="G226" s="73"/>
      <c r="H226" s="73"/>
      <c r="I226" s="73"/>
      <c r="J226" s="73"/>
      <c r="K226" s="73"/>
      <c r="L226" s="73"/>
      <c r="M226" s="73"/>
      <c r="N226" s="73"/>
      <c r="O226" s="73"/>
      <c r="P226" s="73"/>
      <c r="Q226" s="73"/>
      <c r="R226" s="73"/>
    </row>
    <row r="227" spans="6:18" hidden="1">
      <c r="F227" s="73"/>
      <c r="G227" s="73"/>
      <c r="H227" s="73"/>
      <c r="I227" s="73"/>
      <c r="J227" s="73"/>
      <c r="K227" s="73"/>
      <c r="L227" s="73"/>
      <c r="M227" s="73"/>
      <c r="N227" s="73"/>
      <c r="O227" s="73"/>
      <c r="P227" s="73"/>
      <c r="Q227" s="73"/>
      <c r="R227" s="73"/>
    </row>
    <row r="228" spans="6:18" hidden="1">
      <c r="F228" s="73"/>
      <c r="G228" s="73"/>
      <c r="H228" s="73"/>
      <c r="I228" s="73"/>
      <c r="J228" s="73"/>
      <c r="K228" s="73"/>
      <c r="L228" s="73"/>
      <c r="M228" s="73"/>
      <c r="N228" s="73"/>
      <c r="O228" s="73"/>
      <c r="P228" s="73"/>
      <c r="Q228" s="73"/>
      <c r="R228" s="73"/>
    </row>
    <row r="229" spans="6:18" hidden="1">
      <c r="F229" s="73"/>
      <c r="G229" s="73"/>
      <c r="H229" s="73"/>
      <c r="I229" s="73"/>
      <c r="J229" s="73"/>
      <c r="K229" s="73"/>
      <c r="L229" s="73"/>
      <c r="M229" s="73"/>
      <c r="N229" s="73"/>
      <c r="O229" s="73"/>
      <c r="P229" s="73"/>
      <c r="Q229" s="73"/>
      <c r="R229" s="73"/>
    </row>
    <row r="230" spans="6:18" hidden="1">
      <c r="F230" s="73"/>
      <c r="G230" s="73"/>
      <c r="H230" s="73"/>
      <c r="I230" s="73"/>
      <c r="J230" s="73"/>
      <c r="K230" s="73"/>
      <c r="L230" s="73"/>
      <c r="M230" s="73"/>
      <c r="N230" s="73"/>
      <c r="O230" s="73"/>
      <c r="P230" s="73"/>
      <c r="Q230" s="73"/>
      <c r="R230" s="73"/>
    </row>
  </sheetData>
  <mergeCells count="39">
    <mergeCell ref="D158:D159"/>
    <mergeCell ref="D161:D162"/>
    <mergeCell ref="D164:D165"/>
    <mergeCell ref="D170:D171"/>
    <mergeCell ref="D167:D168"/>
    <mergeCell ref="D135:D136"/>
    <mergeCell ref="D138:D139"/>
    <mergeCell ref="D141:D142"/>
    <mergeCell ref="D150:D151"/>
    <mergeCell ref="D153:D154"/>
    <mergeCell ref="D144:D145"/>
    <mergeCell ref="D147:D148"/>
    <mergeCell ref="D116:D117"/>
    <mergeCell ref="D121:D122"/>
    <mergeCell ref="D124:D125"/>
    <mergeCell ref="D127:D128"/>
    <mergeCell ref="D130:D131"/>
    <mergeCell ref="D89:D91"/>
    <mergeCell ref="D97:D99"/>
    <mergeCell ref="D110:D111"/>
    <mergeCell ref="D113:D114"/>
    <mergeCell ref="D93:D95"/>
    <mergeCell ref="D59:D61"/>
    <mergeCell ref="D71:D73"/>
    <mergeCell ref="D75:D77"/>
    <mergeCell ref="D81:D83"/>
    <mergeCell ref="D85:D87"/>
    <mergeCell ref="D63:D65"/>
    <mergeCell ref="D67:D69"/>
    <mergeCell ref="D37:D39"/>
    <mergeCell ref="D41:D43"/>
    <mergeCell ref="D45:D47"/>
    <mergeCell ref="D51:D53"/>
    <mergeCell ref="D55:D57"/>
    <mergeCell ref="T6:X6"/>
    <mergeCell ref="D19:D21"/>
    <mergeCell ref="D23:D25"/>
    <mergeCell ref="D27:D29"/>
    <mergeCell ref="D33:D35"/>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tabColor theme="7"/>
    <pageSetUpPr autoPageBreaks="0"/>
  </sheetPr>
  <dimension ref="A1:Y74"/>
  <sheetViews>
    <sheetView zoomScaleNormal="100" workbookViewId="0">
      <selection activeCell="R1" sqref="R1:R1048576"/>
    </sheetView>
  </sheetViews>
  <sheetFormatPr defaultColWidth="0" defaultRowHeight="12.75" zeroHeight="1"/>
  <cols>
    <col min="1" max="1" width="1.75" customWidth="1"/>
    <col min="2" max="2" width="9.25" customWidth="1"/>
    <col min="3" max="3" width="32.125" bestFit="1" customWidth="1"/>
    <col min="4" max="4" width="30.375" bestFit="1" customWidth="1"/>
    <col min="5" max="17" width="1.75" customWidth="1"/>
    <col min="18" max="18" width="11.625" bestFit="1" customWidth="1"/>
    <col min="19" max="24" width="9.25" customWidth="1"/>
    <col min="25" max="25" width="0" hidden="1" customWidth="1"/>
    <col min="2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4"/>
      <c r="E3" s="4"/>
      <c r="F3" s="2"/>
      <c r="G3" s="2"/>
      <c r="H3" s="2"/>
      <c r="I3" s="2"/>
      <c r="J3" s="2"/>
      <c r="K3" s="2"/>
      <c r="L3" s="2"/>
      <c r="M3" s="2"/>
      <c r="N3" s="2"/>
      <c r="O3" s="2"/>
      <c r="P3" s="2"/>
      <c r="Q3" s="2"/>
      <c r="R3" s="2"/>
      <c r="S3" s="2"/>
      <c r="T3" s="2"/>
      <c r="U3" s="2"/>
      <c r="V3" s="2"/>
      <c r="W3" s="2"/>
      <c r="X3" s="2"/>
    </row>
    <row r="4" spans="1:24" ht="27" thickBot="1">
      <c r="A4" s="27" t="s">
        <v>48</v>
      </c>
      <c r="B4" s="27"/>
      <c r="C4" s="7"/>
      <c r="D4" s="7"/>
      <c r="E4" s="7"/>
      <c r="F4" s="7"/>
      <c r="G4" s="7"/>
      <c r="H4" s="7"/>
      <c r="I4" s="7"/>
      <c r="J4" s="7"/>
      <c r="K4" s="7"/>
      <c r="L4" s="7"/>
      <c r="M4" s="7"/>
      <c r="N4" s="7"/>
      <c r="O4" s="7"/>
      <c r="P4" s="7"/>
      <c r="Q4" s="7"/>
      <c r="R4" s="7"/>
      <c r="S4" s="7"/>
      <c r="T4" s="7"/>
      <c r="U4" s="7"/>
      <c r="V4" s="7"/>
      <c r="W4" s="7"/>
      <c r="X4" s="7"/>
    </row>
    <row r="5" spans="1:24"/>
    <row r="6" spans="1:24">
      <c r="S6" s="502" t="s">
        <v>254</v>
      </c>
      <c r="T6" s="503"/>
      <c r="U6" s="503"/>
      <c r="V6" s="503"/>
      <c r="W6" s="504"/>
    </row>
    <row r="7" spans="1:24" ht="15">
      <c r="A7" s="78"/>
      <c r="B7" s="73"/>
      <c r="C7" s="73" t="s">
        <v>721</v>
      </c>
      <c r="D7" s="73" t="s">
        <v>231</v>
      </c>
      <c r="E7" s="83" t="s">
        <v>672</v>
      </c>
      <c r="F7" s="83" t="s">
        <v>673</v>
      </c>
      <c r="G7" s="83" t="s">
        <v>674</v>
      </c>
      <c r="H7" s="83" t="s">
        <v>675</v>
      </c>
      <c r="I7" s="83" t="s">
        <v>676</v>
      </c>
      <c r="J7" s="83" t="s">
        <v>677</v>
      </c>
      <c r="K7" s="83" t="s">
        <v>678</v>
      </c>
      <c r="L7" s="83" t="s">
        <v>679</v>
      </c>
      <c r="M7" s="83" t="s">
        <v>680</v>
      </c>
      <c r="N7" s="83" t="s">
        <v>681</v>
      </c>
      <c r="O7" s="83" t="s">
        <v>682</v>
      </c>
      <c r="P7" s="83" t="s">
        <v>683</v>
      </c>
      <c r="Q7" s="83" t="s">
        <v>684</v>
      </c>
      <c r="R7" s="73" t="s">
        <v>230</v>
      </c>
      <c r="S7" s="242" t="s">
        <v>182</v>
      </c>
      <c r="T7" s="242" t="s">
        <v>7</v>
      </c>
      <c r="U7" s="242" t="s">
        <v>185</v>
      </c>
      <c r="V7" s="242" t="s">
        <v>186</v>
      </c>
      <c r="W7" s="242" t="s">
        <v>187</v>
      </c>
    </row>
    <row r="8" spans="1:24">
      <c r="F8" s="73"/>
      <c r="G8" s="73"/>
      <c r="H8" s="73"/>
    </row>
    <row r="9" spans="1:24" ht="18">
      <c r="A9" s="28"/>
      <c r="B9" s="29" t="s">
        <v>722</v>
      </c>
      <c r="C9" s="28"/>
      <c r="D9" s="28"/>
      <c r="E9" s="28"/>
      <c r="F9" s="28"/>
      <c r="G9" s="28"/>
      <c r="H9" s="28"/>
      <c r="I9" s="28"/>
      <c r="J9" s="28"/>
      <c r="K9" s="28"/>
      <c r="L9" s="28"/>
      <c r="M9" s="28"/>
      <c r="N9" s="28"/>
      <c r="O9" s="28"/>
      <c r="P9" s="28"/>
      <c r="Q9" s="28"/>
      <c r="R9" s="28"/>
      <c r="S9" s="28"/>
      <c r="T9" s="28"/>
      <c r="U9" s="28"/>
      <c r="V9" s="28"/>
      <c r="W9" s="28"/>
    </row>
    <row r="10" spans="1:24"/>
    <row r="11" spans="1:24">
      <c r="C11" s="73" t="s">
        <v>723</v>
      </c>
      <c r="D11" t="s">
        <v>724</v>
      </c>
      <c r="F11" s="81"/>
      <c r="G11" s="81"/>
      <c r="H11" s="81"/>
      <c r="R11" t="s">
        <v>939</v>
      </c>
      <c r="S11" s="372">
        <f>SUM(S19,S27,S35,S43,S51,S59,S67)</f>
        <v>0</v>
      </c>
      <c r="T11" s="372">
        <f t="shared" ref="T11:W11" si="0">SUM(T19,T27,T35,T43,T51,T59,T67)</f>
        <v>0</v>
      </c>
      <c r="U11" s="372">
        <f t="shared" si="0"/>
        <v>0</v>
      </c>
      <c r="V11" s="372">
        <f t="shared" si="0"/>
        <v>0</v>
      </c>
      <c r="W11" s="372">
        <f t="shared" si="0"/>
        <v>0</v>
      </c>
    </row>
    <row r="12" spans="1:24">
      <c r="D12" t="s">
        <v>725</v>
      </c>
      <c r="F12" s="81"/>
      <c r="G12" s="81"/>
      <c r="H12" s="81"/>
      <c r="R12" t="s">
        <v>939</v>
      </c>
      <c r="S12" s="372">
        <f t="shared" ref="S12:W15" si="1">SUM(S20,S28,S36,S44,S52,S60,S68)</f>
        <v>0</v>
      </c>
      <c r="T12" s="372">
        <f t="shared" si="1"/>
        <v>0</v>
      </c>
      <c r="U12" s="372">
        <f t="shared" si="1"/>
        <v>0</v>
      </c>
      <c r="V12" s="372">
        <f t="shared" si="1"/>
        <v>0</v>
      </c>
      <c r="W12" s="372">
        <f t="shared" si="1"/>
        <v>0</v>
      </c>
    </row>
    <row r="13" spans="1:24">
      <c r="D13" t="s">
        <v>726</v>
      </c>
      <c r="F13" s="81"/>
      <c r="G13" s="81"/>
      <c r="H13" s="81"/>
      <c r="R13" t="s">
        <v>939</v>
      </c>
      <c r="S13" s="372">
        <f t="shared" si="1"/>
        <v>0</v>
      </c>
      <c r="T13" s="372">
        <f t="shared" si="1"/>
        <v>0</v>
      </c>
      <c r="U13" s="372">
        <f t="shared" si="1"/>
        <v>0</v>
      </c>
      <c r="V13" s="372">
        <f t="shared" si="1"/>
        <v>0</v>
      </c>
      <c r="W13" s="372">
        <f t="shared" si="1"/>
        <v>0</v>
      </c>
    </row>
    <row r="14" spans="1:24">
      <c r="D14" t="s">
        <v>727</v>
      </c>
      <c r="F14" s="81"/>
      <c r="G14" s="81"/>
      <c r="H14" s="81"/>
      <c r="R14" t="s">
        <v>939</v>
      </c>
      <c r="S14" s="372">
        <f t="shared" si="1"/>
        <v>0</v>
      </c>
      <c r="T14" s="372">
        <f t="shared" si="1"/>
        <v>0</v>
      </c>
      <c r="U14" s="372">
        <f t="shared" si="1"/>
        <v>0</v>
      </c>
      <c r="V14" s="372">
        <f t="shared" si="1"/>
        <v>0</v>
      </c>
      <c r="W14" s="372">
        <f t="shared" si="1"/>
        <v>0</v>
      </c>
    </row>
    <row r="15" spans="1:24">
      <c r="D15" t="s">
        <v>728</v>
      </c>
      <c r="F15" s="81"/>
      <c r="G15" s="81"/>
      <c r="H15" s="81"/>
      <c r="R15" t="s">
        <v>939</v>
      </c>
      <c r="S15" s="372">
        <f t="shared" si="1"/>
        <v>0</v>
      </c>
      <c r="T15" s="372">
        <f t="shared" si="1"/>
        <v>0</v>
      </c>
      <c r="U15" s="372">
        <f t="shared" si="1"/>
        <v>0</v>
      </c>
      <c r="V15" s="372">
        <f t="shared" si="1"/>
        <v>0</v>
      </c>
      <c r="W15" s="372">
        <f t="shared" si="1"/>
        <v>0</v>
      </c>
    </row>
    <row r="16" spans="1:24">
      <c r="D16" t="s">
        <v>729</v>
      </c>
      <c r="F16" s="81"/>
      <c r="G16" s="81"/>
      <c r="H16" s="81"/>
      <c r="R16" t="s">
        <v>939</v>
      </c>
      <c r="S16" s="372">
        <f>SUM(S11:S15)</f>
        <v>0</v>
      </c>
      <c r="T16" s="372">
        <f t="shared" ref="T16:W16" si="2">SUM(T11:T15)</f>
        <v>0</v>
      </c>
      <c r="U16" s="372">
        <f t="shared" si="2"/>
        <v>0</v>
      </c>
      <c r="V16" s="372">
        <f t="shared" si="2"/>
        <v>0</v>
      </c>
      <c r="W16" s="372">
        <f t="shared" si="2"/>
        <v>0</v>
      </c>
    </row>
    <row r="17" spans="3:23">
      <c r="D17" s="73" t="s">
        <v>730</v>
      </c>
      <c r="F17" s="81"/>
      <c r="G17" s="81"/>
      <c r="H17" s="81"/>
      <c r="R17" t="s">
        <v>939</v>
      </c>
      <c r="S17" s="373">
        <f>SUM(S12:S15)</f>
        <v>0</v>
      </c>
      <c r="T17" s="373">
        <f t="shared" ref="T17:W17" si="3">SUM(T12:T15)</f>
        <v>0</v>
      </c>
      <c r="U17" s="373">
        <f t="shared" si="3"/>
        <v>0</v>
      </c>
      <c r="V17" s="373">
        <f t="shared" si="3"/>
        <v>0</v>
      </c>
      <c r="W17" s="373">
        <f t="shared" si="3"/>
        <v>0</v>
      </c>
    </row>
    <row r="18" spans="3:23"/>
    <row r="19" spans="3:23">
      <c r="C19" s="374"/>
      <c r="D19" t="s">
        <v>724</v>
      </c>
      <c r="F19" s="81"/>
      <c r="G19" s="81"/>
      <c r="H19" s="81"/>
      <c r="R19" t="s">
        <v>939</v>
      </c>
      <c r="S19" s="374"/>
      <c r="T19" s="374"/>
      <c r="U19" s="374"/>
      <c r="V19" s="374"/>
      <c r="W19" s="374"/>
    </row>
    <row r="20" spans="3:23">
      <c r="D20" t="s">
        <v>725</v>
      </c>
      <c r="F20" s="81"/>
      <c r="G20" s="81"/>
      <c r="H20" s="81"/>
      <c r="R20" t="s">
        <v>939</v>
      </c>
      <c r="S20" s="374"/>
      <c r="T20" s="374"/>
      <c r="U20" s="374"/>
      <c r="V20" s="374"/>
      <c r="W20" s="374"/>
    </row>
    <row r="21" spans="3:23">
      <c r="D21" t="s">
        <v>726</v>
      </c>
      <c r="F21" s="81"/>
      <c r="G21" s="81"/>
      <c r="H21" s="81"/>
      <c r="R21" t="s">
        <v>939</v>
      </c>
      <c r="S21" s="374"/>
      <c r="T21" s="374"/>
      <c r="U21" s="374"/>
      <c r="V21" s="374"/>
      <c r="W21" s="374"/>
    </row>
    <row r="22" spans="3:23">
      <c r="D22" t="s">
        <v>727</v>
      </c>
      <c r="F22" s="81"/>
      <c r="G22" s="81"/>
      <c r="H22" s="81"/>
      <c r="R22" t="s">
        <v>939</v>
      </c>
      <c r="S22" s="374"/>
      <c r="T22" s="374"/>
      <c r="U22" s="374"/>
      <c r="V22" s="374"/>
      <c r="W22" s="374"/>
    </row>
    <row r="23" spans="3:23">
      <c r="D23" t="s">
        <v>728</v>
      </c>
      <c r="F23" s="81"/>
      <c r="G23" s="81"/>
      <c r="H23" s="81"/>
      <c r="R23" t="s">
        <v>939</v>
      </c>
      <c r="S23" s="374"/>
      <c r="T23" s="374"/>
      <c r="U23" s="374"/>
      <c r="V23" s="374"/>
      <c r="W23" s="374"/>
    </row>
    <row r="24" spans="3:23">
      <c r="D24" t="s">
        <v>729</v>
      </c>
      <c r="F24" s="81"/>
      <c r="G24" s="81"/>
      <c r="H24" s="81"/>
      <c r="R24" t="s">
        <v>939</v>
      </c>
      <c r="S24" s="372">
        <f>SUM(S19:S23)</f>
        <v>0</v>
      </c>
      <c r="T24" s="372">
        <f t="shared" ref="T24:W24" si="4">SUM(T19:T23)</f>
        <v>0</v>
      </c>
      <c r="U24" s="372">
        <f t="shared" si="4"/>
        <v>0</v>
      </c>
      <c r="V24" s="372">
        <f t="shared" si="4"/>
        <v>0</v>
      </c>
      <c r="W24" s="372">
        <f t="shared" si="4"/>
        <v>0</v>
      </c>
    </row>
    <row r="25" spans="3:23">
      <c r="D25" s="73" t="s">
        <v>730</v>
      </c>
      <c r="F25" s="81"/>
      <c r="G25" s="81"/>
      <c r="H25" s="81"/>
      <c r="R25" t="s">
        <v>939</v>
      </c>
      <c r="S25" s="375">
        <f>SUM(S20:S23)</f>
        <v>0</v>
      </c>
      <c r="T25" s="375">
        <f t="shared" ref="T25:W25" si="5">SUM(T20:T23)</f>
        <v>0</v>
      </c>
      <c r="U25" s="375">
        <f t="shared" si="5"/>
        <v>0</v>
      </c>
      <c r="V25" s="375">
        <f t="shared" si="5"/>
        <v>0</v>
      </c>
      <c r="W25" s="375">
        <f t="shared" si="5"/>
        <v>0</v>
      </c>
    </row>
    <row r="26" spans="3:23"/>
    <row r="27" spans="3:23">
      <c r="C27" s="374"/>
      <c r="D27" t="s">
        <v>724</v>
      </c>
      <c r="F27" s="81"/>
      <c r="G27" s="81"/>
      <c r="H27" s="81"/>
      <c r="R27" t="s">
        <v>939</v>
      </c>
      <c r="S27" s="374"/>
      <c r="T27" s="374"/>
      <c r="U27" s="374"/>
      <c r="V27" s="374"/>
      <c r="W27" s="374"/>
    </row>
    <row r="28" spans="3:23">
      <c r="D28" t="s">
        <v>725</v>
      </c>
      <c r="F28" s="81"/>
      <c r="G28" s="81"/>
      <c r="H28" s="81"/>
      <c r="R28" t="s">
        <v>939</v>
      </c>
      <c r="S28" s="374"/>
      <c r="T28" s="374"/>
      <c r="U28" s="374"/>
      <c r="V28" s="374"/>
      <c r="W28" s="374"/>
    </row>
    <row r="29" spans="3:23">
      <c r="D29" t="s">
        <v>726</v>
      </c>
      <c r="F29" s="81"/>
      <c r="G29" s="81"/>
      <c r="H29" s="81"/>
      <c r="R29" t="s">
        <v>939</v>
      </c>
      <c r="S29" s="374"/>
      <c r="T29" s="374"/>
      <c r="U29" s="374"/>
      <c r="V29" s="374"/>
      <c r="W29" s="374"/>
    </row>
    <row r="30" spans="3:23">
      <c r="D30" t="s">
        <v>727</v>
      </c>
      <c r="F30" s="81"/>
      <c r="G30" s="81"/>
      <c r="H30" s="81"/>
      <c r="R30" t="s">
        <v>939</v>
      </c>
      <c r="S30" s="374"/>
      <c r="T30" s="374"/>
      <c r="U30" s="374"/>
      <c r="V30" s="374"/>
      <c r="W30" s="374"/>
    </row>
    <row r="31" spans="3:23">
      <c r="D31" t="s">
        <v>728</v>
      </c>
      <c r="F31" s="81"/>
      <c r="G31" s="81"/>
      <c r="H31" s="81"/>
      <c r="R31" t="s">
        <v>939</v>
      </c>
      <c r="S31" s="374"/>
      <c r="T31" s="374"/>
      <c r="U31" s="374"/>
      <c r="V31" s="374"/>
      <c r="W31" s="374"/>
    </row>
    <row r="32" spans="3:23">
      <c r="D32" t="s">
        <v>729</v>
      </c>
      <c r="F32" s="81"/>
      <c r="G32" s="81"/>
      <c r="H32" s="81"/>
      <c r="R32" t="s">
        <v>939</v>
      </c>
      <c r="S32" s="372">
        <f>SUM(S27:S31)</f>
        <v>0</v>
      </c>
      <c r="T32" s="372">
        <f t="shared" ref="T32:W32" si="6">SUM(T27:T31)</f>
        <v>0</v>
      </c>
      <c r="U32" s="372">
        <f t="shared" si="6"/>
        <v>0</v>
      </c>
      <c r="V32" s="372">
        <f t="shared" si="6"/>
        <v>0</v>
      </c>
      <c r="W32" s="372">
        <f t="shared" si="6"/>
        <v>0</v>
      </c>
    </row>
    <row r="33" spans="3:23">
      <c r="D33" s="73" t="s">
        <v>730</v>
      </c>
      <c r="F33" s="81"/>
      <c r="G33" s="81"/>
      <c r="H33" s="81"/>
      <c r="R33" t="s">
        <v>939</v>
      </c>
      <c r="S33" s="375">
        <f>SUM(S28:S31)</f>
        <v>0</v>
      </c>
      <c r="T33" s="375">
        <f t="shared" ref="T33:W33" si="7">SUM(T28:T31)</f>
        <v>0</v>
      </c>
      <c r="U33" s="375">
        <f t="shared" si="7"/>
        <v>0</v>
      </c>
      <c r="V33" s="375">
        <f t="shared" si="7"/>
        <v>0</v>
      </c>
      <c r="W33" s="375">
        <f t="shared" si="7"/>
        <v>0</v>
      </c>
    </row>
    <row r="34" spans="3:23"/>
    <row r="35" spans="3:23">
      <c r="C35" s="374"/>
      <c r="D35" t="s">
        <v>724</v>
      </c>
      <c r="F35" s="81"/>
      <c r="G35" s="81"/>
      <c r="H35" s="81"/>
      <c r="R35" t="s">
        <v>939</v>
      </c>
      <c r="S35" s="374"/>
      <c r="T35" s="374"/>
      <c r="U35" s="374"/>
      <c r="V35" s="374"/>
      <c r="W35" s="374"/>
    </row>
    <row r="36" spans="3:23">
      <c r="D36" t="s">
        <v>725</v>
      </c>
      <c r="F36" s="81"/>
      <c r="G36" s="81"/>
      <c r="H36" s="81"/>
      <c r="R36" t="s">
        <v>939</v>
      </c>
      <c r="S36" s="374"/>
      <c r="T36" s="374"/>
      <c r="U36" s="374"/>
      <c r="V36" s="374"/>
      <c r="W36" s="374"/>
    </row>
    <row r="37" spans="3:23">
      <c r="D37" t="s">
        <v>726</v>
      </c>
      <c r="F37" s="81"/>
      <c r="G37" s="81"/>
      <c r="H37" s="81"/>
      <c r="R37" t="s">
        <v>939</v>
      </c>
      <c r="S37" s="374"/>
      <c r="T37" s="374"/>
      <c r="U37" s="374"/>
      <c r="V37" s="374"/>
      <c r="W37" s="374"/>
    </row>
    <row r="38" spans="3:23">
      <c r="D38" t="s">
        <v>727</v>
      </c>
      <c r="F38" s="81"/>
      <c r="G38" s="81"/>
      <c r="H38" s="81"/>
      <c r="R38" t="s">
        <v>939</v>
      </c>
      <c r="S38" s="374"/>
      <c r="T38" s="374"/>
      <c r="U38" s="374"/>
      <c r="V38" s="374"/>
      <c r="W38" s="374"/>
    </row>
    <row r="39" spans="3:23">
      <c r="D39" t="s">
        <v>728</v>
      </c>
      <c r="F39" s="81"/>
      <c r="G39" s="81"/>
      <c r="H39" s="81"/>
      <c r="R39" t="s">
        <v>939</v>
      </c>
      <c r="S39" s="374"/>
      <c r="T39" s="374"/>
      <c r="U39" s="374"/>
      <c r="V39" s="374"/>
      <c r="W39" s="374"/>
    </row>
    <row r="40" spans="3:23">
      <c r="D40" t="s">
        <v>729</v>
      </c>
      <c r="F40" s="81"/>
      <c r="G40" s="81"/>
      <c r="H40" s="81"/>
      <c r="R40" t="s">
        <v>939</v>
      </c>
      <c r="S40" s="372">
        <f>SUM(S35:S39)</f>
        <v>0</v>
      </c>
      <c r="T40" s="372">
        <f t="shared" ref="T40" si="8">SUM(T35:T39)</f>
        <v>0</v>
      </c>
      <c r="U40" s="372">
        <f t="shared" ref="U40" si="9">SUM(U35:U39)</f>
        <v>0</v>
      </c>
      <c r="V40" s="372">
        <f t="shared" ref="V40" si="10">SUM(V35:V39)</f>
        <v>0</v>
      </c>
      <c r="W40" s="372">
        <f t="shared" ref="W40" si="11">SUM(W35:W39)</f>
        <v>0</v>
      </c>
    </row>
    <row r="41" spans="3:23">
      <c r="D41" s="73" t="s">
        <v>730</v>
      </c>
      <c r="F41" s="81"/>
      <c r="G41" s="81"/>
      <c r="H41" s="81"/>
      <c r="R41" t="s">
        <v>939</v>
      </c>
      <c r="S41" s="375">
        <f>SUM(S36:S39)</f>
        <v>0</v>
      </c>
      <c r="T41" s="375">
        <f t="shared" ref="T41:W41" si="12">SUM(T36:T39)</f>
        <v>0</v>
      </c>
      <c r="U41" s="375">
        <f t="shared" si="12"/>
        <v>0</v>
      </c>
      <c r="V41" s="375">
        <f t="shared" si="12"/>
        <v>0</v>
      </c>
      <c r="W41" s="375">
        <f t="shared" si="12"/>
        <v>0</v>
      </c>
    </row>
    <row r="42" spans="3:23"/>
    <row r="43" spans="3:23">
      <c r="C43" s="374"/>
      <c r="D43" t="s">
        <v>724</v>
      </c>
      <c r="F43" s="81"/>
      <c r="G43" s="81"/>
      <c r="H43" s="81"/>
      <c r="R43" t="s">
        <v>939</v>
      </c>
      <c r="S43" s="374"/>
      <c r="T43" s="374"/>
      <c r="U43" s="374"/>
      <c r="V43" s="374"/>
      <c r="W43" s="374"/>
    </row>
    <row r="44" spans="3:23">
      <c r="D44" t="s">
        <v>725</v>
      </c>
      <c r="F44" s="81"/>
      <c r="G44" s="81"/>
      <c r="H44" s="81"/>
      <c r="R44" t="s">
        <v>939</v>
      </c>
      <c r="S44" s="374"/>
      <c r="T44" s="374"/>
      <c r="U44" s="374"/>
      <c r="V44" s="374"/>
      <c r="W44" s="374"/>
    </row>
    <row r="45" spans="3:23">
      <c r="D45" t="s">
        <v>726</v>
      </c>
      <c r="F45" s="81"/>
      <c r="G45" s="81"/>
      <c r="H45" s="81"/>
      <c r="R45" t="s">
        <v>939</v>
      </c>
      <c r="S45" s="374"/>
      <c r="T45" s="374"/>
      <c r="U45" s="374"/>
      <c r="V45" s="374"/>
      <c r="W45" s="374"/>
    </row>
    <row r="46" spans="3:23">
      <c r="D46" t="s">
        <v>727</v>
      </c>
      <c r="F46" s="81"/>
      <c r="G46" s="81"/>
      <c r="H46" s="81"/>
      <c r="R46" t="s">
        <v>939</v>
      </c>
      <c r="S46" s="374"/>
      <c r="T46" s="374"/>
      <c r="U46" s="374"/>
      <c r="V46" s="374"/>
      <c r="W46" s="374"/>
    </row>
    <row r="47" spans="3:23">
      <c r="D47" t="s">
        <v>728</v>
      </c>
      <c r="F47" s="81"/>
      <c r="G47" s="81"/>
      <c r="H47" s="81"/>
      <c r="R47" t="s">
        <v>939</v>
      </c>
      <c r="S47" s="374"/>
      <c r="T47" s="374"/>
      <c r="U47" s="374"/>
      <c r="V47" s="374"/>
      <c r="W47" s="374"/>
    </row>
    <row r="48" spans="3:23">
      <c r="D48" t="s">
        <v>729</v>
      </c>
      <c r="F48" s="81"/>
      <c r="G48" s="81"/>
      <c r="H48" s="81"/>
      <c r="R48" t="s">
        <v>939</v>
      </c>
      <c r="S48" s="372">
        <f>SUM(S43:S47)</f>
        <v>0</v>
      </c>
      <c r="T48" s="372">
        <f t="shared" ref="T48" si="13">SUM(T43:T47)</f>
        <v>0</v>
      </c>
      <c r="U48" s="372">
        <f t="shared" ref="U48" si="14">SUM(U43:U47)</f>
        <v>0</v>
      </c>
      <c r="V48" s="372">
        <f t="shared" ref="V48" si="15">SUM(V43:V47)</f>
        <v>0</v>
      </c>
      <c r="W48" s="372">
        <f t="shared" ref="W48" si="16">SUM(W43:W47)</f>
        <v>0</v>
      </c>
    </row>
    <row r="49" spans="3:23">
      <c r="D49" s="73" t="s">
        <v>730</v>
      </c>
      <c r="F49" s="81"/>
      <c r="G49" s="81"/>
      <c r="H49" s="81"/>
      <c r="R49" t="s">
        <v>939</v>
      </c>
      <c r="S49" s="375">
        <f>SUM(S44:S47)</f>
        <v>0</v>
      </c>
      <c r="T49" s="375">
        <f t="shared" ref="T49:V49" si="17">SUM(T44:T47)</f>
        <v>0</v>
      </c>
      <c r="U49" s="375">
        <f t="shared" si="17"/>
        <v>0</v>
      </c>
      <c r="V49" s="375">
        <f t="shared" si="17"/>
        <v>0</v>
      </c>
      <c r="W49" s="375">
        <f>SUM(W44:W47)</f>
        <v>0</v>
      </c>
    </row>
    <row r="50" spans="3:23"/>
    <row r="51" spans="3:23">
      <c r="C51" s="374"/>
      <c r="D51" t="s">
        <v>724</v>
      </c>
      <c r="F51" s="81"/>
      <c r="G51" s="81"/>
      <c r="H51" s="81"/>
      <c r="R51" t="s">
        <v>939</v>
      </c>
      <c r="S51" s="374"/>
      <c r="T51" s="374"/>
      <c r="U51" s="374"/>
      <c r="V51" s="374"/>
      <c r="W51" s="374"/>
    </row>
    <row r="52" spans="3:23">
      <c r="D52" t="s">
        <v>725</v>
      </c>
      <c r="F52" s="81"/>
      <c r="G52" s="81"/>
      <c r="H52" s="81"/>
      <c r="R52" t="s">
        <v>939</v>
      </c>
      <c r="S52" s="374"/>
      <c r="T52" s="374"/>
      <c r="U52" s="374"/>
      <c r="V52" s="374"/>
      <c r="W52" s="374"/>
    </row>
    <row r="53" spans="3:23">
      <c r="D53" t="s">
        <v>726</v>
      </c>
      <c r="F53" s="81"/>
      <c r="G53" s="81"/>
      <c r="H53" s="81"/>
      <c r="R53" t="s">
        <v>939</v>
      </c>
      <c r="S53" s="374"/>
      <c r="T53" s="374"/>
      <c r="U53" s="374"/>
      <c r="V53" s="374"/>
      <c r="W53" s="374"/>
    </row>
    <row r="54" spans="3:23">
      <c r="D54" t="s">
        <v>727</v>
      </c>
      <c r="F54" s="81"/>
      <c r="G54" s="81"/>
      <c r="H54" s="81"/>
      <c r="R54" t="s">
        <v>939</v>
      </c>
      <c r="S54" s="374"/>
      <c r="T54" s="374"/>
      <c r="U54" s="374"/>
      <c r="V54" s="374"/>
      <c r="W54" s="374"/>
    </row>
    <row r="55" spans="3:23">
      <c r="D55" t="s">
        <v>728</v>
      </c>
      <c r="F55" s="81"/>
      <c r="G55" s="81"/>
      <c r="H55" s="81"/>
      <c r="R55" t="s">
        <v>939</v>
      </c>
      <c r="S55" s="374"/>
      <c r="T55" s="374"/>
      <c r="U55" s="374"/>
      <c r="V55" s="374"/>
      <c r="W55" s="374"/>
    </row>
    <row r="56" spans="3:23">
      <c r="D56" t="s">
        <v>729</v>
      </c>
      <c r="F56" s="81"/>
      <c r="G56" s="81"/>
      <c r="H56" s="81"/>
      <c r="R56" t="s">
        <v>939</v>
      </c>
      <c r="S56" s="372">
        <f>SUM(S51:S55)</f>
        <v>0</v>
      </c>
      <c r="T56" s="372">
        <f>SUM(T51:T55)</f>
        <v>0</v>
      </c>
      <c r="U56" s="372">
        <f t="shared" ref="U56" si="18">SUM(U51:U55)</f>
        <v>0</v>
      </c>
      <c r="V56" s="372">
        <f t="shared" ref="V56" si="19">SUM(V51:V55)</f>
        <v>0</v>
      </c>
      <c r="W56" s="372">
        <f t="shared" ref="W56" si="20">SUM(W51:W55)</f>
        <v>0</v>
      </c>
    </row>
    <row r="57" spans="3:23">
      <c r="D57" s="73" t="s">
        <v>730</v>
      </c>
      <c r="F57" s="81"/>
      <c r="G57" s="81"/>
      <c r="H57" s="81"/>
      <c r="R57" t="s">
        <v>939</v>
      </c>
      <c r="S57" s="375">
        <f>SUM(S52:S55)</f>
        <v>0</v>
      </c>
      <c r="T57" s="375">
        <f t="shared" ref="T57:W57" si="21">SUM(T52:T55)</f>
        <v>0</v>
      </c>
      <c r="U57" s="375">
        <f t="shared" si="21"/>
        <v>0</v>
      </c>
      <c r="V57" s="375">
        <f t="shared" si="21"/>
        <v>0</v>
      </c>
      <c r="W57" s="375">
        <f t="shared" si="21"/>
        <v>0</v>
      </c>
    </row>
    <row r="58" spans="3:23"/>
    <row r="59" spans="3:23">
      <c r="C59" s="374"/>
      <c r="D59" t="s">
        <v>724</v>
      </c>
      <c r="F59" s="81"/>
      <c r="G59" s="81"/>
      <c r="H59" s="81"/>
      <c r="R59" t="s">
        <v>939</v>
      </c>
      <c r="S59" s="374"/>
      <c r="T59" s="374"/>
      <c r="U59" s="374"/>
      <c r="V59" s="374"/>
      <c r="W59" s="374"/>
    </row>
    <row r="60" spans="3:23">
      <c r="D60" t="s">
        <v>725</v>
      </c>
      <c r="F60" s="81"/>
      <c r="G60" s="81"/>
      <c r="H60" s="81"/>
      <c r="R60" t="s">
        <v>939</v>
      </c>
      <c r="S60" s="374"/>
      <c r="T60" s="374"/>
      <c r="U60" s="374"/>
      <c r="V60" s="374"/>
      <c r="W60" s="374"/>
    </row>
    <row r="61" spans="3:23">
      <c r="D61" t="s">
        <v>726</v>
      </c>
      <c r="F61" s="81"/>
      <c r="G61" s="81"/>
      <c r="H61" s="81"/>
      <c r="R61" t="s">
        <v>939</v>
      </c>
      <c r="S61" s="374"/>
      <c r="T61" s="374"/>
      <c r="U61" s="374"/>
      <c r="V61" s="374"/>
      <c r="W61" s="374"/>
    </row>
    <row r="62" spans="3:23">
      <c r="D62" t="s">
        <v>727</v>
      </c>
      <c r="F62" s="81"/>
      <c r="G62" s="81"/>
      <c r="H62" s="81"/>
      <c r="R62" t="s">
        <v>939</v>
      </c>
      <c r="S62" s="374"/>
      <c r="T62" s="374"/>
      <c r="U62" s="374"/>
      <c r="V62" s="374"/>
      <c r="W62" s="374"/>
    </row>
    <row r="63" spans="3:23">
      <c r="D63" t="s">
        <v>728</v>
      </c>
      <c r="F63" s="81"/>
      <c r="G63" s="81"/>
      <c r="H63" s="81"/>
      <c r="R63" t="s">
        <v>939</v>
      </c>
      <c r="S63" s="374"/>
      <c r="T63" s="374"/>
      <c r="U63" s="374"/>
      <c r="V63" s="374"/>
      <c r="W63" s="374"/>
    </row>
    <row r="64" spans="3:23">
      <c r="D64" t="s">
        <v>729</v>
      </c>
      <c r="F64" s="81"/>
      <c r="G64" s="81"/>
      <c r="H64" s="81"/>
      <c r="R64" t="s">
        <v>939</v>
      </c>
      <c r="S64" s="372">
        <f>SUM(S59:S63)</f>
        <v>0</v>
      </c>
      <c r="T64" s="372">
        <f t="shared" ref="T64" si="22">SUM(T59:T63)</f>
        <v>0</v>
      </c>
      <c r="U64" s="372">
        <f t="shared" ref="U64" si="23">SUM(U59:U63)</f>
        <v>0</v>
      </c>
      <c r="V64" s="372">
        <f t="shared" ref="V64" si="24">SUM(V59:V63)</f>
        <v>0</v>
      </c>
      <c r="W64" s="372">
        <f t="shared" ref="W64" si="25">SUM(W59:W63)</f>
        <v>0</v>
      </c>
    </row>
    <row r="65" spans="1:23" ht="15">
      <c r="A65" s="78"/>
      <c r="B65" s="78"/>
      <c r="D65" s="73" t="s">
        <v>730</v>
      </c>
      <c r="F65" s="81"/>
      <c r="G65" s="81"/>
      <c r="H65" s="81"/>
      <c r="R65" t="s">
        <v>939</v>
      </c>
      <c r="S65" s="375">
        <f>SUM(S60:S63)</f>
        <v>0</v>
      </c>
      <c r="T65" s="375">
        <f t="shared" ref="T65:W65" si="26">SUM(T60:T63)</f>
        <v>0</v>
      </c>
      <c r="U65" s="375">
        <f>SUM(U60:U63)</f>
        <v>0</v>
      </c>
      <c r="V65" s="375">
        <f t="shared" si="26"/>
        <v>0</v>
      </c>
      <c r="W65" s="375">
        <f t="shared" si="26"/>
        <v>0</v>
      </c>
    </row>
    <row r="66" spans="1:23"/>
    <row r="67" spans="1:23">
      <c r="C67" s="374"/>
      <c r="D67" t="s">
        <v>724</v>
      </c>
      <c r="F67" s="81"/>
      <c r="G67" s="81"/>
      <c r="H67" s="81"/>
      <c r="R67" t="s">
        <v>939</v>
      </c>
      <c r="S67" s="374"/>
      <c r="T67" s="374"/>
      <c r="U67" s="374"/>
      <c r="V67" s="374"/>
      <c r="W67" s="374"/>
    </row>
    <row r="68" spans="1:23">
      <c r="D68" t="s">
        <v>725</v>
      </c>
      <c r="F68" s="81"/>
      <c r="G68" s="81"/>
      <c r="H68" s="81"/>
      <c r="R68" t="s">
        <v>939</v>
      </c>
      <c r="S68" s="374"/>
      <c r="T68" s="374"/>
      <c r="U68" s="374"/>
      <c r="V68" s="374"/>
      <c r="W68" s="374"/>
    </row>
    <row r="69" spans="1:23">
      <c r="D69" t="s">
        <v>726</v>
      </c>
      <c r="F69" s="81"/>
      <c r="G69" s="81"/>
      <c r="H69" s="81"/>
      <c r="R69" t="s">
        <v>939</v>
      </c>
      <c r="S69" s="374"/>
      <c r="T69" s="374"/>
      <c r="U69" s="374"/>
      <c r="V69" s="374"/>
      <c r="W69" s="374"/>
    </row>
    <row r="70" spans="1:23">
      <c r="D70" t="s">
        <v>727</v>
      </c>
      <c r="F70" s="81"/>
      <c r="G70" s="81"/>
      <c r="H70" s="81"/>
      <c r="R70" t="s">
        <v>939</v>
      </c>
      <c r="S70" s="374"/>
      <c r="T70" s="374"/>
      <c r="U70" s="374"/>
      <c r="V70" s="374"/>
      <c r="W70" s="374"/>
    </row>
    <row r="71" spans="1:23">
      <c r="D71" t="s">
        <v>728</v>
      </c>
      <c r="F71" s="81"/>
      <c r="G71" s="81"/>
      <c r="H71" s="81"/>
      <c r="R71" t="s">
        <v>939</v>
      </c>
      <c r="S71" s="374"/>
      <c r="T71" s="374"/>
      <c r="U71" s="374"/>
      <c r="V71" s="374"/>
      <c r="W71" s="374"/>
    </row>
    <row r="72" spans="1:23">
      <c r="D72" t="s">
        <v>729</v>
      </c>
      <c r="F72" s="81"/>
      <c r="G72" s="81"/>
      <c r="H72" s="81"/>
      <c r="R72" t="s">
        <v>939</v>
      </c>
      <c r="S72" s="372">
        <f>SUM(S67:S71)</f>
        <v>0</v>
      </c>
      <c r="T72" s="372">
        <f>SUM(T67:T71)</f>
        <v>0</v>
      </c>
      <c r="U72" s="372">
        <f t="shared" ref="U72" si="27">SUM(U67:U71)</f>
        <v>0</v>
      </c>
      <c r="V72" s="372">
        <f t="shared" ref="V72" si="28">SUM(V67:V71)</f>
        <v>0</v>
      </c>
      <c r="W72" s="372">
        <f t="shared" ref="W72" si="29">SUM(W67:W71)</f>
        <v>0</v>
      </c>
    </row>
    <row r="73" spans="1:23" ht="15">
      <c r="A73" s="78"/>
      <c r="B73" s="78"/>
      <c r="D73" s="73" t="s">
        <v>730</v>
      </c>
      <c r="F73" s="81"/>
      <c r="G73" s="81"/>
      <c r="H73" s="81"/>
      <c r="R73" t="s">
        <v>939</v>
      </c>
      <c r="S73" s="375">
        <f>SUM(S68:S71)</f>
        <v>0</v>
      </c>
      <c r="T73" s="375">
        <f t="shared" ref="T73:W73" si="30">SUM(T68:T71)</f>
        <v>0</v>
      </c>
      <c r="U73" s="375">
        <f t="shared" si="30"/>
        <v>0</v>
      </c>
      <c r="V73" s="375">
        <f t="shared" si="30"/>
        <v>0</v>
      </c>
      <c r="W73" s="375">
        <f t="shared" si="30"/>
        <v>0</v>
      </c>
    </row>
    <row r="74"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tabColor theme="6"/>
    <pageSetUpPr autoPageBreaks="0"/>
  </sheetPr>
  <dimension ref="A1:AI54"/>
  <sheetViews>
    <sheetView zoomScaleNormal="100" workbookViewId="0">
      <selection activeCell="R15" sqref="R15"/>
    </sheetView>
  </sheetViews>
  <sheetFormatPr defaultColWidth="0" defaultRowHeight="12.75" zeroHeight="1"/>
  <cols>
    <col min="1" max="1" width="1.75" customWidth="1"/>
    <col min="2" max="3" width="9.25" customWidth="1"/>
    <col min="4" max="4" width="32.25" bestFit="1" customWidth="1"/>
    <col min="5" max="17" width="1.75" customWidth="1"/>
    <col min="18" max="18" width="12.75" bestFit="1" customWidth="1"/>
    <col min="19" max="24" width="9.25" customWidth="1"/>
    <col min="25"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50</v>
      </c>
      <c r="B4" s="27"/>
      <c r="C4" s="7"/>
      <c r="D4" s="7"/>
      <c r="E4" s="7"/>
      <c r="F4" s="7"/>
      <c r="G4" s="7"/>
      <c r="H4" s="7"/>
      <c r="I4" s="7"/>
      <c r="J4" s="7"/>
      <c r="K4" s="7"/>
      <c r="L4" s="7"/>
      <c r="M4" s="7"/>
      <c r="N4" s="7"/>
      <c r="O4" s="7"/>
      <c r="P4" s="7"/>
      <c r="Q4" s="7"/>
      <c r="R4" s="7"/>
      <c r="S4" s="7"/>
      <c r="T4" s="7"/>
      <c r="U4" s="7"/>
      <c r="V4" s="7"/>
      <c r="W4" s="7"/>
      <c r="X4" s="7"/>
    </row>
    <row r="5" spans="1:24"/>
    <row r="6" spans="1:24">
      <c r="S6" s="502" t="s">
        <v>254</v>
      </c>
      <c r="T6" s="503"/>
      <c r="U6" s="503"/>
      <c r="V6" s="503"/>
      <c r="W6" s="504"/>
    </row>
    <row r="7" spans="1:24">
      <c r="A7" s="73"/>
      <c r="B7" s="73"/>
      <c r="C7" s="73"/>
      <c r="D7" s="73" t="s">
        <v>638</v>
      </c>
      <c r="E7" s="83" t="s">
        <v>672</v>
      </c>
      <c r="F7" s="83" t="s">
        <v>673</v>
      </c>
      <c r="G7" s="83" t="s">
        <v>674</v>
      </c>
      <c r="H7" s="83" t="s">
        <v>675</v>
      </c>
      <c r="I7" s="83" t="s">
        <v>676</v>
      </c>
      <c r="J7" s="83" t="s">
        <v>677</v>
      </c>
      <c r="K7" s="83" t="s">
        <v>678</v>
      </c>
      <c r="L7" s="83" t="s">
        <v>679</v>
      </c>
      <c r="M7" s="83" t="s">
        <v>680</v>
      </c>
      <c r="N7" s="83" t="s">
        <v>681</v>
      </c>
      <c r="O7" s="83" t="s">
        <v>682</v>
      </c>
      <c r="P7" s="83" t="s">
        <v>683</v>
      </c>
      <c r="Q7" s="83" t="s">
        <v>684</v>
      </c>
      <c r="R7" s="73" t="s">
        <v>230</v>
      </c>
      <c r="S7" s="242" t="s">
        <v>182</v>
      </c>
      <c r="T7" s="242" t="s">
        <v>7</v>
      </c>
      <c r="U7" s="242" t="s">
        <v>185</v>
      </c>
      <c r="V7" s="242" t="s">
        <v>186</v>
      </c>
      <c r="W7" s="242" t="s">
        <v>187</v>
      </c>
      <c r="X7" s="73"/>
    </row>
    <row r="8" spans="1:24">
      <c r="E8" s="73"/>
      <c r="F8" s="73"/>
      <c r="G8" s="73"/>
      <c r="H8" s="73"/>
    </row>
    <row r="9" spans="1:24" ht="18">
      <c r="A9" s="62"/>
      <c r="B9" s="37"/>
      <c r="C9" s="62"/>
      <c r="D9" s="62"/>
      <c r="E9" s="62"/>
      <c r="F9" s="62"/>
      <c r="G9" s="62"/>
      <c r="H9" s="62"/>
      <c r="I9" s="62"/>
      <c r="J9" s="62"/>
      <c r="K9" s="62"/>
      <c r="L9" s="62"/>
      <c r="M9" s="62"/>
      <c r="N9" s="62"/>
      <c r="O9" s="62"/>
      <c r="P9" s="62"/>
      <c r="Q9" s="62"/>
      <c r="R9" s="62"/>
      <c r="S9" s="62"/>
      <c r="T9" s="62"/>
      <c r="U9" s="62"/>
      <c r="V9" s="62"/>
      <c r="W9" s="62"/>
    </row>
    <row r="10" spans="1:24"/>
    <row r="11" spans="1:24" ht="14.25">
      <c r="A11" s="53"/>
      <c r="B11" s="61" t="s">
        <v>529</v>
      </c>
      <c r="C11" s="62"/>
      <c r="D11" s="62"/>
      <c r="E11" s="62"/>
      <c r="F11" s="62"/>
      <c r="G11" s="62"/>
      <c r="H11" s="62"/>
      <c r="I11" s="62"/>
      <c r="J11" s="62"/>
      <c r="K11" s="62"/>
      <c r="L11" s="62"/>
      <c r="M11" s="62"/>
      <c r="N11" s="62"/>
      <c r="O11" s="62"/>
      <c r="P11" s="62"/>
      <c r="Q11" s="62"/>
      <c r="R11" s="62"/>
      <c r="S11" s="62"/>
      <c r="T11" s="62"/>
      <c r="U11" s="62"/>
      <c r="V11" s="62"/>
      <c r="W11" s="62"/>
    </row>
    <row r="12" spans="1:24"/>
    <row r="13" spans="1:24">
      <c r="D13" t="s">
        <v>731</v>
      </c>
      <c r="R13" t="s">
        <v>939</v>
      </c>
      <c r="S13" s="376">
        <f>S42</f>
        <v>0</v>
      </c>
      <c r="T13" s="376">
        <f>T42</f>
        <v>0</v>
      </c>
      <c r="U13" s="376">
        <f>U42</f>
        <v>0</v>
      </c>
      <c r="V13" s="376">
        <f>V42</f>
        <v>0</v>
      </c>
      <c r="W13" s="376">
        <f>W42</f>
        <v>0</v>
      </c>
    </row>
    <row r="14" spans="1:24">
      <c r="D14" t="s">
        <v>732</v>
      </c>
      <c r="R14" t="s">
        <v>939</v>
      </c>
      <c r="S14" s="377"/>
      <c r="T14" s="377"/>
      <c r="U14" s="377"/>
      <c r="V14" s="377"/>
      <c r="W14" s="377"/>
    </row>
    <row r="15" spans="1:24">
      <c r="D15" t="s">
        <v>733</v>
      </c>
      <c r="R15" t="s">
        <v>939</v>
      </c>
      <c r="S15" s="377"/>
      <c r="T15" s="377"/>
      <c r="U15" s="377"/>
      <c r="V15" s="377"/>
      <c r="W15" s="377"/>
    </row>
    <row r="16" spans="1:24">
      <c r="D16" t="s">
        <v>734</v>
      </c>
      <c r="R16" t="s">
        <v>939</v>
      </c>
      <c r="S16" s="377"/>
      <c r="T16" s="377"/>
      <c r="U16" s="377"/>
      <c r="V16" s="377"/>
      <c r="W16" s="377"/>
    </row>
    <row r="17" spans="2:23">
      <c r="D17" t="s">
        <v>735</v>
      </c>
      <c r="R17" t="s">
        <v>939</v>
      </c>
      <c r="S17" s="377"/>
      <c r="T17" s="377"/>
      <c r="U17" s="377"/>
      <c r="V17" s="377"/>
      <c r="W17" s="377"/>
    </row>
    <row r="18" spans="2:23">
      <c r="D18" t="s">
        <v>736</v>
      </c>
      <c r="R18" t="s">
        <v>939</v>
      </c>
      <c r="S18" s="377"/>
      <c r="T18" s="377"/>
      <c r="U18" s="377"/>
      <c r="V18" s="377"/>
      <c r="W18" s="377"/>
    </row>
    <row r="19" spans="2:23">
      <c r="D19" t="s">
        <v>737</v>
      </c>
      <c r="R19" t="s">
        <v>939</v>
      </c>
      <c r="S19" s="377"/>
      <c r="T19" s="377"/>
      <c r="U19" s="377"/>
      <c r="V19" s="377"/>
      <c r="W19" s="377"/>
    </row>
    <row r="20" spans="2:23">
      <c r="D20" s="73" t="s">
        <v>708</v>
      </c>
      <c r="E20" s="73"/>
      <c r="F20" s="73"/>
      <c r="G20" s="73"/>
      <c r="H20" s="73"/>
      <c r="I20" s="73"/>
      <c r="J20" s="73"/>
      <c r="K20" s="73"/>
      <c r="L20" s="73"/>
      <c r="M20" s="73"/>
      <c r="N20" s="73"/>
      <c r="O20" s="73"/>
      <c r="P20" s="73"/>
      <c r="Q20" s="73"/>
      <c r="R20" s="73" t="s">
        <v>939</v>
      </c>
      <c r="S20" s="378">
        <f>SUM(S13:S19)</f>
        <v>0</v>
      </c>
      <c r="T20" s="378">
        <f t="shared" ref="T20:W20" si="0">SUM(T13:T19)</f>
        <v>0</v>
      </c>
      <c r="U20" s="378">
        <f t="shared" si="0"/>
        <v>0</v>
      </c>
      <c r="V20" s="378">
        <f t="shared" si="0"/>
        <v>0</v>
      </c>
      <c r="W20" s="378">
        <f t="shared" si="0"/>
        <v>0</v>
      </c>
    </row>
    <row r="21" spans="2:23">
      <c r="D21" t="s">
        <v>738</v>
      </c>
      <c r="R21" t="s">
        <v>939</v>
      </c>
      <c r="S21" s="377"/>
      <c r="T21" s="377"/>
      <c r="U21" s="377"/>
      <c r="V21" s="377"/>
      <c r="W21" s="377"/>
    </row>
    <row r="22" spans="2:23">
      <c r="D22" t="s">
        <v>739</v>
      </c>
      <c r="R22" t="s">
        <v>939</v>
      </c>
      <c r="S22" s="377"/>
      <c r="T22" s="377"/>
      <c r="U22" s="377"/>
      <c r="V22" s="377"/>
      <c r="W22" s="377"/>
    </row>
    <row r="23" spans="2:23">
      <c r="D23" s="73" t="s">
        <v>740</v>
      </c>
      <c r="R23" s="73" t="s">
        <v>939</v>
      </c>
      <c r="S23" s="379">
        <f>SUM(S20:S22)</f>
        <v>0</v>
      </c>
      <c r="T23" s="379">
        <f t="shared" ref="T23:W23" si="1">SUM(T20:T22)</f>
        <v>0</v>
      </c>
      <c r="U23" s="379">
        <f t="shared" si="1"/>
        <v>0</v>
      </c>
      <c r="V23" s="379">
        <f t="shared" si="1"/>
        <v>0</v>
      </c>
      <c r="W23" s="379">
        <f t="shared" si="1"/>
        <v>0</v>
      </c>
    </row>
    <row r="24" spans="2:23">
      <c r="D24" s="73"/>
      <c r="R24" s="73"/>
    </row>
    <row r="25" spans="2:23" ht="14.25">
      <c r="B25" s="61" t="s">
        <v>741</v>
      </c>
      <c r="C25" s="62"/>
      <c r="D25" s="62"/>
      <c r="E25" s="62"/>
      <c r="F25" s="62"/>
      <c r="G25" s="62"/>
      <c r="H25" s="62"/>
      <c r="I25" s="62"/>
      <c r="J25" s="62"/>
      <c r="K25" s="62"/>
      <c r="L25" s="62"/>
      <c r="M25" s="62"/>
      <c r="N25" s="62"/>
      <c r="O25" s="62"/>
      <c r="P25" s="62"/>
      <c r="Q25" s="62"/>
      <c r="R25" s="62"/>
      <c r="S25" s="62"/>
      <c r="T25" s="62"/>
      <c r="U25" s="62"/>
      <c r="V25" s="62"/>
      <c r="W25" s="62"/>
    </row>
    <row r="26" spans="2:23">
      <c r="D26" s="73"/>
      <c r="R26" s="73"/>
    </row>
    <row r="27" spans="2:23">
      <c r="D27" s="125" t="s">
        <v>742</v>
      </c>
      <c r="R27" t="s">
        <v>939</v>
      </c>
      <c r="S27" s="377"/>
      <c r="T27" s="377"/>
      <c r="U27" s="377"/>
      <c r="V27" s="377"/>
      <c r="W27" s="377"/>
    </row>
    <row r="28" spans="2:23">
      <c r="D28" s="125" t="s">
        <v>743</v>
      </c>
      <c r="R28" t="s">
        <v>939</v>
      </c>
      <c r="S28" s="377"/>
      <c r="T28" s="377"/>
      <c r="U28" s="377"/>
      <c r="V28" s="377"/>
      <c r="W28" s="377"/>
    </row>
    <row r="29" spans="2:23">
      <c r="D29" s="125" t="s">
        <v>744</v>
      </c>
      <c r="R29" t="s">
        <v>939</v>
      </c>
      <c r="S29" s="377"/>
      <c r="T29" s="377"/>
      <c r="U29" s="377"/>
      <c r="V29" s="377"/>
      <c r="W29" s="377"/>
    </row>
    <row r="30" spans="2:23">
      <c r="D30" s="125" t="s">
        <v>745</v>
      </c>
      <c r="R30" t="s">
        <v>939</v>
      </c>
      <c r="S30" s="377"/>
      <c r="T30" s="377"/>
      <c r="U30" s="377"/>
      <c r="V30" s="377"/>
      <c r="W30" s="377"/>
    </row>
    <row r="31" spans="2:23">
      <c r="D31" s="125" t="s">
        <v>746</v>
      </c>
      <c r="R31" t="s">
        <v>939</v>
      </c>
      <c r="S31" s="377"/>
      <c r="T31" s="377"/>
      <c r="U31" s="377"/>
      <c r="V31" s="377"/>
      <c r="W31" s="377"/>
    </row>
    <row r="32" spans="2:23">
      <c r="D32" s="125" t="s">
        <v>747</v>
      </c>
      <c r="R32" t="s">
        <v>939</v>
      </c>
      <c r="S32" s="377"/>
      <c r="T32" s="377"/>
      <c r="U32" s="377"/>
      <c r="V32" s="377"/>
      <c r="W32" s="377"/>
    </row>
    <row r="33" spans="4:23">
      <c r="D33" s="125" t="s">
        <v>748</v>
      </c>
      <c r="R33" t="s">
        <v>939</v>
      </c>
      <c r="S33" s="377"/>
      <c r="T33" s="377"/>
      <c r="U33" s="377"/>
      <c r="V33" s="377"/>
      <c r="W33" s="377"/>
    </row>
    <row r="34" spans="4:23">
      <c r="D34" s="138" t="s">
        <v>749</v>
      </c>
      <c r="R34" s="73" t="s">
        <v>939</v>
      </c>
      <c r="S34" s="379">
        <f>SUM(S27:S33)</f>
        <v>0</v>
      </c>
      <c r="T34" s="379">
        <f t="shared" ref="T34:V34" si="2">SUM(T27:T33)</f>
        <v>0</v>
      </c>
      <c r="U34" s="379">
        <f t="shared" si="2"/>
        <v>0</v>
      </c>
      <c r="V34" s="379">
        <f t="shared" si="2"/>
        <v>0</v>
      </c>
      <c r="W34" s="379">
        <f>SUM(W27:W33)</f>
        <v>0</v>
      </c>
    </row>
    <row r="35" spans="4:23"/>
    <row r="36" spans="4:23">
      <c r="D36" s="125" t="s">
        <v>750</v>
      </c>
      <c r="R36" t="s">
        <v>939</v>
      </c>
      <c r="S36" s="377"/>
      <c r="T36" s="377"/>
      <c r="U36" s="377"/>
      <c r="V36" s="377"/>
      <c r="W36" s="377"/>
    </row>
    <row r="37" spans="4:23">
      <c r="D37" s="125" t="s">
        <v>751</v>
      </c>
      <c r="R37" t="s">
        <v>939</v>
      </c>
      <c r="S37" s="377"/>
      <c r="T37" s="377"/>
      <c r="U37" s="377"/>
      <c r="V37" s="377"/>
      <c r="W37" s="377"/>
    </row>
    <row r="38" spans="4:23">
      <c r="D38" s="125" t="s">
        <v>752</v>
      </c>
      <c r="R38" t="s">
        <v>939</v>
      </c>
      <c r="S38" s="377"/>
      <c r="T38" s="377"/>
      <c r="U38" s="377"/>
      <c r="V38" s="377"/>
      <c r="W38" s="377"/>
    </row>
    <row r="39" spans="4:23">
      <c r="D39" s="125" t="s">
        <v>753</v>
      </c>
      <c r="R39" t="s">
        <v>939</v>
      </c>
      <c r="S39" s="377"/>
      <c r="T39" s="377"/>
      <c r="U39" s="377"/>
      <c r="V39" s="377"/>
      <c r="W39" s="377"/>
    </row>
    <row r="40" spans="4:23">
      <c r="D40" s="138" t="s">
        <v>754</v>
      </c>
      <c r="R40" s="73" t="s">
        <v>939</v>
      </c>
      <c r="S40" s="378">
        <f>SUM(S36:S39)</f>
        <v>0</v>
      </c>
      <c r="T40" s="378">
        <f t="shared" ref="T40:W40" si="3">SUM(T36:T39)</f>
        <v>0</v>
      </c>
      <c r="U40" s="378">
        <f>SUM(U36:U39)</f>
        <v>0</v>
      </c>
      <c r="V40" s="378">
        <f t="shared" si="3"/>
        <v>0</v>
      </c>
      <c r="W40" s="378">
        <f t="shared" si="3"/>
        <v>0</v>
      </c>
    </row>
    <row r="41" spans="4:23">
      <c r="D41" s="125" t="s">
        <v>755</v>
      </c>
      <c r="R41" t="s">
        <v>939</v>
      </c>
      <c r="S41" s="377"/>
      <c r="T41" s="377"/>
      <c r="U41" s="377"/>
      <c r="V41" s="377"/>
      <c r="W41" s="377"/>
    </row>
    <row r="42" spans="4:23">
      <c r="D42" s="138" t="s">
        <v>749</v>
      </c>
      <c r="R42" s="73" t="s">
        <v>939</v>
      </c>
      <c r="S42" s="379">
        <f>SUM(S40:S41)</f>
        <v>0</v>
      </c>
      <c r="T42" s="379">
        <f t="shared" ref="T42:W42" si="4">SUM(T40:T41)</f>
        <v>0</v>
      </c>
      <c r="U42" s="379">
        <f t="shared" si="4"/>
        <v>0</v>
      </c>
      <c r="V42" s="379">
        <f>SUM(V40:V41)</f>
        <v>0</v>
      </c>
      <c r="W42" s="379">
        <f t="shared" si="4"/>
        <v>0</v>
      </c>
    </row>
    <row r="43" spans="4:23"/>
    <row r="44" spans="4:23">
      <c r="D44" s="125" t="s">
        <v>347</v>
      </c>
      <c r="S44" s="286" t="str">
        <f>IF(ABS(S34-S42)&lt;0.01,"OK","ERROR")</f>
        <v>OK</v>
      </c>
      <c r="T44" s="286" t="str">
        <f>IF(ABS(T34-T42)&lt;0.01,"OK","ERROR")</f>
        <v>OK</v>
      </c>
      <c r="U44" s="286" t="str">
        <f>IF(ABS(U34-U42)&lt;0.01,"OK","ERROR")</f>
        <v>OK</v>
      </c>
      <c r="V44" s="286" t="str">
        <f>IF(ABS(V34-V42)&lt;0.01,"OK","ERROR")</f>
        <v>OK</v>
      </c>
      <c r="W44" s="286" t="str">
        <f>IF(ABS(W34-W42)&lt;0.01,"OK","ERROR")</f>
        <v>OK</v>
      </c>
    </row>
    <row r="45" spans="4:23">
      <c r="D45" s="125"/>
      <c r="S45" s="142"/>
      <c r="T45" s="142"/>
      <c r="U45" s="142"/>
      <c r="V45" s="142"/>
      <c r="W45" s="142"/>
    </row>
    <row r="53" spans="4:18" hidden="1">
      <c r="D53" s="138"/>
      <c r="R53" s="73"/>
    </row>
    <row r="54" spans="4:18" hidden="1">
      <c r="D54" s="125"/>
      <c r="R54" s="73"/>
    </row>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tabColor theme="6"/>
    <pageSetUpPr autoPageBreaks="0"/>
  </sheetPr>
  <dimension ref="A1:AI106"/>
  <sheetViews>
    <sheetView zoomScaleNormal="100" workbookViewId="0"/>
  </sheetViews>
  <sheetFormatPr defaultColWidth="0" defaultRowHeight="12.75" zeroHeight="1"/>
  <cols>
    <col min="1" max="1" width="1.75" customWidth="1"/>
    <col min="2" max="3" width="9.25" customWidth="1"/>
    <col min="4" max="4" width="23.875" bestFit="1" customWidth="1"/>
    <col min="5" max="17" width="1.75" customWidth="1"/>
    <col min="18" max="24" width="9.25" customWidth="1"/>
    <col min="25"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51</v>
      </c>
      <c r="B4" s="27"/>
      <c r="C4" s="7"/>
      <c r="D4" s="7"/>
      <c r="E4" s="7"/>
      <c r="F4" s="7"/>
      <c r="G4" s="7"/>
      <c r="H4" s="7"/>
      <c r="I4" s="7"/>
      <c r="J4" s="7"/>
      <c r="K4" s="7"/>
      <c r="L4" s="7"/>
      <c r="M4" s="7"/>
      <c r="N4" s="7"/>
      <c r="O4" s="7"/>
      <c r="P4" s="7"/>
      <c r="Q4" s="7"/>
      <c r="R4" s="7"/>
      <c r="S4" s="7"/>
      <c r="T4" s="7"/>
      <c r="U4" s="7"/>
      <c r="V4" s="7"/>
      <c r="W4" s="7"/>
      <c r="X4" s="7"/>
    </row>
    <row r="5" spans="1:24"/>
    <row r="6" spans="1:24">
      <c r="S6" s="502" t="s">
        <v>254</v>
      </c>
      <c r="T6" s="503"/>
      <c r="U6" s="503"/>
      <c r="V6" s="503"/>
      <c r="W6" s="504"/>
    </row>
    <row r="7" spans="1:24">
      <c r="A7" s="73"/>
      <c r="B7" s="73"/>
      <c r="C7" s="73"/>
      <c r="D7" s="73" t="s">
        <v>756</v>
      </c>
      <c r="E7" s="83" t="s">
        <v>672</v>
      </c>
      <c r="F7" s="83" t="s">
        <v>673</v>
      </c>
      <c r="G7" s="83" t="s">
        <v>674</v>
      </c>
      <c r="H7" s="83" t="s">
        <v>675</v>
      </c>
      <c r="I7" s="83" t="s">
        <v>676</v>
      </c>
      <c r="J7" s="83" t="s">
        <v>677</v>
      </c>
      <c r="K7" s="83" t="s">
        <v>678</v>
      </c>
      <c r="L7" s="83" t="s">
        <v>679</v>
      </c>
      <c r="M7" s="83" t="s">
        <v>680</v>
      </c>
      <c r="N7" s="83" t="s">
        <v>681</v>
      </c>
      <c r="O7" s="83" t="s">
        <v>682</v>
      </c>
      <c r="P7" s="83" t="s">
        <v>683</v>
      </c>
      <c r="Q7" s="83" t="s">
        <v>684</v>
      </c>
      <c r="R7" s="73" t="s">
        <v>230</v>
      </c>
      <c r="S7" s="242" t="s">
        <v>182</v>
      </c>
      <c r="T7" s="242" t="s">
        <v>7</v>
      </c>
      <c r="U7" s="242" t="s">
        <v>185</v>
      </c>
      <c r="V7" s="242" t="s">
        <v>186</v>
      </c>
      <c r="W7" s="242" t="s">
        <v>187</v>
      </c>
    </row>
    <row r="8" spans="1:24">
      <c r="F8" s="73"/>
      <c r="G8" s="73"/>
      <c r="H8" s="73"/>
    </row>
    <row r="9" spans="1:24" ht="18">
      <c r="A9" s="62"/>
      <c r="B9" s="37"/>
      <c r="C9" s="62"/>
      <c r="D9" s="62"/>
      <c r="E9" s="62"/>
      <c r="F9" s="62"/>
      <c r="G9" s="62"/>
      <c r="H9" s="62"/>
      <c r="I9" s="62"/>
      <c r="J9" s="62"/>
      <c r="K9" s="62"/>
      <c r="L9" s="62"/>
      <c r="M9" s="62"/>
      <c r="N9" s="62"/>
      <c r="O9" s="62"/>
      <c r="P9" s="62"/>
      <c r="Q9" s="62"/>
      <c r="R9" s="62"/>
      <c r="S9" s="62"/>
      <c r="T9" s="62"/>
      <c r="U9" s="62"/>
      <c r="V9" s="62"/>
      <c r="W9" s="62"/>
    </row>
    <row r="10" spans="1:24"/>
    <row r="11" spans="1:24" ht="14.25">
      <c r="A11" s="53"/>
      <c r="B11" s="61" t="s">
        <v>757</v>
      </c>
      <c r="C11" s="62"/>
      <c r="D11" s="62"/>
      <c r="E11" s="62"/>
      <c r="F11" s="62"/>
      <c r="G11" s="62"/>
      <c r="H11" s="62"/>
      <c r="I11" s="62"/>
      <c r="J11" s="62"/>
      <c r="K11" s="62"/>
      <c r="L11" s="62"/>
      <c r="M11" s="62"/>
      <c r="N11" s="62"/>
      <c r="O11" s="62"/>
      <c r="P11" s="62"/>
      <c r="Q11" s="62"/>
      <c r="R11" s="62"/>
      <c r="S11" s="62"/>
      <c r="T11" s="62"/>
      <c r="U11" s="62"/>
      <c r="V11" s="62"/>
      <c r="W11" s="62"/>
    </row>
    <row r="12" spans="1:24"/>
    <row r="13" spans="1:24">
      <c r="D13" t="s">
        <v>758</v>
      </c>
      <c r="R13" t="s">
        <v>238</v>
      </c>
      <c r="S13" s="380">
        <f>SUM(S25,S37,S49,S61,S73,S85,S97)</f>
        <v>0</v>
      </c>
      <c r="T13" s="380">
        <f t="shared" ref="T13:W13" si="0">SUM(T25,T37,T49,T61,T73,T85,T97)</f>
        <v>0</v>
      </c>
      <c r="U13" s="380">
        <f t="shared" si="0"/>
        <v>0</v>
      </c>
      <c r="V13" s="380">
        <f t="shared" si="0"/>
        <v>0</v>
      </c>
      <c r="W13" s="380">
        <f t="shared" si="0"/>
        <v>0</v>
      </c>
    </row>
    <row r="14" spans="1:24">
      <c r="D14" t="s">
        <v>759</v>
      </c>
      <c r="R14" t="s">
        <v>238</v>
      </c>
      <c r="S14" s="380">
        <f t="shared" ref="S14:W14" si="1">SUM(S26,S38,S50,S62,S74,S86,S98)</f>
        <v>0</v>
      </c>
      <c r="T14" s="380">
        <f t="shared" si="1"/>
        <v>0</v>
      </c>
      <c r="U14" s="380">
        <f t="shared" si="1"/>
        <v>0</v>
      </c>
      <c r="V14" s="380">
        <f t="shared" si="1"/>
        <v>0</v>
      </c>
      <c r="W14" s="380">
        <f t="shared" si="1"/>
        <v>0</v>
      </c>
    </row>
    <row r="15" spans="1:24">
      <c r="D15" t="s">
        <v>760</v>
      </c>
      <c r="R15" t="s">
        <v>238</v>
      </c>
      <c r="S15" s="380">
        <f t="shared" ref="S15:W15" si="2">SUM(S27,S39,S51,S63,S75,S87,S99)</f>
        <v>0</v>
      </c>
      <c r="T15" s="380">
        <f t="shared" si="2"/>
        <v>0</v>
      </c>
      <c r="U15" s="380">
        <f t="shared" si="2"/>
        <v>0</v>
      </c>
      <c r="V15" s="380">
        <f t="shared" si="2"/>
        <v>0</v>
      </c>
      <c r="W15" s="380">
        <f t="shared" si="2"/>
        <v>0</v>
      </c>
    </row>
    <row r="16" spans="1:24">
      <c r="D16" t="s">
        <v>656</v>
      </c>
      <c r="R16" t="s">
        <v>238</v>
      </c>
      <c r="S16" s="380">
        <f>SUM(S28,S40,S52,S64,S76,S88,S100)</f>
        <v>0</v>
      </c>
      <c r="T16" s="380">
        <f t="shared" ref="T16:W16" si="3">SUM(T28,T40,T52,T64,T76,T88,T100)</f>
        <v>0</v>
      </c>
      <c r="U16" s="380">
        <f t="shared" si="3"/>
        <v>0</v>
      </c>
      <c r="V16" s="380">
        <f t="shared" si="3"/>
        <v>0</v>
      </c>
      <c r="W16" s="380">
        <f t="shared" si="3"/>
        <v>0</v>
      </c>
    </row>
    <row r="17" spans="1:23">
      <c r="D17" t="s">
        <v>761</v>
      </c>
      <c r="R17" t="s">
        <v>238</v>
      </c>
      <c r="S17" s="380">
        <f t="shared" ref="S17:W17" si="4">SUM(S29,S41,S53,S65,S77,S89,S101)</f>
        <v>0</v>
      </c>
      <c r="T17" s="380">
        <f t="shared" si="4"/>
        <v>0</v>
      </c>
      <c r="U17" s="380">
        <f t="shared" si="4"/>
        <v>0</v>
      </c>
      <c r="V17" s="380">
        <f t="shared" si="4"/>
        <v>0</v>
      </c>
      <c r="W17" s="380">
        <f t="shared" si="4"/>
        <v>0</v>
      </c>
    </row>
    <row r="18" spans="1:23">
      <c r="D18" t="s">
        <v>762</v>
      </c>
      <c r="R18" t="s">
        <v>238</v>
      </c>
      <c r="S18" s="380">
        <f t="shared" ref="S18:W18" si="5">SUM(S30,S42,S54,S66,S78,S90,S102)</f>
        <v>0</v>
      </c>
      <c r="T18" s="380">
        <f t="shared" si="5"/>
        <v>0</v>
      </c>
      <c r="U18" s="380">
        <f t="shared" si="5"/>
        <v>0</v>
      </c>
      <c r="V18" s="380">
        <f t="shared" si="5"/>
        <v>0</v>
      </c>
      <c r="W18" s="380">
        <f t="shared" si="5"/>
        <v>0</v>
      </c>
    </row>
    <row r="19" spans="1:23">
      <c r="D19" t="s">
        <v>763</v>
      </c>
      <c r="R19" t="s">
        <v>238</v>
      </c>
      <c r="S19" s="380">
        <f t="shared" ref="S19:W19" si="6">SUM(S31,S43,S55,S67,S79,S91,S103)</f>
        <v>0</v>
      </c>
      <c r="T19" s="380">
        <f t="shared" si="6"/>
        <v>0</v>
      </c>
      <c r="U19" s="380">
        <f t="shared" si="6"/>
        <v>0</v>
      </c>
      <c r="V19" s="380">
        <f>SUM(V31,V43,V55,V67,V79,V91,V103)</f>
        <v>0</v>
      </c>
      <c r="W19" s="380">
        <f t="shared" si="6"/>
        <v>0</v>
      </c>
    </row>
    <row r="20" spans="1:23">
      <c r="D20" s="73" t="s">
        <v>764</v>
      </c>
      <c r="R20" s="73" t="s">
        <v>238</v>
      </c>
      <c r="S20" s="381">
        <f>SUM(S13:S15)</f>
        <v>0</v>
      </c>
      <c r="T20" s="381">
        <f t="shared" ref="T20:W20" si="7">SUM(T13:T15)</f>
        <v>0</v>
      </c>
      <c r="U20" s="381">
        <f t="shared" si="7"/>
        <v>0</v>
      </c>
      <c r="V20" s="381">
        <f t="shared" si="7"/>
        <v>0</v>
      </c>
      <c r="W20" s="381">
        <f t="shared" si="7"/>
        <v>0</v>
      </c>
    </row>
    <row r="21" spans="1:23">
      <c r="D21" s="73" t="s">
        <v>765</v>
      </c>
      <c r="R21" s="73" t="s">
        <v>238</v>
      </c>
      <c r="S21" s="382">
        <f>SUM(S13:S19)</f>
        <v>0</v>
      </c>
      <c r="T21" s="382">
        <f t="shared" ref="T21:W21" si="8">SUM(T13:T19)</f>
        <v>0</v>
      </c>
      <c r="U21" s="382">
        <f t="shared" si="8"/>
        <v>0</v>
      </c>
      <c r="V21" s="382">
        <f>SUM(V13:V19)</f>
        <v>0</v>
      </c>
      <c r="W21" s="382">
        <f t="shared" si="8"/>
        <v>0</v>
      </c>
    </row>
    <row r="22" spans="1:23"/>
    <row r="23" spans="1:23" ht="14.25">
      <c r="A23" s="53"/>
      <c r="B23" s="61" t="s">
        <v>766</v>
      </c>
      <c r="C23" s="62"/>
      <c r="D23" s="62"/>
      <c r="E23" s="62"/>
      <c r="F23" s="62"/>
      <c r="G23" s="62"/>
      <c r="H23" s="62"/>
      <c r="I23" s="62"/>
      <c r="J23" s="62"/>
      <c r="K23" s="62"/>
      <c r="L23" s="62"/>
      <c r="M23" s="62"/>
      <c r="N23" s="62"/>
      <c r="O23" s="62"/>
      <c r="P23" s="62"/>
      <c r="Q23" s="62"/>
      <c r="R23" s="62"/>
      <c r="S23" s="62"/>
      <c r="T23" s="62"/>
      <c r="U23" s="62"/>
      <c r="V23" s="62"/>
      <c r="W23" s="62"/>
    </row>
    <row r="24" spans="1:23"/>
    <row r="25" spans="1:23">
      <c r="D25" t="s">
        <v>758</v>
      </c>
      <c r="R25" t="s">
        <v>238</v>
      </c>
      <c r="S25" s="383"/>
      <c r="T25" s="383"/>
      <c r="U25" s="383"/>
      <c r="V25" s="383"/>
      <c r="W25" s="383"/>
    </row>
    <row r="26" spans="1:23">
      <c r="D26" t="s">
        <v>759</v>
      </c>
      <c r="R26" t="s">
        <v>238</v>
      </c>
      <c r="S26" s="383"/>
      <c r="T26" s="383"/>
      <c r="U26" s="383"/>
      <c r="V26" s="383"/>
      <c r="W26" s="383"/>
    </row>
    <row r="27" spans="1:23">
      <c r="D27" t="s">
        <v>760</v>
      </c>
      <c r="R27" t="s">
        <v>238</v>
      </c>
      <c r="S27" s="383"/>
      <c r="T27" s="383"/>
      <c r="U27" s="383"/>
      <c r="V27" s="383"/>
      <c r="W27" s="383"/>
    </row>
    <row r="28" spans="1:23">
      <c r="D28" t="s">
        <v>656</v>
      </c>
      <c r="R28" t="s">
        <v>238</v>
      </c>
      <c r="S28" s="384">
        <f>'4.1 BSC'!S13</f>
        <v>0</v>
      </c>
      <c r="T28" s="384">
        <f>'4.1 BSC'!T13</f>
        <v>0</v>
      </c>
      <c r="U28" s="384">
        <f>'4.1 BSC'!U13</f>
        <v>0</v>
      </c>
      <c r="V28" s="384">
        <f>'4.1 BSC'!V13</f>
        <v>0</v>
      </c>
      <c r="W28" s="384">
        <f>'4.1 BSC'!W13</f>
        <v>0</v>
      </c>
    </row>
    <row r="29" spans="1:23">
      <c r="D29" t="s">
        <v>761</v>
      </c>
      <c r="R29" t="s">
        <v>238</v>
      </c>
      <c r="S29" s="383"/>
      <c r="T29" s="383"/>
      <c r="U29" s="383"/>
      <c r="V29" s="383"/>
      <c r="W29" s="383"/>
    </row>
    <row r="30" spans="1:23">
      <c r="D30" t="s">
        <v>762</v>
      </c>
      <c r="R30" t="s">
        <v>238</v>
      </c>
      <c r="S30" s="383"/>
      <c r="T30" s="383"/>
      <c r="U30" s="383"/>
      <c r="V30" s="383"/>
      <c r="W30" s="383"/>
    </row>
    <row r="31" spans="1:23">
      <c r="D31" t="s">
        <v>763</v>
      </c>
      <c r="R31" t="s">
        <v>238</v>
      </c>
      <c r="S31" s="383"/>
      <c r="T31" s="383"/>
      <c r="U31" s="383"/>
      <c r="V31" s="383"/>
      <c r="W31" s="383"/>
    </row>
    <row r="32" spans="1:23">
      <c r="D32" s="73" t="s">
        <v>764</v>
      </c>
      <c r="R32" s="73" t="s">
        <v>238</v>
      </c>
      <c r="S32" s="381">
        <f>SUM(S25:S27)</f>
        <v>0</v>
      </c>
      <c r="T32" s="381">
        <f t="shared" ref="T32:W32" si="9">SUM(T25:T27)</f>
        <v>0</v>
      </c>
      <c r="U32" s="381">
        <f t="shared" si="9"/>
        <v>0</v>
      </c>
      <c r="V32" s="381">
        <f t="shared" si="9"/>
        <v>0</v>
      </c>
      <c r="W32" s="381">
        <f t="shared" si="9"/>
        <v>0</v>
      </c>
    </row>
    <row r="33" spans="1:23">
      <c r="D33" s="73" t="s">
        <v>765</v>
      </c>
      <c r="R33" s="73" t="s">
        <v>238</v>
      </c>
      <c r="S33" s="382">
        <f>SUM(S25:S31)</f>
        <v>0</v>
      </c>
      <c r="T33" s="382">
        <f t="shared" ref="T33:W33" si="10">SUM(T25:T31)</f>
        <v>0</v>
      </c>
      <c r="U33" s="382">
        <f t="shared" si="10"/>
        <v>0</v>
      </c>
      <c r="V33" s="382">
        <f t="shared" si="10"/>
        <v>0</v>
      </c>
      <c r="W33" s="382">
        <f t="shared" si="10"/>
        <v>0</v>
      </c>
    </row>
    <row r="34" spans="1:23"/>
    <row r="35" spans="1:23" ht="14.25">
      <c r="A35" s="53"/>
      <c r="B35" s="61" t="s">
        <v>767</v>
      </c>
      <c r="C35" s="62"/>
      <c r="D35" s="62"/>
      <c r="E35" s="62"/>
      <c r="F35" s="62"/>
      <c r="G35" s="62"/>
      <c r="H35" s="62"/>
      <c r="I35" s="62"/>
      <c r="J35" s="62"/>
      <c r="K35" s="62"/>
      <c r="L35" s="62"/>
      <c r="M35" s="62"/>
      <c r="N35" s="62"/>
      <c r="O35" s="62"/>
      <c r="P35" s="62"/>
      <c r="Q35" s="62"/>
      <c r="R35" s="62"/>
      <c r="S35" s="62"/>
      <c r="T35" s="62"/>
      <c r="U35" s="62"/>
      <c r="V35" s="62"/>
      <c r="W35" s="62"/>
    </row>
    <row r="36" spans="1:23"/>
    <row r="37" spans="1:23">
      <c r="D37" t="s">
        <v>758</v>
      </c>
      <c r="R37" t="s">
        <v>238</v>
      </c>
      <c r="S37" s="383"/>
      <c r="T37" s="383"/>
      <c r="U37" s="383"/>
      <c r="V37" s="383"/>
      <c r="W37" s="383"/>
    </row>
    <row r="38" spans="1:23">
      <c r="D38" t="s">
        <v>759</v>
      </c>
      <c r="R38" t="s">
        <v>238</v>
      </c>
      <c r="S38" s="383"/>
      <c r="T38" s="383"/>
      <c r="U38" s="383"/>
      <c r="V38" s="383"/>
      <c r="W38" s="383"/>
    </row>
    <row r="39" spans="1:23">
      <c r="D39" t="s">
        <v>760</v>
      </c>
      <c r="R39" t="s">
        <v>238</v>
      </c>
      <c r="S39" s="383"/>
      <c r="T39" s="383"/>
      <c r="U39" s="383"/>
      <c r="V39" s="383"/>
      <c r="W39" s="383"/>
    </row>
    <row r="40" spans="1:23">
      <c r="D40" t="s">
        <v>656</v>
      </c>
      <c r="R40" t="s">
        <v>238</v>
      </c>
      <c r="S40" s="384">
        <f>'4.1 BSC'!S14</f>
        <v>0</v>
      </c>
      <c r="T40" s="384">
        <f>'4.1 BSC'!T14</f>
        <v>0</v>
      </c>
      <c r="U40" s="384">
        <f>'4.1 BSC'!U14</f>
        <v>0</v>
      </c>
      <c r="V40" s="384">
        <f>'4.1 BSC'!V14</f>
        <v>0</v>
      </c>
      <c r="W40" s="384">
        <f>'4.1 BSC'!W14</f>
        <v>0</v>
      </c>
    </row>
    <row r="41" spans="1:23">
      <c r="D41" t="s">
        <v>761</v>
      </c>
      <c r="R41" t="s">
        <v>238</v>
      </c>
      <c r="S41" s="383"/>
      <c r="T41" s="383"/>
      <c r="U41" s="383"/>
      <c r="V41" s="383"/>
      <c r="W41" s="383"/>
    </row>
    <row r="42" spans="1:23">
      <c r="D42" t="s">
        <v>762</v>
      </c>
      <c r="R42" t="s">
        <v>238</v>
      </c>
      <c r="S42" s="383"/>
      <c r="T42" s="383"/>
      <c r="U42" s="383"/>
      <c r="V42" s="383"/>
      <c r="W42" s="383"/>
    </row>
    <row r="43" spans="1:23">
      <c r="D43" t="s">
        <v>763</v>
      </c>
      <c r="R43" t="s">
        <v>238</v>
      </c>
      <c r="S43" s="383"/>
      <c r="T43" s="383"/>
      <c r="U43" s="383"/>
      <c r="V43" s="383"/>
      <c r="W43" s="383"/>
    </row>
    <row r="44" spans="1:23">
      <c r="D44" s="73" t="s">
        <v>764</v>
      </c>
      <c r="R44" s="73" t="s">
        <v>238</v>
      </c>
      <c r="S44" s="381">
        <f>SUM(S37:S39)</f>
        <v>0</v>
      </c>
      <c r="T44" s="381">
        <f t="shared" ref="T44:W44" si="11">SUM(T37:T39)</f>
        <v>0</v>
      </c>
      <c r="U44" s="381">
        <f t="shared" si="11"/>
        <v>0</v>
      </c>
      <c r="V44" s="381">
        <f t="shared" si="11"/>
        <v>0</v>
      </c>
      <c r="W44" s="381">
        <f t="shared" si="11"/>
        <v>0</v>
      </c>
    </row>
    <row r="45" spans="1:23">
      <c r="D45" s="73" t="s">
        <v>765</v>
      </c>
      <c r="R45" s="73" t="s">
        <v>238</v>
      </c>
      <c r="S45" s="382">
        <f>SUM(S37:S43)</f>
        <v>0</v>
      </c>
      <c r="T45" s="382">
        <f t="shared" ref="T45:W45" si="12">SUM(T37:T43)</f>
        <v>0</v>
      </c>
      <c r="U45" s="382">
        <f t="shared" si="12"/>
        <v>0</v>
      </c>
      <c r="V45" s="382">
        <f t="shared" si="12"/>
        <v>0</v>
      </c>
      <c r="W45" s="382">
        <f t="shared" si="12"/>
        <v>0</v>
      </c>
    </row>
    <row r="46" spans="1:23"/>
    <row r="47" spans="1:23" ht="14.25">
      <c r="A47" s="53"/>
      <c r="B47" s="61" t="s">
        <v>768</v>
      </c>
      <c r="C47" s="62"/>
      <c r="D47" s="62"/>
      <c r="E47" s="62"/>
      <c r="F47" s="62"/>
      <c r="G47" s="62"/>
      <c r="H47" s="62"/>
      <c r="I47" s="62"/>
      <c r="J47" s="62"/>
      <c r="K47" s="62"/>
      <c r="L47" s="62"/>
      <c r="M47" s="62"/>
      <c r="N47" s="62"/>
      <c r="O47" s="62"/>
      <c r="P47" s="62"/>
      <c r="Q47" s="62"/>
      <c r="R47" s="62"/>
      <c r="S47" s="62"/>
      <c r="T47" s="62"/>
      <c r="U47" s="62"/>
      <c r="V47" s="62"/>
      <c r="W47" s="62"/>
    </row>
    <row r="48" spans="1:23"/>
    <row r="49" spans="1:23">
      <c r="D49" t="s">
        <v>758</v>
      </c>
      <c r="R49" t="s">
        <v>238</v>
      </c>
      <c r="S49" s="383"/>
      <c r="T49" s="383"/>
      <c r="U49" s="383"/>
      <c r="V49" s="383"/>
      <c r="W49" s="383"/>
    </row>
    <row r="50" spans="1:23">
      <c r="D50" t="s">
        <v>759</v>
      </c>
      <c r="R50" t="s">
        <v>238</v>
      </c>
      <c r="S50" s="383"/>
      <c r="T50" s="383"/>
      <c r="U50" s="383"/>
      <c r="V50" s="383"/>
      <c r="W50" s="383"/>
    </row>
    <row r="51" spans="1:23">
      <c r="D51" t="s">
        <v>760</v>
      </c>
      <c r="R51" t="s">
        <v>238</v>
      </c>
      <c r="S51" s="383"/>
      <c r="T51" s="383"/>
      <c r="U51" s="383"/>
      <c r="V51" s="383"/>
      <c r="W51" s="383"/>
    </row>
    <row r="52" spans="1:23">
      <c r="D52" t="s">
        <v>656</v>
      </c>
      <c r="R52" t="s">
        <v>238</v>
      </c>
      <c r="S52" s="384">
        <f>'4.1 BSC'!S15</f>
        <v>0</v>
      </c>
      <c r="T52" s="384">
        <f>'4.1 BSC'!T15</f>
        <v>0</v>
      </c>
      <c r="U52" s="384">
        <f>'4.1 BSC'!U15</f>
        <v>0</v>
      </c>
      <c r="V52" s="384">
        <f>'4.1 BSC'!V15</f>
        <v>0</v>
      </c>
      <c r="W52" s="384">
        <f>'4.1 BSC'!W15</f>
        <v>0</v>
      </c>
    </row>
    <row r="53" spans="1:23">
      <c r="D53" t="s">
        <v>761</v>
      </c>
      <c r="R53" t="s">
        <v>238</v>
      </c>
      <c r="S53" s="383"/>
      <c r="T53" s="383"/>
      <c r="U53" s="383"/>
      <c r="V53" s="383"/>
      <c r="W53" s="383"/>
    </row>
    <row r="54" spans="1:23">
      <c r="D54" t="s">
        <v>762</v>
      </c>
      <c r="R54" t="s">
        <v>238</v>
      </c>
      <c r="S54" s="383"/>
      <c r="T54" s="383"/>
      <c r="U54" s="383"/>
      <c r="V54" s="383"/>
      <c r="W54" s="383"/>
    </row>
    <row r="55" spans="1:23">
      <c r="D55" t="s">
        <v>763</v>
      </c>
      <c r="R55" t="s">
        <v>238</v>
      </c>
      <c r="S55" s="383"/>
      <c r="T55" s="383"/>
      <c r="U55" s="383"/>
      <c r="V55" s="383"/>
      <c r="W55" s="383"/>
    </row>
    <row r="56" spans="1:23">
      <c r="D56" s="73" t="s">
        <v>764</v>
      </c>
      <c r="R56" s="73" t="s">
        <v>238</v>
      </c>
      <c r="S56" s="381">
        <f>SUM(S49:S51)</f>
        <v>0</v>
      </c>
      <c r="T56" s="381">
        <f t="shared" ref="T56:W56" si="13">SUM(T49:T51)</f>
        <v>0</v>
      </c>
      <c r="U56" s="381">
        <f t="shared" si="13"/>
        <v>0</v>
      </c>
      <c r="V56" s="381">
        <f t="shared" si="13"/>
        <v>0</v>
      </c>
      <c r="W56" s="381">
        <f t="shared" si="13"/>
        <v>0</v>
      </c>
    </row>
    <row r="57" spans="1:23">
      <c r="D57" s="73" t="s">
        <v>765</v>
      </c>
      <c r="R57" s="73" t="s">
        <v>238</v>
      </c>
      <c r="S57" s="382">
        <f>SUM(S49:S55)</f>
        <v>0</v>
      </c>
      <c r="T57" s="382">
        <f t="shared" ref="T57:W57" si="14">SUM(T49:T55)</f>
        <v>0</v>
      </c>
      <c r="U57" s="382">
        <f t="shared" si="14"/>
        <v>0</v>
      </c>
      <c r="V57" s="382">
        <f t="shared" si="14"/>
        <v>0</v>
      </c>
      <c r="W57" s="382">
        <f t="shared" si="14"/>
        <v>0</v>
      </c>
    </row>
    <row r="58" spans="1:23">
      <c r="S58" s="82"/>
      <c r="T58" s="82"/>
      <c r="U58" s="82"/>
      <c r="V58" s="82"/>
      <c r="W58" s="82"/>
    </row>
    <row r="59" spans="1:23" ht="14.25">
      <c r="A59" s="53"/>
      <c r="B59" s="61" t="s">
        <v>734</v>
      </c>
      <c r="C59" s="62"/>
      <c r="D59" s="62"/>
      <c r="E59" s="62"/>
      <c r="F59" s="62"/>
      <c r="G59" s="62"/>
      <c r="H59" s="62"/>
      <c r="I59" s="62"/>
      <c r="J59" s="62"/>
      <c r="K59" s="62"/>
      <c r="L59" s="62"/>
      <c r="M59" s="62"/>
      <c r="N59" s="62"/>
      <c r="O59" s="62"/>
      <c r="P59" s="62"/>
      <c r="Q59" s="62"/>
      <c r="R59" s="62"/>
      <c r="S59" s="62"/>
      <c r="T59" s="62"/>
      <c r="U59" s="62"/>
      <c r="V59" s="62"/>
      <c r="W59" s="62"/>
    </row>
    <row r="60" spans="1:23"/>
    <row r="61" spans="1:23">
      <c r="D61" t="s">
        <v>758</v>
      </c>
      <c r="R61" t="s">
        <v>238</v>
      </c>
      <c r="S61" s="383"/>
      <c r="T61" s="383"/>
      <c r="U61" s="383"/>
      <c r="V61" s="383"/>
      <c r="W61" s="383"/>
    </row>
    <row r="62" spans="1:23">
      <c r="D62" t="s">
        <v>759</v>
      </c>
      <c r="R62" t="s">
        <v>238</v>
      </c>
      <c r="S62" s="383"/>
      <c r="T62" s="383"/>
      <c r="U62" s="383"/>
      <c r="V62" s="383"/>
      <c r="W62" s="383"/>
    </row>
    <row r="63" spans="1:23">
      <c r="D63" t="s">
        <v>760</v>
      </c>
      <c r="R63" t="s">
        <v>238</v>
      </c>
      <c r="S63" s="383"/>
      <c r="T63" s="383"/>
      <c r="U63" s="383"/>
      <c r="V63" s="383"/>
      <c r="W63" s="383"/>
    </row>
    <row r="64" spans="1:23">
      <c r="D64" t="s">
        <v>656</v>
      </c>
      <c r="R64" t="s">
        <v>238</v>
      </c>
      <c r="S64" s="384">
        <f>'4.1 BSC'!S16</f>
        <v>0</v>
      </c>
      <c r="T64" s="384">
        <f>'4.1 BSC'!T16</f>
        <v>0</v>
      </c>
      <c r="U64" s="384">
        <f>'4.1 BSC'!U16</f>
        <v>0</v>
      </c>
      <c r="V64" s="384">
        <f>'4.1 BSC'!V16</f>
        <v>0</v>
      </c>
      <c r="W64" s="384">
        <f>'4.1 BSC'!W16</f>
        <v>0</v>
      </c>
    </row>
    <row r="65" spans="1:23">
      <c r="D65" t="s">
        <v>761</v>
      </c>
      <c r="R65" t="s">
        <v>238</v>
      </c>
      <c r="S65" s="383"/>
      <c r="T65" s="383"/>
      <c r="U65" s="383"/>
      <c r="V65" s="383"/>
      <c r="W65" s="383"/>
    </row>
    <row r="66" spans="1:23">
      <c r="D66" t="s">
        <v>762</v>
      </c>
      <c r="R66" t="s">
        <v>238</v>
      </c>
      <c r="S66" s="383"/>
      <c r="T66" s="383"/>
      <c r="U66" s="383"/>
      <c r="V66" s="383"/>
      <c r="W66" s="383"/>
    </row>
    <row r="67" spans="1:23">
      <c r="D67" t="s">
        <v>763</v>
      </c>
      <c r="R67" t="s">
        <v>238</v>
      </c>
      <c r="S67" s="383"/>
      <c r="T67" s="383"/>
      <c r="U67" s="383"/>
      <c r="V67" s="383"/>
      <c r="W67" s="383"/>
    </row>
    <row r="68" spans="1:23">
      <c r="D68" s="73" t="s">
        <v>764</v>
      </c>
      <c r="R68" s="73" t="s">
        <v>238</v>
      </c>
      <c r="S68" s="381">
        <f>SUM(S61:S63)</f>
        <v>0</v>
      </c>
      <c r="T68" s="381">
        <f t="shared" ref="T68:W68" si="15">SUM(T61:T63)</f>
        <v>0</v>
      </c>
      <c r="U68" s="381">
        <f t="shared" si="15"/>
        <v>0</v>
      </c>
      <c r="V68" s="381">
        <f>SUM(V61:V63)</f>
        <v>0</v>
      </c>
      <c r="W68" s="381">
        <f t="shared" si="15"/>
        <v>0</v>
      </c>
    </row>
    <row r="69" spans="1:23">
      <c r="D69" s="73" t="s">
        <v>765</v>
      </c>
      <c r="R69" s="73" t="s">
        <v>238</v>
      </c>
      <c r="S69" s="382">
        <f>SUM(S61:S67)</f>
        <v>0</v>
      </c>
      <c r="T69" s="382">
        <f t="shared" ref="T69:W69" si="16">SUM(T61:T67)</f>
        <v>0</v>
      </c>
      <c r="U69" s="382">
        <f t="shared" si="16"/>
        <v>0</v>
      </c>
      <c r="V69" s="382">
        <f t="shared" si="16"/>
        <v>0</v>
      </c>
      <c r="W69" s="382">
        <f t="shared" si="16"/>
        <v>0</v>
      </c>
    </row>
    <row r="70" spans="1:23"/>
    <row r="71" spans="1:23" ht="14.25">
      <c r="A71" s="53"/>
      <c r="B71" s="61" t="s">
        <v>735</v>
      </c>
      <c r="C71" s="62"/>
      <c r="D71" s="62"/>
      <c r="E71" s="62"/>
      <c r="F71" s="62"/>
      <c r="G71" s="62"/>
      <c r="H71" s="62"/>
      <c r="I71" s="62"/>
      <c r="J71" s="62"/>
      <c r="K71" s="62"/>
      <c r="L71" s="62"/>
      <c r="M71" s="62"/>
      <c r="N71" s="62"/>
      <c r="O71" s="62"/>
      <c r="P71" s="62"/>
      <c r="Q71" s="62"/>
      <c r="R71" s="62"/>
      <c r="S71" s="62"/>
      <c r="T71" s="62"/>
      <c r="U71" s="62"/>
      <c r="V71" s="62"/>
      <c r="W71" s="62"/>
    </row>
    <row r="72" spans="1:23" ht="14.25">
      <c r="B72" s="86"/>
    </row>
    <row r="73" spans="1:23">
      <c r="D73" t="s">
        <v>758</v>
      </c>
      <c r="R73" t="s">
        <v>238</v>
      </c>
      <c r="S73" s="383"/>
      <c r="T73" s="383"/>
      <c r="U73" s="383"/>
      <c r="V73" s="383"/>
      <c r="W73" s="383"/>
    </row>
    <row r="74" spans="1:23">
      <c r="D74" t="s">
        <v>759</v>
      </c>
      <c r="R74" t="s">
        <v>238</v>
      </c>
      <c r="S74" s="383"/>
      <c r="T74" s="383"/>
      <c r="U74" s="383"/>
      <c r="V74" s="383"/>
      <c r="W74" s="383"/>
    </row>
    <row r="75" spans="1:23">
      <c r="D75" t="s">
        <v>760</v>
      </c>
      <c r="R75" t="s">
        <v>238</v>
      </c>
      <c r="S75" s="383"/>
      <c r="T75" s="383"/>
      <c r="U75" s="383"/>
      <c r="V75" s="383"/>
      <c r="W75" s="383"/>
    </row>
    <row r="76" spans="1:23">
      <c r="D76" t="s">
        <v>656</v>
      </c>
      <c r="R76" t="s">
        <v>238</v>
      </c>
      <c r="S76" s="384">
        <f>'4.1 BSC'!S17</f>
        <v>0</v>
      </c>
      <c r="T76" s="384">
        <f>'4.1 BSC'!T17</f>
        <v>0</v>
      </c>
      <c r="U76" s="384">
        <f>'4.1 BSC'!U17</f>
        <v>0</v>
      </c>
      <c r="V76" s="384">
        <f>'4.1 BSC'!V17</f>
        <v>0</v>
      </c>
      <c r="W76" s="384">
        <f>'4.1 BSC'!W17</f>
        <v>0</v>
      </c>
    </row>
    <row r="77" spans="1:23">
      <c r="D77" t="s">
        <v>761</v>
      </c>
      <c r="R77" t="s">
        <v>238</v>
      </c>
      <c r="S77" s="383"/>
      <c r="T77" s="383"/>
      <c r="U77" s="383"/>
      <c r="V77" s="383"/>
      <c r="W77" s="383"/>
    </row>
    <row r="78" spans="1:23">
      <c r="D78" t="s">
        <v>762</v>
      </c>
      <c r="R78" t="s">
        <v>238</v>
      </c>
      <c r="S78" s="383"/>
      <c r="T78" s="383"/>
      <c r="U78" s="383"/>
      <c r="V78" s="383"/>
      <c r="W78" s="383"/>
    </row>
    <row r="79" spans="1:23">
      <c r="D79" t="s">
        <v>763</v>
      </c>
      <c r="R79" t="s">
        <v>238</v>
      </c>
      <c r="S79" s="383"/>
      <c r="T79" s="383"/>
      <c r="U79" s="383"/>
      <c r="V79" s="383"/>
      <c r="W79" s="383"/>
    </row>
    <row r="80" spans="1:23">
      <c r="D80" s="73" t="s">
        <v>764</v>
      </c>
      <c r="R80" s="73" t="s">
        <v>238</v>
      </c>
      <c r="S80" s="381">
        <f>SUM(S73:S75)</f>
        <v>0</v>
      </c>
      <c r="T80" s="381">
        <f t="shared" ref="T80:W80" si="17">SUM(T73:T75)</f>
        <v>0</v>
      </c>
      <c r="U80" s="381">
        <f t="shared" si="17"/>
        <v>0</v>
      </c>
      <c r="V80" s="381">
        <f t="shared" si="17"/>
        <v>0</v>
      </c>
      <c r="W80" s="381">
        <f t="shared" si="17"/>
        <v>0</v>
      </c>
    </row>
    <row r="81" spans="1:23">
      <c r="D81" s="73" t="s">
        <v>765</v>
      </c>
      <c r="R81" s="73" t="s">
        <v>238</v>
      </c>
      <c r="S81" s="382">
        <f>SUM(S73:S79)</f>
        <v>0</v>
      </c>
      <c r="T81" s="382">
        <f t="shared" ref="T81:W81" si="18">SUM(T73:T79)</f>
        <v>0</v>
      </c>
      <c r="U81" s="382">
        <f t="shared" si="18"/>
        <v>0</v>
      </c>
      <c r="V81" s="382">
        <f t="shared" si="18"/>
        <v>0</v>
      </c>
      <c r="W81" s="382">
        <f t="shared" si="18"/>
        <v>0</v>
      </c>
    </row>
    <row r="82" spans="1:23"/>
    <row r="83" spans="1:23" ht="14.25">
      <c r="A83" s="53"/>
      <c r="B83" s="61" t="s">
        <v>736</v>
      </c>
      <c r="C83" s="62"/>
      <c r="D83" s="62"/>
      <c r="E83" s="62"/>
      <c r="F83" s="62"/>
      <c r="G83" s="62"/>
      <c r="H83" s="62"/>
      <c r="I83" s="62"/>
      <c r="J83" s="62"/>
      <c r="K83" s="62"/>
      <c r="L83" s="62"/>
      <c r="M83" s="62"/>
      <c r="N83" s="62"/>
      <c r="O83" s="62"/>
      <c r="P83" s="62"/>
      <c r="Q83" s="62"/>
      <c r="R83" s="62"/>
      <c r="S83" s="62"/>
      <c r="T83" s="62"/>
      <c r="U83" s="62"/>
      <c r="V83" s="62"/>
      <c r="W83" s="62"/>
    </row>
    <row r="84" spans="1:23"/>
    <row r="85" spans="1:23">
      <c r="D85" t="s">
        <v>758</v>
      </c>
      <c r="R85" t="s">
        <v>238</v>
      </c>
      <c r="S85" s="383"/>
      <c r="T85" s="383"/>
      <c r="U85" s="383"/>
      <c r="V85" s="383"/>
      <c r="W85" s="383"/>
    </row>
    <row r="86" spans="1:23">
      <c r="D86" t="s">
        <v>759</v>
      </c>
      <c r="R86" t="s">
        <v>238</v>
      </c>
      <c r="S86" s="383"/>
      <c r="T86" s="383"/>
      <c r="U86" s="383"/>
      <c r="V86" s="383"/>
      <c r="W86" s="383"/>
    </row>
    <row r="87" spans="1:23">
      <c r="D87" t="s">
        <v>760</v>
      </c>
      <c r="R87" t="s">
        <v>238</v>
      </c>
      <c r="S87" s="383"/>
      <c r="T87" s="383"/>
      <c r="U87" s="383"/>
      <c r="V87" s="383"/>
      <c r="W87" s="383"/>
    </row>
    <row r="88" spans="1:23">
      <c r="D88" t="s">
        <v>656</v>
      </c>
      <c r="R88" t="s">
        <v>238</v>
      </c>
      <c r="S88" s="384">
        <f>'4.1 BSC'!S18</f>
        <v>0</v>
      </c>
      <c r="T88" s="384">
        <f>'4.1 BSC'!T18</f>
        <v>0</v>
      </c>
      <c r="U88" s="384">
        <f>'4.1 BSC'!U18</f>
        <v>0</v>
      </c>
      <c r="V88" s="384">
        <f>'4.1 BSC'!V18</f>
        <v>0</v>
      </c>
      <c r="W88" s="384">
        <f>'4.1 BSC'!W18</f>
        <v>0</v>
      </c>
    </row>
    <row r="89" spans="1:23">
      <c r="D89" t="s">
        <v>761</v>
      </c>
      <c r="R89" t="s">
        <v>238</v>
      </c>
      <c r="S89" s="383"/>
      <c r="T89" s="383"/>
      <c r="U89" s="383"/>
      <c r="V89" s="383"/>
      <c r="W89" s="383"/>
    </row>
    <row r="90" spans="1:23">
      <c r="D90" t="s">
        <v>762</v>
      </c>
      <c r="R90" t="s">
        <v>238</v>
      </c>
      <c r="S90" s="383"/>
      <c r="T90" s="383"/>
      <c r="U90" s="383"/>
      <c r="V90" s="383"/>
      <c r="W90" s="383"/>
    </row>
    <row r="91" spans="1:23">
      <c r="D91" t="s">
        <v>763</v>
      </c>
      <c r="R91" t="s">
        <v>238</v>
      </c>
      <c r="S91" s="383"/>
      <c r="T91" s="383"/>
      <c r="U91" s="383"/>
      <c r="V91" s="383"/>
      <c r="W91" s="383"/>
    </row>
    <row r="92" spans="1:23">
      <c r="D92" s="73" t="s">
        <v>764</v>
      </c>
      <c r="R92" s="73" t="s">
        <v>238</v>
      </c>
      <c r="S92" s="381">
        <f>SUM(S85:S87)</f>
        <v>0</v>
      </c>
      <c r="T92" s="381">
        <f t="shared" ref="T92:W92" si="19">SUM(T85:T87)</f>
        <v>0</v>
      </c>
      <c r="U92" s="381">
        <f t="shared" si="19"/>
        <v>0</v>
      </c>
      <c r="V92" s="381">
        <f t="shared" si="19"/>
        <v>0</v>
      </c>
      <c r="W92" s="381">
        <f t="shared" si="19"/>
        <v>0</v>
      </c>
    </row>
    <row r="93" spans="1:23">
      <c r="D93" s="73" t="s">
        <v>765</v>
      </c>
      <c r="R93" s="73" t="s">
        <v>238</v>
      </c>
      <c r="S93" s="382">
        <f>SUM(S85:S91)</f>
        <v>0</v>
      </c>
      <c r="T93" s="382">
        <f t="shared" ref="T93:W93" si="20">SUM(T85:T91)</f>
        <v>0</v>
      </c>
      <c r="U93" s="382">
        <f t="shared" si="20"/>
        <v>0</v>
      </c>
      <c r="V93" s="382">
        <f>SUM(V85:V91)</f>
        <v>0</v>
      </c>
      <c r="W93" s="382">
        <f t="shared" si="20"/>
        <v>0</v>
      </c>
    </row>
    <row r="94" spans="1:23"/>
    <row r="95" spans="1:23" ht="14.25">
      <c r="B95" s="61" t="s">
        <v>737</v>
      </c>
      <c r="C95" s="62"/>
      <c r="D95" s="62"/>
      <c r="E95" s="62"/>
      <c r="F95" s="62"/>
      <c r="G95" s="62"/>
      <c r="H95" s="62"/>
      <c r="I95" s="62"/>
      <c r="J95" s="62"/>
      <c r="K95" s="62"/>
      <c r="L95" s="62"/>
      <c r="M95" s="62"/>
      <c r="N95" s="62"/>
      <c r="O95" s="62"/>
      <c r="P95" s="62"/>
      <c r="Q95" s="62"/>
      <c r="R95" s="62"/>
      <c r="S95" s="62"/>
      <c r="T95" s="62"/>
      <c r="U95" s="62"/>
      <c r="V95" s="62"/>
      <c r="W95" s="62"/>
    </row>
    <row r="96" spans="1:23"/>
    <row r="97" spans="4:23">
      <c r="D97" t="s">
        <v>758</v>
      </c>
      <c r="R97" t="s">
        <v>238</v>
      </c>
      <c r="S97" s="383"/>
      <c r="T97" s="383"/>
      <c r="U97" s="383"/>
      <c r="V97" s="383"/>
      <c r="W97" s="383"/>
    </row>
    <row r="98" spans="4:23">
      <c r="D98" t="s">
        <v>759</v>
      </c>
      <c r="R98" t="s">
        <v>238</v>
      </c>
      <c r="S98" s="383"/>
      <c r="T98" s="383"/>
      <c r="U98" s="383"/>
      <c r="V98" s="383"/>
      <c r="W98" s="383"/>
    </row>
    <row r="99" spans="4:23">
      <c r="D99" t="s">
        <v>760</v>
      </c>
      <c r="R99" t="s">
        <v>238</v>
      </c>
      <c r="S99" s="383"/>
      <c r="T99" s="383"/>
      <c r="U99" s="383"/>
      <c r="V99" s="383"/>
      <c r="W99" s="383"/>
    </row>
    <row r="100" spans="4:23">
      <c r="D100" t="s">
        <v>656</v>
      </c>
      <c r="R100" t="s">
        <v>238</v>
      </c>
      <c r="S100" s="384">
        <f>'4.1 BSC'!S19</f>
        <v>0</v>
      </c>
      <c r="T100" s="384">
        <f>'4.1 BSC'!T19</f>
        <v>0</v>
      </c>
      <c r="U100" s="384">
        <f>'4.1 BSC'!U19</f>
        <v>0</v>
      </c>
      <c r="V100" s="384">
        <f>'4.1 BSC'!V19</f>
        <v>0</v>
      </c>
      <c r="W100" s="384">
        <f>'4.1 BSC'!W19</f>
        <v>0</v>
      </c>
    </row>
    <row r="101" spans="4:23">
      <c r="D101" t="s">
        <v>761</v>
      </c>
      <c r="R101" t="s">
        <v>238</v>
      </c>
      <c r="S101" s="383"/>
      <c r="T101" s="383"/>
      <c r="U101" s="383"/>
      <c r="V101" s="383"/>
      <c r="W101" s="383"/>
    </row>
    <row r="102" spans="4:23">
      <c r="D102" t="s">
        <v>762</v>
      </c>
      <c r="R102" t="s">
        <v>238</v>
      </c>
      <c r="S102" s="383"/>
      <c r="T102" s="383"/>
      <c r="U102" s="383"/>
      <c r="V102" s="383"/>
      <c r="W102" s="383"/>
    </row>
    <row r="103" spans="4:23">
      <c r="D103" t="s">
        <v>763</v>
      </c>
      <c r="R103" t="s">
        <v>238</v>
      </c>
      <c r="S103" s="383"/>
      <c r="T103" s="383"/>
      <c r="U103" s="383"/>
      <c r="V103" s="383"/>
      <c r="W103" s="383"/>
    </row>
    <row r="104" spans="4:23">
      <c r="D104" s="73" t="s">
        <v>764</v>
      </c>
      <c r="R104" s="73" t="s">
        <v>238</v>
      </c>
      <c r="S104" s="381">
        <f>SUM(S97:S99)</f>
        <v>0</v>
      </c>
      <c r="T104" s="381">
        <f t="shared" ref="T104:W104" si="21">SUM(T97:T99)</f>
        <v>0</v>
      </c>
      <c r="U104" s="381">
        <f t="shared" si="21"/>
        <v>0</v>
      </c>
      <c r="V104" s="381">
        <f t="shared" si="21"/>
        <v>0</v>
      </c>
      <c r="W104" s="381">
        <f t="shared" si="21"/>
        <v>0</v>
      </c>
    </row>
    <row r="105" spans="4:23">
      <c r="D105" s="73" t="s">
        <v>765</v>
      </c>
      <c r="R105" s="73" t="s">
        <v>238</v>
      </c>
      <c r="S105" s="382">
        <f>SUM(S97:S103)</f>
        <v>0</v>
      </c>
      <c r="T105" s="382">
        <f t="shared" ref="T105:W105" si="22">SUM(T97:T103)</f>
        <v>0</v>
      </c>
      <c r="U105" s="382">
        <f>SUM(U97:U103)</f>
        <v>0</v>
      </c>
      <c r="V105" s="382">
        <f t="shared" si="22"/>
        <v>0</v>
      </c>
      <c r="W105" s="382">
        <f t="shared" si="22"/>
        <v>0</v>
      </c>
    </row>
    <row r="106"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tabColor theme="8"/>
    <pageSetUpPr autoPageBreaks="0"/>
  </sheetPr>
  <dimension ref="A1:AD131"/>
  <sheetViews>
    <sheetView topLeftCell="D6" zoomScaleNormal="100" workbookViewId="0">
      <selection activeCell="O26" sqref="O26"/>
    </sheetView>
  </sheetViews>
  <sheetFormatPr defaultColWidth="0" defaultRowHeight="12.75" zeroHeight="1"/>
  <cols>
    <col min="1" max="1" width="1.75" customWidth="1"/>
    <col min="2" max="2" width="9.25" customWidth="1"/>
    <col min="3" max="3" width="37" bestFit="1" customWidth="1"/>
    <col min="4" max="4" width="27.25" customWidth="1"/>
    <col min="5" max="5" width="27.5" customWidth="1"/>
    <col min="6" max="6" width="9.25" customWidth="1"/>
    <col min="7" max="7" width="14.875" bestFit="1" customWidth="1"/>
    <col min="8" max="8" width="14" bestFit="1" customWidth="1"/>
    <col min="9" max="21" width="1.75" customWidth="1"/>
    <col min="22" max="22" width="11.625" bestFit="1" customWidth="1"/>
    <col min="23" max="28" width="9.25" customWidth="1"/>
    <col min="29" max="30" width="0" hidden="1" customWidth="1"/>
    <col min="31"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6.25">
      <c r="A3" s="3" t="str">
        <f>Cover!$A$4</f>
        <v>2022/23</v>
      </c>
      <c r="B3" s="3"/>
      <c r="C3" s="2"/>
      <c r="D3" s="2"/>
      <c r="E3" s="2"/>
      <c r="F3" s="2"/>
      <c r="G3" s="2"/>
      <c r="H3" s="2"/>
      <c r="I3" s="2"/>
      <c r="J3" s="2"/>
      <c r="K3" s="2"/>
      <c r="L3" s="2"/>
      <c r="M3" s="2"/>
      <c r="N3" s="2"/>
      <c r="O3" s="2"/>
      <c r="P3" s="2"/>
      <c r="Q3" s="2"/>
      <c r="R3" s="2"/>
      <c r="S3" s="2"/>
      <c r="T3" s="2"/>
      <c r="U3" s="2"/>
      <c r="V3" s="2"/>
      <c r="W3" s="2"/>
      <c r="X3" s="2"/>
      <c r="Y3" s="2"/>
      <c r="Z3" s="2"/>
      <c r="AA3" s="2"/>
      <c r="AB3" s="2"/>
    </row>
    <row r="4" spans="1:28" ht="27" thickBot="1">
      <c r="A4" s="27" t="s">
        <v>53</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502" t="s">
        <v>254</v>
      </c>
      <c r="X6" s="503"/>
      <c r="Y6" s="503"/>
      <c r="Z6" s="503"/>
      <c r="AA6" s="504"/>
    </row>
    <row r="7" spans="1:28">
      <c r="A7" s="73"/>
      <c r="B7" s="73"/>
      <c r="C7" s="73" t="s">
        <v>638</v>
      </c>
      <c r="D7" s="73" t="s">
        <v>769</v>
      </c>
      <c r="E7" s="73" t="s">
        <v>721</v>
      </c>
      <c r="F7" s="73" t="s">
        <v>770</v>
      </c>
      <c r="G7" s="73" t="s">
        <v>771</v>
      </c>
      <c r="H7" s="73" t="s">
        <v>772</v>
      </c>
      <c r="I7" s="83" t="s">
        <v>672</v>
      </c>
      <c r="J7" s="83" t="s">
        <v>673</v>
      </c>
      <c r="K7" s="83" t="s">
        <v>674</v>
      </c>
      <c r="L7" s="83" t="s">
        <v>675</v>
      </c>
      <c r="M7" s="83" t="s">
        <v>676</v>
      </c>
      <c r="N7" s="83" t="s">
        <v>677</v>
      </c>
      <c r="O7" s="83" t="s">
        <v>678</v>
      </c>
      <c r="P7" s="83" t="s">
        <v>679</v>
      </c>
      <c r="Q7" s="83" t="s">
        <v>680</v>
      </c>
      <c r="R7" s="83" t="s">
        <v>681</v>
      </c>
      <c r="S7" s="83" t="s">
        <v>682</v>
      </c>
      <c r="T7" s="83" t="s">
        <v>683</v>
      </c>
      <c r="U7" s="83" t="s">
        <v>684</v>
      </c>
      <c r="V7" s="73" t="s">
        <v>230</v>
      </c>
      <c r="W7" s="242" t="s">
        <v>182</v>
      </c>
      <c r="X7" s="242" t="s">
        <v>7</v>
      </c>
      <c r="Y7" s="242" t="s">
        <v>185</v>
      </c>
      <c r="Z7" s="242" t="s">
        <v>186</v>
      </c>
      <c r="AA7" s="242" t="s">
        <v>187</v>
      </c>
    </row>
    <row r="8" spans="1:28">
      <c r="I8" s="73"/>
      <c r="J8" s="73"/>
      <c r="K8" s="73"/>
      <c r="L8" s="73"/>
    </row>
    <row r="9" spans="1:28" ht="18">
      <c r="A9" s="62"/>
      <c r="B9" s="37" t="s">
        <v>722</v>
      </c>
      <c r="C9" s="62"/>
      <c r="D9" s="62"/>
      <c r="E9" s="62"/>
      <c r="F9" s="62"/>
      <c r="G9" s="62"/>
      <c r="H9" s="62"/>
      <c r="I9" s="62"/>
      <c r="J9" s="62"/>
      <c r="K9" s="62"/>
      <c r="L9" s="62"/>
      <c r="M9" s="62"/>
      <c r="N9" s="62"/>
      <c r="O9" s="62"/>
      <c r="P9" s="62"/>
      <c r="Q9" s="62"/>
      <c r="R9" s="62"/>
      <c r="S9" s="62"/>
      <c r="T9" s="62"/>
      <c r="U9" s="62"/>
      <c r="V9" s="62"/>
      <c r="W9" s="62"/>
      <c r="X9" s="62"/>
      <c r="Y9" s="62"/>
      <c r="Z9" s="62"/>
      <c r="AA9" s="62"/>
    </row>
    <row r="10" spans="1:28"/>
    <row r="11" spans="1:28">
      <c r="C11" t="s">
        <v>766</v>
      </c>
      <c r="V11" t="s">
        <v>939</v>
      </c>
      <c r="W11" s="309">
        <f>W27</f>
        <v>0</v>
      </c>
      <c r="X11" s="309">
        <f t="shared" ref="X11:AA11" si="0">X27</f>
        <v>0</v>
      </c>
      <c r="Y11" s="309">
        <f t="shared" si="0"/>
        <v>0</v>
      </c>
      <c r="Z11" s="309">
        <f t="shared" si="0"/>
        <v>0</v>
      </c>
      <c r="AA11" s="309">
        <f t="shared" si="0"/>
        <v>0</v>
      </c>
    </row>
    <row r="12" spans="1:28">
      <c r="C12" t="s">
        <v>773</v>
      </c>
      <c r="V12" t="s">
        <v>939</v>
      </c>
      <c r="W12" s="302"/>
      <c r="X12" s="302"/>
      <c r="Y12" s="302"/>
      <c r="Z12" s="302"/>
      <c r="AA12" s="302"/>
    </row>
    <row r="13" spans="1:28">
      <c r="C13" t="s">
        <v>774</v>
      </c>
      <c r="V13" t="s">
        <v>939</v>
      </c>
      <c r="W13" s="302"/>
      <c r="X13" s="302"/>
      <c r="Y13" s="302"/>
      <c r="Z13" s="302"/>
      <c r="AA13" s="302"/>
    </row>
    <row r="14" spans="1:28">
      <c r="C14" t="s">
        <v>775</v>
      </c>
      <c r="V14" t="s">
        <v>939</v>
      </c>
      <c r="W14" s="302"/>
      <c r="X14" s="302"/>
      <c r="Y14" s="302"/>
      <c r="Z14" s="302"/>
      <c r="AA14" s="302"/>
    </row>
    <row r="15" spans="1:28">
      <c r="C15" s="73" t="s">
        <v>776</v>
      </c>
      <c r="V15" t="s">
        <v>939</v>
      </c>
      <c r="W15" s="371">
        <f>SUM(W11:W14)</f>
        <v>0</v>
      </c>
      <c r="X15" s="371">
        <f t="shared" ref="X15:AA15" si="1">SUM(X11:X14)</f>
        <v>0</v>
      </c>
      <c r="Y15" s="371">
        <f t="shared" si="1"/>
        <v>0</v>
      </c>
      <c r="Z15" s="371">
        <f t="shared" si="1"/>
        <v>0</v>
      </c>
      <c r="AA15" s="371">
        <f t="shared" si="1"/>
        <v>0</v>
      </c>
    </row>
    <row r="16" spans="1:28"/>
    <row r="17" spans="1:27">
      <c r="C17" s="73" t="s">
        <v>777</v>
      </c>
      <c r="D17" s="73"/>
      <c r="E17" s="73"/>
      <c r="F17" s="73"/>
      <c r="G17" s="73"/>
      <c r="H17" s="73"/>
      <c r="I17" s="73"/>
      <c r="J17" s="73"/>
      <c r="K17" s="73"/>
      <c r="L17" s="73"/>
      <c r="M17" s="73"/>
      <c r="N17" s="73"/>
      <c r="O17" s="73"/>
      <c r="P17" s="73"/>
      <c r="Q17" s="73"/>
      <c r="R17" s="73"/>
      <c r="S17" s="73"/>
      <c r="T17" s="73"/>
      <c r="U17" s="73"/>
      <c r="V17" t="s">
        <v>939</v>
      </c>
      <c r="W17" s="371">
        <f>SUMIF($H$31:$H$130,"Split 1/3 per role",W31:W130)+SUM(W12:W14,W26)</f>
        <v>0</v>
      </c>
      <c r="X17" s="371">
        <f>SUMIF($H$31:$H$130,"Split 1/3 per role",X31:X130)+SUM(X12:X14,X26)</f>
        <v>0</v>
      </c>
      <c r="Y17" s="371">
        <f>SUMIF($H$31:$H$130,"Split 1/3 per role",Y31:Y130)+SUM(Y12:Y14,Y26)</f>
        <v>0</v>
      </c>
      <c r="Z17" s="371">
        <f>SUMIF($H$31:$H$130,"Split 1/3 per role",Z31:Z130)+SUM(Z12:Z14,Z26)</f>
        <v>0</v>
      </c>
      <c r="AA17" s="371">
        <f>SUMIF($H$31:$H$130,"Split 1/3 per role",AA31:AA130)+SUM(AA12:AA14,AA26)</f>
        <v>0</v>
      </c>
    </row>
    <row r="18" spans="1:27">
      <c r="C18" t="s">
        <v>778</v>
      </c>
      <c r="V18" t="s">
        <v>939</v>
      </c>
      <c r="W18" s="291">
        <f>SUMIF($H$31:$H$130,"Role 1",W31:W130)</f>
        <v>0</v>
      </c>
      <c r="X18" s="291">
        <f t="shared" ref="X18:AA18" si="2">SUMIF($H$31:$H$130,"Role 1",X31:X130)</f>
        <v>0</v>
      </c>
      <c r="Y18" s="291">
        <f t="shared" si="2"/>
        <v>0</v>
      </c>
      <c r="Z18" s="291">
        <f t="shared" si="2"/>
        <v>0</v>
      </c>
      <c r="AA18" s="291">
        <f t="shared" si="2"/>
        <v>0</v>
      </c>
    </row>
    <row r="19" spans="1:27">
      <c r="C19" t="s">
        <v>779</v>
      </c>
      <c r="V19" t="s">
        <v>939</v>
      </c>
      <c r="W19" s="291">
        <f>SUMIF($H$31:$H$130,"Role 2",W31:W130)</f>
        <v>0</v>
      </c>
      <c r="X19" s="291">
        <f t="shared" ref="X19:AA19" si="3">SUMIF($H$31:$H$130,"Role 2",X31:X130)</f>
        <v>0</v>
      </c>
      <c r="Y19" s="291">
        <f t="shared" si="3"/>
        <v>0</v>
      </c>
      <c r="Z19" s="291">
        <f t="shared" si="3"/>
        <v>0</v>
      </c>
      <c r="AA19" s="291">
        <f t="shared" si="3"/>
        <v>0</v>
      </c>
    </row>
    <row r="20" spans="1:27">
      <c r="C20" t="s">
        <v>780</v>
      </c>
      <c r="V20" t="s">
        <v>939</v>
      </c>
      <c r="W20" s="291">
        <f>SUMIF($H$31:$H$130,"Role 3",W31:W130)</f>
        <v>0</v>
      </c>
      <c r="X20" s="291">
        <f>SUMIF($H$31:$H$130,"Role 3",X31:X130)</f>
        <v>0</v>
      </c>
      <c r="Y20" s="291">
        <f t="shared" ref="Y20:AA20" si="4">SUMIF($H$31:$H$130,"Role 3",Y31:Y130)</f>
        <v>0</v>
      </c>
      <c r="Z20" s="291">
        <f t="shared" si="4"/>
        <v>0</v>
      </c>
      <c r="AA20" s="291">
        <f t="shared" si="4"/>
        <v>0</v>
      </c>
    </row>
    <row r="21" spans="1:27">
      <c r="C21" s="73" t="s">
        <v>781</v>
      </c>
      <c r="D21" s="73"/>
      <c r="E21" s="73"/>
      <c r="F21" s="73"/>
      <c r="G21" s="73"/>
      <c r="H21" s="73"/>
      <c r="I21" s="73"/>
      <c r="J21" s="73"/>
      <c r="K21" s="73"/>
      <c r="L21" s="73"/>
      <c r="M21" s="73"/>
      <c r="N21" s="73"/>
      <c r="O21" s="73"/>
      <c r="P21" s="73"/>
      <c r="Q21" s="73"/>
      <c r="R21" s="73"/>
      <c r="S21" s="73"/>
      <c r="T21" s="73"/>
      <c r="U21" s="73"/>
      <c r="V21" t="s">
        <v>939</v>
      </c>
      <c r="W21" s="371">
        <f>SUM(W18:W20)</f>
        <v>0</v>
      </c>
      <c r="X21" s="371">
        <f t="shared" ref="X21:AA21" si="5">SUM(X18:X20)</f>
        <v>0</v>
      </c>
      <c r="Y21" s="371">
        <f t="shared" si="5"/>
        <v>0</v>
      </c>
      <c r="Z21" s="371">
        <f t="shared" si="5"/>
        <v>0</v>
      </c>
      <c r="AA21" s="371">
        <f t="shared" si="5"/>
        <v>0</v>
      </c>
    </row>
    <row r="22" spans="1:27"/>
    <row r="23" spans="1:27" ht="14.25">
      <c r="A23" s="53"/>
      <c r="B23" s="61" t="s">
        <v>782</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row r="25" spans="1:27">
      <c r="C25" t="s">
        <v>783</v>
      </c>
      <c r="V25" t="s">
        <v>939</v>
      </c>
      <c r="W25" s="291">
        <f>SUM(W31:W130)</f>
        <v>0</v>
      </c>
      <c r="X25" s="291">
        <f t="shared" ref="X25:AA25" si="6">SUM(X31:X130)</f>
        <v>0</v>
      </c>
      <c r="Y25" s="291">
        <f t="shared" si="6"/>
        <v>0</v>
      </c>
      <c r="Z25" s="291">
        <f t="shared" si="6"/>
        <v>0</v>
      </c>
      <c r="AA25" s="291">
        <f t="shared" si="6"/>
        <v>0</v>
      </c>
    </row>
    <row r="26" spans="1:27">
      <c r="C26" t="s">
        <v>784</v>
      </c>
      <c r="V26" t="s">
        <v>939</v>
      </c>
      <c r="W26" s="302"/>
      <c r="X26" s="302"/>
      <c r="Y26" s="302"/>
      <c r="Z26" s="302"/>
      <c r="AA26" s="302"/>
    </row>
    <row r="27" spans="1:27">
      <c r="C27" t="s">
        <v>785</v>
      </c>
      <c r="V27" t="s">
        <v>939</v>
      </c>
      <c r="W27" s="304">
        <f>SUM(W25:W26)</f>
        <v>0</v>
      </c>
      <c r="X27" s="304">
        <f t="shared" ref="X27:AA27" si="7">SUM(X25:X26)</f>
        <v>0</v>
      </c>
      <c r="Y27" s="304">
        <f t="shared" si="7"/>
        <v>0</v>
      </c>
      <c r="Z27" s="304">
        <f t="shared" si="7"/>
        <v>0</v>
      </c>
      <c r="AA27" s="304">
        <f t="shared" si="7"/>
        <v>0</v>
      </c>
    </row>
    <row r="28" spans="1:27"/>
    <row r="29" spans="1:27" ht="14.25">
      <c r="A29" s="53"/>
      <c r="B29" s="61" t="s">
        <v>786</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row r="31" spans="1:27" ht="15">
      <c r="D31" s="395"/>
      <c r="E31" s="395"/>
      <c r="F31" s="395"/>
      <c r="G31" s="395"/>
      <c r="H31" s="395"/>
      <c r="W31" s="302"/>
      <c r="X31" s="302"/>
      <c r="Y31" s="302"/>
      <c r="Z31" s="302"/>
      <c r="AA31" s="302"/>
    </row>
    <row r="32" spans="1:27" ht="15">
      <c r="D32" s="395"/>
      <c r="E32" s="395"/>
      <c r="F32" s="395"/>
      <c r="G32" s="395"/>
      <c r="H32" s="395"/>
      <c r="W32" s="302"/>
      <c r="X32" s="302"/>
      <c r="Y32" s="302"/>
      <c r="Z32" s="302"/>
      <c r="AA32" s="302"/>
    </row>
    <row r="33" spans="4:27" ht="15">
      <c r="D33" s="395"/>
      <c r="E33" s="395"/>
      <c r="F33" s="395"/>
      <c r="G33" s="395"/>
      <c r="H33" s="395"/>
      <c r="W33" s="302"/>
      <c r="X33" s="302"/>
      <c r="Y33" s="302"/>
      <c r="Z33" s="302"/>
      <c r="AA33" s="302"/>
    </row>
    <row r="34" spans="4:27" ht="15">
      <c r="D34" s="395"/>
      <c r="E34" s="395"/>
      <c r="F34" s="395"/>
      <c r="G34" s="395"/>
      <c r="H34" s="395"/>
      <c r="W34" s="302"/>
      <c r="X34" s="302"/>
      <c r="Y34" s="302"/>
      <c r="Z34" s="302"/>
      <c r="AA34" s="302"/>
    </row>
    <row r="35" spans="4:27" ht="15">
      <c r="D35" s="395"/>
      <c r="E35" s="395"/>
      <c r="F35" s="395"/>
      <c r="G35" s="395"/>
      <c r="H35" s="395"/>
      <c r="W35" s="302"/>
      <c r="X35" s="302"/>
      <c r="Y35" s="302"/>
      <c r="Z35" s="302"/>
      <c r="AA35" s="302"/>
    </row>
    <row r="36" spans="4:27" ht="15">
      <c r="D36" s="395"/>
      <c r="E36" s="395"/>
      <c r="F36" s="395"/>
      <c r="G36" s="395"/>
      <c r="H36" s="395"/>
      <c r="W36" s="302"/>
      <c r="X36" s="302"/>
      <c r="Y36" s="302"/>
      <c r="Z36" s="302"/>
      <c r="AA36" s="302"/>
    </row>
    <row r="37" spans="4:27" ht="15">
      <c r="D37" s="395"/>
      <c r="E37" s="395"/>
      <c r="F37" s="395"/>
      <c r="G37" s="395"/>
      <c r="H37" s="395"/>
      <c r="W37" s="302"/>
      <c r="X37" s="302"/>
      <c r="Y37" s="302"/>
      <c r="Z37" s="302"/>
      <c r="AA37" s="302"/>
    </row>
    <row r="38" spans="4:27" ht="15">
      <c r="D38" s="395"/>
      <c r="E38" s="395"/>
      <c r="F38" s="395"/>
      <c r="G38" s="395"/>
      <c r="H38" s="395"/>
      <c r="W38" s="302"/>
      <c r="X38" s="302"/>
      <c r="Y38" s="302"/>
      <c r="Z38" s="302"/>
      <c r="AA38" s="302"/>
    </row>
    <row r="39" spans="4:27" ht="15">
      <c r="D39" s="395"/>
      <c r="E39" s="395"/>
      <c r="F39" s="395"/>
      <c r="G39" s="395"/>
      <c r="H39" s="395"/>
      <c r="W39" s="302"/>
      <c r="X39" s="302"/>
      <c r="Y39" s="302"/>
      <c r="Z39" s="302"/>
      <c r="AA39" s="302"/>
    </row>
    <row r="40" spans="4:27" ht="15">
      <c r="D40" s="395"/>
      <c r="E40" s="395"/>
      <c r="F40" s="395"/>
      <c r="G40" s="395"/>
      <c r="H40" s="395"/>
      <c r="W40" s="302"/>
      <c r="X40" s="302"/>
      <c r="Y40" s="302"/>
      <c r="Z40" s="302"/>
      <c r="AA40" s="302"/>
    </row>
    <row r="41" spans="4:27" ht="15">
      <c r="D41" s="395"/>
      <c r="E41" s="395"/>
      <c r="F41" s="395"/>
      <c r="G41" s="395"/>
      <c r="H41" s="395"/>
      <c r="W41" s="302"/>
      <c r="X41" s="302"/>
      <c r="Y41" s="302"/>
      <c r="Z41" s="302"/>
      <c r="AA41" s="302"/>
    </row>
    <row r="42" spans="4:27" ht="15">
      <c r="D42" s="395"/>
      <c r="E42" s="395"/>
      <c r="F42" s="395"/>
      <c r="G42" s="395"/>
      <c r="H42" s="395"/>
      <c r="W42" s="302"/>
      <c r="X42" s="302"/>
      <c r="Y42" s="302"/>
      <c r="Z42" s="302"/>
      <c r="AA42" s="302"/>
    </row>
    <row r="43" spans="4:27" ht="15">
      <c r="D43" s="395"/>
      <c r="E43" s="395"/>
      <c r="F43" s="395"/>
      <c r="G43" s="395"/>
      <c r="H43" s="395"/>
      <c r="W43" s="302"/>
      <c r="X43" s="302"/>
      <c r="Y43" s="302"/>
      <c r="Z43" s="302"/>
      <c r="AA43" s="302"/>
    </row>
    <row r="44" spans="4:27" ht="15">
      <c r="D44" s="395"/>
      <c r="E44" s="395"/>
      <c r="F44" s="395"/>
      <c r="G44" s="395"/>
      <c r="H44" s="395"/>
      <c r="W44" s="302"/>
      <c r="X44" s="302"/>
      <c r="Y44" s="302"/>
      <c r="Z44" s="302"/>
      <c r="AA44" s="302"/>
    </row>
    <row r="45" spans="4:27" ht="15">
      <c r="D45" s="395"/>
      <c r="E45" s="395"/>
      <c r="F45" s="395"/>
      <c r="G45" s="395"/>
      <c r="H45" s="395"/>
      <c r="W45" s="302"/>
      <c r="X45" s="302"/>
      <c r="Y45" s="302"/>
      <c r="Z45" s="302"/>
      <c r="AA45" s="302"/>
    </row>
    <row r="46" spans="4:27" ht="15">
      <c r="D46" s="395"/>
      <c r="E46" s="395"/>
      <c r="F46" s="395"/>
      <c r="G46" s="395"/>
      <c r="H46" s="395"/>
      <c r="W46" s="302"/>
      <c r="X46" s="302"/>
      <c r="Y46" s="302"/>
      <c r="Z46" s="302"/>
      <c r="AA46" s="302"/>
    </row>
    <row r="47" spans="4:27" ht="15">
      <c r="D47" s="395"/>
      <c r="E47" s="395"/>
      <c r="F47" s="395"/>
      <c r="G47" s="395"/>
      <c r="H47" s="395"/>
      <c r="W47" s="302"/>
      <c r="X47" s="302"/>
      <c r="Y47" s="302"/>
      <c r="Z47" s="302"/>
      <c r="AA47" s="302"/>
    </row>
    <row r="48" spans="4:27" ht="15">
      <c r="D48" s="395"/>
      <c r="E48" s="395"/>
      <c r="F48" s="395"/>
      <c r="G48" s="395"/>
      <c r="H48" s="395"/>
      <c r="W48" s="302"/>
      <c r="X48" s="302"/>
      <c r="Y48" s="302"/>
      <c r="Z48" s="302"/>
      <c r="AA48" s="302"/>
    </row>
    <row r="49" spans="4:27" ht="15">
      <c r="D49" s="395"/>
      <c r="E49" s="395"/>
      <c r="F49" s="395"/>
      <c r="G49" s="395"/>
      <c r="H49" s="395"/>
      <c r="W49" s="302"/>
      <c r="X49" s="302"/>
      <c r="Y49" s="302"/>
      <c r="Z49" s="302"/>
      <c r="AA49" s="302"/>
    </row>
    <row r="50" spans="4:27" ht="15">
      <c r="D50" s="395"/>
      <c r="E50" s="395"/>
      <c r="F50" s="395"/>
      <c r="G50" s="395"/>
      <c r="H50" s="395"/>
      <c r="W50" s="302"/>
      <c r="X50" s="302"/>
      <c r="Y50" s="302"/>
      <c r="Z50" s="302"/>
      <c r="AA50" s="302"/>
    </row>
    <row r="51" spans="4:27" ht="15">
      <c r="D51" s="395"/>
      <c r="E51" s="395"/>
      <c r="F51" s="395"/>
      <c r="G51" s="395"/>
      <c r="H51" s="395"/>
      <c r="W51" s="302"/>
      <c r="X51" s="302"/>
      <c r="Y51" s="302"/>
      <c r="Z51" s="302"/>
      <c r="AA51" s="302"/>
    </row>
    <row r="52" spans="4:27" ht="15">
      <c r="D52" s="395"/>
      <c r="E52" s="395"/>
      <c r="F52" s="395"/>
      <c r="G52" s="395"/>
      <c r="H52" s="395"/>
      <c r="W52" s="302"/>
      <c r="X52" s="302"/>
      <c r="Y52" s="302"/>
      <c r="Z52" s="302"/>
      <c r="AA52" s="302"/>
    </row>
    <row r="53" spans="4:27" ht="15">
      <c r="D53" s="395"/>
      <c r="E53" s="395"/>
      <c r="F53" s="395"/>
      <c r="G53" s="395"/>
      <c r="H53" s="395"/>
      <c r="W53" s="302"/>
      <c r="X53" s="302"/>
      <c r="Y53" s="302"/>
      <c r="Z53" s="302"/>
      <c r="AA53" s="302"/>
    </row>
    <row r="54" spans="4:27" ht="15">
      <c r="D54" s="395"/>
      <c r="E54" s="395"/>
      <c r="F54" s="395"/>
      <c r="G54" s="395"/>
      <c r="H54" s="395"/>
      <c r="W54" s="302"/>
      <c r="X54" s="302"/>
      <c r="Y54" s="302"/>
      <c r="Z54" s="302"/>
      <c r="AA54" s="302"/>
    </row>
    <row r="55" spans="4:27" ht="15">
      <c r="D55" s="395"/>
      <c r="E55" s="395"/>
      <c r="F55" s="395"/>
      <c r="G55" s="395"/>
      <c r="H55" s="395"/>
      <c r="W55" s="302"/>
      <c r="X55" s="302"/>
      <c r="Y55" s="302"/>
      <c r="Z55" s="302"/>
      <c r="AA55" s="302"/>
    </row>
    <row r="56" spans="4:27" ht="15">
      <c r="D56" s="395"/>
      <c r="E56" s="395"/>
      <c r="F56" s="395"/>
      <c r="G56" s="395"/>
      <c r="H56" s="395"/>
      <c r="W56" s="302"/>
      <c r="X56" s="302"/>
      <c r="Y56" s="302"/>
      <c r="Z56" s="302"/>
      <c r="AA56" s="302"/>
    </row>
    <row r="57" spans="4:27" ht="15">
      <c r="D57" s="395"/>
      <c r="E57" s="395"/>
      <c r="F57" s="395"/>
      <c r="G57" s="395"/>
      <c r="H57" s="395"/>
      <c r="W57" s="302"/>
      <c r="X57" s="302"/>
      <c r="Y57" s="302"/>
      <c r="Z57" s="302"/>
      <c r="AA57" s="302"/>
    </row>
    <row r="58" spans="4:27" ht="15">
      <c r="D58" s="395"/>
      <c r="E58" s="395"/>
      <c r="F58" s="395"/>
      <c r="G58" s="395"/>
      <c r="H58" s="395"/>
      <c r="W58" s="302"/>
      <c r="X58" s="302"/>
      <c r="Y58" s="302"/>
      <c r="Z58" s="302"/>
      <c r="AA58" s="302"/>
    </row>
    <row r="59" spans="4:27" ht="15">
      <c r="D59" s="395"/>
      <c r="E59" s="395"/>
      <c r="F59" s="395"/>
      <c r="G59" s="395"/>
      <c r="H59" s="395"/>
      <c r="W59" s="302"/>
      <c r="X59" s="302"/>
      <c r="Y59" s="302"/>
      <c r="Z59" s="302"/>
      <c r="AA59" s="302"/>
    </row>
    <row r="60" spans="4:27" ht="15">
      <c r="D60" s="395"/>
      <c r="E60" s="395"/>
      <c r="F60" s="395"/>
      <c r="G60" s="395"/>
      <c r="H60" s="395"/>
      <c r="W60" s="302"/>
      <c r="X60" s="302"/>
      <c r="Y60" s="302"/>
      <c r="Z60" s="302"/>
      <c r="AA60" s="302"/>
    </row>
    <row r="61" spans="4:27" ht="15">
      <c r="D61" s="395"/>
      <c r="E61" s="395"/>
      <c r="F61" s="395"/>
      <c r="G61" s="395"/>
      <c r="H61" s="395"/>
      <c r="W61" s="302"/>
      <c r="X61" s="302"/>
      <c r="Y61" s="302"/>
      <c r="Z61" s="302"/>
      <c r="AA61" s="302"/>
    </row>
    <row r="62" spans="4:27" ht="15">
      <c r="D62" s="395"/>
      <c r="E62" s="395"/>
      <c r="F62" s="395"/>
      <c r="G62" s="395"/>
      <c r="H62" s="395"/>
      <c r="W62" s="302"/>
      <c r="X62" s="302"/>
      <c r="Y62" s="302"/>
      <c r="Z62" s="302"/>
      <c r="AA62" s="302"/>
    </row>
    <row r="63" spans="4:27" ht="15">
      <c r="D63" s="395"/>
      <c r="E63" s="395"/>
      <c r="F63" s="395"/>
      <c r="G63" s="395"/>
      <c r="H63" s="395"/>
      <c r="W63" s="302"/>
      <c r="X63" s="302"/>
      <c r="Y63" s="302"/>
      <c r="Z63" s="302"/>
      <c r="AA63" s="302"/>
    </row>
    <row r="64" spans="4:27" ht="15">
      <c r="D64" s="395"/>
      <c r="E64" s="395"/>
      <c r="F64" s="395"/>
      <c r="G64" s="395"/>
      <c r="H64" s="395"/>
      <c r="W64" s="302"/>
      <c r="X64" s="302"/>
      <c r="Y64" s="302"/>
      <c r="Z64" s="302"/>
      <c r="AA64" s="302"/>
    </row>
    <row r="65" spans="4:27" ht="15">
      <c r="D65" s="395"/>
      <c r="E65" s="395"/>
      <c r="F65" s="395"/>
      <c r="G65" s="395"/>
      <c r="H65" s="395"/>
      <c r="W65" s="302"/>
      <c r="X65" s="302"/>
      <c r="Y65" s="302"/>
      <c r="Z65" s="302"/>
      <c r="AA65" s="302"/>
    </row>
    <row r="66" spans="4:27" ht="15">
      <c r="D66" s="395"/>
      <c r="E66" s="395"/>
      <c r="F66" s="395"/>
      <c r="G66" s="395"/>
      <c r="H66" s="395"/>
      <c r="W66" s="302"/>
      <c r="X66" s="302"/>
      <c r="Y66" s="302"/>
      <c r="Z66" s="302"/>
      <c r="AA66" s="302"/>
    </row>
    <row r="67" spans="4:27" ht="15">
      <c r="D67" s="395"/>
      <c r="E67" s="395"/>
      <c r="F67" s="395"/>
      <c r="G67" s="395"/>
      <c r="H67" s="395"/>
      <c r="W67" s="302"/>
      <c r="X67" s="302"/>
      <c r="Y67" s="302"/>
      <c r="Z67" s="302"/>
      <c r="AA67" s="302"/>
    </row>
    <row r="68" spans="4:27" ht="15">
      <c r="D68" s="395"/>
      <c r="E68" s="395"/>
      <c r="F68" s="395"/>
      <c r="G68" s="395"/>
      <c r="H68" s="395"/>
      <c r="W68" s="302"/>
      <c r="X68" s="302"/>
      <c r="Y68" s="302"/>
      <c r="Z68" s="302"/>
      <c r="AA68" s="302"/>
    </row>
    <row r="69" spans="4:27" ht="15">
      <c r="D69" s="395"/>
      <c r="E69" s="395"/>
      <c r="F69" s="395"/>
      <c r="G69" s="395"/>
      <c r="H69" s="395"/>
      <c r="W69" s="302"/>
      <c r="X69" s="302"/>
      <c r="Y69" s="302"/>
      <c r="Z69" s="302"/>
      <c r="AA69" s="302"/>
    </row>
    <row r="70" spans="4:27" ht="15">
      <c r="D70" s="395"/>
      <c r="E70" s="395"/>
      <c r="F70" s="395"/>
      <c r="G70" s="395"/>
      <c r="H70" s="395"/>
      <c r="W70" s="302"/>
      <c r="X70" s="302"/>
      <c r="Y70" s="302"/>
      <c r="Z70" s="302"/>
      <c r="AA70" s="302"/>
    </row>
    <row r="71" spans="4:27" ht="15">
      <c r="D71" s="395"/>
      <c r="E71" s="395"/>
      <c r="F71" s="395"/>
      <c r="G71" s="395"/>
      <c r="H71" s="395"/>
      <c r="W71" s="302"/>
      <c r="X71" s="302"/>
      <c r="Y71" s="302"/>
      <c r="Z71" s="302"/>
      <c r="AA71" s="302"/>
    </row>
    <row r="72" spans="4:27" ht="15">
      <c r="D72" s="395"/>
      <c r="E72" s="395"/>
      <c r="F72" s="395"/>
      <c r="G72" s="395"/>
      <c r="H72" s="395"/>
      <c r="W72" s="302"/>
      <c r="X72" s="302"/>
      <c r="Y72" s="302"/>
      <c r="Z72" s="302"/>
      <c r="AA72" s="302"/>
    </row>
    <row r="73" spans="4:27" ht="15">
      <c r="D73" s="395"/>
      <c r="E73" s="395"/>
      <c r="F73" s="395"/>
      <c r="G73" s="395"/>
      <c r="H73" s="395"/>
      <c r="W73" s="302"/>
      <c r="X73" s="302"/>
      <c r="Y73" s="302"/>
      <c r="Z73" s="302"/>
      <c r="AA73" s="302"/>
    </row>
    <row r="74" spans="4:27" ht="15">
      <c r="D74" s="395"/>
      <c r="E74" s="395"/>
      <c r="F74" s="395"/>
      <c r="G74" s="395"/>
      <c r="H74" s="395"/>
      <c r="W74" s="302"/>
      <c r="X74" s="302"/>
      <c r="Y74" s="302"/>
      <c r="Z74" s="302"/>
      <c r="AA74" s="302"/>
    </row>
    <row r="75" spans="4:27" ht="15">
      <c r="D75" s="395"/>
      <c r="E75" s="395"/>
      <c r="F75" s="395"/>
      <c r="G75" s="395"/>
      <c r="H75" s="395"/>
      <c r="W75" s="302"/>
      <c r="X75" s="302"/>
      <c r="Y75" s="302"/>
      <c r="Z75" s="302"/>
      <c r="AA75" s="302"/>
    </row>
    <row r="76" spans="4:27" ht="15">
      <c r="D76" s="395"/>
      <c r="E76" s="395"/>
      <c r="F76" s="395"/>
      <c r="G76" s="395"/>
      <c r="H76" s="395"/>
      <c r="W76" s="302"/>
      <c r="X76" s="302"/>
      <c r="Y76" s="302"/>
      <c r="Z76" s="302"/>
      <c r="AA76" s="302"/>
    </row>
    <row r="77" spans="4:27" ht="15">
      <c r="D77" s="395"/>
      <c r="E77" s="395"/>
      <c r="F77" s="395"/>
      <c r="G77" s="395"/>
      <c r="H77" s="395"/>
      <c r="W77" s="302"/>
      <c r="X77" s="302"/>
      <c r="Y77" s="302"/>
      <c r="Z77" s="302"/>
      <c r="AA77" s="302"/>
    </row>
    <row r="78" spans="4:27" ht="15">
      <c r="D78" s="395"/>
      <c r="E78" s="395"/>
      <c r="F78" s="395"/>
      <c r="G78" s="395"/>
      <c r="H78" s="395"/>
      <c r="W78" s="302"/>
      <c r="X78" s="302"/>
      <c r="Y78" s="302"/>
      <c r="Z78" s="302"/>
      <c r="AA78" s="302"/>
    </row>
    <row r="79" spans="4:27" ht="15">
      <c r="D79" s="395"/>
      <c r="E79" s="395"/>
      <c r="F79" s="395"/>
      <c r="G79" s="395"/>
      <c r="H79" s="395"/>
      <c r="W79" s="302"/>
      <c r="X79" s="302"/>
      <c r="Y79" s="302"/>
      <c r="Z79" s="302"/>
      <c r="AA79" s="302"/>
    </row>
    <row r="80" spans="4:27">
      <c r="D80" s="303"/>
      <c r="E80" s="303"/>
      <c r="F80" s="303"/>
      <c r="G80" s="303"/>
      <c r="H80" s="303"/>
      <c r="W80" s="302"/>
      <c r="X80" s="302"/>
      <c r="Y80" s="302"/>
      <c r="Z80" s="302"/>
      <c r="AA80" s="302"/>
    </row>
    <row r="81" spans="4:27">
      <c r="D81" s="303"/>
      <c r="E81" s="303"/>
      <c r="F81" s="303"/>
      <c r="G81" s="303"/>
      <c r="H81" s="303"/>
      <c r="W81" s="302"/>
      <c r="X81" s="302"/>
      <c r="Y81" s="302"/>
      <c r="Z81" s="302"/>
      <c r="AA81" s="302"/>
    </row>
    <row r="82" spans="4:27">
      <c r="D82" s="303"/>
      <c r="E82" s="303"/>
      <c r="F82" s="303"/>
      <c r="G82" s="303"/>
      <c r="H82" s="303"/>
      <c r="W82" s="302"/>
      <c r="X82" s="302"/>
      <c r="Y82" s="302"/>
      <c r="Z82" s="302"/>
      <c r="AA82" s="302"/>
    </row>
    <row r="83" spans="4:27">
      <c r="D83" s="303"/>
      <c r="E83" s="303"/>
      <c r="F83" s="303"/>
      <c r="G83" s="303"/>
      <c r="H83" s="303"/>
      <c r="W83" s="302"/>
      <c r="X83" s="302"/>
      <c r="Y83" s="302"/>
      <c r="Z83" s="302"/>
      <c r="AA83" s="302"/>
    </row>
    <row r="84" spans="4:27">
      <c r="D84" s="303"/>
      <c r="E84" s="303"/>
      <c r="F84" s="303"/>
      <c r="G84" s="303"/>
      <c r="H84" s="303"/>
      <c r="W84" s="302"/>
      <c r="X84" s="302"/>
      <c r="Y84" s="302"/>
      <c r="Z84" s="302"/>
      <c r="AA84" s="302"/>
    </row>
    <row r="85" spans="4:27">
      <c r="D85" s="303"/>
      <c r="E85" s="303"/>
      <c r="F85" s="303"/>
      <c r="G85" s="303"/>
      <c r="H85" s="303"/>
      <c r="W85" s="302"/>
      <c r="X85" s="302"/>
      <c r="Y85" s="302"/>
      <c r="Z85" s="302"/>
      <c r="AA85" s="302"/>
    </row>
    <row r="86" spans="4:27">
      <c r="D86" s="303"/>
      <c r="E86" s="303"/>
      <c r="F86" s="303"/>
      <c r="G86" s="303"/>
      <c r="H86" s="303"/>
      <c r="W86" s="302"/>
      <c r="X86" s="302"/>
      <c r="Y86" s="302"/>
      <c r="Z86" s="302"/>
      <c r="AA86" s="302"/>
    </row>
    <row r="87" spans="4:27">
      <c r="D87" s="303"/>
      <c r="E87" s="303"/>
      <c r="F87" s="303"/>
      <c r="G87" s="303"/>
      <c r="H87" s="303"/>
      <c r="W87" s="302"/>
      <c r="X87" s="302"/>
      <c r="Y87" s="302"/>
      <c r="Z87" s="302"/>
      <c r="AA87" s="302"/>
    </row>
    <row r="88" spans="4:27">
      <c r="D88" s="303"/>
      <c r="E88" s="303"/>
      <c r="F88" s="303"/>
      <c r="G88" s="303"/>
      <c r="H88" s="303"/>
      <c r="W88" s="302"/>
      <c r="X88" s="302"/>
      <c r="Y88" s="302"/>
      <c r="Z88" s="302"/>
      <c r="AA88" s="302"/>
    </row>
    <row r="89" spans="4:27">
      <c r="D89" s="303"/>
      <c r="E89" s="303"/>
      <c r="F89" s="303"/>
      <c r="G89" s="303"/>
      <c r="H89" s="303"/>
      <c r="W89" s="302"/>
      <c r="X89" s="302"/>
      <c r="Y89" s="302"/>
      <c r="Z89" s="302"/>
      <c r="AA89" s="302"/>
    </row>
    <row r="90" spans="4:27">
      <c r="D90" s="303"/>
      <c r="E90" s="303"/>
      <c r="F90" s="303"/>
      <c r="G90" s="303"/>
      <c r="H90" s="303"/>
      <c r="W90" s="302"/>
      <c r="X90" s="302"/>
      <c r="Y90" s="302"/>
      <c r="Z90" s="302"/>
      <c r="AA90" s="302"/>
    </row>
    <row r="91" spans="4:27">
      <c r="D91" s="303"/>
      <c r="E91" s="303"/>
      <c r="F91" s="303"/>
      <c r="G91" s="303"/>
      <c r="H91" s="303"/>
      <c r="W91" s="302"/>
      <c r="X91" s="302"/>
      <c r="Y91" s="302"/>
      <c r="Z91" s="302"/>
      <c r="AA91" s="302"/>
    </row>
    <row r="92" spans="4:27">
      <c r="D92" s="303"/>
      <c r="E92" s="303"/>
      <c r="F92" s="303"/>
      <c r="G92" s="303"/>
      <c r="H92" s="303"/>
      <c r="W92" s="302"/>
      <c r="X92" s="302"/>
      <c r="Y92" s="302"/>
      <c r="Z92" s="302"/>
      <c r="AA92" s="302"/>
    </row>
    <row r="93" spans="4:27">
      <c r="D93" s="303"/>
      <c r="E93" s="303"/>
      <c r="F93" s="303"/>
      <c r="G93" s="303"/>
      <c r="H93" s="303"/>
      <c r="W93" s="302"/>
      <c r="X93" s="302"/>
      <c r="Y93" s="302"/>
      <c r="Z93" s="302"/>
      <c r="AA93" s="302"/>
    </row>
    <row r="94" spans="4:27">
      <c r="D94" s="303"/>
      <c r="E94" s="303"/>
      <c r="F94" s="303"/>
      <c r="G94" s="303"/>
      <c r="H94" s="303"/>
      <c r="W94" s="302"/>
      <c r="X94" s="302"/>
      <c r="Y94" s="302"/>
      <c r="Z94" s="302"/>
      <c r="AA94" s="302"/>
    </row>
    <row r="95" spans="4:27">
      <c r="D95" s="303"/>
      <c r="E95" s="303"/>
      <c r="F95" s="303"/>
      <c r="G95" s="303"/>
      <c r="H95" s="303"/>
      <c r="W95" s="302"/>
      <c r="X95" s="302"/>
      <c r="Y95" s="302"/>
      <c r="Z95" s="302"/>
      <c r="AA95" s="302"/>
    </row>
    <row r="96" spans="4:27">
      <c r="D96" s="303"/>
      <c r="E96" s="303"/>
      <c r="F96" s="303"/>
      <c r="G96" s="303"/>
      <c r="H96" s="303"/>
      <c r="W96" s="302"/>
      <c r="X96" s="302"/>
      <c r="Y96" s="302"/>
      <c r="Z96" s="302"/>
      <c r="AA96" s="302"/>
    </row>
    <row r="97" spans="4:27">
      <c r="D97" s="303"/>
      <c r="E97" s="303"/>
      <c r="F97" s="303"/>
      <c r="G97" s="303"/>
      <c r="H97" s="303"/>
      <c r="W97" s="302"/>
      <c r="X97" s="302"/>
      <c r="Y97" s="302"/>
      <c r="Z97" s="302"/>
      <c r="AA97" s="302"/>
    </row>
    <row r="98" spans="4:27">
      <c r="D98" s="303"/>
      <c r="E98" s="303"/>
      <c r="F98" s="303"/>
      <c r="G98" s="303"/>
      <c r="H98" s="303"/>
      <c r="W98" s="302"/>
      <c r="X98" s="302"/>
      <c r="Y98" s="302"/>
      <c r="Z98" s="302"/>
      <c r="AA98" s="302"/>
    </row>
    <row r="99" spans="4:27">
      <c r="D99" s="303"/>
      <c r="E99" s="303"/>
      <c r="F99" s="303"/>
      <c r="G99" s="303"/>
      <c r="H99" s="303"/>
      <c r="W99" s="302"/>
      <c r="X99" s="302"/>
      <c r="Y99" s="302"/>
      <c r="Z99" s="302"/>
      <c r="AA99" s="302"/>
    </row>
    <row r="100" spans="4:27">
      <c r="D100" s="303"/>
      <c r="E100" s="303"/>
      <c r="F100" s="303"/>
      <c r="G100" s="303"/>
      <c r="H100" s="303"/>
      <c r="W100" s="302"/>
      <c r="X100" s="302"/>
      <c r="Y100" s="302"/>
      <c r="Z100" s="302"/>
      <c r="AA100" s="302"/>
    </row>
    <row r="101" spans="4:27">
      <c r="D101" s="303"/>
      <c r="E101" s="303"/>
      <c r="F101" s="303"/>
      <c r="G101" s="303"/>
      <c r="H101" s="303"/>
      <c r="W101" s="302"/>
      <c r="X101" s="302"/>
      <c r="Y101" s="302"/>
      <c r="Z101" s="302"/>
      <c r="AA101" s="302"/>
    </row>
    <row r="102" spans="4:27">
      <c r="D102" s="303"/>
      <c r="E102" s="303"/>
      <c r="F102" s="303"/>
      <c r="G102" s="303"/>
      <c r="H102" s="303"/>
      <c r="W102" s="302"/>
      <c r="X102" s="302"/>
      <c r="Y102" s="302"/>
      <c r="Z102" s="302"/>
      <c r="AA102" s="302"/>
    </row>
    <row r="103" spans="4:27">
      <c r="D103" s="303"/>
      <c r="E103" s="303"/>
      <c r="F103" s="303"/>
      <c r="G103" s="303"/>
      <c r="H103" s="303"/>
      <c r="W103" s="302"/>
      <c r="X103" s="302"/>
      <c r="Y103" s="302"/>
      <c r="Z103" s="302"/>
      <c r="AA103" s="302"/>
    </row>
    <row r="104" spans="4:27">
      <c r="D104" s="303"/>
      <c r="E104" s="303"/>
      <c r="F104" s="303"/>
      <c r="G104" s="303"/>
      <c r="H104" s="303"/>
      <c r="W104" s="302"/>
      <c r="X104" s="302"/>
      <c r="Y104" s="302"/>
      <c r="Z104" s="302"/>
      <c r="AA104" s="302"/>
    </row>
    <row r="105" spans="4:27">
      <c r="D105" s="303"/>
      <c r="E105" s="303"/>
      <c r="F105" s="303"/>
      <c r="G105" s="303"/>
      <c r="H105" s="303"/>
      <c r="W105" s="302"/>
      <c r="X105" s="302"/>
      <c r="Y105" s="302"/>
      <c r="Z105" s="302"/>
      <c r="AA105" s="302"/>
    </row>
    <row r="106" spans="4:27">
      <c r="D106" s="303"/>
      <c r="E106" s="303"/>
      <c r="F106" s="303"/>
      <c r="G106" s="303"/>
      <c r="H106" s="303"/>
      <c r="W106" s="302"/>
      <c r="X106" s="302"/>
      <c r="Y106" s="302"/>
      <c r="Z106" s="302"/>
      <c r="AA106" s="302"/>
    </row>
    <row r="107" spans="4:27">
      <c r="D107" s="303"/>
      <c r="E107" s="303"/>
      <c r="F107" s="303"/>
      <c r="G107" s="303"/>
      <c r="H107" s="303"/>
      <c r="W107" s="302"/>
      <c r="X107" s="302"/>
      <c r="Y107" s="302"/>
      <c r="Z107" s="302"/>
      <c r="AA107" s="302"/>
    </row>
    <row r="108" spans="4:27">
      <c r="D108" s="303"/>
      <c r="E108" s="303"/>
      <c r="F108" s="303"/>
      <c r="G108" s="303"/>
      <c r="H108" s="303"/>
      <c r="W108" s="302"/>
      <c r="X108" s="302"/>
      <c r="Y108" s="302"/>
      <c r="Z108" s="302"/>
      <c r="AA108" s="302"/>
    </row>
    <row r="109" spans="4:27">
      <c r="D109" s="303"/>
      <c r="E109" s="303"/>
      <c r="F109" s="303"/>
      <c r="G109" s="303"/>
      <c r="H109" s="303"/>
      <c r="W109" s="302"/>
      <c r="X109" s="302"/>
      <c r="Y109" s="302"/>
      <c r="Z109" s="302"/>
      <c r="AA109" s="302"/>
    </row>
    <row r="110" spans="4:27">
      <c r="D110" s="303"/>
      <c r="E110" s="303"/>
      <c r="F110" s="303"/>
      <c r="G110" s="303"/>
      <c r="H110" s="303"/>
      <c r="W110" s="302"/>
      <c r="X110" s="302"/>
      <c r="Y110" s="302"/>
      <c r="Z110" s="302"/>
      <c r="AA110" s="302"/>
    </row>
    <row r="111" spans="4:27">
      <c r="D111" s="303"/>
      <c r="E111" s="303"/>
      <c r="F111" s="303"/>
      <c r="G111" s="303"/>
      <c r="H111" s="303"/>
      <c r="W111" s="302"/>
      <c r="X111" s="302"/>
      <c r="Y111" s="302"/>
      <c r="Z111" s="302"/>
      <c r="AA111" s="302"/>
    </row>
    <row r="112" spans="4:27">
      <c r="D112" s="303"/>
      <c r="E112" s="303"/>
      <c r="F112" s="303"/>
      <c r="G112" s="303"/>
      <c r="H112" s="303"/>
      <c r="W112" s="302"/>
      <c r="X112" s="302"/>
      <c r="Y112" s="302"/>
      <c r="Z112" s="302"/>
      <c r="AA112" s="302"/>
    </row>
    <row r="113" spans="4:27">
      <c r="D113" s="303"/>
      <c r="E113" s="303"/>
      <c r="F113" s="303"/>
      <c r="G113" s="303"/>
      <c r="H113" s="303"/>
      <c r="W113" s="302"/>
      <c r="X113" s="302"/>
      <c r="Y113" s="302"/>
      <c r="Z113" s="302"/>
      <c r="AA113" s="302"/>
    </row>
    <row r="114" spans="4:27">
      <c r="D114" s="303"/>
      <c r="E114" s="303"/>
      <c r="F114" s="303"/>
      <c r="G114" s="303"/>
      <c r="H114" s="303"/>
      <c r="W114" s="302"/>
      <c r="X114" s="302"/>
      <c r="Y114" s="302"/>
      <c r="Z114" s="302"/>
      <c r="AA114" s="302"/>
    </row>
    <row r="115" spans="4:27">
      <c r="D115" s="303"/>
      <c r="E115" s="303"/>
      <c r="F115" s="303"/>
      <c r="G115" s="303"/>
      <c r="H115" s="303"/>
      <c r="W115" s="302"/>
      <c r="X115" s="302"/>
      <c r="Y115" s="302"/>
      <c r="Z115" s="302"/>
      <c r="AA115" s="302"/>
    </row>
    <row r="116" spans="4:27">
      <c r="D116" s="303"/>
      <c r="E116" s="303"/>
      <c r="F116" s="303"/>
      <c r="G116" s="303"/>
      <c r="H116" s="303"/>
      <c r="W116" s="302"/>
      <c r="X116" s="302"/>
      <c r="Y116" s="302"/>
      <c r="Z116" s="302"/>
      <c r="AA116" s="302"/>
    </row>
    <row r="117" spans="4:27">
      <c r="D117" s="303"/>
      <c r="E117" s="303"/>
      <c r="F117" s="303"/>
      <c r="G117" s="303"/>
      <c r="H117" s="303"/>
      <c r="W117" s="302"/>
      <c r="X117" s="302"/>
      <c r="Y117" s="302"/>
      <c r="Z117" s="302"/>
      <c r="AA117" s="302"/>
    </row>
    <row r="118" spans="4:27">
      <c r="D118" s="303"/>
      <c r="E118" s="303"/>
      <c r="F118" s="303"/>
      <c r="G118" s="303"/>
      <c r="H118" s="303"/>
      <c r="W118" s="302"/>
      <c r="X118" s="302"/>
      <c r="Y118" s="302"/>
      <c r="Z118" s="302"/>
      <c r="AA118" s="302"/>
    </row>
    <row r="119" spans="4:27">
      <c r="D119" s="303"/>
      <c r="E119" s="303"/>
      <c r="F119" s="303"/>
      <c r="G119" s="303"/>
      <c r="H119" s="303"/>
      <c r="W119" s="302"/>
      <c r="X119" s="302"/>
      <c r="Y119" s="302"/>
      <c r="Z119" s="302"/>
      <c r="AA119" s="302"/>
    </row>
    <row r="120" spans="4:27">
      <c r="D120" s="303"/>
      <c r="E120" s="303"/>
      <c r="F120" s="303"/>
      <c r="G120" s="303"/>
      <c r="H120" s="303"/>
      <c r="W120" s="302"/>
      <c r="X120" s="302"/>
      <c r="Y120" s="302"/>
      <c r="Z120" s="302"/>
      <c r="AA120" s="302"/>
    </row>
    <row r="121" spans="4:27">
      <c r="D121" s="303"/>
      <c r="E121" s="303"/>
      <c r="F121" s="303"/>
      <c r="G121" s="303"/>
      <c r="H121" s="303"/>
      <c r="W121" s="302"/>
      <c r="X121" s="302"/>
      <c r="Y121" s="302"/>
      <c r="Z121" s="302"/>
      <c r="AA121" s="302"/>
    </row>
    <row r="122" spans="4:27">
      <c r="D122" s="303"/>
      <c r="E122" s="303"/>
      <c r="F122" s="303"/>
      <c r="G122" s="303"/>
      <c r="H122" s="303"/>
      <c r="W122" s="302"/>
      <c r="X122" s="302"/>
      <c r="Y122" s="302"/>
      <c r="Z122" s="302"/>
      <c r="AA122" s="302"/>
    </row>
    <row r="123" spans="4:27">
      <c r="D123" s="303"/>
      <c r="E123" s="303"/>
      <c r="F123" s="303"/>
      <c r="G123" s="303"/>
      <c r="H123" s="303"/>
      <c r="W123" s="302"/>
      <c r="X123" s="302"/>
      <c r="Y123" s="302"/>
      <c r="Z123" s="302"/>
      <c r="AA123" s="302"/>
    </row>
    <row r="124" spans="4:27">
      <c r="D124" s="303"/>
      <c r="E124" s="303"/>
      <c r="F124" s="303"/>
      <c r="G124" s="303"/>
      <c r="H124" s="303"/>
      <c r="W124" s="302"/>
      <c r="X124" s="302"/>
      <c r="Y124" s="302"/>
      <c r="Z124" s="302"/>
      <c r="AA124" s="302"/>
    </row>
    <row r="125" spans="4:27">
      <c r="D125" s="303"/>
      <c r="E125" s="303"/>
      <c r="F125" s="303"/>
      <c r="G125" s="303"/>
      <c r="H125" s="303"/>
      <c r="W125" s="302"/>
      <c r="X125" s="302"/>
      <c r="Y125" s="302"/>
      <c r="Z125" s="302"/>
      <c r="AA125" s="302"/>
    </row>
    <row r="126" spans="4:27">
      <c r="D126" s="303"/>
      <c r="E126" s="303"/>
      <c r="F126" s="303"/>
      <c r="G126" s="303"/>
      <c r="H126" s="303"/>
      <c r="W126" s="302"/>
      <c r="X126" s="302"/>
      <c r="Y126" s="302"/>
      <c r="Z126" s="302"/>
      <c r="AA126" s="302"/>
    </row>
    <row r="127" spans="4:27">
      <c r="D127" s="303"/>
      <c r="E127" s="303"/>
      <c r="F127" s="303"/>
      <c r="G127" s="303"/>
      <c r="H127" s="303"/>
      <c r="W127" s="302"/>
      <c r="X127" s="302"/>
      <c r="Y127" s="302"/>
      <c r="Z127" s="302"/>
      <c r="AA127" s="302"/>
    </row>
    <row r="128" spans="4:27">
      <c r="D128" s="303"/>
      <c r="E128" s="303"/>
      <c r="F128" s="303"/>
      <c r="G128" s="303"/>
      <c r="H128" s="303"/>
      <c r="W128" s="302"/>
      <c r="X128" s="302"/>
      <c r="Y128" s="302"/>
      <c r="Z128" s="302"/>
      <c r="AA128" s="302"/>
    </row>
    <row r="129" spans="4:27">
      <c r="D129" s="303"/>
      <c r="E129" s="303"/>
      <c r="F129" s="303"/>
      <c r="G129" s="303"/>
      <c r="H129" s="303"/>
      <c r="W129" s="302"/>
      <c r="X129" s="302"/>
      <c r="Y129" s="302"/>
      <c r="Z129" s="302"/>
      <c r="AA129" s="302"/>
    </row>
    <row r="130" spans="4:27">
      <c r="D130" s="303"/>
      <c r="E130" s="303"/>
      <c r="F130" s="303"/>
      <c r="G130" s="303"/>
      <c r="H130" s="303"/>
      <c r="W130" s="302"/>
      <c r="X130" s="302"/>
      <c r="Y130" s="302"/>
      <c r="Z130" s="302"/>
      <c r="AA130" s="302"/>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tabColor rgb="FFC00000"/>
    <pageSetUpPr autoPageBreaks="0"/>
  </sheetPr>
  <dimension ref="A1:Z14"/>
  <sheetViews>
    <sheetView workbookViewId="0">
      <selection activeCell="R10" sqref="R10"/>
    </sheetView>
  </sheetViews>
  <sheetFormatPr defaultColWidth="0" defaultRowHeight="12.75" zeroHeight="1"/>
  <cols>
    <col min="1" max="1" width="1.75" customWidth="1"/>
    <col min="2" max="3" width="9.25" customWidth="1"/>
    <col min="4" max="4" width="22.75" bestFit="1" customWidth="1"/>
    <col min="5" max="17" width="1.75" customWidth="1"/>
    <col min="18" max="18" width="12.75" bestFit="1" customWidth="1"/>
    <col min="19" max="25" width="9.25" customWidth="1"/>
    <col min="26" max="26" width="0" hidden="1" customWidth="1"/>
    <col min="27" max="16384" width="9.25" hidden="1"/>
  </cols>
  <sheetData>
    <row r="1" spans="1:2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3" t="str">
        <f>Cover!$A$4</f>
        <v>2022/23</v>
      </c>
      <c r="B3" s="3"/>
      <c r="C3" s="3"/>
      <c r="D3" s="2"/>
      <c r="E3" s="2"/>
      <c r="F3" s="2"/>
      <c r="G3" s="2"/>
      <c r="H3" s="2"/>
      <c r="I3" s="2"/>
      <c r="J3" s="2"/>
      <c r="K3" s="2"/>
      <c r="L3" s="2"/>
      <c r="M3" s="2"/>
      <c r="N3" s="2"/>
      <c r="O3" s="2"/>
      <c r="P3" s="2"/>
      <c r="Q3" s="2"/>
      <c r="R3" s="2"/>
      <c r="S3" s="2"/>
      <c r="T3" s="2"/>
      <c r="U3" s="2"/>
      <c r="V3" s="2"/>
      <c r="W3" s="2"/>
      <c r="X3" s="2"/>
      <c r="Y3" s="2"/>
    </row>
    <row r="4" spans="1:25" ht="27" thickBot="1">
      <c r="A4" s="27" t="s">
        <v>55</v>
      </c>
      <c r="B4" s="27"/>
      <c r="C4" s="7"/>
      <c r="D4" s="7"/>
      <c r="E4" s="7"/>
      <c r="F4" s="7"/>
      <c r="G4" s="7"/>
      <c r="H4" s="7"/>
      <c r="I4" s="7"/>
      <c r="J4" s="7"/>
      <c r="K4" s="7"/>
      <c r="L4" s="7"/>
      <c r="M4" s="7"/>
      <c r="N4" s="7"/>
      <c r="O4" s="7"/>
      <c r="P4" s="7"/>
      <c r="Q4" s="7"/>
      <c r="R4" s="7"/>
      <c r="S4" s="7"/>
      <c r="T4" s="7"/>
      <c r="U4" s="7"/>
      <c r="V4" s="7"/>
      <c r="W4" s="7"/>
      <c r="X4" s="7"/>
      <c r="Y4" s="7"/>
    </row>
    <row r="5" spans="1:25"/>
    <row r="6" spans="1:25">
      <c r="S6" s="507" t="s">
        <v>254</v>
      </c>
      <c r="T6" s="507"/>
      <c r="U6" s="507"/>
      <c r="V6" s="507"/>
      <c r="W6" s="508"/>
      <c r="X6" s="508"/>
    </row>
    <row r="7" spans="1:25">
      <c r="A7" s="73"/>
      <c r="B7" s="73"/>
      <c r="C7" s="73"/>
      <c r="D7" s="73" t="s">
        <v>638</v>
      </c>
      <c r="E7" s="83" t="s">
        <v>672</v>
      </c>
      <c r="F7" s="83" t="s">
        <v>673</v>
      </c>
      <c r="G7" s="83" t="s">
        <v>674</v>
      </c>
      <c r="H7" s="83" t="s">
        <v>675</v>
      </c>
      <c r="I7" s="83" t="s">
        <v>676</v>
      </c>
      <c r="J7" s="83" t="s">
        <v>677</v>
      </c>
      <c r="K7" s="83" t="s">
        <v>678</v>
      </c>
      <c r="L7" s="83" t="s">
        <v>679</v>
      </c>
      <c r="M7" s="83" t="s">
        <v>680</v>
      </c>
      <c r="N7" s="83" t="s">
        <v>681</v>
      </c>
      <c r="O7" s="83" t="s">
        <v>682</v>
      </c>
      <c r="P7" s="83" t="s">
        <v>683</v>
      </c>
      <c r="Q7" s="83" t="s">
        <v>684</v>
      </c>
      <c r="R7" s="73" t="s">
        <v>230</v>
      </c>
      <c r="S7" s="242" t="s">
        <v>182</v>
      </c>
      <c r="T7" s="242" t="s">
        <v>7</v>
      </c>
      <c r="U7" s="242" t="s">
        <v>185</v>
      </c>
      <c r="V7" s="242" t="s">
        <v>186</v>
      </c>
      <c r="W7" s="242" t="s">
        <v>187</v>
      </c>
      <c r="X7" s="385" t="s">
        <v>253</v>
      </c>
    </row>
    <row r="8" spans="1:25">
      <c r="S8" s="97"/>
    </row>
    <row r="9" spans="1:25" ht="18">
      <c r="A9" s="62"/>
      <c r="B9" s="37"/>
      <c r="C9" s="62"/>
      <c r="D9" s="62"/>
      <c r="E9" s="62"/>
      <c r="F9" s="62"/>
      <c r="G9" s="62"/>
      <c r="H9" s="62"/>
      <c r="I9" s="62"/>
      <c r="J9" s="62"/>
      <c r="K9" s="62"/>
      <c r="L9" s="62"/>
      <c r="M9" s="62"/>
      <c r="N9" s="62"/>
      <c r="O9" s="62"/>
      <c r="P9" s="62"/>
      <c r="Q9" s="62"/>
      <c r="R9" s="62"/>
      <c r="S9" s="62"/>
      <c r="T9" s="62"/>
      <c r="U9" s="62"/>
      <c r="V9" s="62"/>
      <c r="W9" s="62"/>
      <c r="X9" s="62"/>
    </row>
    <row r="10" spans="1:25"/>
    <row r="11" spans="1:25">
      <c r="D11" t="s">
        <v>787</v>
      </c>
      <c r="R11" t="s">
        <v>939</v>
      </c>
      <c r="S11" s="302"/>
      <c r="T11" s="302"/>
      <c r="U11" s="302"/>
      <c r="V11" s="302"/>
      <c r="W11" s="302"/>
      <c r="X11" s="291">
        <f>SUM(S11:W11)</f>
        <v>0</v>
      </c>
    </row>
    <row r="12" spans="1:25">
      <c r="D12" t="s">
        <v>788</v>
      </c>
      <c r="R12" t="s">
        <v>939</v>
      </c>
      <c r="S12" s="302"/>
      <c r="T12" s="302"/>
      <c r="U12" s="302"/>
      <c r="V12" s="302"/>
      <c r="W12" s="302"/>
      <c r="X12" s="291">
        <f>SUM(S12:W12)</f>
        <v>0</v>
      </c>
    </row>
    <row r="13" spans="1:25">
      <c r="D13" s="73" t="s">
        <v>789</v>
      </c>
      <c r="R13" s="73" t="s">
        <v>939</v>
      </c>
      <c r="S13" s="304">
        <f>SUM(S11:S12)</f>
        <v>0</v>
      </c>
      <c r="T13" s="304">
        <f>SUM(T11:T12)</f>
        <v>0</v>
      </c>
      <c r="U13" s="304">
        <f>SUM(U11:U12)</f>
        <v>0</v>
      </c>
      <c r="V13" s="304">
        <f>SUM(V11:V12)</f>
        <v>0</v>
      </c>
      <c r="W13" s="304">
        <f>SUM(W11:W12)</f>
        <v>0</v>
      </c>
      <c r="X13" s="304">
        <f t="shared" ref="X13" si="0">SUM(X11:X12)</f>
        <v>0</v>
      </c>
    </row>
    <row r="14" spans="1:25">
      <c r="D14" s="73"/>
      <c r="R14" s="73"/>
    </row>
  </sheetData>
  <mergeCells count="1">
    <mergeCell ref="S6:X6"/>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tabColor rgb="FFC00000"/>
    <pageSetUpPr autoPageBreaks="0"/>
  </sheetPr>
  <dimension ref="A1:AI32"/>
  <sheetViews>
    <sheetView workbookViewId="0">
      <selection activeCell="R1" sqref="R1:R1048576"/>
    </sheetView>
  </sheetViews>
  <sheetFormatPr defaultColWidth="0" defaultRowHeight="12.75" zeroHeight="1"/>
  <cols>
    <col min="1" max="1" width="1.75" customWidth="1"/>
    <col min="2" max="3" width="9.25" customWidth="1"/>
    <col min="4" max="4" width="49.25" bestFit="1" customWidth="1"/>
    <col min="5" max="17" width="1.75" customWidth="1"/>
    <col min="18"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56</v>
      </c>
      <c r="B4" s="27"/>
      <c r="C4" s="7"/>
      <c r="D4" s="7"/>
      <c r="E4" s="7"/>
      <c r="F4" s="7"/>
      <c r="G4" s="7"/>
      <c r="H4" s="7"/>
      <c r="I4" s="7"/>
      <c r="J4" s="7"/>
      <c r="K4" s="7"/>
      <c r="L4" s="7"/>
      <c r="M4" s="7"/>
      <c r="N4" s="7"/>
      <c r="O4" s="7"/>
      <c r="P4" s="7"/>
      <c r="Q4" s="7"/>
      <c r="R4" s="7"/>
      <c r="S4" s="7"/>
      <c r="T4" s="7"/>
      <c r="U4" s="7"/>
      <c r="V4" s="7"/>
      <c r="W4" s="7"/>
      <c r="X4" s="7"/>
    </row>
    <row r="5" spans="1:24"/>
    <row r="6" spans="1:24">
      <c r="S6" s="502" t="s">
        <v>254</v>
      </c>
      <c r="T6" s="503"/>
      <c r="U6" s="503"/>
      <c r="V6" s="503"/>
      <c r="W6" s="504"/>
    </row>
    <row r="7" spans="1:24" ht="15">
      <c r="A7" s="78"/>
      <c r="B7" s="78"/>
      <c r="C7" s="78"/>
      <c r="D7" s="73" t="s">
        <v>638</v>
      </c>
      <c r="E7" s="79" t="s">
        <v>672</v>
      </c>
      <c r="F7" s="79" t="s">
        <v>673</v>
      </c>
      <c r="G7" s="79" t="s">
        <v>674</v>
      </c>
      <c r="H7" s="79" t="s">
        <v>675</v>
      </c>
      <c r="I7" s="79" t="s">
        <v>676</v>
      </c>
      <c r="J7" s="79" t="s">
        <v>677</v>
      </c>
      <c r="K7" s="79" t="s">
        <v>678</v>
      </c>
      <c r="L7" s="79" t="s">
        <v>679</v>
      </c>
      <c r="M7" s="79" t="s">
        <v>680</v>
      </c>
      <c r="N7" s="79" t="s">
        <v>681</v>
      </c>
      <c r="O7" s="79" t="s">
        <v>682</v>
      </c>
      <c r="P7" s="79" t="s">
        <v>683</v>
      </c>
      <c r="Q7" s="79" t="s">
        <v>684</v>
      </c>
      <c r="R7" s="78" t="s">
        <v>230</v>
      </c>
      <c r="S7" s="242" t="s">
        <v>182</v>
      </c>
      <c r="T7" s="242" t="s">
        <v>7</v>
      </c>
      <c r="U7" s="242" t="s">
        <v>185</v>
      </c>
      <c r="V7" s="242" t="s">
        <v>186</v>
      </c>
      <c r="W7" s="242" t="s">
        <v>187</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row r="11" spans="1:24">
      <c r="D11" t="s">
        <v>790</v>
      </c>
      <c r="R11" t="s">
        <v>939</v>
      </c>
      <c r="S11" s="374"/>
      <c r="T11" s="374"/>
      <c r="U11" s="374"/>
      <c r="V11" s="374"/>
      <c r="W11" s="374"/>
    </row>
    <row r="12" spans="1:24">
      <c r="D12" t="s">
        <v>791</v>
      </c>
      <c r="R12" t="s">
        <v>939</v>
      </c>
      <c r="S12" s="374"/>
      <c r="T12" s="374"/>
      <c r="U12" s="374"/>
      <c r="V12" s="374"/>
      <c r="W12" s="374"/>
    </row>
    <row r="13" spans="1:24"/>
    <row r="14" spans="1:24">
      <c r="D14" s="73" t="s">
        <v>748</v>
      </c>
    </row>
    <row r="15" spans="1:24">
      <c r="D15" s="303"/>
      <c r="R15" t="s">
        <v>939</v>
      </c>
      <c r="S15" s="374"/>
      <c r="T15" s="374"/>
      <c r="U15" s="374"/>
      <c r="V15" s="374"/>
      <c r="W15" s="374"/>
    </row>
    <row r="16" spans="1:24">
      <c r="D16" s="303"/>
      <c r="R16" t="s">
        <v>939</v>
      </c>
      <c r="S16" s="374"/>
      <c r="T16" s="374"/>
      <c r="U16" s="374"/>
      <c r="V16" s="374"/>
      <c r="W16" s="374"/>
    </row>
    <row r="17" spans="4:23">
      <c r="D17" s="303"/>
      <c r="R17" t="s">
        <v>939</v>
      </c>
      <c r="S17" s="374"/>
      <c r="T17" s="374"/>
      <c r="U17" s="374"/>
      <c r="V17" s="374"/>
      <c r="W17" s="374"/>
    </row>
    <row r="18" spans="4:23">
      <c r="D18" s="303"/>
      <c r="R18" t="s">
        <v>939</v>
      </c>
      <c r="S18" s="374"/>
      <c r="T18" s="374"/>
      <c r="U18" s="374"/>
      <c r="V18" s="374"/>
      <c r="W18" s="374"/>
    </row>
    <row r="19" spans="4:23">
      <c r="D19" s="303"/>
      <c r="R19" t="s">
        <v>939</v>
      </c>
      <c r="S19" s="374"/>
      <c r="T19" s="374"/>
      <c r="U19" s="374"/>
      <c r="V19" s="374"/>
      <c r="W19" s="374"/>
    </row>
    <row r="20" spans="4:23">
      <c r="D20" s="303"/>
      <c r="R20" t="s">
        <v>939</v>
      </c>
      <c r="S20" s="374"/>
      <c r="T20" s="374"/>
      <c r="U20" s="374"/>
      <c r="V20" s="374"/>
      <c r="W20" s="374"/>
    </row>
    <row r="21" spans="4:23">
      <c r="D21" s="303"/>
      <c r="R21" t="s">
        <v>939</v>
      </c>
      <c r="S21" s="374"/>
      <c r="T21" s="374"/>
      <c r="U21" s="374"/>
      <c r="V21" s="374"/>
      <c r="W21" s="374"/>
    </row>
    <row r="22" spans="4:23">
      <c r="D22" s="303"/>
      <c r="R22" t="s">
        <v>939</v>
      </c>
      <c r="S22" s="374"/>
      <c r="T22" s="374"/>
      <c r="U22" s="374"/>
      <c r="V22" s="374"/>
      <c r="W22" s="374"/>
    </row>
    <row r="23" spans="4:23">
      <c r="D23" s="303"/>
      <c r="R23" t="s">
        <v>939</v>
      </c>
      <c r="S23" s="374"/>
      <c r="T23" s="374"/>
      <c r="U23" s="374"/>
      <c r="V23" s="374"/>
      <c r="W23" s="374"/>
    </row>
    <row r="24" spans="4:23">
      <c r="D24" s="303"/>
      <c r="R24" t="s">
        <v>939</v>
      </c>
      <c r="S24" s="374"/>
      <c r="T24" s="374"/>
      <c r="U24" s="374"/>
      <c r="V24" s="374"/>
      <c r="W24" s="374"/>
    </row>
    <row r="25" spans="4:23">
      <c r="D25" s="303"/>
      <c r="R25" t="s">
        <v>939</v>
      </c>
      <c r="S25" s="374"/>
      <c r="T25" s="374"/>
      <c r="U25" s="374"/>
      <c r="V25" s="374"/>
      <c r="W25" s="374"/>
    </row>
    <row r="26" spans="4:23">
      <c r="D26" s="303"/>
      <c r="R26" t="s">
        <v>939</v>
      </c>
      <c r="S26" s="374"/>
      <c r="T26" s="374"/>
      <c r="U26" s="374"/>
      <c r="V26" s="374"/>
      <c r="W26" s="374"/>
    </row>
    <row r="27" spans="4:23">
      <c r="D27" s="303"/>
      <c r="R27" t="s">
        <v>939</v>
      </c>
      <c r="S27" s="374"/>
      <c r="T27" s="374"/>
      <c r="U27" s="374"/>
      <c r="V27" s="374"/>
      <c r="W27" s="374"/>
    </row>
    <row r="28" spans="4:23">
      <c r="D28" s="303"/>
      <c r="R28" t="s">
        <v>939</v>
      </c>
      <c r="S28" s="374"/>
      <c r="T28" s="374"/>
      <c r="U28" s="374"/>
      <c r="V28" s="374"/>
      <c r="W28" s="374"/>
    </row>
    <row r="29" spans="4:23">
      <c r="D29" s="303"/>
      <c r="R29" t="s">
        <v>939</v>
      </c>
      <c r="S29" s="374"/>
      <c r="T29" s="374"/>
      <c r="U29" s="374"/>
      <c r="V29" s="374"/>
      <c r="W29" s="374"/>
    </row>
    <row r="30" spans="4:23">
      <c r="D30" s="303"/>
      <c r="R30" t="s">
        <v>939</v>
      </c>
      <c r="S30" s="374"/>
      <c r="T30" s="374"/>
      <c r="U30" s="374"/>
      <c r="V30" s="374"/>
      <c r="W30" s="374"/>
    </row>
    <row r="31" spans="4:23">
      <c r="D31" s="73" t="s">
        <v>708</v>
      </c>
      <c r="E31" s="73"/>
      <c r="F31" s="73"/>
      <c r="G31" s="73"/>
      <c r="H31" s="73"/>
      <c r="I31" s="73"/>
      <c r="J31" s="73"/>
      <c r="K31" s="73"/>
      <c r="L31" s="73"/>
      <c r="M31" s="73"/>
      <c r="N31" s="73"/>
      <c r="O31" s="73"/>
      <c r="P31" s="73"/>
      <c r="Q31" s="73"/>
      <c r="R31" s="73" t="s">
        <v>939</v>
      </c>
      <c r="S31" s="379">
        <f>SUM(S11:S12,S15:S30)</f>
        <v>0</v>
      </c>
      <c r="T31" s="379">
        <f t="shared" ref="T31:W31" si="0">SUM(T11:T12,T15:T30)</f>
        <v>0</v>
      </c>
      <c r="U31" s="379">
        <f t="shared" si="0"/>
        <v>0</v>
      </c>
      <c r="V31" s="379">
        <f t="shared" si="0"/>
        <v>0</v>
      </c>
      <c r="W31" s="379">
        <f t="shared" si="0"/>
        <v>0</v>
      </c>
    </row>
    <row r="32"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7E6B-D286-4EFE-90D1-E9AE5D1F05AE}">
  <sheetPr>
    <tabColor rgb="FFC00000"/>
    <pageSetUpPr autoPageBreaks="0"/>
  </sheetPr>
  <dimension ref="A1:AI14"/>
  <sheetViews>
    <sheetView workbookViewId="0">
      <selection activeCell="R11" sqref="R11:R13"/>
    </sheetView>
  </sheetViews>
  <sheetFormatPr defaultColWidth="0" defaultRowHeight="13.5" customHeight="1" zeroHeight="1"/>
  <cols>
    <col min="1" max="1" width="1.75" customWidth="1"/>
    <col min="2" max="3" width="9.25" customWidth="1"/>
    <col min="4" max="4" width="49.25" bestFit="1" customWidth="1"/>
    <col min="5" max="17" width="1.75" customWidth="1"/>
    <col min="18"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57</v>
      </c>
      <c r="B4" s="27"/>
      <c r="C4" s="7"/>
      <c r="D4" s="7"/>
      <c r="E4" s="7"/>
      <c r="F4" s="7"/>
      <c r="G4" s="7"/>
      <c r="H4" s="7"/>
      <c r="I4" s="7"/>
      <c r="J4" s="7"/>
      <c r="K4" s="7"/>
      <c r="L4" s="7"/>
      <c r="M4" s="7"/>
      <c r="N4" s="7"/>
      <c r="O4" s="7"/>
      <c r="P4" s="7"/>
      <c r="Q4" s="7"/>
      <c r="R4" s="7"/>
      <c r="S4" s="7"/>
      <c r="T4" s="7"/>
      <c r="U4" s="7"/>
      <c r="V4" s="7"/>
      <c r="W4" s="7"/>
      <c r="X4" s="7"/>
    </row>
    <row r="5" spans="1:24" ht="12.75"/>
    <row r="6" spans="1:24" ht="12.75">
      <c r="S6" s="502" t="s">
        <v>254</v>
      </c>
      <c r="T6" s="503"/>
      <c r="U6" s="503"/>
      <c r="V6" s="503"/>
      <c r="W6" s="504"/>
    </row>
    <row r="7" spans="1:24" ht="15">
      <c r="A7" s="78"/>
      <c r="B7" s="78"/>
      <c r="C7" s="78"/>
      <c r="D7" s="73" t="s">
        <v>638</v>
      </c>
      <c r="E7" s="79" t="s">
        <v>672</v>
      </c>
      <c r="F7" s="79" t="s">
        <v>673</v>
      </c>
      <c r="G7" s="79" t="s">
        <v>674</v>
      </c>
      <c r="H7" s="79" t="s">
        <v>675</v>
      </c>
      <c r="I7" s="79" t="s">
        <v>676</v>
      </c>
      <c r="J7" s="79" t="s">
        <v>677</v>
      </c>
      <c r="K7" s="79" t="s">
        <v>678</v>
      </c>
      <c r="L7" s="79" t="s">
        <v>679</v>
      </c>
      <c r="M7" s="79" t="s">
        <v>680</v>
      </c>
      <c r="N7" s="79" t="s">
        <v>681</v>
      </c>
      <c r="O7" s="79" t="s">
        <v>682</v>
      </c>
      <c r="P7" s="79" t="s">
        <v>683</v>
      </c>
      <c r="Q7" s="79" t="s">
        <v>684</v>
      </c>
      <c r="R7" s="78" t="s">
        <v>230</v>
      </c>
      <c r="S7" s="242" t="s">
        <v>182</v>
      </c>
      <c r="T7" s="242" t="s">
        <v>7</v>
      </c>
      <c r="U7" s="242" t="s">
        <v>185</v>
      </c>
      <c r="V7" s="242" t="s">
        <v>186</v>
      </c>
      <c r="W7" s="242" t="s">
        <v>187</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ht="12.75"/>
    <row r="11" spans="1:24" ht="12.75">
      <c r="D11" t="s">
        <v>792</v>
      </c>
      <c r="R11" t="s">
        <v>939</v>
      </c>
      <c r="S11" s="374"/>
      <c r="T11" s="374"/>
      <c r="U11" s="374"/>
      <c r="V11" s="374"/>
      <c r="W11" s="374"/>
    </row>
    <row r="12" spans="1:24" ht="12.75">
      <c r="D12" t="s">
        <v>793</v>
      </c>
      <c r="R12" t="s">
        <v>939</v>
      </c>
      <c r="S12" s="374"/>
      <c r="T12" s="374"/>
      <c r="U12" s="374"/>
      <c r="V12" s="374"/>
      <c r="W12" s="374"/>
    </row>
    <row r="13" spans="1:24" ht="12.75">
      <c r="D13" s="73" t="s">
        <v>794</v>
      </c>
      <c r="R13" s="73" t="s">
        <v>939</v>
      </c>
      <c r="S13" s="379">
        <f>SUM(S11:S12)</f>
        <v>0</v>
      </c>
      <c r="T13" s="379">
        <f t="shared" ref="T13:W13" si="0">SUM(T11:T12)</f>
        <v>0</v>
      </c>
      <c r="U13" s="379">
        <f t="shared" si="0"/>
        <v>0</v>
      </c>
      <c r="V13" s="379">
        <f t="shared" si="0"/>
        <v>0</v>
      </c>
      <c r="W13" s="379">
        <f t="shared" si="0"/>
        <v>0</v>
      </c>
    </row>
    <row r="14" spans="1:24" ht="12.75"/>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tabColor rgb="FFC00000"/>
    <pageSetUpPr autoPageBreaks="0"/>
  </sheetPr>
  <dimension ref="A1:AI15"/>
  <sheetViews>
    <sheetView workbookViewId="0">
      <selection activeCell="R1" sqref="R1:R1048576"/>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58</v>
      </c>
      <c r="B4" s="27"/>
      <c r="C4" s="7"/>
      <c r="D4" s="7"/>
      <c r="E4" s="7"/>
      <c r="F4" s="7"/>
      <c r="G4" s="7"/>
      <c r="H4" s="7"/>
      <c r="I4" s="7"/>
      <c r="J4" s="7"/>
      <c r="K4" s="7"/>
      <c r="L4" s="7"/>
      <c r="M4" s="7"/>
      <c r="N4" s="7"/>
      <c r="O4" s="7"/>
      <c r="P4" s="7"/>
      <c r="Q4" s="7"/>
      <c r="R4" s="7"/>
      <c r="S4" s="7"/>
      <c r="T4" s="7"/>
      <c r="U4" s="7"/>
      <c r="V4" s="7"/>
      <c r="W4" s="7"/>
      <c r="X4" s="7"/>
    </row>
    <row r="5" spans="1:24" ht="12.75"/>
    <row r="6" spans="1:24" ht="12.75">
      <c r="S6" s="502" t="s">
        <v>254</v>
      </c>
      <c r="T6" s="503"/>
      <c r="U6" s="503"/>
      <c r="V6" s="503"/>
      <c r="W6" s="504"/>
    </row>
    <row r="7" spans="1:24" ht="15">
      <c r="A7" s="78"/>
      <c r="B7" s="78"/>
      <c r="C7" s="78"/>
      <c r="D7" s="73" t="s">
        <v>638</v>
      </c>
      <c r="E7" s="79" t="s">
        <v>672</v>
      </c>
      <c r="F7" s="79" t="s">
        <v>673</v>
      </c>
      <c r="G7" s="79" t="s">
        <v>674</v>
      </c>
      <c r="H7" s="79" t="s">
        <v>675</v>
      </c>
      <c r="I7" s="79" t="s">
        <v>676</v>
      </c>
      <c r="J7" s="79" t="s">
        <v>677</v>
      </c>
      <c r="K7" s="79" t="s">
        <v>678</v>
      </c>
      <c r="L7" s="79" t="s">
        <v>679</v>
      </c>
      <c r="M7" s="79" t="s">
        <v>680</v>
      </c>
      <c r="N7" s="79" t="s">
        <v>681</v>
      </c>
      <c r="O7" s="79" t="s">
        <v>682</v>
      </c>
      <c r="P7" s="79" t="s">
        <v>683</v>
      </c>
      <c r="Q7" s="79" t="s">
        <v>684</v>
      </c>
      <c r="R7" s="78" t="s">
        <v>230</v>
      </c>
      <c r="S7" s="242" t="s">
        <v>182</v>
      </c>
      <c r="T7" s="242" t="s">
        <v>7</v>
      </c>
      <c r="U7" s="242" t="s">
        <v>185</v>
      </c>
      <c r="V7" s="242" t="s">
        <v>186</v>
      </c>
      <c r="W7" s="242" t="s">
        <v>187</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ht="12.75"/>
    <row r="11" spans="1:24" ht="12.75">
      <c r="D11" t="s">
        <v>795</v>
      </c>
      <c r="R11" t="s">
        <v>939</v>
      </c>
      <c r="S11" s="386">
        <f>'7.3 NIA'!V57</f>
        <v>0</v>
      </c>
      <c r="T11" s="386">
        <f>'7.3 NIA'!W57</f>
        <v>0</v>
      </c>
      <c r="U11" s="386">
        <f>'7.3 NIA'!X57</f>
        <v>0</v>
      </c>
      <c r="V11" s="386">
        <f>'7.3 NIA'!Y57</f>
        <v>0</v>
      </c>
      <c r="W11" s="386">
        <f>'7.3 NIA'!Z57</f>
        <v>0</v>
      </c>
    </row>
    <row r="12" spans="1:24" ht="12.75">
      <c r="D12" t="s">
        <v>796</v>
      </c>
      <c r="R12" t="s">
        <v>939</v>
      </c>
      <c r="S12" s="386">
        <f>'7.5 NIC'!AD14</f>
        <v>0</v>
      </c>
      <c r="T12" s="386">
        <f>'7.5 NIC'!AE14</f>
        <v>0</v>
      </c>
      <c r="U12" s="386">
        <f>'7.5 NIC'!AF14</f>
        <v>0</v>
      </c>
      <c r="V12" s="386">
        <f>'7.5 NIC'!AG14</f>
        <v>0</v>
      </c>
      <c r="W12" s="386">
        <f>'7.5 NIC'!AH14</f>
        <v>0</v>
      </c>
    </row>
    <row r="13" spans="1:24" ht="12.75">
      <c r="D13" t="s">
        <v>797</v>
      </c>
      <c r="R13" t="s">
        <v>939</v>
      </c>
      <c r="S13" s="386">
        <f>'7.6 SIF'!W14</f>
        <v>0</v>
      </c>
      <c r="T13" s="386">
        <f>'7.6 SIF'!X14</f>
        <v>0</v>
      </c>
      <c r="U13" s="386">
        <f>'7.6 SIF'!Y14</f>
        <v>0</v>
      </c>
      <c r="V13" s="386">
        <f>'7.6 SIF'!Z14</f>
        <v>0</v>
      </c>
      <c r="W13" s="386">
        <f>'7.6 SIF'!AA14</f>
        <v>0</v>
      </c>
    </row>
    <row r="14" spans="1:24" ht="12.75">
      <c r="D14" s="73" t="s">
        <v>253</v>
      </c>
      <c r="R14" s="73" t="s">
        <v>939</v>
      </c>
      <c r="S14" s="379">
        <f>SUM(S11:S13)</f>
        <v>0</v>
      </c>
      <c r="T14" s="379">
        <f t="shared" ref="T14:W14" si="0">SUM(T11:T13)</f>
        <v>0</v>
      </c>
      <c r="U14" s="379">
        <f t="shared" si="0"/>
        <v>0</v>
      </c>
      <c r="V14" s="379">
        <f t="shared" si="0"/>
        <v>0</v>
      </c>
      <c r="W14" s="379">
        <f t="shared" si="0"/>
        <v>0</v>
      </c>
    </row>
    <row r="15" spans="1:24" ht="12.75"/>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tabColor rgb="FF7030A0"/>
    <pageSetUpPr autoPageBreaks="0"/>
  </sheetPr>
  <dimension ref="A1:AI45"/>
  <sheetViews>
    <sheetView zoomScaleNormal="100" workbookViewId="0">
      <selection activeCell="R1" sqref="R1:R1048576"/>
    </sheetView>
  </sheetViews>
  <sheetFormatPr defaultColWidth="0" defaultRowHeight="0"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60</v>
      </c>
      <c r="B4" s="27"/>
      <c r="C4" s="7"/>
      <c r="D4" s="7"/>
      <c r="E4" s="7"/>
      <c r="F4" s="7"/>
      <c r="G4" s="7"/>
      <c r="H4" s="7"/>
      <c r="I4" s="7"/>
      <c r="J4" s="7"/>
      <c r="K4" s="7"/>
      <c r="L4" s="7"/>
      <c r="M4" s="7"/>
      <c r="N4" s="7"/>
      <c r="O4" s="7"/>
      <c r="P4" s="7"/>
      <c r="Q4" s="7"/>
      <c r="R4" s="7"/>
      <c r="S4" s="7"/>
      <c r="T4" s="7"/>
      <c r="U4" s="7"/>
      <c r="V4" s="7"/>
      <c r="W4" s="7"/>
      <c r="X4" s="7"/>
    </row>
    <row r="5" spans="1:24" ht="12.75"/>
    <row r="6" spans="1:24" ht="12.75">
      <c r="S6" s="502" t="s">
        <v>254</v>
      </c>
      <c r="T6" s="503"/>
      <c r="U6" s="503"/>
      <c r="V6" s="503"/>
      <c r="W6" s="504"/>
    </row>
    <row r="7" spans="1:24" ht="15">
      <c r="A7" s="78"/>
      <c r="B7" s="78"/>
      <c r="C7" s="78"/>
      <c r="D7" s="73" t="s">
        <v>638</v>
      </c>
      <c r="E7" s="79" t="s">
        <v>672</v>
      </c>
      <c r="F7" s="79" t="s">
        <v>673</v>
      </c>
      <c r="G7" s="79" t="s">
        <v>674</v>
      </c>
      <c r="H7" s="79" t="s">
        <v>675</v>
      </c>
      <c r="I7" s="79" t="s">
        <v>676</v>
      </c>
      <c r="J7" s="79" t="s">
        <v>677</v>
      </c>
      <c r="K7" s="79" t="s">
        <v>678</v>
      </c>
      <c r="L7" s="79" t="s">
        <v>679</v>
      </c>
      <c r="M7" s="79" t="s">
        <v>680</v>
      </c>
      <c r="N7" s="79" t="s">
        <v>681</v>
      </c>
      <c r="O7" s="79" t="s">
        <v>682</v>
      </c>
      <c r="P7" s="79" t="s">
        <v>683</v>
      </c>
      <c r="Q7" s="79" t="s">
        <v>684</v>
      </c>
      <c r="R7" s="78" t="s">
        <v>230</v>
      </c>
      <c r="S7" s="242" t="s">
        <v>182</v>
      </c>
      <c r="T7" s="242" t="s">
        <v>7</v>
      </c>
      <c r="U7" s="242" t="s">
        <v>185</v>
      </c>
      <c r="V7" s="242" t="s">
        <v>186</v>
      </c>
      <c r="W7" s="242" t="s">
        <v>187</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ht="12.75"/>
    <row r="11" spans="1:24" ht="12.75">
      <c r="D11" s="73" t="s">
        <v>798</v>
      </c>
    </row>
    <row r="12" spans="1:24" ht="12.75">
      <c r="D12" s="303"/>
      <c r="R12" t="s">
        <v>939</v>
      </c>
      <c r="S12" s="374"/>
      <c r="T12" s="374"/>
      <c r="U12" s="374"/>
      <c r="V12" s="374"/>
      <c r="W12" s="374"/>
    </row>
    <row r="13" spans="1:24" ht="12.75">
      <c r="D13" s="303"/>
      <c r="R13" t="s">
        <v>939</v>
      </c>
      <c r="S13" s="374"/>
      <c r="T13" s="374"/>
      <c r="U13" s="374"/>
      <c r="V13" s="374"/>
      <c r="W13" s="374"/>
    </row>
    <row r="14" spans="1:24" ht="12.75">
      <c r="D14" s="303"/>
      <c r="R14" t="s">
        <v>939</v>
      </c>
      <c r="S14" s="374"/>
      <c r="T14" s="374"/>
      <c r="U14" s="374"/>
      <c r="V14" s="374"/>
      <c r="W14" s="374"/>
    </row>
    <row r="15" spans="1:24" ht="12.75">
      <c r="D15" s="303"/>
      <c r="R15" t="s">
        <v>939</v>
      </c>
      <c r="S15" s="374"/>
      <c r="T15" s="374"/>
      <c r="U15" s="374"/>
      <c r="V15" s="374"/>
      <c r="W15" s="374"/>
    </row>
    <row r="16" spans="1:24" ht="12.75">
      <c r="D16" s="303"/>
      <c r="R16" t="s">
        <v>939</v>
      </c>
      <c r="S16" s="374"/>
      <c r="T16" s="374"/>
      <c r="U16" s="374"/>
      <c r="V16" s="374"/>
      <c r="W16" s="374"/>
    </row>
    <row r="17" spans="4:23" ht="12.75">
      <c r="D17" s="303"/>
      <c r="R17" t="s">
        <v>939</v>
      </c>
      <c r="S17" s="374"/>
      <c r="T17" s="374"/>
      <c r="U17" s="374"/>
      <c r="V17" s="374"/>
      <c r="W17" s="374"/>
    </row>
    <row r="18" spans="4:23" ht="12.75">
      <c r="D18" s="303"/>
      <c r="R18" t="s">
        <v>939</v>
      </c>
      <c r="S18" s="374"/>
      <c r="T18" s="374"/>
      <c r="U18" s="374"/>
      <c r="V18" s="374"/>
      <c r="W18" s="374"/>
    </row>
    <row r="19" spans="4:23" ht="12.75">
      <c r="D19" s="303"/>
      <c r="R19" t="s">
        <v>939</v>
      </c>
      <c r="S19" s="374"/>
      <c r="T19" s="374"/>
      <c r="U19" s="374"/>
      <c r="V19" s="374"/>
      <c r="W19" s="374"/>
    </row>
    <row r="20" spans="4:23" ht="12.75">
      <c r="D20" s="303"/>
      <c r="R20" t="s">
        <v>939</v>
      </c>
      <c r="S20" s="374"/>
      <c r="T20" s="374"/>
      <c r="U20" s="374"/>
      <c r="V20" s="374"/>
      <c r="W20" s="374"/>
    </row>
    <row r="21" spans="4:23" ht="12.75">
      <c r="D21" s="303"/>
      <c r="R21" t="s">
        <v>939</v>
      </c>
      <c r="S21" s="374"/>
      <c r="T21" s="374"/>
      <c r="U21" s="374"/>
      <c r="V21" s="374"/>
      <c r="W21" s="374"/>
    </row>
    <row r="22" spans="4:23" ht="12.75">
      <c r="D22" s="73" t="s">
        <v>708</v>
      </c>
      <c r="R22" s="73" t="s">
        <v>939</v>
      </c>
      <c r="S22" s="379">
        <f>SUM(S12:S21)</f>
        <v>0</v>
      </c>
      <c r="T22" s="379">
        <f>SUM(T12:T21)</f>
        <v>0</v>
      </c>
      <c r="U22" s="379">
        <f>SUM(U12:U21)</f>
        <v>0</v>
      </c>
      <c r="V22" s="379">
        <f>SUM(V12:V21)</f>
        <v>0</v>
      </c>
      <c r="W22" s="379">
        <f>SUM(W12:W21)</f>
        <v>0</v>
      </c>
    </row>
    <row r="23" spans="4:23" ht="12.75"/>
    <row r="24" spans="4:23" ht="12.75">
      <c r="D24" s="73" t="s">
        <v>799</v>
      </c>
    </row>
    <row r="25" spans="4:23" ht="12.75">
      <c r="D25" s="303"/>
      <c r="R25" t="s">
        <v>939</v>
      </c>
      <c r="S25" s="374"/>
      <c r="T25" s="374"/>
      <c r="U25" s="374"/>
      <c r="V25" s="374"/>
      <c r="W25" s="374"/>
    </row>
    <row r="26" spans="4:23" ht="12.75">
      <c r="D26" s="303"/>
      <c r="R26" t="s">
        <v>939</v>
      </c>
      <c r="S26" s="374"/>
      <c r="T26" s="374"/>
      <c r="U26" s="374"/>
      <c r="V26" s="374"/>
      <c r="W26" s="374"/>
    </row>
    <row r="27" spans="4:23" ht="12.75">
      <c r="D27" s="303"/>
      <c r="R27" t="s">
        <v>939</v>
      </c>
      <c r="S27" s="374"/>
      <c r="T27" s="374"/>
      <c r="U27" s="374"/>
      <c r="V27" s="374"/>
      <c r="W27" s="374"/>
    </row>
    <row r="28" spans="4:23" ht="12.75">
      <c r="D28" s="303"/>
      <c r="R28" t="s">
        <v>939</v>
      </c>
      <c r="S28" s="374"/>
      <c r="T28" s="374"/>
      <c r="U28" s="374"/>
      <c r="V28" s="374"/>
      <c r="W28" s="374"/>
    </row>
    <row r="29" spans="4:23" ht="12.75">
      <c r="D29" s="303"/>
      <c r="E29" s="73"/>
      <c r="F29" s="73"/>
      <c r="G29" s="73"/>
      <c r="H29" s="73"/>
      <c r="I29" s="73"/>
      <c r="J29" s="73"/>
      <c r="K29" s="73"/>
      <c r="L29" s="73"/>
      <c r="M29" s="73"/>
      <c r="N29" s="73"/>
      <c r="O29" s="73"/>
      <c r="P29" s="73"/>
      <c r="Q29" s="73"/>
      <c r="R29" t="s">
        <v>939</v>
      </c>
      <c r="S29" s="374"/>
      <c r="T29" s="374"/>
      <c r="U29" s="374"/>
      <c r="V29" s="374"/>
      <c r="W29" s="374"/>
    </row>
    <row r="30" spans="4:23" ht="12.75">
      <c r="D30" s="303"/>
      <c r="E30" s="73"/>
      <c r="F30" s="73"/>
      <c r="G30" s="73"/>
      <c r="H30" s="73"/>
      <c r="I30" s="73"/>
      <c r="J30" s="73"/>
      <c r="K30" s="73"/>
      <c r="L30" s="73"/>
      <c r="M30" s="73"/>
      <c r="N30" s="73"/>
      <c r="O30" s="73"/>
      <c r="P30" s="73"/>
      <c r="Q30" s="73"/>
      <c r="S30" s="374"/>
      <c r="T30" s="374"/>
      <c r="U30" s="374"/>
      <c r="V30" s="374"/>
      <c r="W30" s="374"/>
    </row>
    <row r="31" spans="4:23" ht="12.75">
      <c r="D31" s="303"/>
      <c r="R31" t="s">
        <v>939</v>
      </c>
      <c r="S31" s="374"/>
      <c r="T31" s="374"/>
      <c r="U31" s="374"/>
      <c r="V31" s="374"/>
      <c r="W31" s="374"/>
    </row>
    <row r="32" spans="4:23" ht="12.75">
      <c r="D32" s="303"/>
      <c r="R32" t="s">
        <v>939</v>
      </c>
      <c r="S32" s="374"/>
      <c r="T32" s="374"/>
      <c r="U32" s="374"/>
      <c r="V32" s="374"/>
      <c r="W32" s="374"/>
    </row>
    <row r="33" spans="4:23" ht="12.75">
      <c r="D33" s="303"/>
      <c r="R33" t="s">
        <v>939</v>
      </c>
      <c r="S33" s="374"/>
      <c r="T33" s="374"/>
      <c r="U33" s="374"/>
      <c r="V33" s="374"/>
      <c r="W33" s="374"/>
    </row>
    <row r="34" spans="4:23" ht="12.75">
      <c r="D34" s="303"/>
      <c r="R34" t="s">
        <v>939</v>
      </c>
      <c r="S34" s="374"/>
      <c r="T34" s="374"/>
      <c r="U34" s="374"/>
      <c r="V34" s="374"/>
      <c r="W34" s="374"/>
    </row>
    <row r="35" spans="4:23" ht="12.75">
      <c r="D35" s="73" t="s">
        <v>708</v>
      </c>
      <c r="R35" s="73" t="s">
        <v>939</v>
      </c>
      <c r="S35" s="379">
        <f>SUM(S25:S34)</f>
        <v>0</v>
      </c>
      <c r="T35" s="379">
        <f t="shared" ref="T35:W35" si="0">SUM(T25:T34)</f>
        <v>0</v>
      </c>
      <c r="U35" s="379">
        <f t="shared" si="0"/>
        <v>0</v>
      </c>
      <c r="V35" s="379">
        <f t="shared" si="0"/>
        <v>0</v>
      </c>
      <c r="W35" s="379">
        <f t="shared" si="0"/>
        <v>0</v>
      </c>
    </row>
    <row r="36" spans="4:23" ht="12.75"/>
    <row r="37" spans="4:23" ht="12.75" hidden="1"/>
    <row r="38" spans="4:23" ht="12.75" hidden="1"/>
    <row r="39" spans="4:23" ht="12.75" hidden="1"/>
    <row r="40" spans="4:23" ht="12.75" hidden="1"/>
    <row r="41" spans="4:23" ht="12.75" hidden="1"/>
    <row r="42" spans="4:23" ht="12.75" hidden="1"/>
    <row r="43" spans="4:23" ht="12.75" hidden="1"/>
    <row r="44" spans="4:23" ht="12.75" hidden="1">
      <c r="E44" s="73"/>
      <c r="F44" s="73"/>
      <c r="G44" s="73"/>
      <c r="H44" s="73"/>
      <c r="I44" s="73"/>
      <c r="J44" s="73"/>
      <c r="K44" s="73"/>
      <c r="L44" s="73"/>
      <c r="M44" s="73"/>
      <c r="N44" s="73"/>
      <c r="O44" s="73"/>
      <c r="P44" s="73"/>
      <c r="Q44" s="73"/>
    </row>
    <row r="45" spans="4:23" ht="13.5" hidden="1"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tabColor rgb="FF7030A0"/>
    <pageSetUpPr autoPageBreaks="0"/>
  </sheetPr>
  <dimension ref="A1:AI50"/>
  <sheetViews>
    <sheetView zoomScaleNormal="100" workbookViewId="0">
      <selection activeCell="R1" sqref="R1:R1048576"/>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6.25">
      <c r="A3" s="3" t="str">
        <f>Cover!$A$4</f>
        <v>2022/23</v>
      </c>
      <c r="B3" s="3"/>
      <c r="C3" s="3"/>
      <c r="D3" s="2"/>
      <c r="E3" s="2"/>
      <c r="F3" s="2"/>
      <c r="G3" s="2"/>
      <c r="H3" s="2"/>
      <c r="I3" s="2"/>
      <c r="J3" s="2"/>
      <c r="K3" s="2"/>
      <c r="L3" s="2"/>
      <c r="M3" s="2"/>
      <c r="N3" s="2"/>
      <c r="O3" s="2"/>
      <c r="P3" s="2"/>
      <c r="Q3" s="2"/>
      <c r="R3" s="2"/>
      <c r="S3" s="2"/>
      <c r="T3" s="2"/>
      <c r="U3" s="2"/>
      <c r="V3" s="2"/>
      <c r="W3" s="2"/>
      <c r="X3" s="2"/>
    </row>
    <row r="4" spans="1:28" ht="27" thickBot="1">
      <c r="A4" s="27" t="s">
        <v>61</v>
      </c>
      <c r="B4" s="27"/>
      <c r="C4" s="7"/>
      <c r="D4" s="7"/>
      <c r="E4" s="7"/>
      <c r="F4" s="7"/>
      <c r="G4" s="7"/>
      <c r="H4" s="7"/>
      <c r="I4" s="7"/>
      <c r="J4" s="7"/>
      <c r="K4" s="7"/>
      <c r="L4" s="7"/>
      <c r="M4" s="7"/>
      <c r="N4" s="7"/>
      <c r="O4" s="7"/>
      <c r="P4" s="7"/>
      <c r="Q4" s="7"/>
      <c r="R4" s="7"/>
      <c r="S4" s="7"/>
      <c r="T4" s="7"/>
      <c r="U4" s="7"/>
      <c r="V4" s="7"/>
      <c r="W4" s="7"/>
      <c r="X4" s="7"/>
    </row>
    <row r="5" spans="1:28" ht="12.75"/>
    <row r="6" spans="1:28" ht="12.75">
      <c r="S6" s="502" t="s">
        <v>254</v>
      </c>
      <c r="T6" s="503"/>
      <c r="U6" s="503"/>
      <c r="V6" s="503"/>
      <c r="W6" s="504"/>
    </row>
    <row r="7" spans="1:28" ht="15">
      <c r="A7" s="78"/>
      <c r="B7" s="78"/>
      <c r="C7" s="78"/>
      <c r="D7" s="73" t="s">
        <v>638</v>
      </c>
      <c r="E7" s="79" t="s">
        <v>672</v>
      </c>
      <c r="F7" s="79" t="s">
        <v>673</v>
      </c>
      <c r="G7" s="79" t="s">
        <v>674</v>
      </c>
      <c r="H7" s="79" t="s">
        <v>675</v>
      </c>
      <c r="I7" s="79" t="s">
        <v>676</v>
      </c>
      <c r="J7" s="79" t="s">
        <v>677</v>
      </c>
      <c r="K7" s="79" t="s">
        <v>678</v>
      </c>
      <c r="L7" s="79" t="s">
        <v>679</v>
      </c>
      <c r="M7" s="79" t="s">
        <v>680</v>
      </c>
      <c r="N7" s="79" t="s">
        <v>681</v>
      </c>
      <c r="O7" s="79" t="s">
        <v>682</v>
      </c>
      <c r="P7" s="79" t="s">
        <v>683</v>
      </c>
      <c r="Q7" s="79" t="s">
        <v>684</v>
      </c>
      <c r="R7" s="78" t="s">
        <v>230</v>
      </c>
      <c r="S7" s="242" t="s">
        <v>182</v>
      </c>
      <c r="T7" s="242" t="s">
        <v>7</v>
      </c>
      <c r="U7" s="242" t="s">
        <v>185</v>
      </c>
      <c r="V7" s="242" t="s">
        <v>186</v>
      </c>
      <c r="W7" s="242" t="s">
        <v>187</v>
      </c>
    </row>
    <row r="8" spans="1:28" ht="15">
      <c r="E8" s="78"/>
      <c r="F8" s="78"/>
      <c r="G8" s="78"/>
      <c r="H8" s="78"/>
    </row>
    <row r="9" spans="1:28" ht="18">
      <c r="A9" s="28"/>
      <c r="B9" s="29" t="s">
        <v>800</v>
      </c>
      <c r="C9" s="28"/>
      <c r="D9" s="28"/>
      <c r="E9" s="28"/>
      <c r="F9" s="28"/>
      <c r="G9" s="28"/>
      <c r="H9" s="28"/>
      <c r="I9" s="28"/>
      <c r="J9" s="28"/>
      <c r="K9" s="28"/>
      <c r="L9" s="28"/>
      <c r="M9" s="28"/>
      <c r="N9" s="28"/>
      <c r="O9" s="28"/>
      <c r="P9" s="28"/>
      <c r="Q9" s="28"/>
      <c r="R9" s="28"/>
      <c r="S9" s="28"/>
      <c r="T9" s="28"/>
      <c r="U9" s="28"/>
      <c r="V9" s="28"/>
      <c r="W9" s="28"/>
    </row>
    <row r="10" spans="1:28" ht="12.75"/>
    <row r="11" spans="1:28" ht="14.25">
      <c r="A11" s="53"/>
      <c r="B11" s="61" t="s">
        <v>568</v>
      </c>
      <c r="C11" s="62"/>
      <c r="D11" s="62"/>
      <c r="E11" s="62"/>
      <c r="F11" s="62"/>
      <c r="G11" s="62"/>
      <c r="H11" s="62"/>
      <c r="I11" s="62"/>
      <c r="J11" s="62"/>
      <c r="K11" s="62"/>
      <c r="L11" s="62"/>
      <c r="M11" s="62"/>
      <c r="N11" s="62"/>
      <c r="O11" s="62"/>
      <c r="P11" s="62"/>
      <c r="Q11" s="62"/>
      <c r="R11" s="62"/>
      <c r="S11" s="62"/>
      <c r="T11" s="62"/>
      <c r="U11" s="62"/>
      <c r="V11" s="62"/>
      <c r="W11" s="62"/>
      <c r="Y11" s="62"/>
      <c r="Z11" s="62"/>
      <c r="AA11" s="62"/>
      <c r="AB11" s="62"/>
    </row>
    <row r="12" spans="1:28" ht="12.75"/>
    <row r="13" spans="1:28" ht="12.75">
      <c r="D13" s="303"/>
      <c r="R13" t="s">
        <v>939</v>
      </c>
      <c r="S13" s="374"/>
      <c r="T13" s="374"/>
      <c r="U13" s="374"/>
      <c r="V13" s="374"/>
      <c r="W13" s="374"/>
    </row>
    <row r="14" spans="1:28" ht="12.75">
      <c r="D14" s="303"/>
      <c r="R14" t="s">
        <v>939</v>
      </c>
      <c r="S14" s="374"/>
      <c r="T14" s="374"/>
      <c r="U14" s="374"/>
      <c r="V14" s="374"/>
      <c r="W14" s="374"/>
    </row>
    <row r="15" spans="1:28" ht="12.75">
      <c r="D15" s="303"/>
      <c r="R15" t="s">
        <v>939</v>
      </c>
      <c r="S15" s="374"/>
      <c r="T15" s="374"/>
      <c r="U15" s="374"/>
      <c r="V15" s="374"/>
      <c r="W15" s="374"/>
    </row>
    <row r="16" spans="1:28" ht="12.75">
      <c r="D16" s="303"/>
      <c r="R16" t="s">
        <v>939</v>
      </c>
      <c r="S16" s="374"/>
      <c r="T16" s="374"/>
      <c r="U16" s="374"/>
      <c r="V16" s="374"/>
      <c r="W16" s="374"/>
    </row>
    <row r="17" spans="1:28" ht="12.75">
      <c r="D17" s="303"/>
      <c r="R17" t="s">
        <v>939</v>
      </c>
      <c r="S17" s="374"/>
      <c r="T17" s="374"/>
      <c r="U17" s="374"/>
      <c r="V17" s="374"/>
      <c r="W17" s="374"/>
    </row>
    <row r="18" spans="1:28" ht="12.75">
      <c r="D18" s="303"/>
      <c r="R18" t="s">
        <v>939</v>
      </c>
      <c r="S18" s="374"/>
      <c r="T18" s="374"/>
      <c r="U18" s="374"/>
      <c r="V18" s="374"/>
      <c r="W18" s="374"/>
    </row>
    <row r="19" spans="1:28" ht="12.75">
      <c r="D19" s="303"/>
      <c r="R19" t="s">
        <v>939</v>
      </c>
      <c r="S19" s="374"/>
      <c r="T19" s="374"/>
      <c r="U19" s="374"/>
      <c r="V19" s="374"/>
      <c r="W19" s="374"/>
    </row>
    <row r="20" spans="1:28" ht="12.75">
      <c r="D20" s="303"/>
      <c r="R20" t="s">
        <v>939</v>
      </c>
      <c r="S20" s="374"/>
      <c r="T20" s="374"/>
      <c r="U20" s="374"/>
      <c r="V20" s="374"/>
      <c r="W20" s="374"/>
    </row>
    <row r="21" spans="1:28" ht="12.75">
      <c r="D21" s="303"/>
      <c r="R21" t="s">
        <v>939</v>
      </c>
      <c r="S21" s="374"/>
      <c r="T21" s="374"/>
      <c r="U21" s="374"/>
      <c r="V21" s="374"/>
      <c r="W21" s="374"/>
    </row>
    <row r="22" spans="1:28" ht="12.75">
      <c r="D22" s="303"/>
      <c r="R22" t="s">
        <v>939</v>
      </c>
      <c r="S22" s="374"/>
      <c r="T22" s="374"/>
      <c r="U22" s="374"/>
      <c r="V22" s="374"/>
      <c r="W22" s="374"/>
    </row>
    <row r="23" spans="1:28" ht="12.75">
      <c r="D23" s="303"/>
      <c r="R23" t="s">
        <v>939</v>
      </c>
      <c r="S23" s="374"/>
      <c r="T23" s="374"/>
      <c r="U23" s="374"/>
      <c r="V23" s="374"/>
      <c r="W23" s="374"/>
    </row>
    <row r="24" spans="1:28" ht="12.75">
      <c r="D24" s="303"/>
      <c r="R24" t="s">
        <v>939</v>
      </c>
      <c r="S24" s="374"/>
      <c r="T24" s="374"/>
      <c r="U24" s="374"/>
      <c r="V24" s="374"/>
      <c r="W24" s="374"/>
    </row>
    <row r="25" spans="1:28" ht="12.75">
      <c r="D25" s="303"/>
      <c r="R25" t="s">
        <v>939</v>
      </c>
      <c r="S25" s="374"/>
      <c r="T25" s="374"/>
      <c r="U25" s="374"/>
      <c r="V25" s="374"/>
      <c r="W25" s="374"/>
    </row>
    <row r="26" spans="1:28" ht="12.75">
      <c r="D26" s="303"/>
      <c r="R26" t="s">
        <v>939</v>
      </c>
      <c r="S26" s="374"/>
      <c r="T26" s="374"/>
      <c r="U26" s="374"/>
      <c r="V26" s="374"/>
      <c r="W26" s="374"/>
    </row>
    <row r="27" spans="1:28" ht="12.75">
      <c r="D27" s="303"/>
      <c r="R27" t="s">
        <v>939</v>
      </c>
      <c r="S27" s="374"/>
      <c r="T27" s="374"/>
      <c r="U27" s="374"/>
      <c r="V27" s="374"/>
      <c r="W27" s="374"/>
    </row>
    <row r="28" spans="1:28" ht="12.75">
      <c r="D28" s="303"/>
      <c r="R28" t="s">
        <v>939</v>
      </c>
      <c r="S28" s="374"/>
      <c r="T28" s="374"/>
      <c r="U28" s="374"/>
      <c r="V28" s="374"/>
      <c r="W28" s="374"/>
    </row>
    <row r="29" spans="1:28" ht="12.75">
      <c r="D29" s="73" t="s">
        <v>253</v>
      </c>
      <c r="R29" s="73" t="s">
        <v>939</v>
      </c>
      <c r="S29" s="371">
        <f>SUM(S13:S28)</f>
        <v>0</v>
      </c>
      <c r="T29" s="371">
        <f t="shared" ref="T29:W29" si="0">SUM(T13:T28)</f>
        <v>0</v>
      </c>
      <c r="U29" s="371">
        <f t="shared" si="0"/>
        <v>0</v>
      </c>
      <c r="V29" s="371">
        <f t="shared" si="0"/>
        <v>0</v>
      </c>
      <c r="W29" s="371">
        <f t="shared" si="0"/>
        <v>0</v>
      </c>
    </row>
    <row r="30" spans="1:28" ht="12.75"/>
    <row r="31" spans="1:28" ht="14.25">
      <c r="A31" s="53"/>
      <c r="B31" s="61" t="s">
        <v>571</v>
      </c>
      <c r="C31" s="62"/>
      <c r="D31" s="62"/>
      <c r="E31" s="62"/>
      <c r="F31" s="62"/>
      <c r="G31" s="62"/>
      <c r="H31" s="62"/>
      <c r="I31" s="62"/>
      <c r="J31" s="62"/>
      <c r="K31" s="62"/>
      <c r="L31" s="62"/>
      <c r="M31" s="62"/>
      <c r="N31" s="62"/>
      <c r="O31" s="62"/>
      <c r="P31" s="62"/>
      <c r="Q31" s="62"/>
      <c r="R31" s="62"/>
      <c r="S31" s="62"/>
      <c r="T31" s="62"/>
      <c r="U31" s="62"/>
      <c r="V31" s="62"/>
      <c r="W31" s="62"/>
      <c r="Y31" s="62"/>
      <c r="Z31" s="62"/>
      <c r="AA31" s="62"/>
      <c r="AB31" s="62"/>
    </row>
    <row r="32" spans="1:28" ht="12.75"/>
    <row r="33" spans="4:23" ht="12.75">
      <c r="D33" s="303"/>
      <c r="R33" t="s">
        <v>939</v>
      </c>
      <c r="S33" s="374"/>
      <c r="T33" s="374"/>
      <c r="U33" s="374"/>
      <c r="V33" s="374"/>
      <c r="W33" s="374"/>
    </row>
    <row r="34" spans="4:23" ht="12.75">
      <c r="D34" s="303"/>
      <c r="R34" t="s">
        <v>939</v>
      </c>
      <c r="S34" s="374"/>
      <c r="T34" s="374"/>
      <c r="U34" s="374"/>
      <c r="V34" s="374"/>
      <c r="W34" s="374"/>
    </row>
    <row r="35" spans="4:23" ht="12.75">
      <c r="D35" s="303"/>
      <c r="R35" t="s">
        <v>939</v>
      </c>
      <c r="S35" s="374"/>
      <c r="T35" s="374"/>
      <c r="U35" s="374"/>
      <c r="V35" s="374"/>
      <c r="W35" s="374"/>
    </row>
    <row r="36" spans="4:23" ht="12.75">
      <c r="D36" s="303"/>
      <c r="R36" t="s">
        <v>939</v>
      </c>
      <c r="S36" s="374"/>
      <c r="T36" s="374"/>
      <c r="U36" s="374"/>
      <c r="V36" s="374"/>
      <c r="W36" s="374"/>
    </row>
    <row r="37" spans="4:23" ht="12.75">
      <c r="D37" s="303"/>
      <c r="R37" t="s">
        <v>939</v>
      </c>
      <c r="S37" s="374"/>
      <c r="T37" s="374"/>
      <c r="U37" s="374"/>
      <c r="V37" s="374"/>
      <c r="W37" s="374"/>
    </row>
    <row r="38" spans="4:23" ht="12.75">
      <c r="D38" s="303"/>
      <c r="R38" t="s">
        <v>939</v>
      </c>
      <c r="S38" s="374"/>
      <c r="T38" s="374"/>
      <c r="U38" s="374"/>
      <c r="V38" s="374"/>
      <c r="W38" s="374"/>
    </row>
    <row r="39" spans="4:23" ht="12.75">
      <c r="D39" s="303"/>
      <c r="R39" t="s">
        <v>939</v>
      </c>
      <c r="S39" s="374"/>
      <c r="T39" s="374"/>
      <c r="U39" s="374"/>
      <c r="V39" s="374"/>
      <c r="W39" s="374"/>
    </row>
    <row r="40" spans="4:23" ht="12.75">
      <c r="D40" s="303"/>
      <c r="R40" t="s">
        <v>939</v>
      </c>
      <c r="S40" s="374"/>
      <c r="T40" s="374"/>
      <c r="U40" s="374"/>
      <c r="V40" s="374"/>
      <c r="W40" s="374"/>
    </row>
    <row r="41" spans="4:23" ht="12.75">
      <c r="D41" s="303"/>
      <c r="R41" t="s">
        <v>939</v>
      </c>
      <c r="S41" s="374"/>
      <c r="T41" s="374"/>
      <c r="U41" s="374"/>
      <c r="V41" s="374"/>
      <c r="W41" s="374"/>
    </row>
    <row r="42" spans="4:23" ht="12.75">
      <c r="D42" s="303"/>
      <c r="R42" t="s">
        <v>939</v>
      </c>
      <c r="S42" s="374"/>
      <c r="T42" s="374"/>
      <c r="U42" s="374"/>
      <c r="V42" s="374"/>
      <c r="W42" s="374"/>
    </row>
    <row r="43" spans="4:23" ht="12.75">
      <c r="D43" s="303"/>
      <c r="R43" t="s">
        <v>939</v>
      </c>
      <c r="S43" s="374"/>
      <c r="T43" s="374"/>
      <c r="U43" s="374"/>
      <c r="V43" s="374"/>
      <c r="W43" s="374"/>
    </row>
    <row r="44" spans="4:23" ht="12.75">
      <c r="D44" s="303"/>
      <c r="R44" t="s">
        <v>939</v>
      </c>
      <c r="S44" s="374"/>
      <c r="T44" s="374"/>
      <c r="U44" s="374"/>
      <c r="V44" s="374"/>
      <c r="W44" s="374"/>
    </row>
    <row r="45" spans="4:23" ht="12.75">
      <c r="D45" s="303"/>
      <c r="R45" t="s">
        <v>939</v>
      </c>
      <c r="S45" s="374"/>
      <c r="T45" s="374"/>
      <c r="U45" s="374"/>
      <c r="V45" s="374"/>
      <c r="W45" s="374"/>
    </row>
    <row r="46" spans="4:23" ht="12.75">
      <c r="D46" s="303"/>
      <c r="R46" t="s">
        <v>939</v>
      </c>
      <c r="S46" s="374"/>
      <c r="T46" s="374"/>
      <c r="U46" s="374"/>
      <c r="V46" s="374"/>
      <c r="W46" s="374"/>
    </row>
    <row r="47" spans="4:23" ht="12.75">
      <c r="D47" s="303"/>
      <c r="R47" t="s">
        <v>939</v>
      </c>
      <c r="S47" s="374"/>
      <c r="T47" s="374"/>
      <c r="U47" s="374"/>
      <c r="V47" s="374"/>
      <c r="W47" s="374"/>
    </row>
    <row r="48" spans="4:23" ht="12.75">
      <c r="D48" s="303"/>
      <c r="R48" t="s">
        <v>939</v>
      </c>
      <c r="S48" s="374"/>
      <c r="T48" s="374"/>
      <c r="U48" s="374"/>
      <c r="V48" s="374"/>
      <c r="W48" s="374"/>
    </row>
    <row r="49" spans="4:23" ht="12.75">
      <c r="D49" s="73" t="s">
        <v>253</v>
      </c>
      <c r="R49" s="73" t="s">
        <v>939</v>
      </c>
      <c r="S49" s="371">
        <f>SUM(S33:S48)</f>
        <v>0</v>
      </c>
      <c r="T49" s="371">
        <f t="shared" ref="T49:W49" si="1">SUM(T33:T48)</f>
        <v>0</v>
      </c>
      <c r="U49" s="371">
        <f t="shared" si="1"/>
        <v>0</v>
      </c>
      <c r="V49" s="371">
        <f t="shared" si="1"/>
        <v>0</v>
      </c>
      <c r="W49" s="371">
        <f t="shared" si="1"/>
        <v>0</v>
      </c>
    </row>
    <row r="50" spans="4:23" ht="13.5"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tabColor rgb="FF7030A0"/>
    <pageSetUpPr autoPageBreaks="0"/>
  </sheetPr>
  <dimension ref="A1:AQ59"/>
  <sheetViews>
    <sheetView topLeftCell="G34" zoomScaleNormal="100" workbookViewId="0">
      <selection activeCell="Z52" sqref="Z52"/>
    </sheetView>
  </sheetViews>
  <sheetFormatPr defaultColWidth="0" defaultRowHeight="12.75" zeroHeight="1"/>
  <cols>
    <col min="1" max="1" width="1.75" customWidth="1"/>
    <col min="2" max="3" width="9.25" customWidth="1"/>
    <col min="4" max="4" width="28.125" bestFit="1" customWidth="1"/>
    <col min="5" max="5" width="23.5" bestFit="1" customWidth="1"/>
    <col min="6" max="6" width="105" bestFit="1" customWidth="1"/>
    <col min="7" max="7" width="7" bestFit="1" customWidth="1"/>
    <col min="8" max="20" width="1.75" customWidth="1"/>
    <col min="21" max="21" width="16.75" bestFit="1" customWidth="1"/>
    <col min="22" max="27" width="9.25" customWidth="1"/>
    <col min="28" max="43" width="0" hidden="1" customWidth="1"/>
    <col min="44" max="16384" width="9.25" hidden="1"/>
  </cols>
  <sheetData>
    <row r="1" spans="1:27"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7" thickBot="1">
      <c r="A4" s="27" t="s">
        <v>62</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2" t="s">
        <v>254</v>
      </c>
      <c r="W6" s="503"/>
      <c r="X6" s="503"/>
      <c r="Y6" s="503"/>
      <c r="Z6" s="504"/>
    </row>
    <row r="7" spans="1:27">
      <c r="A7" s="73"/>
      <c r="B7" s="73"/>
      <c r="C7" s="73"/>
      <c r="D7" s="73" t="s">
        <v>801</v>
      </c>
      <c r="E7" s="73" t="s">
        <v>802</v>
      </c>
      <c r="F7" s="73" t="s">
        <v>803</v>
      </c>
      <c r="G7" s="73"/>
      <c r="H7" s="83" t="s">
        <v>672</v>
      </c>
      <c r="I7" s="83" t="s">
        <v>673</v>
      </c>
      <c r="J7" s="83" t="s">
        <v>674</v>
      </c>
      <c r="K7" s="83" t="s">
        <v>675</v>
      </c>
      <c r="L7" s="83" t="s">
        <v>676</v>
      </c>
      <c r="M7" s="83" t="s">
        <v>677</v>
      </c>
      <c r="N7" s="83" t="s">
        <v>678</v>
      </c>
      <c r="O7" s="83" t="s">
        <v>679</v>
      </c>
      <c r="P7" s="83" t="s">
        <v>680</v>
      </c>
      <c r="Q7" s="83" t="s">
        <v>681</v>
      </c>
      <c r="R7" s="83" t="s">
        <v>682</v>
      </c>
      <c r="S7" s="83" t="s">
        <v>683</v>
      </c>
      <c r="T7" s="83" t="s">
        <v>684</v>
      </c>
      <c r="U7" s="73" t="s">
        <v>230</v>
      </c>
      <c r="V7" s="242" t="s">
        <v>182</v>
      </c>
      <c r="W7" s="242" t="s">
        <v>7</v>
      </c>
      <c r="X7" s="242" t="s">
        <v>185</v>
      </c>
      <c r="Y7" s="242" t="s">
        <v>186</v>
      </c>
      <c r="Z7" s="242" t="s">
        <v>187</v>
      </c>
    </row>
    <row r="8" spans="1:27">
      <c r="H8" s="73"/>
      <c r="I8" s="73"/>
      <c r="J8" s="73"/>
      <c r="K8" s="73"/>
      <c r="L8" s="73"/>
      <c r="M8" s="73"/>
      <c r="N8" s="73"/>
    </row>
    <row r="9" spans="1:27" ht="14.25">
      <c r="A9" s="53"/>
      <c r="B9" s="61" t="s">
        <v>804</v>
      </c>
      <c r="C9" s="62"/>
      <c r="D9" s="62"/>
      <c r="E9" s="62"/>
      <c r="F9" s="62"/>
      <c r="G9" s="62"/>
      <c r="H9" s="62"/>
      <c r="I9" s="62"/>
      <c r="J9" s="62"/>
      <c r="K9" s="62"/>
      <c r="L9" s="62"/>
      <c r="M9" s="62"/>
      <c r="N9" s="62"/>
      <c r="O9" s="62"/>
      <c r="P9" s="62"/>
      <c r="Q9" s="62"/>
      <c r="R9" s="62"/>
      <c r="S9" s="62"/>
      <c r="T9" s="62"/>
      <c r="U9" s="62"/>
      <c r="V9" s="62"/>
      <c r="W9" s="62"/>
      <c r="X9" s="62"/>
      <c r="Y9" s="62"/>
      <c r="Z9" s="62"/>
    </row>
    <row r="10" spans="1:27"/>
    <row r="11" spans="1:27">
      <c r="D11" s="396"/>
      <c r="E11" s="396"/>
      <c r="F11" s="396"/>
      <c r="U11" t="s">
        <v>939</v>
      </c>
      <c r="V11" s="377"/>
      <c r="W11" s="377"/>
      <c r="X11" s="377"/>
      <c r="Y11" s="377"/>
      <c r="Z11" s="377"/>
    </row>
    <row r="12" spans="1:27">
      <c r="D12" s="396"/>
      <c r="E12" s="396"/>
      <c r="F12" s="396"/>
      <c r="U12" t="s">
        <v>939</v>
      </c>
      <c r="V12" s="377"/>
      <c r="W12" s="377"/>
      <c r="X12" s="377"/>
      <c r="Y12" s="377"/>
      <c r="Z12" s="377"/>
    </row>
    <row r="13" spans="1:27">
      <c r="D13" s="396"/>
      <c r="E13" s="396"/>
      <c r="F13" s="396"/>
      <c r="U13" t="s">
        <v>939</v>
      </c>
      <c r="V13" s="377"/>
      <c r="W13" s="377"/>
      <c r="X13" s="377"/>
      <c r="Y13" s="377"/>
      <c r="Z13" s="377"/>
    </row>
    <row r="14" spans="1:27">
      <c r="D14" s="396"/>
      <c r="E14" s="396"/>
      <c r="F14" s="396"/>
      <c r="U14" t="s">
        <v>939</v>
      </c>
      <c r="V14" s="377"/>
      <c r="W14" s="377"/>
      <c r="X14" s="377"/>
      <c r="Y14" s="377"/>
      <c r="Z14" s="377"/>
    </row>
    <row r="15" spans="1:27">
      <c r="D15" s="396"/>
      <c r="E15" s="396"/>
      <c r="F15" s="396"/>
      <c r="U15" t="s">
        <v>939</v>
      </c>
      <c r="V15" s="377"/>
      <c r="W15" s="377"/>
      <c r="X15" s="377"/>
      <c r="Y15" s="377"/>
      <c r="Z15" s="377"/>
    </row>
    <row r="16" spans="1:27">
      <c r="D16" s="396"/>
      <c r="E16" s="396"/>
      <c r="F16" s="396"/>
      <c r="U16" t="s">
        <v>939</v>
      </c>
      <c r="V16" s="377"/>
      <c r="W16" s="377"/>
      <c r="X16" s="377"/>
      <c r="Y16" s="377"/>
      <c r="Z16" s="377"/>
    </row>
    <row r="17" spans="4:26">
      <c r="D17" s="396"/>
      <c r="E17" s="396"/>
      <c r="F17" s="396"/>
      <c r="U17" t="s">
        <v>939</v>
      </c>
      <c r="V17" s="377"/>
      <c r="W17" s="377"/>
      <c r="X17" s="377"/>
      <c r="Y17" s="377"/>
      <c r="Z17" s="377"/>
    </row>
    <row r="18" spans="4:26">
      <c r="D18" s="396"/>
      <c r="E18" s="396"/>
      <c r="F18" s="396"/>
      <c r="U18" t="s">
        <v>939</v>
      </c>
      <c r="V18" s="377"/>
      <c r="W18" s="377"/>
      <c r="X18" s="377"/>
      <c r="Y18" s="377"/>
      <c r="Z18" s="377"/>
    </row>
    <row r="19" spans="4:26">
      <c r="D19" s="396"/>
      <c r="E19" s="396"/>
      <c r="F19" s="396"/>
      <c r="U19" t="s">
        <v>939</v>
      </c>
      <c r="V19" s="377"/>
      <c r="W19" s="377"/>
      <c r="X19" s="377"/>
      <c r="Y19" s="377"/>
      <c r="Z19" s="377"/>
    </row>
    <row r="20" spans="4:26">
      <c r="D20" s="396"/>
      <c r="E20" s="396"/>
      <c r="F20" s="396"/>
      <c r="U20" t="s">
        <v>939</v>
      </c>
      <c r="V20" s="377"/>
      <c r="W20" s="377"/>
      <c r="X20" s="377"/>
      <c r="Y20" s="377"/>
      <c r="Z20" s="377"/>
    </row>
    <row r="21" spans="4:26">
      <c r="D21" s="396"/>
      <c r="E21" s="396"/>
      <c r="F21" s="396"/>
      <c r="U21" t="s">
        <v>939</v>
      </c>
      <c r="V21" s="377"/>
      <c r="W21" s="377"/>
      <c r="X21" s="377"/>
      <c r="Y21" s="377"/>
      <c r="Z21" s="377"/>
    </row>
    <row r="22" spans="4:26">
      <c r="D22" s="396"/>
      <c r="E22" s="396"/>
      <c r="F22" s="396"/>
      <c r="U22" t="s">
        <v>939</v>
      </c>
      <c r="V22" s="377"/>
      <c r="W22" s="377"/>
      <c r="X22" s="377"/>
      <c r="Y22" s="377"/>
      <c r="Z22" s="377"/>
    </row>
    <row r="23" spans="4:26">
      <c r="D23" s="396"/>
      <c r="E23" s="396"/>
      <c r="F23" s="396"/>
      <c r="U23" t="s">
        <v>939</v>
      </c>
      <c r="V23" s="377"/>
      <c r="W23" s="377"/>
      <c r="X23" s="377"/>
      <c r="Y23" s="377"/>
      <c r="Z23" s="377"/>
    </row>
    <row r="24" spans="4:26">
      <c r="D24" s="396"/>
      <c r="E24" s="396"/>
      <c r="F24" s="396"/>
      <c r="U24" t="s">
        <v>939</v>
      </c>
      <c r="V24" s="377"/>
      <c r="W24" s="377"/>
      <c r="X24" s="377"/>
      <c r="Y24" s="377"/>
      <c r="Z24" s="377"/>
    </row>
    <row r="25" spans="4:26">
      <c r="D25" s="396"/>
      <c r="E25" s="396"/>
      <c r="F25" s="396"/>
      <c r="U25" t="s">
        <v>939</v>
      </c>
      <c r="V25" s="377"/>
      <c r="W25" s="377"/>
      <c r="X25" s="377"/>
      <c r="Y25" s="377"/>
      <c r="Z25" s="377"/>
    </row>
    <row r="26" spans="4:26">
      <c r="D26" s="396"/>
      <c r="E26" s="396"/>
      <c r="F26" s="396"/>
      <c r="U26" t="s">
        <v>939</v>
      </c>
      <c r="V26" s="377"/>
      <c r="W26" s="377"/>
      <c r="X26" s="377"/>
      <c r="Y26" s="377"/>
      <c r="Z26" s="377"/>
    </row>
    <row r="27" spans="4:26">
      <c r="D27" s="396"/>
      <c r="E27" s="396"/>
      <c r="F27" s="396"/>
      <c r="U27" t="s">
        <v>939</v>
      </c>
      <c r="V27" s="377"/>
      <c r="W27" s="377"/>
      <c r="X27" s="377"/>
      <c r="Y27" s="377"/>
      <c r="Z27" s="377"/>
    </row>
    <row r="28" spans="4:26">
      <c r="D28" s="396"/>
      <c r="E28" s="396"/>
      <c r="F28" s="396"/>
      <c r="U28" t="s">
        <v>939</v>
      </c>
      <c r="V28" s="377"/>
      <c r="W28" s="377"/>
      <c r="X28" s="377"/>
      <c r="Y28" s="377"/>
      <c r="Z28" s="377"/>
    </row>
    <row r="29" spans="4:26" ht="14.25">
      <c r="D29" s="82"/>
      <c r="F29" s="94" t="s">
        <v>806</v>
      </c>
      <c r="G29" s="94"/>
      <c r="H29" s="82"/>
      <c r="I29" s="82"/>
      <c r="J29" s="82"/>
      <c r="K29" s="82"/>
      <c r="U29" s="73" t="s">
        <v>939</v>
      </c>
      <c r="V29" s="378">
        <f>SUM(V11:V28)</f>
        <v>0</v>
      </c>
      <c r="W29" s="378">
        <f>SUM(W11:W28)</f>
        <v>0</v>
      </c>
      <c r="X29" s="378">
        <f>SUM(X11:X28)</f>
        <v>0</v>
      </c>
      <c r="Y29" s="378">
        <f>SUM(Y11:Y28)</f>
        <v>0</v>
      </c>
      <c r="Z29" s="378">
        <f>SUM(Z11:Z28)</f>
        <v>0</v>
      </c>
    </row>
    <row r="30" spans="4:26">
      <c r="D30" s="82"/>
      <c r="F30" s="94"/>
      <c r="G30" s="94"/>
      <c r="H30" s="82"/>
      <c r="I30" s="82"/>
      <c r="J30" s="82"/>
      <c r="K30" s="82"/>
      <c r="U30" s="73"/>
    </row>
    <row r="31" spans="4:26">
      <c r="D31" s="82"/>
      <c r="F31" s="96"/>
      <c r="G31" s="403"/>
      <c r="I31" s="82"/>
      <c r="J31" s="82"/>
      <c r="K31" s="82"/>
      <c r="U31" s="73"/>
    </row>
    <row r="32" spans="4:26">
      <c r="D32" s="82"/>
      <c r="F32" s="96"/>
      <c r="G32" s="448"/>
      <c r="I32" s="82"/>
      <c r="J32" s="82"/>
      <c r="K32" s="82"/>
      <c r="U32" s="73"/>
    </row>
    <row r="33" spans="1:27">
      <c r="D33" s="82"/>
      <c r="F33" s="94"/>
      <c r="G33" s="94"/>
      <c r="H33" s="82"/>
      <c r="I33" s="82"/>
      <c r="J33" s="82"/>
      <c r="K33" s="82"/>
      <c r="U33" s="73"/>
    </row>
    <row r="34" spans="1:27" ht="14.25">
      <c r="D34" s="82"/>
      <c r="F34" s="94" t="s">
        <v>806</v>
      </c>
      <c r="G34" s="94"/>
      <c r="H34" s="82"/>
      <c r="I34" s="82"/>
      <c r="J34" s="82"/>
      <c r="K34" s="82"/>
      <c r="U34" s="73" t="s">
        <v>257</v>
      </c>
      <c r="V34" s="378">
        <f>IFERROR(V29*('Universal Data'!$D$31/'Universal Data'!$D$34),"-")</f>
        <v>0</v>
      </c>
      <c r="W34" s="378">
        <f>IFERROR(W29*('Universal Data'!$D$31/'Universal Data'!$D$35),"-")</f>
        <v>0</v>
      </c>
      <c r="X34" s="378">
        <f>IFERROR(X29*('Universal Data'!$D$31/'Universal Data'!$D$36),"-")</f>
        <v>0</v>
      </c>
      <c r="Y34" s="378">
        <f>IFERROR(Y29*('Universal Data'!$D$31/'Universal Data'!$D$37),"-")</f>
        <v>0</v>
      </c>
      <c r="Z34" s="378">
        <f>IFERROR(Z29*('Universal Data'!$D$31/'Universal Data'!$D$38),"-")</f>
        <v>0</v>
      </c>
    </row>
    <row r="35" spans="1:27"/>
    <row r="36" spans="1:27" ht="14.25">
      <c r="A36" s="53"/>
      <c r="B36" s="61" t="s">
        <v>809</v>
      </c>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7"/>
    <row r="38" spans="1:27">
      <c r="D38" s="377"/>
      <c r="E38" s="377"/>
      <c r="F38" s="377" t="s">
        <v>805</v>
      </c>
      <c r="U38" t="s">
        <v>939</v>
      </c>
      <c r="V38" s="377"/>
      <c r="W38" s="377"/>
      <c r="X38" s="377"/>
      <c r="Y38" s="377"/>
      <c r="Z38" s="377"/>
    </row>
    <row r="39" spans="1:27">
      <c r="D39" s="377"/>
      <c r="E39" s="377"/>
      <c r="F39" s="377" t="s">
        <v>805</v>
      </c>
      <c r="U39" t="s">
        <v>939</v>
      </c>
      <c r="V39" s="377"/>
      <c r="W39" s="377"/>
      <c r="X39" s="377"/>
      <c r="Y39" s="377"/>
      <c r="Z39" s="377"/>
    </row>
    <row r="40" spans="1:27">
      <c r="D40" s="82"/>
      <c r="F40" s="94" t="s">
        <v>253</v>
      </c>
      <c r="G40" s="94"/>
      <c r="H40" s="82"/>
      <c r="I40" s="82"/>
      <c r="J40" s="82"/>
      <c r="K40" s="82"/>
      <c r="U40" s="73" t="s">
        <v>939</v>
      </c>
      <c r="V40" s="378">
        <f>SUM(V38:V39)</f>
        <v>0</v>
      </c>
      <c r="W40" s="378">
        <f t="shared" ref="W40:Z40" si="0">SUM(W38:W39)</f>
        <v>0</v>
      </c>
      <c r="X40" s="378">
        <f t="shared" si="0"/>
        <v>0</v>
      </c>
      <c r="Y40" s="378">
        <f t="shared" si="0"/>
        <v>0</v>
      </c>
      <c r="Z40" s="378">
        <f t="shared" si="0"/>
        <v>0</v>
      </c>
    </row>
    <row r="41" spans="1:27">
      <c r="F41" s="94" t="s">
        <v>253</v>
      </c>
      <c r="U41" s="73" t="s">
        <v>257</v>
      </c>
      <c r="V41" s="334">
        <f>IFERROR(V40*('[24]Universal Data'!$D$31/'[24]Universal Data'!$D$34),"-")</f>
        <v>0</v>
      </c>
      <c r="W41" s="334">
        <f>IFERROR(W40*('[24]Universal Data'!$D$31/'[24]Universal Data'!$D$35),"-")</f>
        <v>0</v>
      </c>
      <c r="X41" s="334">
        <f>IFERROR(X40*('[24]Universal Data'!$D$31/'[24]Universal Data'!$D$36),"-")</f>
        <v>0</v>
      </c>
      <c r="Y41" s="334">
        <f>IFERROR(Y40*('[24]Universal Data'!$D$31/'[24]Universal Data'!$D$37),"-")</f>
        <v>0</v>
      </c>
      <c r="Z41" s="334">
        <f>IFERROR(Z40*('[24]Universal Data'!$D$31/'[24]Universal Data'!$D$38),"-")</f>
        <v>0</v>
      </c>
      <c r="AA41" s="97"/>
    </row>
    <row r="42" spans="1:27">
      <c r="V42" s="97"/>
      <c r="W42" s="97"/>
      <c r="X42" s="97"/>
      <c r="Y42" s="97"/>
      <c r="Z42" s="97"/>
    </row>
    <row r="43" spans="1:27" ht="14.25">
      <c r="A43" s="53"/>
      <c r="B43" s="61" t="s">
        <v>810</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7"/>
    <row r="45" spans="1:27" ht="15">
      <c r="F45" s="95" t="s">
        <v>811</v>
      </c>
      <c r="G45" s="95"/>
      <c r="U45" t="s">
        <v>939</v>
      </c>
      <c r="V45" s="377"/>
      <c r="W45" s="377"/>
      <c r="X45" s="377"/>
      <c r="Y45" s="377"/>
      <c r="Z45" s="377"/>
      <c r="AA45" s="93"/>
    </row>
    <row r="46" spans="1:27">
      <c r="F46" t="s">
        <v>253</v>
      </c>
      <c r="U46" t="s">
        <v>257</v>
      </c>
      <c r="V46" s="291">
        <f>IFERROR(V45*('[24]Universal Data'!$D$31/'[24]Universal Data'!$D$34),"-")</f>
        <v>0</v>
      </c>
      <c r="W46" s="291">
        <f>IFERROR(W45*('[24]Universal Data'!$D$31/'[24]Universal Data'!$D$34),"-")</f>
        <v>0</v>
      </c>
      <c r="X46" s="291">
        <f>IFERROR(X45*('[24]Universal Data'!$D$31/'[24]Universal Data'!$D$34),"-")</f>
        <v>0</v>
      </c>
      <c r="Y46" s="291">
        <f>IFERROR(Y45*('[24]Universal Data'!$D$31/'[24]Universal Data'!$D$34),"-")</f>
        <v>0</v>
      </c>
      <c r="Z46" s="291">
        <f>IFERROR(Z45*('[24]Universal Data'!$D$31/'[24]Universal Data'!$D$34),"-")</f>
        <v>0</v>
      </c>
      <c r="AA46" s="97"/>
    </row>
    <row r="47" spans="1:27">
      <c r="V47" s="387" t="b">
        <f>SUM($V$46:$Z$46)&lt;=0.25*SUM($V$34:$Z$34)</f>
        <v>1</v>
      </c>
      <c r="W47" s="387" t="b">
        <f>SUM($V$46:$Z$46)&lt;=0.25*SUM($V$34:$Z$34)</f>
        <v>1</v>
      </c>
      <c r="X47" s="387" t="b">
        <f>SUM($V$46:$Z$46)&lt;=0.25*SUM($V$34:$Z$34)</f>
        <v>1</v>
      </c>
      <c r="Y47" s="387" t="b">
        <f>SUM($V$46:$Z$46)&lt;=0.25*SUM($V$34:$Z$34)</f>
        <v>1</v>
      </c>
      <c r="Z47" s="387" t="b">
        <f>SUM($V$46:$Z$46)&lt;=0.25*SUM($V$34:$Z$34)</f>
        <v>1</v>
      </c>
      <c r="AA47" s="98"/>
    </row>
    <row r="48" spans="1:27">
      <c r="V48" s="97"/>
      <c r="W48" s="97"/>
      <c r="X48" s="97"/>
      <c r="Y48" s="97"/>
      <c r="Z48" s="97"/>
    </row>
    <row r="49" spans="1:27" ht="14.25">
      <c r="A49" s="53"/>
      <c r="B49" s="61" t="s">
        <v>812</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7"/>
    <row r="51" spans="1:27" ht="14.25">
      <c r="F51" s="95" t="s">
        <v>941</v>
      </c>
      <c r="G51" s="95"/>
      <c r="U51" t="s">
        <v>257</v>
      </c>
      <c r="V51" s="509">
        <v>42.6</v>
      </c>
      <c r="W51" s="509"/>
      <c r="X51" s="509"/>
      <c r="Y51" s="509"/>
      <c r="Z51" s="509"/>
    </row>
    <row r="52" spans="1:27" ht="15">
      <c r="F52" s="94" t="s">
        <v>813</v>
      </c>
      <c r="G52" s="94"/>
      <c r="U52" s="73" t="s">
        <v>257</v>
      </c>
      <c r="V52" s="379">
        <f>0.9*V34</f>
        <v>0</v>
      </c>
      <c r="W52" s="379">
        <f t="shared" ref="W52:Z52" si="1">0.9*W34</f>
        <v>0</v>
      </c>
      <c r="X52" s="379">
        <f t="shared" si="1"/>
        <v>0</v>
      </c>
      <c r="Y52" s="379">
        <f t="shared" si="1"/>
        <v>0</v>
      </c>
      <c r="Z52" s="379">
        <f t="shared" si="1"/>
        <v>0</v>
      </c>
      <c r="AA52" s="93"/>
    </row>
    <row r="53" spans="1:27">
      <c r="V53" s="387" t="b">
        <f>SUM($V$52:$Z$52)&lt;=$V$51</f>
        <v>1</v>
      </c>
      <c r="W53" s="387" t="b">
        <f t="shared" ref="W53:Z53" si="2">SUM($V$52:$Z$52)&lt;=$V$51</f>
        <v>1</v>
      </c>
      <c r="X53" s="387" t="b">
        <f t="shared" si="2"/>
        <v>1</v>
      </c>
      <c r="Y53" s="387" t="b">
        <f t="shared" si="2"/>
        <v>1</v>
      </c>
      <c r="Z53" s="387" t="b">
        <f t="shared" si="2"/>
        <v>1</v>
      </c>
    </row>
    <row r="54" spans="1:27"/>
    <row r="55" spans="1:27" ht="14.25">
      <c r="A55" s="53"/>
      <c r="B55" s="61" t="s">
        <v>814</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7"/>
    <row r="57" spans="1:27">
      <c r="F57" s="94" t="s">
        <v>814</v>
      </c>
      <c r="G57" s="94"/>
      <c r="U57" s="73" t="s">
        <v>939</v>
      </c>
      <c r="V57" s="377"/>
      <c r="W57" s="377"/>
      <c r="X57" s="377"/>
      <c r="Y57" s="377"/>
      <c r="Z57" s="377"/>
    </row>
    <row r="58" spans="1:27">
      <c r="G58" s="94"/>
      <c r="U58" s="73"/>
      <c r="V58" s="387" t="b">
        <f>SUM($V$57:$Z$57)&lt;=0.1*SUM($V$29:$Z$29)</f>
        <v>1</v>
      </c>
      <c r="W58" s="387" t="b">
        <f>SUM($V$57:$Z$57)&lt;=0.1*SUM($V$29:$Z$29)</f>
        <v>1</v>
      </c>
      <c r="X58" s="387" t="b">
        <f t="shared" ref="X58:Z58" si="3">SUM($V$57:$Z$57)&lt;=0.1*SUM($V$29:$Z$29)</f>
        <v>1</v>
      </c>
      <c r="Y58" s="387" t="b">
        <f t="shared" si="3"/>
        <v>1</v>
      </c>
      <c r="Z58" s="387" t="b">
        <f t="shared" si="3"/>
        <v>1</v>
      </c>
    </row>
    <row r="59" spans="1:27"/>
  </sheetData>
  <mergeCells count="2">
    <mergeCell ref="V6:Z6"/>
    <mergeCell ref="V51:Z51"/>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tabColor rgb="FF7030A0"/>
    <pageSetUpPr autoPageBreaks="0"/>
  </sheetPr>
  <dimension ref="A1:AA56"/>
  <sheetViews>
    <sheetView topLeftCell="D31" zoomScaleNormal="100" zoomScaleSheetLayoutView="50" workbookViewId="0">
      <selection activeCell="G54" sqref="G54"/>
    </sheetView>
  </sheetViews>
  <sheetFormatPr defaultColWidth="0" defaultRowHeight="12.75" zeroHeight="1"/>
  <cols>
    <col min="1" max="1" width="1.75" customWidth="1"/>
    <col min="2" max="3" width="9.25" customWidth="1"/>
    <col min="4" max="4" width="25.375" bestFit="1" customWidth="1"/>
    <col min="5" max="5" width="21.25" bestFit="1" customWidth="1"/>
    <col min="6" max="6" width="56.875" bestFit="1" customWidth="1"/>
    <col min="7" max="7" width="8.5" customWidth="1"/>
    <col min="8" max="20" width="1.75" customWidth="1"/>
    <col min="21" max="21" width="15.25" bestFit="1" customWidth="1"/>
    <col min="22" max="26" width="9.25" customWidth="1"/>
    <col min="27" max="27" width="155.125" bestFit="1" customWidth="1"/>
    <col min="28" max="16384" width="9.25" hidden="1"/>
  </cols>
  <sheetData>
    <row r="1" spans="1:27"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7" thickBot="1">
      <c r="A4" s="27" t="s">
        <v>63</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2" t="s">
        <v>254</v>
      </c>
      <c r="W6" s="503"/>
      <c r="X6" s="503"/>
      <c r="Y6" s="503"/>
      <c r="Z6" s="504"/>
    </row>
    <row r="7" spans="1:27">
      <c r="A7" s="73"/>
      <c r="B7" s="73"/>
      <c r="C7" s="73"/>
      <c r="D7" s="73" t="s">
        <v>801</v>
      </c>
      <c r="E7" s="73" t="s">
        <v>802</v>
      </c>
      <c r="F7" s="73" t="s">
        <v>803</v>
      </c>
      <c r="H7" s="83" t="s">
        <v>672</v>
      </c>
      <c r="I7" s="83" t="s">
        <v>673</v>
      </c>
      <c r="J7" s="83" t="s">
        <v>674</v>
      </c>
      <c r="K7" s="83" t="s">
        <v>675</v>
      </c>
      <c r="L7" s="83" t="s">
        <v>676</v>
      </c>
      <c r="M7" s="83" t="s">
        <v>677</v>
      </c>
      <c r="N7" s="83" t="s">
        <v>678</v>
      </c>
      <c r="O7" s="83" t="s">
        <v>679</v>
      </c>
      <c r="P7" s="83" t="s">
        <v>680</v>
      </c>
      <c r="Q7" s="83" t="s">
        <v>681</v>
      </c>
      <c r="R7" s="83" t="s">
        <v>682</v>
      </c>
      <c r="S7" s="83" t="s">
        <v>683</v>
      </c>
      <c r="T7" s="83" t="s">
        <v>684</v>
      </c>
      <c r="U7" s="73" t="s">
        <v>230</v>
      </c>
      <c r="V7" s="242" t="s">
        <v>182</v>
      </c>
      <c r="W7" s="242" t="s">
        <v>7</v>
      </c>
      <c r="X7" s="242" t="s">
        <v>185</v>
      </c>
      <c r="Y7" s="242" t="s">
        <v>186</v>
      </c>
      <c r="Z7" s="242" t="s">
        <v>187</v>
      </c>
    </row>
    <row r="8" spans="1:27">
      <c r="G8" s="73"/>
      <c r="H8" s="73"/>
      <c r="I8" s="73"/>
      <c r="J8" s="73"/>
      <c r="K8" s="73"/>
      <c r="L8" s="73"/>
      <c r="M8" s="73"/>
      <c r="N8" s="73"/>
    </row>
    <row r="9" spans="1:27" ht="18">
      <c r="A9" s="28"/>
      <c r="B9" s="29" t="s">
        <v>815</v>
      </c>
      <c r="C9" s="28"/>
      <c r="D9" s="28"/>
      <c r="E9" s="28"/>
      <c r="F9" s="28"/>
      <c r="G9" s="28"/>
      <c r="H9" s="28"/>
      <c r="I9" s="28"/>
      <c r="J9" s="28"/>
      <c r="K9" s="28"/>
      <c r="L9" s="28"/>
      <c r="M9" s="28"/>
      <c r="N9" s="28"/>
      <c r="O9" s="28"/>
      <c r="P9" s="28"/>
      <c r="Q9" s="28"/>
      <c r="R9" s="28"/>
      <c r="S9" s="28"/>
      <c r="T9" s="28"/>
      <c r="U9" s="28"/>
      <c r="V9" s="28"/>
      <c r="W9" s="28"/>
      <c r="X9" s="28"/>
      <c r="Y9" s="28"/>
      <c r="Z9" s="28"/>
    </row>
    <row r="10" spans="1:27">
      <c r="G10" s="73"/>
      <c r="H10" s="73"/>
      <c r="I10" s="73"/>
      <c r="J10" s="73"/>
      <c r="K10" s="73"/>
      <c r="L10" s="73"/>
      <c r="M10" s="73"/>
      <c r="N10" s="73"/>
    </row>
    <row r="11" spans="1:27" ht="14.25">
      <c r="A11" s="53"/>
      <c r="B11" s="61" t="s">
        <v>815</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7"/>
    <row r="13" spans="1:27">
      <c r="T13" s="96" t="s">
        <v>816</v>
      </c>
      <c r="U13" t="s">
        <v>939</v>
      </c>
      <c r="V13" s="377"/>
      <c r="W13" s="389"/>
      <c r="X13" s="389"/>
      <c r="Y13" s="389"/>
      <c r="Z13" s="389"/>
    </row>
    <row r="14" spans="1:27">
      <c r="T14" s="96" t="s">
        <v>817</v>
      </c>
      <c r="U14" t="s">
        <v>939</v>
      </c>
      <c r="V14" s="377"/>
      <c r="W14" s="389"/>
      <c r="X14" s="389"/>
      <c r="Y14" s="389"/>
      <c r="Z14" s="389"/>
    </row>
    <row r="15" spans="1:27">
      <c r="U15" t="s">
        <v>939</v>
      </c>
      <c r="V15" s="379">
        <f>SUM(V13:V14)</f>
        <v>0</v>
      </c>
      <c r="W15" s="389"/>
      <c r="X15" s="389"/>
      <c r="Y15" s="389"/>
      <c r="Z15" s="389"/>
    </row>
    <row r="16" spans="1:27"/>
    <row r="17" spans="1:26" ht="14.25">
      <c r="A17" s="53"/>
      <c r="B17" s="61" t="s">
        <v>818</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row r="19" spans="1:26">
      <c r="D19" s="396"/>
      <c r="E19" s="396"/>
      <c r="F19" s="396"/>
      <c r="V19" s="377"/>
      <c r="W19" s="389"/>
      <c r="X19" s="389"/>
      <c r="Y19" s="389"/>
      <c r="Z19" s="389"/>
    </row>
    <row r="20" spans="1:26">
      <c r="D20" s="396"/>
      <c r="E20" s="396"/>
      <c r="F20" s="396"/>
      <c r="V20" s="377"/>
      <c r="W20" s="389"/>
      <c r="X20" s="389"/>
      <c r="Y20" s="389"/>
      <c r="Z20" s="389"/>
    </row>
    <row r="21" spans="1:26">
      <c r="D21" s="396"/>
      <c r="E21" s="396"/>
      <c r="F21" s="396"/>
      <c r="V21" s="377"/>
      <c r="W21" s="389"/>
      <c r="X21" s="389"/>
      <c r="Y21" s="389"/>
      <c r="Z21" s="389"/>
    </row>
    <row r="22" spans="1:26">
      <c r="D22" s="396"/>
      <c r="E22" s="396"/>
      <c r="F22" s="396"/>
      <c r="V22" s="377"/>
      <c r="W22" s="389"/>
      <c r="X22" s="389"/>
      <c r="Y22" s="389"/>
      <c r="Z22" s="389"/>
    </row>
    <row r="23" spans="1:26">
      <c r="D23" s="396"/>
      <c r="E23" s="396"/>
      <c r="F23" s="396"/>
      <c r="V23" s="377"/>
      <c r="W23" s="389"/>
      <c r="X23" s="389"/>
      <c r="Y23" s="389"/>
      <c r="Z23" s="389"/>
    </row>
    <row r="24" spans="1:26">
      <c r="D24" s="396"/>
      <c r="E24" s="396"/>
      <c r="F24" s="396"/>
      <c r="V24" s="377"/>
      <c r="W24" s="389"/>
      <c r="X24" s="389"/>
      <c r="Y24" s="389"/>
      <c r="Z24" s="389"/>
    </row>
    <row r="25" spans="1:26">
      <c r="D25" s="396"/>
      <c r="E25" s="396"/>
      <c r="F25" s="396"/>
      <c r="V25" s="377"/>
      <c r="W25" s="389"/>
      <c r="X25" s="389"/>
      <c r="Y25" s="389"/>
      <c r="Z25" s="389"/>
    </row>
    <row r="26" spans="1:26">
      <c r="D26" s="396"/>
      <c r="E26" s="396"/>
      <c r="F26" s="396"/>
      <c r="V26" s="377"/>
      <c r="W26" s="389"/>
      <c r="X26" s="389"/>
      <c r="Y26" s="389"/>
      <c r="Z26" s="389"/>
    </row>
    <row r="27" spans="1:26">
      <c r="D27" s="396"/>
      <c r="E27" s="396"/>
      <c r="F27" s="396"/>
      <c r="V27" s="377"/>
      <c r="W27" s="389"/>
      <c r="X27" s="389"/>
      <c r="Y27" s="389"/>
      <c r="Z27" s="389"/>
    </row>
    <row r="28" spans="1:26">
      <c r="D28" s="396"/>
      <c r="E28" s="396"/>
      <c r="F28" s="396"/>
      <c r="V28" s="377"/>
      <c r="W28" s="389"/>
      <c r="X28" s="389"/>
      <c r="Y28" s="389"/>
      <c r="Z28" s="389"/>
    </row>
    <row r="29" spans="1:26">
      <c r="D29" s="396"/>
      <c r="E29" s="396"/>
      <c r="F29" s="396"/>
      <c r="V29" s="377"/>
      <c r="W29" s="389"/>
      <c r="X29" s="389"/>
      <c r="Y29" s="389"/>
      <c r="Z29" s="389"/>
    </row>
    <row r="30" spans="1:26">
      <c r="D30" s="396"/>
      <c r="E30" s="396"/>
      <c r="F30" s="396"/>
      <c r="U30" t="s">
        <v>939</v>
      </c>
      <c r="V30" s="377"/>
      <c r="W30" s="389"/>
      <c r="X30" s="389"/>
      <c r="Y30" s="389"/>
      <c r="Z30" s="389"/>
    </row>
    <row r="31" spans="1:26">
      <c r="D31" s="396"/>
      <c r="E31" s="396"/>
      <c r="F31" s="396"/>
      <c r="U31" t="s">
        <v>939</v>
      </c>
      <c r="V31" s="377"/>
      <c r="W31" s="389"/>
      <c r="X31" s="389"/>
      <c r="Y31" s="389"/>
      <c r="Z31" s="389"/>
    </row>
    <row r="32" spans="1:26" ht="14.25">
      <c r="D32" s="82"/>
      <c r="F32" s="94" t="s">
        <v>819</v>
      </c>
      <c r="G32" s="82"/>
      <c r="H32" s="82"/>
      <c r="I32" s="82"/>
      <c r="J32" s="82"/>
      <c r="K32" s="82"/>
      <c r="U32" s="73" t="s">
        <v>939</v>
      </c>
      <c r="V32" s="379">
        <f>SUM(V19:V31)</f>
        <v>0</v>
      </c>
      <c r="W32" s="389"/>
      <c r="X32" s="389"/>
      <c r="Y32" s="389"/>
      <c r="Z32" s="389"/>
    </row>
    <row r="33" spans="1:27"/>
    <row r="34" spans="1:27" ht="14.25">
      <c r="A34" s="53"/>
      <c r="B34" s="61" t="s">
        <v>820</v>
      </c>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7"/>
    <row r="36" spans="1:27">
      <c r="F36" s="95" t="s">
        <v>821</v>
      </c>
      <c r="U36" t="s">
        <v>939</v>
      </c>
      <c r="V36" s="377"/>
      <c r="W36" s="389"/>
      <c r="X36" s="389"/>
      <c r="Y36" s="389"/>
      <c r="Z36" s="389"/>
    </row>
    <row r="37" spans="1:27"/>
    <row r="38" spans="1:27" ht="14.25">
      <c r="B38" s="61" t="s">
        <v>822</v>
      </c>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7"/>
    <row r="40" spans="1:27" ht="14.25">
      <c r="F40" s="95" t="s">
        <v>823</v>
      </c>
      <c r="U40" t="s">
        <v>939</v>
      </c>
      <c r="V40" s="377"/>
      <c r="W40" s="389"/>
      <c r="X40" s="389"/>
      <c r="Y40" s="389"/>
      <c r="Z40" s="389"/>
    </row>
    <row r="41" spans="1:27"/>
    <row r="42" spans="1:27" ht="14.25">
      <c r="B42" s="61" t="s">
        <v>824</v>
      </c>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7"/>
    <row r="44" spans="1:27" ht="14.25">
      <c r="F44" s="95" t="s">
        <v>825</v>
      </c>
      <c r="U44" t="s">
        <v>939</v>
      </c>
      <c r="V44" s="377"/>
      <c r="W44" s="389"/>
      <c r="X44" s="389"/>
      <c r="Y44" s="389"/>
      <c r="Z44" s="389"/>
      <c r="AA44" s="35" t="s">
        <v>826</v>
      </c>
    </row>
    <row r="45" spans="1:27" ht="14.25">
      <c r="F45" s="95" t="s">
        <v>827</v>
      </c>
      <c r="U45" t="s">
        <v>939</v>
      </c>
      <c r="V45" s="377"/>
      <c r="W45" s="389"/>
      <c r="X45" s="389"/>
      <c r="Y45" s="389"/>
      <c r="Z45" s="389"/>
      <c r="AA45" s="35" t="s">
        <v>828</v>
      </c>
    </row>
    <row r="46" spans="1:27" ht="14.25">
      <c r="F46" s="95" t="s">
        <v>829</v>
      </c>
      <c r="U46" t="s">
        <v>939</v>
      </c>
      <c r="V46" s="377"/>
      <c r="W46" s="389"/>
      <c r="X46" s="389"/>
      <c r="Y46" s="389"/>
      <c r="Z46" s="389"/>
      <c r="AA46" s="35" t="s">
        <v>830</v>
      </c>
    </row>
    <row r="47" spans="1:27" ht="14.25">
      <c r="F47" s="95" t="s">
        <v>831</v>
      </c>
      <c r="U47" t="s">
        <v>939</v>
      </c>
      <c r="V47" s="377"/>
      <c r="W47" s="389"/>
      <c r="X47" s="389"/>
      <c r="Y47" s="389"/>
      <c r="Z47" s="389"/>
      <c r="AA47" s="35" t="s">
        <v>832</v>
      </c>
    </row>
    <row r="48" spans="1:27">
      <c r="F48" s="95" t="s">
        <v>833</v>
      </c>
      <c r="U48" t="s">
        <v>939</v>
      </c>
      <c r="V48" s="379">
        <f>V44*V45 - (V46+V47)</f>
        <v>0</v>
      </c>
      <c r="W48" s="389"/>
      <c r="X48" s="389"/>
      <c r="Y48" s="389"/>
      <c r="Z48" s="389"/>
    </row>
    <row r="49" spans="2:26"/>
    <row r="50" spans="2:26" ht="14.25">
      <c r="B50" s="61" t="s">
        <v>834</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row r="52" spans="2:26" ht="14.25">
      <c r="F52" s="96" t="s">
        <v>807</v>
      </c>
      <c r="G52" s="30">
        <f>'Universal Data'!D31</f>
        <v>283.30833333333334</v>
      </c>
    </row>
    <row r="53" spans="2:26" ht="14.25">
      <c r="F53" s="96" t="s">
        <v>808</v>
      </c>
      <c r="G53" s="309">
        <f>'Universal Data'!D34</f>
        <v>307.32821397646848</v>
      </c>
    </row>
    <row r="54" spans="2:26"/>
    <row r="55" spans="2:26">
      <c r="F55" s="95" t="s">
        <v>835</v>
      </c>
      <c r="U55" s="73" t="s">
        <v>257</v>
      </c>
      <c r="V55" s="379">
        <f>IFERROR((0.9*MIN(V32,V48)-V40)*G52/G53,"-")</f>
        <v>0</v>
      </c>
      <c r="W55" s="389"/>
      <c r="X55" s="389"/>
      <c r="Y55" s="389"/>
      <c r="Z55" s="389"/>
    </row>
    <row r="56" spans="2:26"/>
  </sheetData>
  <mergeCells count="1">
    <mergeCell ref="V6:Z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tabColor rgb="FF7030A0"/>
    <pageSetUpPr autoPageBreaks="0"/>
  </sheetPr>
  <dimension ref="A1:AT84"/>
  <sheetViews>
    <sheetView topLeftCell="F68" zoomScaleNormal="100" workbookViewId="0">
      <selection activeCell="U1" sqref="U1:U1048576"/>
    </sheetView>
  </sheetViews>
  <sheetFormatPr defaultColWidth="0" defaultRowHeight="12.75" zeroHeight="1"/>
  <cols>
    <col min="1" max="1" width="1.75" customWidth="1"/>
    <col min="2" max="3" width="9.25" customWidth="1"/>
    <col min="4" max="5" width="23.125" customWidth="1"/>
    <col min="6" max="6" width="63" bestFit="1" customWidth="1"/>
    <col min="7" max="7" width="49.5" bestFit="1" customWidth="1"/>
    <col min="8" max="20" width="1.75" customWidth="1"/>
    <col min="21" max="21" width="16.75" bestFit="1" customWidth="1"/>
    <col min="22" max="29" width="9.125" customWidth="1"/>
    <col min="30" max="35" width="9.25" customWidth="1"/>
    <col min="36" max="46" width="0" hidden="1" customWidth="1"/>
    <col min="47" max="16384" width="9.25" hidden="1"/>
  </cols>
  <sheetData>
    <row r="1" spans="1:3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6.25">
      <c r="A2" s="3" t="str">
        <f>Cover!$A$3</f>
        <v>National Grid Electricity System Operator</v>
      </c>
      <c r="B2" s="3"/>
    </row>
    <row r="3" spans="1:35" s="2" customFormat="1" ht="26.25">
      <c r="A3" s="3" t="str">
        <f>Cover!$A$4</f>
        <v>2022/23</v>
      </c>
      <c r="B3" s="3"/>
      <c r="C3" s="3"/>
    </row>
    <row r="4" spans="1:35" s="7" customFormat="1" ht="27" thickBot="1">
      <c r="A4" s="27" t="s">
        <v>64</v>
      </c>
      <c r="B4" s="27"/>
    </row>
    <row r="5" spans="1:35"/>
    <row r="6" spans="1:35"/>
    <row r="7" spans="1:35">
      <c r="V7" s="510" t="s">
        <v>459</v>
      </c>
      <c r="W7" s="510"/>
      <c r="X7" s="510"/>
      <c r="Y7" s="510"/>
      <c r="Z7" s="510"/>
      <c r="AA7" s="510"/>
      <c r="AB7" s="510"/>
      <c r="AC7" s="510"/>
      <c r="AD7" s="507" t="s">
        <v>254</v>
      </c>
      <c r="AE7" s="507"/>
      <c r="AF7" s="507"/>
      <c r="AG7" s="507"/>
      <c r="AH7" s="507"/>
    </row>
    <row r="8" spans="1:35">
      <c r="A8" s="73"/>
      <c r="B8" s="73"/>
      <c r="C8" s="73"/>
      <c r="D8" s="73" t="s">
        <v>836</v>
      </c>
      <c r="E8" s="73" t="s">
        <v>837</v>
      </c>
      <c r="F8" s="73" t="s">
        <v>803</v>
      </c>
      <c r="G8" s="73"/>
      <c r="H8" s="83" t="s">
        <v>672</v>
      </c>
      <c r="I8" s="83" t="s">
        <v>673</v>
      </c>
      <c r="J8" s="83" t="s">
        <v>674</v>
      </c>
      <c r="K8" s="83" t="s">
        <v>675</v>
      </c>
      <c r="L8" s="83" t="s">
        <v>676</v>
      </c>
      <c r="M8" s="83" t="s">
        <v>677</v>
      </c>
      <c r="N8" s="83" t="s">
        <v>678</v>
      </c>
      <c r="O8" s="83" t="s">
        <v>679</v>
      </c>
      <c r="P8" s="83" t="s">
        <v>680</v>
      </c>
      <c r="Q8" s="83" t="s">
        <v>681</v>
      </c>
      <c r="R8" s="83" t="s">
        <v>682</v>
      </c>
      <c r="S8" s="83" t="s">
        <v>683</v>
      </c>
      <c r="T8" s="83" t="s">
        <v>684</v>
      </c>
      <c r="U8" s="73" t="s">
        <v>230</v>
      </c>
      <c r="V8" s="242" t="s">
        <v>838</v>
      </c>
      <c r="W8" s="40" t="s">
        <v>839</v>
      </c>
      <c r="X8" s="40" t="s">
        <v>840</v>
      </c>
      <c r="Y8" s="242" t="s">
        <v>177</v>
      </c>
      <c r="Z8" s="40" t="s">
        <v>178</v>
      </c>
      <c r="AA8" s="40" t="s">
        <v>179</v>
      </c>
      <c r="AB8" s="242" t="s">
        <v>180</v>
      </c>
      <c r="AC8" s="40" t="s">
        <v>181</v>
      </c>
      <c r="AD8" s="242" t="s">
        <v>182</v>
      </c>
      <c r="AE8" s="40" t="s">
        <v>7</v>
      </c>
      <c r="AF8" s="40" t="s">
        <v>185</v>
      </c>
      <c r="AG8" s="40" t="s">
        <v>186</v>
      </c>
      <c r="AH8" s="242" t="s">
        <v>187</v>
      </c>
    </row>
    <row r="9" spans="1:35">
      <c r="H9" s="73"/>
      <c r="I9" s="73"/>
      <c r="J9" s="73"/>
      <c r="K9" s="73"/>
      <c r="L9" s="73"/>
      <c r="M9" s="73"/>
      <c r="N9" s="73"/>
    </row>
    <row r="10" spans="1:35">
      <c r="A10" s="62"/>
      <c r="B10" s="84"/>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5"/>
    <row r="12" spans="1:35" ht="14.25">
      <c r="A12" s="53"/>
      <c r="B12" s="61" t="s">
        <v>841</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5"/>
    <row r="14" spans="1:35">
      <c r="G14" s="94" t="s">
        <v>841</v>
      </c>
      <c r="H14" s="94"/>
      <c r="U14" s="73" t="s">
        <v>939</v>
      </c>
      <c r="V14" s="389"/>
      <c r="W14" s="389"/>
      <c r="X14" s="389"/>
      <c r="Y14" s="389"/>
      <c r="Z14" s="389"/>
      <c r="AA14" s="389"/>
      <c r="AB14" s="389"/>
      <c r="AC14" s="389"/>
      <c r="AD14" s="377"/>
      <c r="AE14" s="377"/>
      <c r="AF14" s="377"/>
      <c r="AG14" s="377"/>
      <c r="AH14" s="377"/>
    </row>
    <row r="15" spans="1:35"/>
    <row r="17" spans="1:34" ht="14.25">
      <c r="A17" s="53"/>
      <c r="B17" s="61" t="s">
        <v>842</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row r="19" spans="1:34">
      <c r="D19" s="396"/>
      <c r="E19" s="396"/>
      <c r="F19" s="396"/>
      <c r="N19" s="85"/>
      <c r="U19" t="s">
        <v>939</v>
      </c>
      <c r="V19" s="377"/>
      <c r="W19" s="377"/>
      <c r="X19" s="377"/>
      <c r="Y19" s="377"/>
      <c r="Z19" s="377"/>
      <c r="AA19" s="377"/>
      <c r="AB19" s="377"/>
      <c r="AC19" s="377"/>
      <c r="AD19" s="377"/>
      <c r="AE19" s="377"/>
      <c r="AF19" s="377"/>
      <c r="AG19" s="377"/>
      <c r="AH19" s="377"/>
    </row>
    <row r="20" spans="1:34">
      <c r="D20" s="396"/>
      <c r="E20" s="396"/>
      <c r="F20" s="396"/>
      <c r="N20" s="85"/>
      <c r="U20" t="s">
        <v>939</v>
      </c>
      <c r="V20" s="377"/>
      <c r="W20" s="377"/>
      <c r="X20" s="377"/>
      <c r="Y20" s="377"/>
      <c r="Z20" s="377"/>
      <c r="AA20" s="377"/>
      <c r="AB20" s="377"/>
      <c r="AC20" s="377"/>
      <c r="AD20" s="377"/>
      <c r="AE20" s="377"/>
      <c r="AF20" s="377"/>
      <c r="AG20" s="377"/>
      <c r="AH20" s="377"/>
    </row>
    <row r="21" spans="1:34">
      <c r="D21" s="396"/>
      <c r="E21" s="396"/>
      <c r="F21" s="396"/>
      <c r="N21" s="85"/>
      <c r="U21" t="s">
        <v>939</v>
      </c>
      <c r="V21" s="377"/>
      <c r="W21" s="377"/>
      <c r="X21" s="377"/>
      <c r="Y21" s="377"/>
      <c r="Z21" s="377"/>
      <c r="AA21" s="377"/>
      <c r="AB21" s="377"/>
      <c r="AC21" s="377"/>
      <c r="AD21" s="377"/>
      <c r="AE21" s="377"/>
      <c r="AF21" s="377"/>
      <c r="AG21" s="377"/>
      <c r="AH21" s="377"/>
    </row>
    <row r="22" spans="1:34">
      <c r="D22" s="396"/>
      <c r="E22" s="396"/>
      <c r="F22" s="396"/>
      <c r="U22" t="s">
        <v>939</v>
      </c>
      <c r="V22" s="377"/>
      <c r="W22" s="377"/>
      <c r="X22" s="377"/>
      <c r="Y22" s="377"/>
      <c r="Z22" s="377"/>
      <c r="AA22" s="377"/>
      <c r="AB22" s="377"/>
      <c r="AC22" s="377"/>
      <c r="AD22" s="377"/>
      <c r="AE22" s="377"/>
      <c r="AF22" s="377"/>
      <c r="AG22" s="377"/>
      <c r="AH22" s="377"/>
    </row>
    <row r="23" spans="1:34">
      <c r="D23" s="396"/>
      <c r="E23" s="396"/>
      <c r="F23" s="396"/>
      <c r="U23" t="s">
        <v>939</v>
      </c>
      <c r="V23" s="377"/>
      <c r="W23" s="377"/>
      <c r="X23" s="377"/>
      <c r="Y23" s="377"/>
      <c r="Z23" s="377"/>
      <c r="AA23" s="377"/>
      <c r="AB23" s="377"/>
      <c r="AC23" s="377"/>
      <c r="AD23" s="377"/>
      <c r="AE23" s="377"/>
      <c r="AF23" s="377"/>
      <c r="AG23" s="377"/>
      <c r="AH23" s="377"/>
    </row>
    <row r="24" spans="1:34">
      <c r="K24" s="80"/>
      <c r="U24" s="73" t="s">
        <v>939</v>
      </c>
      <c r="V24" s="379">
        <f>SUM(V19:V23)</f>
        <v>0</v>
      </c>
      <c r="W24" s="379">
        <f t="shared" ref="W24:AC24" si="0">SUM(W19:W23)</f>
        <v>0</v>
      </c>
      <c r="X24" s="379">
        <f t="shared" si="0"/>
        <v>0</v>
      </c>
      <c r="Y24" s="379">
        <f t="shared" si="0"/>
        <v>0</v>
      </c>
      <c r="Z24" s="379">
        <f t="shared" si="0"/>
        <v>0</v>
      </c>
      <c r="AA24" s="379">
        <f t="shared" si="0"/>
        <v>0</v>
      </c>
      <c r="AB24" s="379">
        <f t="shared" si="0"/>
        <v>0</v>
      </c>
      <c r="AC24" s="379">
        <f t="shared" si="0"/>
        <v>0</v>
      </c>
      <c r="AD24" s="379">
        <f>SUM(AD19:AD23)</f>
        <v>0</v>
      </c>
      <c r="AE24" s="379">
        <f t="shared" ref="AE24:AH24" si="1">SUM(AE19:AE23)</f>
        <v>0</v>
      </c>
      <c r="AF24" s="379">
        <f t="shared" si="1"/>
        <v>0</v>
      </c>
      <c r="AG24" s="379">
        <f t="shared" si="1"/>
        <v>0</v>
      </c>
      <c r="AH24" s="379">
        <f t="shared" si="1"/>
        <v>0</v>
      </c>
    </row>
    <row r="25" spans="1:34"/>
    <row r="26" spans="1:34"/>
    <row r="27" spans="1:34" ht="14.25">
      <c r="A27" s="53"/>
      <c r="B27" s="61" t="s">
        <v>843</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row r="29" spans="1:34">
      <c r="D29" s="396"/>
      <c r="E29" s="396"/>
      <c r="F29" s="396"/>
      <c r="N29" s="85"/>
      <c r="U29" t="s">
        <v>939</v>
      </c>
      <c r="V29" s="377"/>
      <c r="W29" s="377"/>
      <c r="X29" s="377"/>
      <c r="Y29" s="377"/>
      <c r="Z29" s="377"/>
      <c r="AA29" s="377"/>
      <c r="AB29" s="377"/>
      <c r="AC29" s="377"/>
      <c r="AD29" s="377"/>
      <c r="AE29" s="377"/>
      <c r="AF29" s="377"/>
      <c r="AG29" s="377"/>
      <c r="AH29" s="377"/>
    </row>
    <row r="30" spans="1:34">
      <c r="D30" s="396"/>
      <c r="E30" s="396"/>
      <c r="F30" s="396"/>
      <c r="N30" s="85"/>
      <c r="U30" t="s">
        <v>939</v>
      </c>
      <c r="V30" s="377"/>
      <c r="W30" s="377"/>
      <c r="X30" s="377"/>
      <c r="Y30" s="377"/>
      <c r="Z30" s="377"/>
      <c r="AA30" s="377"/>
      <c r="AB30" s="377"/>
      <c r="AC30" s="377"/>
      <c r="AD30" s="377"/>
      <c r="AE30" s="377"/>
      <c r="AF30" s="377"/>
      <c r="AG30" s="377"/>
      <c r="AH30" s="377"/>
    </row>
    <row r="31" spans="1:34">
      <c r="D31" s="396"/>
      <c r="E31" s="396"/>
      <c r="F31" s="396"/>
      <c r="N31" s="85"/>
      <c r="U31" t="s">
        <v>939</v>
      </c>
      <c r="V31" s="377"/>
      <c r="W31" s="377"/>
      <c r="X31" s="377"/>
      <c r="Y31" s="377"/>
      <c r="Z31" s="377"/>
      <c r="AA31" s="377"/>
      <c r="AB31" s="377"/>
      <c r="AC31" s="377"/>
      <c r="AD31" s="377"/>
      <c r="AE31" s="377"/>
      <c r="AF31" s="377"/>
      <c r="AG31" s="377"/>
      <c r="AH31" s="377"/>
    </row>
    <row r="32" spans="1:34">
      <c r="D32" s="396"/>
      <c r="E32" s="396"/>
      <c r="F32" s="396"/>
      <c r="U32" t="s">
        <v>939</v>
      </c>
      <c r="V32" s="377"/>
      <c r="W32" s="377"/>
      <c r="X32" s="377"/>
      <c r="Y32" s="377"/>
      <c r="Z32" s="377"/>
      <c r="AA32" s="377"/>
      <c r="AB32" s="377"/>
      <c r="AC32" s="377"/>
      <c r="AD32" s="377"/>
      <c r="AE32" s="377"/>
      <c r="AF32" s="377"/>
      <c r="AG32" s="377"/>
      <c r="AH32" s="377"/>
    </row>
    <row r="33" spans="1:34">
      <c r="D33" s="396"/>
      <c r="E33" s="396"/>
      <c r="F33" s="396"/>
      <c r="U33" t="s">
        <v>939</v>
      </c>
      <c r="V33" s="377"/>
      <c r="W33" s="377"/>
      <c r="X33" s="377"/>
      <c r="Y33" s="377"/>
      <c r="Z33" s="377"/>
      <c r="AA33" s="377"/>
      <c r="AB33" s="377"/>
      <c r="AC33" s="377"/>
      <c r="AD33" s="377"/>
      <c r="AE33" s="377"/>
      <c r="AF33" s="377"/>
      <c r="AG33" s="377"/>
      <c r="AH33" s="377"/>
    </row>
    <row r="34" spans="1:34">
      <c r="K34" s="80"/>
      <c r="U34" s="73" t="s">
        <v>939</v>
      </c>
      <c r="V34" s="379">
        <f t="shared" ref="V34:AC34" si="2">SUM(V29:V33)</f>
        <v>0</v>
      </c>
      <c r="W34" s="379">
        <f t="shared" si="2"/>
        <v>0</v>
      </c>
      <c r="X34" s="379">
        <f t="shared" si="2"/>
        <v>0</v>
      </c>
      <c r="Y34" s="379">
        <f>SUM(Y29:Y33)</f>
        <v>0</v>
      </c>
      <c r="Z34" s="379">
        <f t="shared" si="2"/>
        <v>0</v>
      </c>
      <c r="AA34" s="379">
        <f t="shared" si="2"/>
        <v>0</v>
      </c>
      <c r="AB34" s="379">
        <f t="shared" si="2"/>
        <v>0</v>
      </c>
      <c r="AC34" s="379">
        <f t="shared" si="2"/>
        <v>0</v>
      </c>
      <c r="AD34" s="379">
        <f>SUM(AD29:AD33)</f>
        <v>0</v>
      </c>
      <c r="AE34" s="379">
        <f t="shared" ref="AE34:AH34" si="3">SUM(AE29:AE33)</f>
        <v>0</v>
      </c>
      <c r="AF34" s="379">
        <f t="shared" si="3"/>
        <v>0</v>
      </c>
      <c r="AG34" s="379">
        <f t="shared" si="3"/>
        <v>0</v>
      </c>
      <c r="AH34" s="379">
        <f t="shared" si="3"/>
        <v>0</v>
      </c>
    </row>
    <row r="35" spans="1:34"/>
    <row r="36" spans="1:34"/>
    <row r="37" spans="1:34" ht="14.25">
      <c r="A37" s="53"/>
      <c r="B37" s="61" t="s">
        <v>844</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row r="39" spans="1:34">
      <c r="D39" s="396"/>
      <c r="E39" s="396"/>
      <c r="F39" s="396"/>
      <c r="N39" s="85"/>
      <c r="U39" t="s">
        <v>939</v>
      </c>
      <c r="V39" s="377"/>
      <c r="W39" s="377"/>
      <c r="X39" s="377"/>
      <c r="Y39" s="377"/>
      <c r="Z39" s="377"/>
      <c r="AA39" s="377"/>
      <c r="AB39" s="377"/>
      <c r="AC39" s="377"/>
      <c r="AD39" s="377"/>
      <c r="AE39" s="377"/>
      <c r="AF39" s="377"/>
      <c r="AG39" s="377"/>
      <c r="AH39" s="377"/>
    </row>
    <row r="40" spans="1:34">
      <c r="D40" s="396"/>
      <c r="E40" s="396"/>
      <c r="F40" s="396"/>
      <c r="N40" s="85"/>
      <c r="U40" t="s">
        <v>939</v>
      </c>
      <c r="V40" s="377"/>
      <c r="W40" s="377"/>
      <c r="X40" s="377"/>
      <c r="Y40" s="377"/>
      <c r="Z40" s="377"/>
      <c r="AA40" s="377"/>
      <c r="AB40" s="377"/>
      <c r="AC40" s="377"/>
      <c r="AD40" s="377"/>
      <c r="AE40" s="377"/>
      <c r="AF40" s="377"/>
      <c r="AG40" s="377"/>
      <c r="AH40" s="377"/>
    </row>
    <row r="41" spans="1:34">
      <c r="D41" s="396"/>
      <c r="E41" s="396"/>
      <c r="F41" s="396"/>
      <c r="N41" s="85"/>
      <c r="U41" t="s">
        <v>939</v>
      </c>
      <c r="V41" s="377"/>
      <c r="W41" s="377"/>
      <c r="X41" s="377"/>
      <c r="Y41" s="377"/>
      <c r="Z41" s="377"/>
      <c r="AA41" s="377"/>
      <c r="AB41" s="377"/>
      <c r="AC41" s="377"/>
      <c r="AD41" s="377"/>
      <c r="AE41" s="377"/>
      <c r="AF41" s="377"/>
      <c r="AG41" s="377"/>
      <c r="AH41" s="377"/>
    </row>
    <row r="42" spans="1:34">
      <c r="D42" s="396"/>
      <c r="E42" s="396"/>
      <c r="F42" s="396"/>
      <c r="U42" t="s">
        <v>939</v>
      </c>
      <c r="V42" s="377"/>
      <c r="W42" s="377"/>
      <c r="X42" s="377"/>
      <c r="Y42" s="377"/>
      <c r="Z42" s="377"/>
      <c r="AA42" s="377"/>
      <c r="AB42" s="377"/>
      <c r="AC42" s="377"/>
      <c r="AD42" s="377"/>
      <c r="AE42" s="377"/>
      <c r="AF42" s="377"/>
      <c r="AG42" s="377"/>
      <c r="AH42" s="377"/>
    </row>
    <row r="43" spans="1:34">
      <c r="D43" s="396"/>
      <c r="E43" s="396"/>
      <c r="F43" s="396"/>
      <c r="U43" t="s">
        <v>939</v>
      </c>
      <c r="V43" s="377"/>
      <c r="W43" s="377"/>
      <c r="X43" s="377"/>
      <c r="Y43" s="377"/>
      <c r="Z43" s="377"/>
      <c r="AA43" s="377"/>
      <c r="AB43" s="377"/>
      <c r="AC43" s="377"/>
      <c r="AD43" s="377"/>
      <c r="AE43" s="377"/>
      <c r="AF43" s="377"/>
      <c r="AG43" s="377"/>
      <c r="AH43" s="377"/>
    </row>
    <row r="44" spans="1:34">
      <c r="K44" s="80"/>
      <c r="U44" s="73" t="s">
        <v>939</v>
      </c>
      <c r="V44" s="379">
        <f t="shared" ref="V44:AC44" si="4">SUM(V39:V43)</f>
        <v>0</v>
      </c>
      <c r="W44" s="379">
        <f>SUM(W39:W43)</f>
        <v>0</v>
      </c>
      <c r="X44" s="379">
        <f t="shared" si="4"/>
        <v>0</v>
      </c>
      <c r="Y44" s="379">
        <f t="shared" si="4"/>
        <v>0</v>
      </c>
      <c r="Z44" s="379">
        <f t="shared" si="4"/>
        <v>0</v>
      </c>
      <c r="AA44" s="379">
        <f t="shared" si="4"/>
        <v>0</v>
      </c>
      <c r="AB44" s="379">
        <f t="shared" si="4"/>
        <v>0</v>
      </c>
      <c r="AC44" s="379">
        <f t="shared" si="4"/>
        <v>0</v>
      </c>
      <c r="AD44" s="379">
        <f>SUM(AD39:AD43)</f>
        <v>0</v>
      </c>
      <c r="AE44" s="379">
        <f t="shared" ref="AE44:AH44" si="5">SUM(AE39:AE43)</f>
        <v>0</v>
      </c>
      <c r="AF44" s="379">
        <f t="shared" si="5"/>
        <v>0</v>
      </c>
      <c r="AG44" s="379">
        <f t="shared" si="5"/>
        <v>0</v>
      </c>
      <c r="AH44" s="379">
        <f t="shared" si="5"/>
        <v>0</v>
      </c>
    </row>
    <row r="45" spans="1:34"/>
    <row r="46" spans="1:34"/>
    <row r="47" spans="1:34" ht="14.25">
      <c r="A47" s="53"/>
      <c r="B47" s="61" t="s">
        <v>845</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row>
    <row r="48" spans="1:34"/>
    <row r="49" spans="1:34">
      <c r="D49" s="396"/>
      <c r="E49" s="396"/>
      <c r="F49" s="396"/>
      <c r="N49" s="85"/>
      <c r="U49" t="s">
        <v>939</v>
      </c>
      <c r="V49" s="377"/>
      <c r="W49" s="377"/>
      <c r="X49" s="377"/>
      <c r="Y49" s="377"/>
      <c r="Z49" s="377"/>
      <c r="AA49" s="377"/>
      <c r="AB49" s="377"/>
      <c r="AC49" s="377"/>
      <c r="AD49" s="377"/>
      <c r="AE49" s="377"/>
      <c r="AF49" s="377"/>
      <c r="AG49" s="377"/>
      <c r="AH49" s="377"/>
    </row>
    <row r="50" spans="1:34">
      <c r="D50" s="396"/>
      <c r="E50" s="396"/>
      <c r="F50" s="396"/>
      <c r="N50" s="85"/>
      <c r="U50" t="s">
        <v>939</v>
      </c>
      <c r="V50" s="377"/>
      <c r="W50" s="377"/>
      <c r="X50" s="377"/>
      <c r="Y50" s="377"/>
      <c r="Z50" s="377"/>
      <c r="AA50" s="377"/>
      <c r="AB50" s="377"/>
      <c r="AC50" s="377"/>
      <c r="AD50" s="377"/>
      <c r="AE50" s="377"/>
      <c r="AF50" s="377"/>
      <c r="AG50" s="377"/>
      <c r="AH50" s="377"/>
    </row>
    <row r="51" spans="1:34">
      <c r="D51" s="396"/>
      <c r="E51" s="396"/>
      <c r="F51" s="396"/>
      <c r="N51" s="85"/>
      <c r="U51" t="s">
        <v>939</v>
      </c>
      <c r="V51" s="377"/>
      <c r="W51" s="377"/>
      <c r="X51" s="377"/>
      <c r="Y51" s="377"/>
      <c r="Z51" s="377"/>
      <c r="AA51" s="377"/>
      <c r="AB51" s="377"/>
      <c r="AC51" s="377"/>
      <c r="AD51" s="377"/>
      <c r="AE51" s="377"/>
      <c r="AF51" s="377"/>
      <c r="AG51" s="377"/>
      <c r="AH51" s="377"/>
    </row>
    <row r="52" spans="1:34">
      <c r="D52" s="396"/>
      <c r="E52" s="396"/>
      <c r="F52" s="396"/>
      <c r="U52" t="s">
        <v>939</v>
      </c>
      <c r="V52" s="377"/>
      <c r="W52" s="377"/>
      <c r="X52" s="377"/>
      <c r="Y52" s="377"/>
      <c r="Z52" s="377"/>
      <c r="AA52" s="377"/>
      <c r="AB52" s="377"/>
      <c r="AC52" s="377"/>
      <c r="AD52" s="377"/>
      <c r="AE52" s="377"/>
      <c r="AF52" s="377"/>
      <c r="AG52" s="377"/>
      <c r="AH52" s="377"/>
    </row>
    <row r="53" spans="1:34">
      <c r="D53" s="396"/>
      <c r="E53" s="396"/>
      <c r="F53" s="396"/>
      <c r="U53" t="s">
        <v>939</v>
      </c>
      <c r="V53" s="377"/>
      <c r="W53" s="377"/>
      <c r="X53" s="377"/>
      <c r="Y53" s="377"/>
      <c r="Z53" s="377"/>
      <c r="AA53" s="377"/>
      <c r="AB53" s="377"/>
      <c r="AC53" s="377"/>
      <c r="AD53" s="377"/>
      <c r="AE53" s="377"/>
      <c r="AF53" s="377"/>
      <c r="AG53" s="377"/>
      <c r="AH53" s="377"/>
    </row>
    <row r="54" spans="1:34">
      <c r="K54" s="80"/>
      <c r="U54" s="73" t="s">
        <v>939</v>
      </c>
      <c r="V54" s="379">
        <f t="shared" ref="V54:AC54" si="6">SUM(V49:V53)</f>
        <v>0</v>
      </c>
      <c r="W54" s="379">
        <f t="shared" si="6"/>
        <v>0</v>
      </c>
      <c r="X54" s="379">
        <f t="shared" si="6"/>
        <v>0</v>
      </c>
      <c r="Y54" s="379">
        <f t="shared" si="6"/>
        <v>0</v>
      </c>
      <c r="Z54" s="379">
        <f t="shared" si="6"/>
        <v>0</v>
      </c>
      <c r="AA54" s="379">
        <f>SUM(AA49:AA53)</f>
        <v>0</v>
      </c>
      <c r="AB54" s="379">
        <f t="shared" si="6"/>
        <v>0</v>
      </c>
      <c r="AC54" s="379">
        <f t="shared" si="6"/>
        <v>0</v>
      </c>
      <c r="AD54" s="379">
        <f>SUM(AD49:AD53)</f>
        <v>0</v>
      </c>
      <c r="AE54" s="379">
        <f t="shared" ref="AE54:AH54" si="7">SUM(AE49:AE53)</f>
        <v>0</v>
      </c>
      <c r="AF54" s="379">
        <f t="shared" si="7"/>
        <v>0</v>
      </c>
      <c r="AG54" s="379">
        <f t="shared" si="7"/>
        <v>0</v>
      </c>
      <c r="AH54" s="379">
        <f t="shared" si="7"/>
        <v>0</v>
      </c>
    </row>
    <row r="55" spans="1:34"/>
    <row r="56" spans="1:34"/>
    <row r="57" spans="1:34" ht="14.25">
      <c r="A57" s="53"/>
      <c r="B57" s="61" t="s">
        <v>846</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row>
    <row r="58" spans="1:34"/>
    <row r="59" spans="1:34">
      <c r="D59" s="396"/>
      <c r="E59" s="396"/>
      <c r="F59" s="396"/>
      <c r="N59" s="85"/>
      <c r="U59" t="s">
        <v>939</v>
      </c>
      <c r="V59" s="377"/>
      <c r="W59" s="377"/>
      <c r="X59" s="377"/>
      <c r="Y59" s="377"/>
      <c r="Z59" s="377"/>
      <c r="AA59" s="377"/>
      <c r="AB59" s="377"/>
      <c r="AC59" s="377"/>
      <c r="AD59" s="377"/>
      <c r="AE59" s="377"/>
      <c r="AF59" s="377"/>
      <c r="AG59" s="377"/>
      <c r="AH59" s="377"/>
    </row>
    <row r="60" spans="1:34">
      <c r="D60" s="396"/>
      <c r="E60" s="396"/>
      <c r="F60" s="396"/>
      <c r="N60" s="85"/>
      <c r="U60" t="s">
        <v>939</v>
      </c>
      <c r="V60" s="377"/>
      <c r="W60" s="377"/>
      <c r="X60" s="377"/>
      <c r="Y60" s="377"/>
      <c r="Z60" s="377"/>
      <c r="AA60" s="377"/>
      <c r="AB60" s="377"/>
      <c r="AC60" s="377"/>
      <c r="AD60" s="377"/>
      <c r="AE60" s="377"/>
      <c r="AF60" s="377"/>
      <c r="AG60" s="377"/>
      <c r="AH60" s="377"/>
    </row>
    <row r="61" spans="1:34">
      <c r="D61" s="396"/>
      <c r="E61" s="396"/>
      <c r="F61" s="396"/>
      <c r="N61" s="85"/>
      <c r="U61" t="s">
        <v>939</v>
      </c>
      <c r="V61" s="377"/>
      <c r="W61" s="377"/>
      <c r="X61" s="377"/>
      <c r="Y61" s="377"/>
      <c r="Z61" s="377"/>
      <c r="AA61" s="377"/>
      <c r="AB61" s="377"/>
      <c r="AC61" s="377"/>
      <c r="AD61" s="377"/>
      <c r="AE61" s="377"/>
      <c r="AF61" s="377"/>
      <c r="AG61" s="377"/>
      <c r="AH61" s="377"/>
    </row>
    <row r="62" spans="1:34">
      <c r="D62" s="396"/>
      <c r="E62" s="396"/>
      <c r="F62" s="396"/>
      <c r="U62" t="s">
        <v>939</v>
      </c>
      <c r="V62" s="377"/>
      <c r="W62" s="377"/>
      <c r="X62" s="377"/>
      <c r="Y62" s="377"/>
      <c r="Z62" s="377"/>
      <c r="AA62" s="377"/>
      <c r="AB62" s="377"/>
      <c r="AC62" s="377"/>
      <c r="AD62" s="377"/>
      <c r="AE62" s="377"/>
      <c r="AF62" s="377"/>
      <c r="AG62" s="377"/>
      <c r="AH62" s="377"/>
    </row>
    <row r="63" spans="1:34">
      <c r="D63" s="396"/>
      <c r="E63" s="396"/>
      <c r="F63" s="396"/>
      <c r="U63" t="s">
        <v>939</v>
      </c>
      <c r="V63" s="377"/>
      <c r="W63" s="377"/>
      <c r="X63" s="377"/>
      <c r="Y63" s="377"/>
      <c r="Z63" s="377"/>
      <c r="AA63" s="377"/>
      <c r="AB63" s="377"/>
      <c r="AC63" s="377"/>
      <c r="AD63" s="377"/>
      <c r="AE63" s="377"/>
      <c r="AF63" s="377"/>
      <c r="AG63" s="377"/>
      <c r="AH63" s="377"/>
    </row>
    <row r="64" spans="1:34">
      <c r="K64" s="80"/>
      <c r="U64" s="73" t="s">
        <v>939</v>
      </c>
      <c r="V64" s="379">
        <f t="shared" ref="V64:AC64" si="8">SUM(V59:V63)</f>
        <v>0</v>
      </c>
      <c r="W64" s="379">
        <f t="shared" si="8"/>
        <v>0</v>
      </c>
      <c r="X64" s="379">
        <f t="shared" si="8"/>
        <v>0</v>
      </c>
      <c r="Y64" s="379">
        <f t="shared" si="8"/>
        <v>0</v>
      </c>
      <c r="Z64" s="379">
        <f t="shared" si="8"/>
        <v>0</v>
      </c>
      <c r="AA64" s="379">
        <f t="shared" si="8"/>
        <v>0</v>
      </c>
      <c r="AB64" s="379">
        <f t="shared" si="8"/>
        <v>0</v>
      </c>
      <c r="AC64" s="379">
        <f t="shared" si="8"/>
        <v>0</v>
      </c>
      <c r="AD64" s="379">
        <f>SUM(AD59:AD63)</f>
        <v>0</v>
      </c>
      <c r="AE64" s="379">
        <f t="shared" ref="AE64:AH64" si="9">SUM(AE59:AE63)</f>
        <v>0</v>
      </c>
      <c r="AF64" s="379">
        <f t="shared" si="9"/>
        <v>0</v>
      </c>
      <c r="AG64" s="379">
        <f t="shared" si="9"/>
        <v>0</v>
      </c>
      <c r="AH64" s="379">
        <f t="shared" si="9"/>
        <v>0</v>
      </c>
    </row>
    <row r="65" spans="1:34"/>
    <row r="66" spans="1:34"/>
    <row r="67" spans="1:34" ht="14.25">
      <c r="A67" s="53"/>
      <c r="B67" s="61" t="s">
        <v>847</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row r="68" spans="1:34"/>
    <row r="69" spans="1:34">
      <c r="D69" s="396"/>
      <c r="E69" s="396"/>
      <c r="F69" s="396"/>
      <c r="N69" s="85"/>
      <c r="U69" t="s">
        <v>939</v>
      </c>
      <c r="V69" s="377"/>
      <c r="W69" s="377"/>
      <c r="X69" s="377"/>
      <c r="Y69" s="377"/>
      <c r="Z69" s="377"/>
      <c r="AA69" s="377"/>
      <c r="AB69" s="377"/>
      <c r="AC69" s="377"/>
      <c r="AD69" s="377"/>
      <c r="AE69" s="377"/>
      <c r="AF69" s="377"/>
      <c r="AG69" s="377"/>
      <c r="AH69" s="377"/>
    </row>
    <row r="70" spans="1:34">
      <c r="D70" s="396"/>
      <c r="E70" s="396"/>
      <c r="F70" s="396"/>
      <c r="N70" s="85"/>
      <c r="U70" t="s">
        <v>939</v>
      </c>
      <c r="V70" s="377"/>
      <c r="W70" s="377"/>
      <c r="X70" s="377"/>
      <c r="Y70" s="377"/>
      <c r="Z70" s="377"/>
      <c r="AA70" s="377"/>
      <c r="AB70" s="377"/>
      <c r="AC70" s="377"/>
      <c r="AD70" s="377"/>
      <c r="AE70" s="377"/>
      <c r="AF70" s="377"/>
      <c r="AG70" s="377"/>
      <c r="AH70" s="377"/>
    </row>
    <row r="71" spans="1:34">
      <c r="D71" s="396"/>
      <c r="E71" s="396"/>
      <c r="F71" s="396"/>
      <c r="N71" s="85"/>
      <c r="U71" t="s">
        <v>939</v>
      </c>
      <c r="V71" s="377"/>
      <c r="W71" s="377"/>
      <c r="X71" s="377"/>
      <c r="Y71" s="377"/>
      <c r="Z71" s="377"/>
      <c r="AA71" s="377"/>
      <c r="AB71" s="377"/>
      <c r="AC71" s="377"/>
      <c r="AD71" s="377"/>
      <c r="AE71" s="377"/>
      <c r="AF71" s="377"/>
      <c r="AG71" s="377"/>
      <c r="AH71" s="377"/>
    </row>
    <row r="72" spans="1:34">
      <c r="D72" s="396"/>
      <c r="E72" s="396"/>
      <c r="F72" s="396"/>
      <c r="U72" t="s">
        <v>939</v>
      </c>
      <c r="V72" s="377"/>
      <c r="W72" s="377"/>
      <c r="X72" s="377"/>
      <c r="Y72" s="377"/>
      <c r="Z72" s="377"/>
      <c r="AA72" s="377"/>
      <c r="AB72" s="377"/>
      <c r="AC72" s="377"/>
      <c r="AD72" s="377"/>
      <c r="AE72" s="377"/>
      <c r="AF72" s="377"/>
      <c r="AG72" s="377"/>
      <c r="AH72" s="377"/>
    </row>
    <row r="73" spans="1:34">
      <c r="D73" s="396"/>
      <c r="E73" s="396"/>
      <c r="F73" s="396"/>
      <c r="U73" t="s">
        <v>939</v>
      </c>
      <c r="V73" s="377"/>
      <c r="W73" s="377"/>
      <c r="X73" s="377"/>
      <c r="Y73" s="377"/>
      <c r="Z73" s="377"/>
      <c r="AA73" s="377"/>
      <c r="AB73" s="377"/>
      <c r="AC73" s="377"/>
      <c r="AD73" s="377"/>
      <c r="AE73" s="377"/>
      <c r="AF73" s="377"/>
      <c r="AG73" s="377"/>
      <c r="AH73" s="377"/>
    </row>
    <row r="74" spans="1:34">
      <c r="K74" s="80"/>
      <c r="U74" s="73" t="s">
        <v>939</v>
      </c>
      <c r="V74" s="379">
        <f t="shared" ref="V74:AC74" si="10">SUM(V69:V73)</f>
        <v>0</v>
      </c>
      <c r="W74" s="379">
        <f t="shared" si="10"/>
        <v>0</v>
      </c>
      <c r="X74" s="379">
        <f t="shared" si="10"/>
        <v>0</v>
      </c>
      <c r="Y74" s="379">
        <f t="shared" si="10"/>
        <v>0</v>
      </c>
      <c r="Z74" s="379">
        <f t="shared" si="10"/>
        <v>0</v>
      </c>
      <c r="AA74" s="379">
        <f t="shared" si="10"/>
        <v>0</v>
      </c>
      <c r="AB74" s="379">
        <f t="shared" si="10"/>
        <v>0</v>
      </c>
      <c r="AC74" s="379">
        <f t="shared" si="10"/>
        <v>0</v>
      </c>
      <c r="AD74" s="379">
        <f>SUM(AD69:AD73)</f>
        <v>0</v>
      </c>
      <c r="AE74" s="379">
        <f t="shared" ref="AE74:AH74" si="11">SUM(AE69:AE73)</f>
        <v>0</v>
      </c>
      <c r="AF74" s="379">
        <f t="shared" si="11"/>
        <v>0</v>
      </c>
      <c r="AG74" s="379">
        <f t="shared" si="11"/>
        <v>0</v>
      </c>
      <c r="AH74" s="379">
        <f t="shared" si="11"/>
        <v>0</v>
      </c>
    </row>
    <row r="75" spans="1:34"/>
    <row r="76" spans="1:34" ht="14.25">
      <c r="A76" s="53"/>
      <c r="B76" s="61" t="s">
        <v>848</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row>
    <row r="77" spans="1:34"/>
    <row r="78" spans="1:34">
      <c r="D78" s="396"/>
      <c r="E78" s="396"/>
      <c r="F78" s="396"/>
      <c r="N78" s="85"/>
      <c r="U78" t="s">
        <v>939</v>
      </c>
      <c r="V78" s="377"/>
      <c r="W78" s="377"/>
      <c r="X78" s="377"/>
      <c r="Y78" s="377"/>
      <c r="Z78" s="377"/>
      <c r="AA78" s="377"/>
      <c r="AB78" s="377"/>
      <c r="AC78" s="377"/>
      <c r="AD78" s="377"/>
      <c r="AE78" s="377"/>
      <c r="AF78" s="377"/>
      <c r="AG78" s="377"/>
      <c r="AH78" s="377"/>
    </row>
    <row r="79" spans="1:34">
      <c r="D79" s="396"/>
      <c r="E79" s="396"/>
      <c r="F79" s="396"/>
      <c r="N79" s="85"/>
      <c r="U79" t="s">
        <v>939</v>
      </c>
      <c r="V79" s="377"/>
      <c r="W79" s="377"/>
      <c r="X79" s="377"/>
      <c r="Y79" s="377"/>
      <c r="Z79" s="377"/>
      <c r="AA79" s="377"/>
      <c r="AB79" s="377"/>
      <c r="AC79" s="377"/>
      <c r="AD79" s="377"/>
      <c r="AE79" s="377"/>
      <c r="AF79" s="377"/>
      <c r="AG79" s="377"/>
      <c r="AH79" s="377"/>
    </row>
    <row r="80" spans="1:34">
      <c r="D80" s="396"/>
      <c r="E80" s="396"/>
      <c r="F80" s="396"/>
      <c r="N80" s="85"/>
      <c r="U80" t="s">
        <v>939</v>
      </c>
      <c r="V80" s="377"/>
      <c r="W80" s="377"/>
      <c r="X80" s="377"/>
      <c r="Y80" s="377"/>
      <c r="Z80" s="377"/>
      <c r="AA80" s="377"/>
      <c r="AB80" s="377"/>
      <c r="AC80" s="377"/>
      <c r="AD80" s="377"/>
      <c r="AE80" s="377"/>
      <c r="AF80" s="377"/>
      <c r="AG80" s="377"/>
      <c r="AH80" s="377"/>
    </row>
    <row r="81" spans="4:34">
      <c r="D81" s="396"/>
      <c r="E81" s="396"/>
      <c r="F81" s="396"/>
      <c r="U81" t="s">
        <v>939</v>
      </c>
      <c r="V81" s="377"/>
      <c r="W81" s="377"/>
      <c r="X81" s="377"/>
      <c r="Y81" s="377"/>
      <c r="Z81" s="377"/>
      <c r="AA81" s="377"/>
      <c r="AB81" s="377"/>
      <c r="AC81" s="377"/>
      <c r="AD81" s="377"/>
      <c r="AE81" s="377"/>
      <c r="AF81" s="377"/>
      <c r="AG81" s="377"/>
      <c r="AH81" s="377"/>
    </row>
    <row r="82" spans="4:34">
      <c r="D82" s="396"/>
      <c r="E82" s="396"/>
      <c r="F82" s="396"/>
      <c r="U82" t="s">
        <v>939</v>
      </c>
      <c r="V82" s="377"/>
      <c r="W82" s="377"/>
      <c r="X82" s="377"/>
      <c r="Y82" s="377"/>
      <c r="Z82" s="377"/>
      <c r="AA82" s="377"/>
      <c r="AB82" s="377"/>
      <c r="AC82" s="377"/>
      <c r="AD82" s="377"/>
      <c r="AE82" s="377"/>
      <c r="AF82" s="377"/>
      <c r="AG82" s="377"/>
      <c r="AH82" s="377"/>
    </row>
    <row r="83" spans="4:34">
      <c r="K83" s="80"/>
      <c r="U83" s="73" t="s">
        <v>939</v>
      </c>
      <c r="V83" s="379">
        <f t="shared" ref="V83:AC83" si="12">SUM(V78:V82)</f>
        <v>0</v>
      </c>
      <c r="W83" s="379">
        <f t="shared" si="12"/>
        <v>0</v>
      </c>
      <c r="X83" s="379">
        <f t="shared" si="12"/>
        <v>0</v>
      </c>
      <c r="Y83" s="379">
        <f t="shared" si="12"/>
        <v>0</v>
      </c>
      <c r="Z83" s="379">
        <f t="shared" si="12"/>
        <v>0</v>
      </c>
      <c r="AA83" s="379">
        <f>SUM(AA78:AA82)</f>
        <v>0</v>
      </c>
      <c r="AB83" s="379">
        <f t="shared" si="12"/>
        <v>0</v>
      </c>
      <c r="AC83" s="379">
        <f t="shared" si="12"/>
        <v>0</v>
      </c>
      <c r="AD83" s="379">
        <f>SUM(AD78:AD82)</f>
        <v>0</v>
      </c>
      <c r="AE83" s="379">
        <f t="shared" ref="AE83:AH83" si="13">SUM(AE78:AE82)</f>
        <v>0</v>
      </c>
      <c r="AF83" s="379">
        <f t="shared" si="13"/>
        <v>0</v>
      </c>
      <c r="AG83" s="379">
        <f t="shared" si="13"/>
        <v>0</v>
      </c>
      <c r="AH83" s="379">
        <f t="shared" si="13"/>
        <v>0</v>
      </c>
    </row>
    <row r="84" spans="4:34">
      <c r="K84" s="80"/>
      <c r="U84" s="73"/>
    </row>
  </sheetData>
  <mergeCells count="2">
    <mergeCell ref="AD7:AH7"/>
    <mergeCell ref="V7:AC7"/>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tabColor rgb="FF7030A0"/>
    <pageSetUpPr autoPageBreaks="0"/>
  </sheetPr>
  <dimension ref="A1:AL83"/>
  <sheetViews>
    <sheetView topLeftCell="G1" zoomScaleNormal="100" workbookViewId="0">
      <selection activeCell="V1" sqref="V1:V1048576"/>
    </sheetView>
  </sheetViews>
  <sheetFormatPr defaultColWidth="0" defaultRowHeight="12.75" zeroHeight="1"/>
  <cols>
    <col min="1" max="1" width="1.75" customWidth="1"/>
    <col min="2" max="3" width="9.25" customWidth="1"/>
    <col min="4" max="6" width="22.625" customWidth="1"/>
    <col min="7" max="7" width="56.875" bestFit="1" customWidth="1"/>
    <col min="8" max="8" width="39.25" bestFit="1" customWidth="1"/>
    <col min="9" max="21" width="1.75" customWidth="1"/>
    <col min="22" max="22" width="15.25" bestFit="1" customWidth="1"/>
    <col min="23" max="28" width="9.25" customWidth="1"/>
    <col min="29" max="38" width="0" hidden="1" customWidth="1"/>
    <col min="39"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6.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row>
    <row r="4" spans="1:28" ht="27" thickBot="1">
      <c r="A4" s="27" t="s">
        <v>65</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c r="W7" s="502" t="s">
        <v>254</v>
      </c>
      <c r="X7" s="503"/>
      <c r="Y7" s="503"/>
      <c r="Z7" s="503"/>
      <c r="AA7" s="504"/>
    </row>
    <row r="8" spans="1:28">
      <c r="A8" s="73"/>
      <c r="B8" s="73"/>
      <c r="C8" s="73"/>
      <c r="D8" s="73" t="s">
        <v>836</v>
      </c>
      <c r="E8" s="73" t="s">
        <v>837</v>
      </c>
      <c r="F8" s="73" t="s">
        <v>849</v>
      </c>
      <c r="G8" s="73" t="s">
        <v>803</v>
      </c>
      <c r="H8" s="73"/>
      <c r="I8" s="83" t="s">
        <v>672</v>
      </c>
      <c r="J8" s="83" t="s">
        <v>673</v>
      </c>
      <c r="K8" s="83" t="s">
        <v>674</v>
      </c>
      <c r="L8" s="83" t="s">
        <v>675</v>
      </c>
      <c r="M8" s="83" t="s">
        <v>676</v>
      </c>
      <c r="N8" s="83" t="s">
        <v>677</v>
      </c>
      <c r="O8" s="83" t="s">
        <v>678</v>
      </c>
      <c r="P8" s="83" t="s">
        <v>679</v>
      </c>
      <c r="Q8" s="83" t="s">
        <v>680</v>
      </c>
      <c r="R8" s="83" t="s">
        <v>681</v>
      </c>
      <c r="S8" s="83" t="s">
        <v>682</v>
      </c>
      <c r="T8" s="83" t="s">
        <v>683</v>
      </c>
      <c r="U8" s="83" t="s">
        <v>684</v>
      </c>
      <c r="V8" s="73" t="s">
        <v>230</v>
      </c>
      <c r="W8" s="242" t="s">
        <v>182</v>
      </c>
      <c r="X8" s="242" t="s">
        <v>7</v>
      </c>
      <c r="Y8" s="242" t="s">
        <v>185</v>
      </c>
      <c r="Z8" s="242" t="s">
        <v>186</v>
      </c>
      <c r="AA8" s="242" t="s">
        <v>187</v>
      </c>
    </row>
    <row r="9" spans="1:28">
      <c r="I9" s="73"/>
      <c r="J9" s="73"/>
      <c r="K9" s="73"/>
      <c r="L9" s="73"/>
      <c r="M9" s="73"/>
      <c r="N9" s="73"/>
      <c r="O9" s="73"/>
    </row>
    <row r="10" spans="1:28">
      <c r="A10" s="62"/>
      <c r="B10" s="84"/>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8"/>
    <row r="12" spans="1:28" ht="14.25">
      <c r="A12" s="53"/>
      <c r="B12" s="61" t="s">
        <v>850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8"/>
    <row r="14" spans="1:28">
      <c r="H14" s="94" t="s">
        <v>850</v>
      </c>
      <c r="V14" s="73" t="s">
        <v>939</v>
      </c>
      <c r="W14" s="388"/>
      <c r="X14" s="388"/>
      <c r="Y14" s="388"/>
      <c r="Z14" s="388"/>
      <c r="AA14" s="388"/>
    </row>
    <row r="15" spans="1:28"/>
    <row r="16" spans="1:28" ht="14.25">
      <c r="A16" s="53"/>
      <c r="B16" s="61" t="s">
        <v>851</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1:27"/>
    <row r="18" spans="1:27">
      <c r="D18" s="377"/>
      <c r="E18" s="377"/>
      <c r="F18" s="377"/>
      <c r="G18" s="377"/>
      <c r="O18" s="85"/>
      <c r="V18" t="s">
        <v>939</v>
      </c>
      <c r="W18" s="377"/>
      <c r="X18" s="377"/>
      <c r="Y18" s="377"/>
      <c r="Z18" s="377"/>
      <c r="AA18" s="377"/>
    </row>
    <row r="19" spans="1:27">
      <c r="D19" s="377"/>
      <c r="E19" s="377"/>
      <c r="F19" s="377"/>
      <c r="G19" s="377"/>
      <c r="O19" s="85"/>
      <c r="V19" t="s">
        <v>939</v>
      </c>
      <c r="W19" s="377"/>
      <c r="X19" s="377"/>
      <c r="Y19" s="377"/>
      <c r="Z19" s="377"/>
      <c r="AA19" s="377"/>
    </row>
    <row r="20" spans="1:27">
      <c r="D20" s="377"/>
      <c r="E20" s="377"/>
      <c r="F20" s="377"/>
      <c r="G20" s="377"/>
      <c r="O20" s="85"/>
      <c r="V20" t="s">
        <v>939</v>
      </c>
      <c r="W20" s="377"/>
      <c r="X20" s="377"/>
      <c r="Y20" s="377"/>
      <c r="Z20" s="377"/>
      <c r="AA20" s="377"/>
    </row>
    <row r="21" spans="1:27">
      <c r="D21" s="377"/>
      <c r="E21" s="377"/>
      <c r="F21" s="377"/>
      <c r="G21" s="377"/>
      <c r="V21" t="s">
        <v>939</v>
      </c>
      <c r="W21" s="377"/>
      <c r="X21" s="377"/>
      <c r="Y21" s="377"/>
      <c r="Z21" s="377"/>
      <c r="AA21" s="377"/>
    </row>
    <row r="22" spans="1:27">
      <c r="D22" s="377"/>
      <c r="E22" s="377"/>
      <c r="F22" s="377"/>
      <c r="G22" s="377"/>
      <c r="V22" t="s">
        <v>939</v>
      </c>
      <c r="W22" s="377"/>
      <c r="X22" s="377"/>
      <c r="Y22" s="377"/>
      <c r="Z22" s="377"/>
      <c r="AA22" s="377"/>
    </row>
    <row r="23" spans="1:27">
      <c r="L23" s="80"/>
      <c r="V23" s="73" t="s">
        <v>939</v>
      </c>
      <c r="W23" s="379">
        <f>SUM(W18:W22)</f>
        <v>0</v>
      </c>
      <c r="X23" s="379">
        <f t="shared" ref="X23:AA23" si="0">SUM(X18:X22)</f>
        <v>0</v>
      </c>
      <c r="Y23" s="379">
        <f t="shared" si="0"/>
        <v>0</v>
      </c>
      <c r="Z23" s="379">
        <f t="shared" si="0"/>
        <v>0</v>
      </c>
      <c r="AA23" s="379">
        <f t="shared" si="0"/>
        <v>0</v>
      </c>
    </row>
    <row r="24" spans="1:27"/>
    <row r="25" spans="1:27"/>
    <row r="26" spans="1:27" ht="14.25">
      <c r="A26" s="53"/>
      <c r="B26" s="61" t="s">
        <v>852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row r="28" spans="1:27">
      <c r="D28" s="377"/>
      <c r="E28" s="377"/>
      <c r="F28" s="377"/>
      <c r="G28" s="377"/>
      <c r="O28" s="85"/>
      <c r="V28" t="s">
        <v>939</v>
      </c>
      <c r="W28" s="377"/>
      <c r="X28" s="377"/>
      <c r="Y28" s="377"/>
      <c r="Z28" s="377"/>
      <c r="AA28" s="377"/>
    </row>
    <row r="29" spans="1:27">
      <c r="D29" s="377"/>
      <c r="E29" s="377"/>
      <c r="F29" s="377"/>
      <c r="G29" s="377"/>
      <c r="O29" s="85"/>
      <c r="V29" t="s">
        <v>939</v>
      </c>
      <c r="W29" s="377"/>
      <c r="X29" s="377"/>
      <c r="Y29" s="377"/>
      <c r="Z29" s="377"/>
      <c r="AA29" s="377"/>
    </row>
    <row r="30" spans="1:27">
      <c r="D30" s="377"/>
      <c r="E30" s="377"/>
      <c r="F30" s="377"/>
      <c r="G30" s="377"/>
      <c r="O30" s="85"/>
      <c r="V30" t="s">
        <v>939</v>
      </c>
      <c r="W30" s="377"/>
      <c r="X30" s="377"/>
      <c r="Y30" s="377"/>
      <c r="Z30" s="377"/>
      <c r="AA30" s="377"/>
    </row>
    <row r="31" spans="1:27">
      <c r="D31" s="377"/>
      <c r="E31" s="377"/>
      <c r="F31" s="377"/>
      <c r="G31" s="377"/>
      <c r="V31" t="s">
        <v>939</v>
      </c>
      <c r="W31" s="377"/>
      <c r="X31" s="377"/>
      <c r="Y31" s="377"/>
      <c r="Z31" s="377"/>
      <c r="AA31" s="377"/>
    </row>
    <row r="32" spans="1:27">
      <c r="D32" s="377"/>
      <c r="E32" s="377"/>
      <c r="F32" s="377"/>
      <c r="G32" s="377"/>
      <c r="V32" t="s">
        <v>939</v>
      </c>
      <c r="W32" s="377"/>
      <c r="X32" s="377"/>
      <c r="Y32" s="377"/>
      <c r="Z32" s="377"/>
      <c r="AA32" s="377"/>
    </row>
    <row r="33" spans="1:27">
      <c r="L33" s="80"/>
      <c r="V33" s="73" t="s">
        <v>939</v>
      </c>
      <c r="W33" s="379">
        <f>SUM(W28:W32)</f>
        <v>0</v>
      </c>
      <c r="X33" s="379">
        <f t="shared" ref="X33" si="1">SUM(X28:X32)</f>
        <v>0</v>
      </c>
      <c r="Y33" s="379">
        <f t="shared" ref="Y33" si="2">SUM(Y28:Y32)</f>
        <v>0</v>
      </c>
      <c r="Z33" s="379">
        <f t="shared" ref="Z33" si="3">SUM(Z28:Z32)</f>
        <v>0</v>
      </c>
      <c r="AA33" s="379">
        <f t="shared" ref="AA33" si="4">SUM(AA28:AA32)</f>
        <v>0</v>
      </c>
    </row>
    <row r="34" spans="1:27"/>
    <row r="35" spans="1:27"/>
    <row r="36" spans="1:27" ht="14.25">
      <c r="A36" s="53"/>
      <c r="B36" s="61" t="s">
        <v>853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row>
    <row r="37" spans="1:27"/>
    <row r="38" spans="1:27">
      <c r="D38" s="377"/>
      <c r="E38" s="377"/>
      <c r="F38" s="377"/>
      <c r="G38" s="377"/>
      <c r="O38" s="85"/>
      <c r="V38" t="s">
        <v>939</v>
      </c>
      <c r="W38" s="377"/>
      <c r="X38" s="377"/>
      <c r="Y38" s="377"/>
      <c r="Z38" s="377"/>
      <c r="AA38" s="377"/>
    </row>
    <row r="39" spans="1:27">
      <c r="D39" s="377"/>
      <c r="E39" s="377"/>
      <c r="F39" s="377"/>
      <c r="G39" s="377"/>
      <c r="O39" s="85"/>
      <c r="V39" t="s">
        <v>939</v>
      </c>
      <c r="W39" s="377"/>
      <c r="X39" s="377"/>
      <c r="Y39" s="377"/>
      <c r="Z39" s="377"/>
      <c r="AA39" s="377"/>
    </row>
    <row r="40" spans="1:27">
      <c r="D40" s="377"/>
      <c r="E40" s="377"/>
      <c r="F40" s="377"/>
      <c r="G40" s="377"/>
      <c r="O40" s="85"/>
      <c r="V40" t="s">
        <v>939</v>
      </c>
      <c r="W40" s="377"/>
      <c r="X40" s="377"/>
      <c r="Y40" s="377"/>
      <c r="Z40" s="377"/>
      <c r="AA40" s="377"/>
    </row>
    <row r="41" spans="1:27">
      <c r="D41" s="377"/>
      <c r="E41" s="377"/>
      <c r="F41" s="377"/>
      <c r="G41" s="377"/>
      <c r="V41" t="s">
        <v>939</v>
      </c>
      <c r="W41" s="377"/>
      <c r="X41" s="377"/>
      <c r="Y41" s="377"/>
      <c r="Z41" s="377"/>
      <c r="AA41" s="377"/>
    </row>
    <row r="42" spans="1:27">
      <c r="D42" s="377"/>
      <c r="E42" s="377"/>
      <c r="F42" s="377"/>
      <c r="G42" s="377"/>
      <c r="V42" t="s">
        <v>939</v>
      </c>
      <c r="W42" s="377"/>
      <c r="X42" s="377"/>
      <c r="Y42" s="377"/>
      <c r="Z42" s="377"/>
      <c r="AA42" s="377"/>
    </row>
    <row r="43" spans="1:27">
      <c r="L43" s="80"/>
      <c r="V43" s="73" t="s">
        <v>939</v>
      </c>
      <c r="W43" s="379">
        <f>SUM(W38:W42)</f>
        <v>0</v>
      </c>
      <c r="X43" s="379">
        <f t="shared" ref="X43" si="5">SUM(X38:X42)</f>
        <v>0</v>
      </c>
      <c r="Y43" s="379">
        <f t="shared" ref="Y43" si="6">SUM(Y38:Y42)</f>
        <v>0</v>
      </c>
      <c r="Z43" s="379">
        <f t="shared" ref="Z43" si="7">SUM(Z38:Z42)</f>
        <v>0</v>
      </c>
      <c r="AA43" s="379">
        <f t="shared" ref="AA43" si="8">SUM(AA38:AA42)</f>
        <v>0</v>
      </c>
    </row>
    <row r="44" spans="1:27"/>
    <row r="45" spans="1:27"/>
    <row r="46" spans="1:27" ht="14.25">
      <c r="A46" s="53"/>
      <c r="B46" s="61" t="s">
        <v>854</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row r="48" spans="1:27">
      <c r="D48" s="377"/>
      <c r="E48" s="377"/>
      <c r="F48" s="377"/>
      <c r="G48" s="377"/>
      <c r="O48" s="85"/>
      <c r="V48" t="s">
        <v>939</v>
      </c>
      <c r="W48" s="377"/>
      <c r="X48" s="377"/>
      <c r="Y48" s="377"/>
      <c r="Z48" s="377"/>
      <c r="AA48" s="377"/>
    </row>
    <row r="49" spans="1:27">
      <c r="D49" s="377"/>
      <c r="E49" s="377"/>
      <c r="F49" s="377"/>
      <c r="G49" s="377"/>
      <c r="O49" s="85"/>
      <c r="V49" t="s">
        <v>939</v>
      </c>
      <c r="W49" s="377"/>
      <c r="X49" s="377"/>
      <c r="Y49" s="377"/>
      <c r="Z49" s="377"/>
      <c r="AA49" s="377"/>
    </row>
    <row r="50" spans="1:27">
      <c r="D50" s="377"/>
      <c r="E50" s="377"/>
      <c r="F50" s="377"/>
      <c r="G50" s="377"/>
      <c r="O50" s="85"/>
      <c r="V50" t="s">
        <v>939</v>
      </c>
      <c r="W50" s="377"/>
      <c r="X50" s="377"/>
      <c r="Y50" s="377"/>
      <c r="Z50" s="377"/>
      <c r="AA50" s="377"/>
    </row>
    <row r="51" spans="1:27">
      <c r="D51" s="377"/>
      <c r="E51" s="377"/>
      <c r="F51" s="377"/>
      <c r="G51" s="377"/>
      <c r="V51" t="s">
        <v>939</v>
      </c>
      <c r="W51" s="377"/>
      <c r="X51" s="377"/>
      <c r="Y51" s="377"/>
      <c r="Z51" s="377"/>
      <c r="AA51" s="377"/>
    </row>
    <row r="52" spans="1:27">
      <c r="D52" s="377"/>
      <c r="E52" s="377"/>
      <c r="F52" s="377"/>
      <c r="G52" s="377"/>
      <c r="V52" t="s">
        <v>939</v>
      </c>
      <c r="W52" s="377"/>
      <c r="X52" s="377"/>
      <c r="Y52" s="377"/>
      <c r="Z52" s="377"/>
      <c r="AA52" s="377"/>
    </row>
    <row r="53" spans="1:27">
      <c r="L53" s="80"/>
      <c r="V53" s="73" t="s">
        <v>939</v>
      </c>
      <c r="W53" s="379">
        <f>SUM(W48:W52)</f>
        <v>0</v>
      </c>
      <c r="X53" s="379">
        <f t="shared" ref="X53" si="9">SUM(X48:X52)</f>
        <v>0</v>
      </c>
      <c r="Y53" s="379">
        <f t="shared" ref="Y53" si="10">SUM(Y48:Y52)</f>
        <v>0</v>
      </c>
      <c r="Z53" s="379">
        <f t="shared" ref="Z53" si="11">SUM(Z48:Z52)</f>
        <v>0</v>
      </c>
      <c r="AA53" s="379">
        <f t="shared" ref="AA53" si="12">SUM(AA48:AA52)</f>
        <v>0</v>
      </c>
    </row>
    <row r="54" spans="1:27"/>
    <row r="55" spans="1:27"/>
    <row r="56" spans="1:27" ht="14.25">
      <c r="A56" s="53"/>
      <c r="B56" s="61" t="s">
        <v>855</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row r="58" spans="1:27">
      <c r="D58" s="377"/>
      <c r="E58" s="377"/>
      <c r="F58" s="377"/>
      <c r="G58" s="377"/>
      <c r="O58" s="85"/>
      <c r="V58" t="s">
        <v>939</v>
      </c>
      <c r="W58" s="377"/>
      <c r="X58" s="377"/>
      <c r="Y58" s="377"/>
      <c r="Z58" s="377"/>
      <c r="AA58" s="377"/>
    </row>
    <row r="59" spans="1:27">
      <c r="D59" s="377"/>
      <c r="E59" s="377"/>
      <c r="F59" s="377"/>
      <c r="G59" s="377"/>
      <c r="O59" s="85"/>
      <c r="V59" t="s">
        <v>939</v>
      </c>
      <c r="W59" s="377"/>
      <c r="X59" s="377"/>
      <c r="Y59" s="377"/>
      <c r="Z59" s="377"/>
      <c r="AA59" s="377"/>
    </row>
    <row r="60" spans="1:27">
      <c r="D60" s="377"/>
      <c r="E60" s="377"/>
      <c r="F60" s="377"/>
      <c r="G60" s="377"/>
      <c r="O60" s="85"/>
      <c r="V60" t="s">
        <v>939</v>
      </c>
      <c r="W60" s="377"/>
      <c r="X60" s="377"/>
      <c r="Y60" s="377"/>
      <c r="Z60" s="377"/>
      <c r="AA60" s="377"/>
    </row>
    <row r="61" spans="1:27">
      <c r="D61" s="377"/>
      <c r="E61" s="377"/>
      <c r="F61" s="377"/>
      <c r="G61" s="377"/>
      <c r="V61" t="s">
        <v>939</v>
      </c>
      <c r="W61" s="377"/>
      <c r="X61" s="377"/>
      <c r="Y61" s="377"/>
      <c r="Z61" s="377"/>
      <c r="AA61" s="377"/>
    </row>
    <row r="62" spans="1:27">
      <c r="D62" s="377"/>
      <c r="E62" s="377"/>
      <c r="F62" s="377"/>
      <c r="G62" s="377"/>
      <c r="V62" t="s">
        <v>939</v>
      </c>
      <c r="W62" s="377"/>
      <c r="X62" s="377"/>
      <c r="Y62" s="377"/>
      <c r="Z62" s="377"/>
      <c r="AA62" s="377"/>
    </row>
    <row r="63" spans="1:27">
      <c r="L63" s="80"/>
      <c r="V63" s="73" t="s">
        <v>939</v>
      </c>
      <c r="W63" s="379">
        <f>SUM(W58:W62)</f>
        <v>0</v>
      </c>
      <c r="X63" s="379">
        <f t="shared" ref="X63" si="13">SUM(X58:X62)</f>
        <v>0</v>
      </c>
      <c r="Y63" s="379">
        <f t="shared" ref="Y63" si="14">SUM(Y58:Y62)</f>
        <v>0</v>
      </c>
      <c r="Z63" s="379">
        <f t="shared" ref="Z63" si="15">SUM(Z58:Z62)</f>
        <v>0</v>
      </c>
      <c r="AA63" s="379">
        <f t="shared" ref="AA63" si="16">SUM(AA58:AA62)</f>
        <v>0</v>
      </c>
    </row>
    <row r="64" spans="1:27"/>
    <row r="65" spans="1:27"/>
    <row r="66" spans="1:27" ht="14.25">
      <c r="A66" s="53"/>
      <c r="B66" s="61" t="s">
        <v>856</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row r="68" spans="1:27">
      <c r="D68" s="377"/>
      <c r="E68" s="377"/>
      <c r="F68" s="377"/>
      <c r="G68" s="377"/>
      <c r="O68" s="85"/>
      <c r="V68" t="s">
        <v>939</v>
      </c>
      <c r="W68" s="377"/>
      <c r="X68" s="377"/>
      <c r="Y68" s="377"/>
      <c r="Z68" s="377"/>
      <c r="AA68" s="377"/>
    </row>
    <row r="69" spans="1:27">
      <c r="D69" s="377"/>
      <c r="E69" s="377"/>
      <c r="F69" s="377"/>
      <c r="G69" s="377"/>
      <c r="O69" s="85"/>
      <c r="V69" t="s">
        <v>939</v>
      </c>
      <c r="W69" s="377"/>
      <c r="X69" s="377"/>
      <c r="Y69" s="377"/>
      <c r="Z69" s="377"/>
      <c r="AA69" s="377"/>
    </row>
    <row r="70" spans="1:27">
      <c r="D70" s="377"/>
      <c r="E70" s="377"/>
      <c r="F70" s="377"/>
      <c r="G70" s="377"/>
      <c r="O70" s="85"/>
      <c r="V70" t="s">
        <v>939</v>
      </c>
      <c r="W70" s="377"/>
      <c r="X70" s="377"/>
      <c r="Y70" s="377"/>
      <c r="Z70" s="377"/>
      <c r="AA70" s="377"/>
    </row>
    <row r="71" spans="1:27">
      <c r="D71" s="377"/>
      <c r="E71" s="377"/>
      <c r="F71" s="377"/>
      <c r="G71" s="377"/>
      <c r="V71" t="s">
        <v>939</v>
      </c>
      <c r="W71" s="377"/>
      <c r="X71" s="377"/>
      <c r="Y71" s="377"/>
      <c r="Z71" s="377"/>
      <c r="AA71" s="377"/>
    </row>
    <row r="72" spans="1:27">
      <c r="D72" s="377"/>
      <c r="E72" s="377"/>
      <c r="F72" s="377"/>
      <c r="G72" s="377"/>
      <c r="V72" t="s">
        <v>939</v>
      </c>
      <c r="W72" s="377"/>
      <c r="X72" s="377"/>
      <c r="Y72" s="377"/>
      <c r="Z72" s="377"/>
      <c r="AA72" s="377"/>
    </row>
    <row r="73" spans="1:27">
      <c r="L73" s="80"/>
      <c r="V73" s="73" t="s">
        <v>939</v>
      </c>
      <c r="W73" s="379">
        <f>SUM(W68:W72)</f>
        <v>0</v>
      </c>
      <c r="X73" s="379">
        <f t="shared" ref="X73" si="17">SUM(X68:X72)</f>
        <v>0</v>
      </c>
      <c r="Y73" s="379">
        <f t="shared" ref="Y73" si="18">SUM(Y68:Y72)</f>
        <v>0</v>
      </c>
      <c r="Z73" s="379">
        <f t="shared" ref="Z73" si="19">SUM(Z68:Z72)</f>
        <v>0</v>
      </c>
      <c r="AA73" s="379">
        <f t="shared" ref="AA73" si="20">SUM(AA68:AA72)</f>
        <v>0</v>
      </c>
    </row>
    <row r="74" spans="1:27"/>
    <row r="75" spans="1:27" ht="14.25">
      <c r="A75" s="53"/>
      <c r="B75" s="61" t="s">
        <v>857</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row r="77" spans="1:27">
      <c r="D77" s="377"/>
      <c r="E77" s="377"/>
      <c r="F77" s="377"/>
      <c r="G77" s="377"/>
      <c r="O77" s="85"/>
      <c r="V77" t="s">
        <v>939</v>
      </c>
      <c r="W77" s="377"/>
      <c r="X77" s="377"/>
      <c r="Y77" s="377"/>
      <c r="Z77" s="377"/>
      <c r="AA77" s="377"/>
    </row>
    <row r="78" spans="1:27">
      <c r="D78" s="377"/>
      <c r="E78" s="377"/>
      <c r="F78" s="377"/>
      <c r="G78" s="377"/>
      <c r="O78" s="85"/>
      <c r="V78" t="s">
        <v>939</v>
      </c>
      <c r="W78" s="377"/>
      <c r="X78" s="377"/>
      <c r="Y78" s="377"/>
      <c r="Z78" s="377"/>
      <c r="AA78" s="377"/>
    </row>
    <row r="79" spans="1:27">
      <c r="D79" s="377"/>
      <c r="E79" s="377"/>
      <c r="F79" s="377"/>
      <c r="G79" s="377"/>
      <c r="O79" s="85"/>
      <c r="V79" t="s">
        <v>939</v>
      </c>
      <c r="W79" s="377"/>
      <c r="X79" s="377"/>
      <c r="Y79" s="377"/>
      <c r="Z79" s="377"/>
      <c r="AA79" s="377"/>
    </row>
    <row r="80" spans="1:27">
      <c r="D80" s="377"/>
      <c r="E80" s="377"/>
      <c r="F80" s="377"/>
      <c r="G80" s="377"/>
      <c r="V80" t="s">
        <v>939</v>
      </c>
      <c r="W80" s="377"/>
      <c r="X80" s="377"/>
      <c r="Y80" s="377"/>
      <c r="Z80" s="377"/>
      <c r="AA80" s="377"/>
    </row>
    <row r="81" spans="4:27">
      <c r="D81" s="377"/>
      <c r="E81" s="377"/>
      <c r="F81" s="377"/>
      <c r="G81" s="377"/>
      <c r="V81" t="s">
        <v>939</v>
      </c>
      <c r="W81" s="377"/>
      <c r="X81" s="377"/>
      <c r="Y81" s="377"/>
      <c r="Z81" s="377"/>
      <c r="AA81" s="377"/>
    </row>
    <row r="82" spans="4:27">
      <c r="L82" s="80"/>
      <c r="V82" s="73" t="s">
        <v>939</v>
      </c>
      <c r="W82" s="379">
        <f>SUM(W77:W81)</f>
        <v>0</v>
      </c>
      <c r="X82" s="379">
        <f t="shared" ref="X82" si="21">SUM(X77:X81)</f>
        <v>0</v>
      </c>
      <c r="Y82" s="379">
        <f t="shared" ref="Y82" si="22">SUM(Y77:Y81)</f>
        <v>0</v>
      </c>
      <c r="Z82" s="379">
        <f t="shared" ref="Z82" si="23">SUM(Z77:Z81)</f>
        <v>0</v>
      </c>
      <c r="AA82" s="379">
        <f t="shared" ref="AA82" si="24">SUM(AA77:AA81)</f>
        <v>0</v>
      </c>
    </row>
    <row r="83" spans="4:27">
      <c r="L83" s="80"/>
      <c r="V83" s="73"/>
    </row>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tabColor rgb="FF00B050"/>
    <pageSetUpPr autoPageBreaks="0"/>
  </sheetPr>
  <dimension ref="A1:AJ57"/>
  <sheetViews>
    <sheetView zoomScaleNormal="100" workbookViewId="0">
      <selection activeCell="G22" sqref="G22"/>
    </sheetView>
  </sheetViews>
  <sheetFormatPr defaultColWidth="0" defaultRowHeight="0" customHeight="1" zeroHeight="1"/>
  <cols>
    <col min="1" max="1" width="1.75" customWidth="1"/>
    <col min="2" max="3" width="9.25" customWidth="1"/>
    <col min="4" max="4" width="56.125" bestFit="1" customWidth="1"/>
    <col min="5" max="17" width="1.75" customWidth="1"/>
    <col min="18" max="18" width="4.375" bestFit="1" customWidth="1"/>
    <col min="19" max="24" width="9.25" customWidth="1"/>
    <col min="25" max="36" width="0" hidden="1" customWidth="1"/>
    <col min="37" max="16384" width="9.25" hidden="1"/>
  </cols>
  <sheetData>
    <row r="1" spans="1:24" s="2" customFormat="1" ht="26.25">
      <c r="A1" s="26" t="str">
        <f>Cover!$A$2</f>
        <v>ESO Regulatory Reporting Pack</v>
      </c>
      <c r="B1" s="3"/>
      <c r="D1" s="4"/>
      <c r="E1" s="4"/>
      <c r="F1" s="4"/>
      <c r="G1" s="4"/>
      <c r="H1" s="4"/>
      <c r="I1" s="4"/>
      <c r="J1" s="4"/>
      <c r="K1" s="4"/>
      <c r="L1" s="4"/>
      <c r="M1" s="4"/>
      <c r="N1" s="4"/>
      <c r="O1" s="4"/>
      <c r="P1" s="4"/>
      <c r="Q1" s="4"/>
      <c r="R1" s="4"/>
      <c r="V1" s="3"/>
    </row>
    <row r="2" spans="1:24" ht="26.2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6.25">
      <c r="A3" s="3" t="str">
        <f>Cover!A4</f>
        <v>2022/23</v>
      </c>
      <c r="B3" s="3"/>
      <c r="C3" s="4"/>
      <c r="D3" s="2"/>
      <c r="E3" s="2"/>
      <c r="F3" s="2"/>
      <c r="G3" s="2"/>
      <c r="H3" s="2"/>
      <c r="I3" s="2"/>
      <c r="J3" s="2"/>
      <c r="K3" s="2"/>
      <c r="L3" s="2"/>
      <c r="M3" s="2"/>
      <c r="N3" s="2"/>
      <c r="O3" s="2"/>
      <c r="P3" s="2"/>
      <c r="Q3" s="2"/>
      <c r="R3" s="2"/>
      <c r="S3" s="2"/>
      <c r="T3" s="2"/>
      <c r="U3" s="2"/>
      <c r="V3" s="2"/>
      <c r="W3" s="2"/>
      <c r="X3" s="2"/>
    </row>
    <row r="4" spans="1:24" ht="27" thickBot="1">
      <c r="A4" s="27" t="s">
        <v>67</v>
      </c>
      <c r="B4" s="27"/>
      <c r="C4" s="27"/>
      <c r="D4" s="7"/>
      <c r="E4" s="7"/>
      <c r="F4" s="7"/>
      <c r="G4" s="7"/>
      <c r="H4" s="7"/>
      <c r="I4" s="7"/>
      <c r="J4" s="7"/>
      <c r="K4" s="7"/>
      <c r="L4" s="7"/>
      <c r="M4" s="7"/>
      <c r="N4" s="7"/>
      <c r="O4" s="7"/>
      <c r="P4" s="7"/>
      <c r="Q4" s="7"/>
      <c r="R4" s="7"/>
      <c r="S4" s="7"/>
      <c r="T4" s="7"/>
      <c r="U4" s="7"/>
      <c r="V4" s="7"/>
      <c r="W4" s="7"/>
      <c r="X4" s="7"/>
    </row>
    <row r="5" spans="1:24" ht="12.75"/>
    <row r="6" spans="1:24" ht="12.75">
      <c r="D6" s="87" t="s">
        <v>858</v>
      </c>
    </row>
    <row r="7" spans="1:24" ht="12.75">
      <c r="S7" s="502" t="s">
        <v>254</v>
      </c>
      <c r="T7" s="503"/>
      <c r="U7" s="503"/>
      <c r="V7" s="503"/>
      <c r="W7" s="504"/>
    </row>
    <row r="8" spans="1:24" ht="12.75">
      <c r="A8" s="73"/>
      <c r="B8" s="73"/>
      <c r="C8" s="73"/>
      <c r="D8" s="73" t="s">
        <v>638</v>
      </c>
      <c r="E8" s="83" t="s">
        <v>672</v>
      </c>
      <c r="F8" s="83" t="s">
        <v>673</v>
      </c>
      <c r="G8" s="83" t="s">
        <v>674</v>
      </c>
      <c r="H8" s="83" t="s">
        <v>675</v>
      </c>
      <c r="I8" s="83" t="s">
        <v>676</v>
      </c>
      <c r="J8" s="83" t="s">
        <v>677</v>
      </c>
      <c r="K8" s="83" t="s">
        <v>678</v>
      </c>
      <c r="L8" s="83" t="s">
        <v>679</v>
      </c>
      <c r="M8" s="83" t="s">
        <v>680</v>
      </c>
      <c r="N8" s="83" t="s">
        <v>681</v>
      </c>
      <c r="O8" s="83" t="s">
        <v>682</v>
      </c>
      <c r="P8" s="83" t="s">
        <v>683</v>
      </c>
      <c r="Q8" s="83" t="s">
        <v>684</v>
      </c>
      <c r="R8" s="73" t="s">
        <v>230</v>
      </c>
      <c r="S8" s="242" t="s">
        <v>182</v>
      </c>
      <c r="T8" s="242" t="s">
        <v>7</v>
      </c>
      <c r="U8" s="242" t="s">
        <v>185</v>
      </c>
      <c r="V8" s="242" t="s">
        <v>186</v>
      </c>
      <c r="W8" s="242" t="s">
        <v>187</v>
      </c>
    </row>
    <row r="9" spans="1:24" ht="12.75">
      <c r="E9" s="73"/>
      <c r="F9" s="73"/>
      <c r="G9" s="73"/>
      <c r="H9" s="73"/>
      <c r="I9" s="73"/>
      <c r="J9" s="73"/>
      <c r="K9" s="73"/>
    </row>
    <row r="10" spans="1:24" ht="12.75">
      <c r="A10" s="62"/>
      <c r="B10" s="84"/>
      <c r="C10" s="84"/>
      <c r="D10" s="62"/>
      <c r="E10" s="62"/>
      <c r="F10" s="62"/>
      <c r="G10" s="62"/>
      <c r="H10" s="62"/>
      <c r="I10" s="62"/>
      <c r="J10" s="62"/>
      <c r="K10" s="62"/>
      <c r="L10" s="62"/>
      <c r="M10" s="62"/>
      <c r="N10" s="62"/>
      <c r="O10" s="62"/>
      <c r="P10" s="62"/>
      <c r="Q10" s="62"/>
      <c r="R10" s="62"/>
      <c r="S10" s="62"/>
      <c r="T10" s="62"/>
      <c r="U10" s="62"/>
      <c r="V10" s="62"/>
      <c r="W10" s="62"/>
    </row>
    <row r="11" spans="1:24" ht="12.75"/>
    <row r="12" spans="1:24" ht="14.25">
      <c r="A12" s="53"/>
      <c r="B12" s="61" t="s">
        <v>859</v>
      </c>
      <c r="C12" s="61"/>
      <c r="D12" s="62"/>
      <c r="E12" s="62"/>
      <c r="F12" s="62"/>
      <c r="G12" s="62"/>
      <c r="H12" s="62"/>
      <c r="I12" s="62"/>
      <c r="J12" s="62"/>
      <c r="K12" s="62"/>
      <c r="L12" s="62"/>
      <c r="M12" s="62"/>
      <c r="N12" s="62"/>
      <c r="O12" s="62"/>
      <c r="P12" s="62"/>
      <c r="Q12" s="62"/>
      <c r="R12" s="62"/>
      <c r="S12" s="62"/>
      <c r="T12" s="62"/>
      <c r="U12" s="62"/>
      <c r="V12" s="62"/>
      <c r="W12" s="62"/>
    </row>
    <row r="13" spans="1:24" ht="12.75"/>
    <row r="14" spans="1:24" ht="12.75">
      <c r="D14" t="s">
        <v>860</v>
      </c>
      <c r="R14" t="s">
        <v>861</v>
      </c>
      <c r="S14" s="377"/>
      <c r="T14" s="377"/>
      <c r="U14" s="377"/>
      <c r="V14" s="377"/>
      <c r="W14" s="377"/>
    </row>
    <row r="15" spans="1:24" ht="12.75">
      <c r="D15" t="s">
        <v>862</v>
      </c>
      <c r="K15" s="85"/>
      <c r="R15" t="s">
        <v>861</v>
      </c>
      <c r="S15" s="377"/>
      <c r="T15" s="377"/>
      <c r="U15" s="377"/>
      <c r="V15" s="377"/>
      <c r="W15" s="377"/>
    </row>
    <row r="16" spans="1:24" ht="12.75">
      <c r="D16" t="s">
        <v>863</v>
      </c>
      <c r="K16" s="85"/>
      <c r="R16" t="s">
        <v>861</v>
      </c>
      <c r="S16" s="390">
        <f>S14-S15</f>
        <v>0</v>
      </c>
      <c r="T16" s="390">
        <f t="shared" ref="T16:W16" si="0">T14-T15</f>
        <v>0</v>
      </c>
      <c r="U16" s="390">
        <f t="shared" si="0"/>
        <v>0</v>
      </c>
      <c r="V16" s="390">
        <f t="shared" si="0"/>
        <v>0</v>
      </c>
      <c r="W16" s="390">
        <f t="shared" si="0"/>
        <v>0</v>
      </c>
    </row>
    <row r="17" spans="1:23" ht="12.75">
      <c r="D17" t="s">
        <v>864</v>
      </c>
      <c r="K17" s="85"/>
      <c r="R17" t="s">
        <v>861</v>
      </c>
      <c r="S17" s="377"/>
      <c r="T17" s="377"/>
      <c r="U17" s="377"/>
      <c r="V17" s="377"/>
      <c r="W17" s="377"/>
    </row>
    <row r="18" spans="1:23" ht="12.75">
      <c r="D18" t="s">
        <v>865</v>
      </c>
      <c r="R18" t="s">
        <v>861</v>
      </c>
      <c r="S18" s="377"/>
      <c r="T18" s="377"/>
      <c r="U18" s="377"/>
      <c r="V18" s="377"/>
      <c r="W18" s="377"/>
    </row>
    <row r="19" spans="1:23" ht="12.75">
      <c r="D19" t="s">
        <v>866</v>
      </c>
      <c r="R19" t="s">
        <v>861</v>
      </c>
      <c r="S19" s="377"/>
      <c r="T19" s="377"/>
      <c r="U19" s="377"/>
      <c r="V19" s="377"/>
      <c r="W19" s="377"/>
    </row>
    <row r="20" spans="1:23" ht="12.75">
      <c r="D20" t="s">
        <v>867</v>
      </c>
      <c r="H20" s="80"/>
      <c r="R20" t="s">
        <v>861</v>
      </c>
      <c r="S20" s="377"/>
      <c r="T20" s="377"/>
      <c r="U20" s="377"/>
      <c r="V20" s="377"/>
      <c r="W20" s="377"/>
    </row>
    <row r="21" spans="1:23" ht="12.75">
      <c r="D21" t="s">
        <v>868</v>
      </c>
      <c r="R21" t="s">
        <v>861</v>
      </c>
      <c r="S21" s="377"/>
      <c r="T21" s="377"/>
      <c r="U21" s="377"/>
      <c r="V21" s="377"/>
      <c r="W21" s="377"/>
    </row>
    <row r="22" spans="1:23" ht="12.75">
      <c r="D22" t="s">
        <v>869</v>
      </c>
      <c r="R22" t="s">
        <v>861</v>
      </c>
      <c r="S22" s="377"/>
      <c r="T22" s="377"/>
      <c r="U22" s="377"/>
      <c r="V22" s="377"/>
      <c r="W22" s="377"/>
    </row>
    <row r="23" spans="1:23" ht="12.75">
      <c r="D23" t="s">
        <v>870</v>
      </c>
      <c r="R23" t="s">
        <v>861</v>
      </c>
      <c r="S23" s="377"/>
      <c r="T23" s="377"/>
      <c r="U23" s="377"/>
      <c r="V23" s="377"/>
      <c r="W23" s="377"/>
    </row>
    <row r="24" spans="1:23" ht="12.75">
      <c r="D24" t="s">
        <v>871</v>
      </c>
      <c r="R24" t="s">
        <v>861</v>
      </c>
      <c r="S24" s="377"/>
      <c r="T24" s="377"/>
      <c r="U24" s="377"/>
      <c r="V24" s="377"/>
      <c r="W24" s="377"/>
    </row>
    <row r="25" spans="1:23" ht="12.75"/>
    <row r="26" spans="1:23" ht="14.25">
      <c r="A26" s="53"/>
      <c r="B26" s="61" t="s">
        <v>872</v>
      </c>
      <c r="C26" s="61"/>
      <c r="D26" s="62"/>
      <c r="E26" s="62"/>
      <c r="F26" s="62"/>
      <c r="G26" s="62"/>
      <c r="H26" s="62"/>
      <c r="I26" s="62"/>
      <c r="J26" s="62"/>
      <c r="K26" s="62"/>
      <c r="L26" s="62"/>
      <c r="M26" s="62"/>
      <c r="N26" s="62"/>
      <c r="O26" s="62"/>
      <c r="P26" s="62"/>
      <c r="Q26" s="62"/>
      <c r="R26" s="62"/>
      <c r="S26" s="62"/>
      <c r="T26" s="62"/>
      <c r="U26" s="62"/>
      <c r="V26" s="62"/>
      <c r="W26" s="62"/>
    </row>
    <row r="27" spans="1:23" ht="12.75"/>
    <row r="28" spans="1:23" ht="12.75">
      <c r="D28" t="s">
        <v>873</v>
      </c>
      <c r="K28" s="85"/>
      <c r="R28" t="s">
        <v>861</v>
      </c>
      <c r="S28" s="377"/>
      <c r="T28" s="377"/>
      <c r="U28" s="377"/>
      <c r="V28" s="377"/>
      <c r="W28" s="377"/>
    </row>
    <row r="29" spans="1:23" ht="12.75">
      <c r="D29" t="s">
        <v>874</v>
      </c>
      <c r="K29" s="85"/>
      <c r="R29" t="s">
        <v>861</v>
      </c>
      <c r="S29" s="377"/>
      <c r="T29" s="377"/>
      <c r="U29" s="377"/>
      <c r="V29" s="377"/>
      <c r="W29" s="377"/>
    </row>
    <row r="30" spans="1:23" ht="12.75">
      <c r="D30" t="s">
        <v>875</v>
      </c>
      <c r="K30" s="85"/>
      <c r="R30" t="s">
        <v>861</v>
      </c>
      <c r="S30" s="377"/>
      <c r="T30" s="377"/>
      <c r="U30" s="377"/>
      <c r="V30" s="377"/>
      <c r="W30" s="377"/>
    </row>
    <row r="31" spans="1:23" ht="12.75">
      <c r="D31" t="s">
        <v>876</v>
      </c>
      <c r="R31" t="s">
        <v>861</v>
      </c>
      <c r="S31" s="377"/>
      <c r="T31" s="377"/>
      <c r="U31" s="377"/>
      <c r="V31" s="377"/>
      <c r="W31" s="377"/>
    </row>
    <row r="32" spans="1:23" ht="12.75">
      <c r="D32" t="s">
        <v>877</v>
      </c>
      <c r="R32" t="s">
        <v>861</v>
      </c>
      <c r="S32" s="377"/>
      <c r="T32" s="377"/>
      <c r="U32" s="377"/>
      <c r="V32" s="377"/>
      <c r="W32" s="377"/>
    </row>
    <row r="33" spans="1:23" ht="12.75">
      <c r="D33" t="s">
        <v>878</v>
      </c>
      <c r="H33" s="80"/>
      <c r="R33" t="s">
        <v>861</v>
      </c>
      <c r="S33" s="377"/>
      <c r="T33" s="377"/>
      <c r="U33" s="377"/>
      <c r="V33" s="377"/>
      <c r="W33" s="377"/>
    </row>
    <row r="34" spans="1:23" ht="12.75"/>
    <row r="35" spans="1:23" ht="14.25">
      <c r="A35" s="53"/>
      <c r="B35" s="61" t="s">
        <v>879</v>
      </c>
      <c r="C35" s="61"/>
      <c r="D35" s="62"/>
      <c r="E35" s="62"/>
      <c r="F35" s="62"/>
      <c r="G35" s="62"/>
      <c r="H35" s="62"/>
      <c r="I35" s="62"/>
      <c r="J35" s="62"/>
      <c r="K35" s="62"/>
      <c r="L35" s="62"/>
      <c r="M35" s="62"/>
      <c r="N35" s="62"/>
      <c r="O35" s="62"/>
      <c r="P35" s="62"/>
      <c r="Q35" s="62"/>
      <c r="R35" s="62"/>
      <c r="S35" s="62"/>
      <c r="T35" s="62"/>
      <c r="U35" s="62"/>
      <c r="V35" s="62"/>
      <c r="W35" s="62"/>
    </row>
    <row r="36" spans="1:23" ht="12.75"/>
    <row r="37" spans="1:23" ht="12.75">
      <c r="D37" t="s">
        <v>880</v>
      </c>
      <c r="K37" s="85"/>
      <c r="R37" t="s">
        <v>861</v>
      </c>
      <c r="S37" s="377"/>
      <c r="T37" s="377"/>
      <c r="U37" s="377"/>
      <c r="V37" s="377"/>
      <c r="W37" s="377"/>
    </row>
    <row r="38" spans="1:23" ht="12.75">
      <c r="D38" t="s">
        <v>881</v>
      </c>
      <c r="K38" s="85"/>
      <c r="R38" t="s">
        <v>861</v>
      </c>
      <c r="S38" s="377"/>
      <c r="T38" s="377"/>
      <c r="U38" s="377"/>
      <c r="V38" s="377"/>
      <c r="W38" s="377"/>
    </row>
    <row r="39" spans="1:23" ht="12.75">
      <c r="D39" t="s">
        <v>882</v>
      </c>
      <c r="K39" s="85"/>
      <c r="R39" t="s">
        <v>861</v>
      </c>
      <c r="S39" s="377"/>
      <c r="T39" s="377"/>
      <c r="U39" s="377"/>
      <c r="V39" s="377"/>
      <c r="W39" s="377"/>
    </row>
    <row r="40" spans="1:23" ht="12.75">
      <c r="D40" t="s">
        <v>883</v>
      </c>
      <c r="R40" t="s">
        <v>861</v>
      </c>
      <c r="S40" s="377"/>
      <c r="T40" s="377"/>
      <c r="U40" s="377"/>
      <c r="V40" s="377"/>
      <c r="W40" s="377"/>
    </row>
    <row r="41" spans="1:23" ht="12.75">
      <c r="D41" t="s">
        <v>884</v>
      </c>
      <c r="R41" t="s">
        <v>861</v>
      </c>
      <c r="S41" s="377"/>
      <c r="T41" s="377"/>
      <c r="U41" s="377"/>
      <c r="V41" s="377"/>
      <c r="W41" s="377"/>
    </row>
    <row r="42" spans="1:23" ht="12.75">
      <c r="D42" t="s">
        <v>885</v>
      </c>
      <c r="H42" s="80"/>
      <c r="R42" t="s">
        <v>886</v>
      </c>
      <c r="S42" s="377"/>
      <c r="T42" s="377"/>
      <c r="U42" s="377"/>
      <c r="V42" s="377"/>
      <c r="W42" s="377"/>
    </row>
    <row r="43" spans="1:23" ht="12.75"/>
    <row r="44" spans="1:23" ht="14.25">
      <c r="A44" s="53"/>
      <c r="B44" s="61" t="s">
        <v>887</v>
      </c>
      <c r="C44" s="61"/>
      <c r="D44" s="62"/>
      <c r="E44" s="62"/>
      <c r="F44" s="62"/>
      <c r="G44" s="62"/>
      <c r="H44" s="62"/>
      <c r="I44" s="62"/>
      <c r="J44" s="62"/>
      <c r="K44" s="62"/>
      <c r="L44" s="62"/>
      <c r="M44" s="62"/>
      <c r="N44" s="62"/>
      <c r="O44" s="62"/>
      <c r="P44" s="62"/>
      <c r="Q44" s="62"/>
      <c r="R44" s="62"/>
      <c r="S44" s="62"/>
      <c r="T44" s="62"/>
      <c r="U44" s="62"/>
      <c r="V44" s="62"/>
      <c r="W44" s="62"/>
    </row>
    <row r="45" spans="1:23" ht="12.75"/>
    <row r="46" spans="1:23" ht="12.75">
      <c r="D46" t="s">
        <v>888</v>
      </c>
      <c r="K46" s="85"/>
      <c r="R46" t="s">
        <v>886</v>
      </c>
      <c r="S46" s="377"/>
      <c r="T46" s="377"/>
      <c r="U46" s="377"/>
      <c r="V46" s="377"/>
      <c r="W46" s="377"/>
    </row>
    <row r="47" spans="1:23" ht="12.75">
      <c r="D47" t="s">
        <v>889</v>
      </c>
      <c r="K47" s="85"/>
      <c r="R47" t="s">
        <v>886</v>
      </c>
      <c r="S47" s="377"/>
      <c r="T47" s="377"/>
      <c r="U47" s="377"/>
      <c r="V47" s="377"/>
      <c r="W47" s="377"/>
    </row>
    <row r="48" spans="1:23" ht="12.75">
      <c r="D48" t="s">
        <v>890</v>
      </c>
      <c r="K48" s="85"/>
      <c r="R48" t="s">
        <v>886</v>
      </c>
      <c r="S48" s="377"/>
      <c r="T48" s="377"/>
      <c r="U48" s="377"/>
      <c r="V48" s="377"/>
      <c r="W48" s="377"/>
    </row>
    <row r="49" spans="1:23" ht="12.75"/>
    <row r="50" spans="1:23" ht="14.25">
      <c r="A50" s="53"/>
      <c r="B50" s="61" t="s">
        <v>891</v>
      </c>
      <c r="C50" s="61"/>
      <c r="D50" s="62"/>
      <c r="E50" s="62"/>
      <c r="F50" s="62"/>
      <c r="G50" s="62"/>
      <c r="H50" s="62"/>
      <c r="I50" s="62"/>
      <c r="J50" s="62"/>
      <c r="K50" s="62"/>
      <c r="L50" s="62"/>
      <c r="M50" s="62"/>
      <c r="N50" s="62"/>
      <c r="O50" s="62"/>
      <c r="P50" s="62"/>
      <c r="Q50" s="62"/>
      <c r="R50" s="62"/>
      <c r="S50" s="62"/>
      <c r="T50" s="62"/>
      <c r="U50" s="62"/>
      <c r="V50" s="62"/>
      <c r="W50" s="62"/>
    </row>
    <row r="51" spans="1:23" ht="12.75"/>
    <row r="52" spans="1:23" ht="12.75">
      <c r="D52" t="s">
        <v>892</v>
      </c>
      <c r="K52" s="85"/>
      <c r="R52" t="s">
        <v>861</v>
      </c>
      <c r="S52" s="377"/>
      <c r="T52" s="377"/>
      <c r="U52" s="377"/>
      <c r="V52" s="377"/>
      <c r="W52" s="377"/>
    </row>
    <row r="53" spans="1:23" ht="12.75">
      <c r="D53" t="s">
        <v>893</v>
      </c>
      <c r="K53" s="85"/>
      <c r="R53" t="s">
        <v>805</v>
      </c>
      <c r="S53" s="377"/>
      <c r="T53" s="377"/>
      <c r="U53" s="377"/>
      <c r="V53" s="377"/>
      <c r="W53" s="377"/>
    </row>
    <row r="54" spans="1:23" ht="12.75">
      <c r="D54" t="s">
        <v>894</v>
      </c>
      <c r="K54" s="85"/>
      <c r="R54" t="s">
        <v>861</v>
      </c>
      <c r="S54" s="377"/>
      <c r="T54" s="377"/>
      <c r="U54" s="377"/>
      <c r="V54" s="377"/>
      <c r="W54" s="377"/>
    </row>
    <row r="55" spans="1:23" ht="12.75">
      <c r="D55" t="s">
        <v>895</v>
      </c>
      <c r="R55" t="s">
        <v>805</v>
      </c>
      <c r="S55" s="377"/>
      <c r="T55" s="377"/>
      <c r="U55" s="377"/>
      <c r="V55" s="377"/>
      <c r="W55" s="377"/>
    </row>
    <row r="56" spans="1:23" ht="12.75"/>
    <row r="57" spans="1:23" ht="12.75"/>
  </sheetData>
  <mergeCells count="1">
    <mergeCell ref="S7:W7"/>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7" ma:contentTypeDescription="Create a new document." ma:contentTypeScope="" ma:versionID="52e78532cfc9581e58679c75720feb1e">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f91ec456460fb17cf5ab3106796e515c"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5665e80-f955-49e7-9b28-520dd2691523">
      <UserInfo>
        <DisplayName>Kirstin Nazareth</DisplayName>
        <AccountId>21</AccountId>
        <AccountType/>
      </UserInfo>
      <UserInfo>
        <DisplayName>SharingLinks.69d5124b-24a8-42d7-ac6a-dacc0e1aa4c4.OrganizationEdit.0fe25d46-13f3-4f38-a4b8-1b3b68e06a2f</DisplayName>
        <AccountId>221</AccountId>
        <AccountType/>
      </UserInfo>
      <UserInfo>
        <DisplayName>Michael Smith</DisplayName>
        <AccountId>271</AccountId>
        <AccountType/>
      </UserInfo>
      <UserInfo>
        <DisplayName>Stephanie Fernandes</DisplayName>
        <AccountId>269</AccountId>
        <AccountType/>
      </UserInfo>
      <UserInfo>
        <DisplayName>David Simpson</DisplayName>
        <AccountId>278</AccountId>
        <AccountType/>
      </UserInfo>
      <UserInfo>
        <DisplayName>Grendon Thompson</DisplayName>
        <AccountId>23</AccountId>
        <AccountType/>
      </UserInfo>
      <UserInfo>
        <DisplayName>David Beaumont</DisplayName>
        <AccountId>24</AccountId>
        <AccountType/>
      </UserInfo>
      <UserInfo>
        <DisplayName>Emily Bottoni</DisplayName>
        <AccountId>208</AccountId>
        <AccountType/>
      </UserInfo>
    </SharedWithUsers>
    <TaxCatchAll xmlns="85665e80-f955-49e7-9b28-520dd2691523" xsi:nil="true"/>
    <lcf76f155ced4ddcb4097134ff3c332f xmlns="ae0c1111-c1ca-4f3a-b125-00ef2b9be8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545CD7C1-DE1E-47AD-8E94-CBA9DC7D3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0c1111-c1ca-4f3a-b125-00ef2b9be8ae"/>
    <ds:schemaRef ds:uri="85665e80-f955-49e7-9b28-520dd2691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8A6D2E-75BC-44D1-BF7B-5757378FAD3B}">
  <ds:schemaRefs>
    <ds:schemaRef ds:uri="http://www.w3.org/XML/1998/namespace"/>
    <ds:schemaRef ds:uri="http://purl.org/dc/dcmitype/"/>
    <ds:schemaRef ds:uri="http://schemas.microsoft.com/sharepoint/v3"/>
    <ds:schemaRef ds:uri="http://schemas.microsoft.com/office/infopath/2007/PartnerControls"/>
    <ds:schemaRef ds:uri="http://schemas.microsoft.com/office/2006/documentManagement/types"/>
    <ds:schemaRef ds:uri="http://purl.org/dc/elements/1.1/"/>
    <ds:schemaRef ds:uri="85665e80-f955-49e7-9b28-520dd2691523"/>
    <ds:schemaRef ds:uri="http://schemas.microsoft.com/office/2006/metadata/properties"/>
    <ds:schemaRef ds:uri="http://schemas.openxmlformats.org/package/2006/metadata/core-properties"/>
    <ds:schemaRef ds:uri="ae0c1111-c1ca-4f3a-b125-00ef2b9be8ae"/>
    <ds:schemaRef ds:uri="http://purl.org/dc/terms/"/>
  </ds:schemaRefs>
</ds:datastoreItem>
</file>

<file path=customXml/itemProps3.xml><?xml version="1.0" encoding="utf-8"?>
<ds:datastoreItem xmlns:ds="http://schemas.openxmlformats.org/officeDocument/2006/customXml" ds:itemID="{9AD6299D-20E4-4A41-9E43-F3001667458F}">
  <ds:schemaRefs>
    <ds:schemaRef ds:uri="http://schemas.microsoft.com/sharepoint/v3/contenttype/forms"/>
  </ds:schemaRefs>
</ds:datastoreItem>
</file>

<file path=customXml/itemProps4.xml><?xml version="1.0" encoding="utf-8"?>
<ds:datastoreItem xmlns:ds="http://schemas.openxmlformats.org/officeDocument/2006/customXml" ds:itemID="{53333374-D60B-4126-8034-6F273D36DF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8</vt:i4>
      </vt:variant>
    </vt:vector>
  </HeadingPairs>
  <TitlesOfParts>
    <vt:vector size="40" baseType="lpstr">
      <vt:lpstr>Cover</vt:lpstr>
      <vt:lpstr>Contents</vt:lpstr>
      <vt:lpstr>Changes Log</vt:lpstr>
      <vt:lpstr>Universal Data</vt:lpstr>
      <vt:lpstr>RIIO-1 RPI and PVF</vt:lpstr>
      <vt:lpstr>1.1 Disposals</vt:lpstr>
      <vt:lpstr>1.2 PCFM Inputs Summary</vt:lpstr>
      <vt:lpstr>1.3 Pass Through</vt:lpstr>
      <vt:lpstr>1.4 Tax Pool Inputs</vt:lpstr>
      <vt:lpstr>1.5 Transmission Network Rev</vt:lpstr>
      <vt:lpstr>1.6 External Revenue</vt:lpstr>
      <vt:lpstr>1.7 DRS Revenue</vt:lpstr>
      <vt:lpstr>2.1 Totex Summary</vt:lpstr>
      <vt:lpstr>2.2 Value for Money Summary</vt:lpstr>
      <vt:lpstr>2.3 Related Party Transactions</vt:lpstr>
      <vt:lpstr>3.1 Opex Summary</vt:lpstr>
      <vt:lpstr>3.2 Salary and FTE Numbers</vt:lpstr>
      <vt:lpstr>3.3 Provisions</vt:lpstr>
      <vt:lpstr>4.1 BSC</vt:lpstr>
      <vt:lpstr>4.2 BSC Allocation</vt:lpstr>
      <vt:lpstr>5.1 Capex Summary</vt:lpstr>
      <vt:lpstr>6.1 Cyber Resilience IT Costs</vt:lpstr>
      <vt:lpstr>6.2 Pension Admin Costs</vt:lpstr>
      <vt:lpstr>6.3 SO Review Costs</vt:lpstr>
      <vt:lpstr>6.4 Unfunded Innovation Costs</vt:lpstr>
      <vt:lpstr>7.1 Non-Activity Based Costs</vt:lpstr>
      <vt:lpstr>7.2 DRS</vt:lpstr>
      <vt:lpstr>7.3 NIA</vt:lpstr>
      <vt:lpstr>7.4 CNIA</vt:lpstr>
      <vt:lpstr>7.5 NIC</vt:lpstr>
      <vt:lpstr>7.6 SIF</vt:lpstr>
      <vt:lpstr>8.1 SO EMR Data</vt:lpstr>
      <vt:lpstr>'RIIO-1 RPI and PVF'!CompName</vt:lpstr>
      <vt:lpstr>'RIIO-1 RPI and PVF'!MOD</vt:lpstr>
      <vt:lpstr>'1.6 External Revenue'!Print_Area</vt:lpstr>
      <vt:lpstr>'RIIO-1 RPI and PVF'!Print_Area</vt:lpstr>
      <vt:lpstr>'RIIO-1 RPI and PVF'!PVF</vt:lpstr>
      <vt:lpstr>'RIIO-1 RPI and PVF'!RegYr</vt:lpstr>
      <vt:lpstr>'RIIO-1 RPI and PVF'!RPIA</vt:lpstr>
      <vt:lpstr>'RIIO-1 RPI and PVF'!WACC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subject/>
  <dc:creator>Luke Jones</dc:creator>
  <cp:keywords/>
  <dc:description/>
  <cp:lastModifiedBy>Emily Bottoni</cp:lastModifiedBy>
  <cp:revision/>
  <dcterms:created xsi:type="dcterms:W3CDTF">2021-05-21T09:42:25Z</dcterms:created>
  <dcterms:modified xsi:type="dcterms:W3CDTF">2023-08-09T13:51:40Z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b89108ac-1f5b-415c-8dbc-5846e1d3f6ce</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0x010100BEA52D4764CA704685C54D37E2F97528</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y fmtid="{D5CDD505-2E9C-101B-9397-08002B2CF9AE}" pid="16" name="MediaServiceImageTags">
    <vt:lpwstr/>
  </property>
</Properties>
</file>