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hidePivotFieldList="1" defaultThemeVersion="166925"/>
  <xr:revisionPtr revIDLastSave="2" documentId="8_{69F76E2F-C523-4160-8722-625CD6212BEC}" xr6:coauthVersionLast="47" xr6:coauthVersionMax="47" xr10:uidLastSave="{3A9620F5-7F39-4283-B6C0-1713DEEBEE2F}"/>
  <bookViews>
    <workbookView xWindow="-120" yWindow="-16320" windowWidth="29040" windowHeight="15840" tabRatio="813" xr2:uid="{9541CE46-AB32-4248-A7B4-CC3BFD7DB5E0}"/>
  </bookViews>
  <sheets>
    <sheet name="Introduction" sheetId="9" r:id="rId1"/>
    <sheet name="Fig 2.1" sheetId="24" r:id="rId2"/>
    <sheet name="Fig 2.2" sheetId="25" r:id="rId3"/>
    <sheet name="Fig 2.3" sheetId="26" r:id="rId4"/>
    <sheet name="Fig 2.4 " sheetId="4" r:id="rId5"/>
    <sheet name="Fig 3.1" sheetId="27" r:id="rId6"/>
    <sheet name="Fig 3.2" sheetId="28" r:id="rId7"/>
    <sheet name="Fig 3.3" sheetId="29" r:id="rId8"/>
    <sheet name="Fig 3.4" sheetId="30" r:id="rId9"/>
    <sheet name="Fig 3.5" sheetId="31" r:id="rId10"/>
    <sheet name="Fig 3.6" sheetId="32" r:id="rId11"/>
    <sheet name="Fig 4.1" sheetId="33" r:id="rId12"/>
    <sheet name="Fig 5.1" sheetId="34" r:id="rId13"/>
    <sheet name="Fig 5.2" sheetId="37" r:id="rId14"/>
    <sheet name="Fig 5.3" sheetId="35" r:id="rId15"/>
    <sheet name="Fig 5.4" sheetId="36" r:id="rId16"/>
  </sheets>
  <definedNames>
    <definedName name="_ftnref1" localSheetId="14">'Fig 5.3'!$B$11</definedName>
    <definedName name="_ftnref1" localSheetId="15">'Fig 5.4'!$B$11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34" l="1"/>
  <c r="D13" i="34"/>
  <c r="E11" i="34"/>
  <c r="E12" i="34"/>
  <c r="E10" i="34"/>
  <c r="D15" i="36"/>
  <c r="C15" i="36"/>
  <c r="D15" i="37"/>
  <c r="C15" i="37"/>
  <c r="D12" i="37" s="1"/>
  <c r="D11" i="37"/>
  <c r="D10" i="37"/>
  <c r="H13" i="34"/>
  <c r="H11" i="34"/>
  <c r="H12" i="34"/>
  <c r="H10" i="34"/>
  <c r="F13" i="34"/>
  <c r="G13" i="34"/>
  <c r="C13" i="34"/>
  <c r="D13" i="35"/>
  <c r="E13" i="35"/>
  <c r="C13" i="35"/>
  <c r="F44" i="33"/>
  <c r="F45" i="33"/>
  <c r="F46" i="33"/>
  <c r="F47" i="33"/>
  <c r="F52" i="33"/>
  <c r="F53" i="33"/>
  <c r="F54" i="33"/>
  <c r="F55" i="33"/>
  <c r="F60" i="33"/>
  <c r="F61" i="33"/>
  <c r="F62" i="33"/>
  <c r="F63" i="33"/>
  <c r="E36" i="33"/>
  <c r="F36" i="33" s="1"/>
  <c r="E37" i="33"/>
  <c r="F37" i="33" s="1"/>
  <c r="E38" i="33"/>
  <c r="F38" i="33" s="1"/>
  <c r="E39" i="33"/>
  <c r="F39" i="33" s="1"/>
  <c r="E40" i="33"/>
  <c r="F40" i="33" s="1"/>
  <c r="E41" i="33"/>
  <c r="F41" i="33" s="1"/>
  <c r="E42" i="33"/>
  <c r="F42" i="33" s="1"/>
  <c r="E43" i="33"/>
  <c r="F43" i="33" s="1"/>
  <c r="E44" i="33"/>
  <c r="E45" i="33"/>
  <c r="E46" i="33"/>
  <c r="E47" i="33"/>
  <c r="E48" i="33"/>
  <c r="F48" i="33" s="1"/>
  <c r="E49" i="33"/>
  <c r="F49" i="33" s="1"/>
  <c r="E50" i="33"/>
  <c r="F50" i="33" s="1"/>
  <c r="E51" i="33"/>
  <c r="F51" i="33" s="1"/>
  <c r="E52" i="33"/>
  <c r="E53" i="33"/>
  <c r="E54" i="33"/>
  <c r="E55" i="33"/>
  <c r="E56" i="33"/>
  <c r="F56" i="33" s="1"/>
  <c r="E57" i="33"/>
  <c r="F57" i="33" s="1"/>
  <c r="E58" i="33"/>
  <c r="F58" i="33" s="1"/>
  <c r="E59" i="33"/>
  <c r="F59" i="33" s="1"/>
  <c r="E60" i="33"/>
  <c r="E61" i="33"/>
  <c r="E62" i="33"/>
  <c r="E63" i="33"/>
  <c r="E64" i="33"/>
  <c r="F64" i="33" s="1"/>
  <c r="E35" i="33"/>
  <c r="F35" i="33" s="1"/>
  <c r="D36" i="33"/>
  <c r="D37" i="33"/>
  <c r="D38" i="33"/>
  <c r="D39" i="33"/>
  <c r="D40" i="33"/>
  <c r="D41" i="33"/>
  <c r="D42" i="33"/>
  <c r="D43" i="33"/>
  <c r="D44" i="33"/>
  <c r="D45" i="33"/>
  <c r="D46" i="33"/>
  <c r="D47" i="33"/>
  <c r="D48" i="33"/>
  <c r="D49" i="33"/>
  <c r="D50" i="33"/>
  <c r="D51" i="33"/>
  <c r="D52" i="33"/>
  <c r="D53" i="33"/>
  <c r="D54" i="33"/>
  <c r="D55" i="33"/>
  <c r="D56" i="33"/>
  <c r="D57" i="33"/>
  <c r="D58" i="33"/>
  <c r="D59" i="33"/>
  <c r="D60" i="33"/>
  <c r="D61" i="33"/>
  <c r="D62" i="33"/>
  <c r="D63" i="33"/>
  <c r="D64" i="33"/>
  <c r="D35" i="33"/>
  <c r="D39" i="30"/>
  <c r="C39" i="30"/>
  <c r="D39" i="29"/>
  <c r="E39" i="29"/>
  <c r="F39" i="29"/>
  <c r="G39" i="29"/>
  <c r="H39" i="29"/>
  <c r="I39" i="29"/>
  <c r="C39" i="29"/>
  <c r="G51" i="28"/>
  <c r="G52" i="28"/>
  <c r="G53" i="28"/>
  <c r="G54" i="28"/>
  <c r="G55" i="28"/>
  <c r="G56" i="28"/>
  <c r="G57" i="28"/>
  <c r="G58" i="28"/>
  <c r="G59" i="28"/>
  <c r="G50" i="28"/>
  <c r="E60" i="28"/>
  <c r="D60" i="28"/>
  <c r="F60" i="28"/>
  <c r="C60" i="28"/>
  <c r="D14" i="37" l="1"/>
  <c r="D13" i="37"/>
  <c r="G60" i="28"/>
  <c r="H52" i="28" s="1"/>
  <c r="D37" i="27"/>
  <c r="E37" i="27"/>
  <c r="F37" i="27"/>
  <c r="C37" i="27"/>
  <c r="H58" i="28" l="1"/>
  <c r="H51" i="28"/>
  <c r="H53" i="28"/>
  <c r="H56" i="28"/>
  <c r="H59" i="28"/>
  <c r="H50" i="28"/>
  <c r="H54" i="28"/>
  <c r="H57" i="28"/>
  <c r="H55" i="28"/>
  <c r="D10" i="26"/>
</calcChain>
</file>

<file path=xl/sharedStrings.xml><?xml version="1.0" encoding="utf-8"?>
<sst xmlns="http://schemas.openxmlformats.org/spreadsheetml/2006/main" count="212" uniqueCount="161">
  <si>
    <t>Version Control</t>
  </si>
  <si>
    <t>Date Published</t>
  </si>
  <si>
    <t>Changes</t>
  </si>
  <si>
    <t>v1.0</t>
  </si>
  <si>
    <t>Table of Contents</t>
  </si>
  <si>
    <t>Return to information tab</t>
  </si>
  <si>
    <t xml:space="preserve">This spreadsheet provides access to the figures used to produce the charts and tables in the BUS 2022-23 Annual Report. </t>
  </si>
  <si>
    <t>The information contained in this spreadsheet should be read in conjunction with the information presented in the Annual Report.</t>
  </si>
  <si>
    <t>Stage 1a</t>
  </si>
  <si>
    <t>Stage 1b</t>
  </si>
  <si>
    <t>Stage 2a</t>
  </si>
  <si>
    <t>Stage 2b</t>
  </si>
  <si>
    <t>Description</t>
  </si>
  <si>
    <t>Year 1 volumes</t>
  </si>
  <si>
    <t>Figure 2.1: Summary of grant application process and Year 1 volumes</t>
  </si>
  <si>
    <t>Installer submits a voucher application</t>
  </si>
  <si>
    <t>Voucher is issued by Ofgem</t>
  </si>
  <si>
    <t>Installer submits a voucher redemption application</t>
  </si>
  <si>
    <t>Installer receives grant payment</t>
  </si>
  <si>
    <t>Figure 2.2: Stage 1 applications received by technology type</t>
  </si>
  <si>
    <t>Air source heat pumps</t>
  </si>
  <si>
    <t>Ground source heat pumps</t>
  </si>
  <si>
    <t>Ground source heat pumps
(shared ground loop)</t>
  </si>
  <si>
    <t>Biomass boilers</t>
  </si>
  <si>
    <t>Figure 2.3: Expired vouchers</t>
  </si>
  <si>
    <t>Total number of expired vouchers</t>
  </si>
  <si>
    <t>Vouchers issued with expiry date
&lt;= 31/03/2023</t>
  </si>
  <si>
    <t xml:space="preserve">This chart shows the number of unique redemption applications received on the BUS each month and average monthly successful applications on the DRHI between 2018-19 and 2020-21. </t>
  </si>
  <si>
    <t xml:space="preserve">In line with expectations, redemption volumes were lower on the BUS during May and June, but picked up in July as larger volumes of the vouchers issued in the first two months of the scheme were redeemed. </t>
  </si>
  <si>
    <t>By July, BUS volumes had overtaken average monthly deployment on the DRHI and remined substantially higher for the remainder of the period.</t>
  </si>
  <si>
    <t>May</t>
  </si>
  <si>
    <t>BUS (Y1) redemptions received</t>
  </si>
  <si>
    <t>-</t>
  </si>
  <si>
    <t>April</t>
  </si>
  <si>
    <t>June</t>
  </si>
  <si>
    <t>July</t>
  </si>
  <si>
    <t>August</t>
  </si>
  <si>
    <t>September</t>
  </si>
  <si>
    <t>October</t>
  </si>
  <si>
    <t>November</t>
  </si>
  <si>
    <t>December</t>
  </si>
  <si>
    <t>January</t>
  </si>
  <si>
    <t>February</t>
  </si>
  <si>
    <t>March</t>
  </si>
  <si>
    <t>DRHI (18-19 to 20-21) avg monthly applications</t>
  </si>
  <si>
    <t>BUS (Y1) redemptions received (Cumulative)</t>
  </si>
  <si>
    <t>DRHI (18-19 to 20-21) avg monthly applications (Cumulative)</t>
  </si>
  <si>
    <t xml:space="preserve">DRHI data for 2021-22 has not been used due to distorted application volumes as a result of DRHI scheme closure at the end of March 2022. </t>
  </si>
  <si>
    <t>Figure 2.4: Comparison between BUS Year 1 redemptions and average monthly DRHI deployment between 2018-19 and 2020-21*</t>
  </si>
  <si>
    <r>
      <rPr>
        <b/>
        <i/>
        <sz val="10"/>
        <color theme="1"/>
        <rFont val="Verdana"/>
        <family val="2"/>
      </rPr>
      <t>*</t>
    </r>
    <r>
      <rPr>
        <i/>
        <sz val="10"/>
        <color theme="1"/>
        <rFont val="Verdana"/>
        <family val="2"/>
      </rPr>
      <t xml:space="preserve">So that a fair comparison is made, redemption applications on BUS are compared with successful applications on DRHI submitted between April 2018 and March 2021. </t>
    </r>
  </si>
  <si>
    <t>The figures in the chart have been adjusted to remove re-applications, hence the total redemptions is lower than the 10,320 reported elsewhere for Scheme Year 1.</t>
  </si>
  <si>
    <t>Figure 3.1: Grants paid by technology type - Scheme Year 1</t>
  </si>
  <si>
    <t xml:space="preserve">This chart shows a breakdown of the 9,983 grants paid by technology type. </t>
  </si>
  <si>
    <t>ASHPs make up 96.3%, ground source heat pumps (GSHPs) 2.4%, biomass 1.1%, and shared ground loop ground source heat pumps (SGL GSHPs) 0.1%.</t>
  </si>
  <si>
    <t>Grants paid</t>
  </si>
  <si>
    <t>Percentage of grants paid</t>
  </si>
  <si>
    <t>Figure 3.2: Regional distribution of grants paid by technology type – Scheme Year 1</t>
  </si>
  <si>
    <t xml:space="preserve">This map shows that South West England has the highest number of BUS installations, with 19.6% of the total. </t>
  </si>
  <si>
    <t xml:space="preserve">This is closely followed by South East England with 18.4% and East of England with 13.5%. </t>
  </si>
  <si>
    <t>At the other end of the spectrum the North East of England accounts for the lowest proportion with 2.7% of installations, followed by London with 4.0% and Wales with 6.2%.</t>
  </si>
  <si>
    <t>Location</t>
  </si>
  <si>
    <t>Total</t>
  </si>
  <si>
    <t>South West</t>
  </si>
  <si>
    <t>South East</t>
  </si>
  <si>
    <t>East of England</t>
  </si>
  <si>
    <t>Yorkshire and The Humber</t>
  </si>
  <si>
    <t>East Midlands</t>
  </si>
  <si>
    <t>North West</t>
  </si>
  <si>
    <t>West Midlands</t>
  </si>
  <si>
    <t>Wales</t>
  </si>
  <si>
    <t>London</t>
  </si>
  <si>
    <t>North East</t>
  </si>
  <si>
    <t>Grand Total</t>
  </si>
  <si>
    <t>Air source heat pump</t>
  </si>
  <si>
    <t>Biomass boiler</t>
  </si>
  <si>
    <t>Ground source heat pump</t>
  </si>
  <si>
    <t>Ground source heat pump
(shared ground loop)</t>
  </si>
  <si>
    <t>Figure 3.3: Replaced heating systems – Scheme Year 1</t>
  </si>
  <si>
    <t xml:space="preserve">This chart shows the number and type of heating systems that have been replaced by BUS installations. </t>
  </si>
  <si>
    <t xml:space="preserve">Gas systems made up 46.3% of the total and oil was the second most common at 22.9%. </t>
  </si>
  <si>
    <t xml:space="preserve">Overall, replaced fossil fuelled systems account for 74.1% of grants paid. </t>
  </si>
  <si>
    <t>Gas</t>
  </si>
  <si>
    <t>Oil</t>
  </si>
  <si>
    <t>Direct Electric</t>
  </si>
  <si>
    <t>LPG</t>
  </si>
  <si>
    <t>Coal</t>
  </si>
  <si>
    <t>Other</t>
  </si>
  <si>
    <t>None</t>
  </si>
  <si>
    <t xml:space="preserve">15.9% of the grants paid were for properties where there was no previous heating system, all of which were eligible self-build properties. </t>
  </si>
  <si>
    <t>Figure 3.4: Proportion of grants paid for domestic vs non-domestic installations</t>
  </si>
  <si>
    <t xml:space="preserve">This chart shows the breakdown of grants paid for domestic vs non-domestic installations. </t>
  </si>
  <si>
    <t xml:space="preserve">Domestic installations accounted for 8,710 or 99.6% of all installations where this information was declared by the applicant. </t>
  </si>
  <si>
    <t>This compares to 37 or 0.4% for non-domestic. This information was not provided by the remaining 1,236 applicants.</t>
  </si>
  <si>
    <t>Domestic</t>
  </si>
  <si>
    <t>Non-domestic</t>
  </si>
  <si>
    <t>Figure 3.5: Average total quote amount for BUS grants paid (grant value included)</t>
  </si>
  <si>
    <t>Figure 3.6: Installation quote distribution by technology type (grant value included)</t>
  </si>
  <si>
    <t xml:space="preserve">This chart shows the distribution of installation quotes as reported by installers before the grant value has been deducted. </t>
  </si>
  <si>
    <t xml:space="preserve">There is a bell curve distribution for ASHP installation quotes, with installations most commonly being in the £12,501 to £15,000 range. </t>
  </si>
  <si>
    <t xml:space="preserve">Biomass follows a similar pattern to ASHPs but with installations most commonly falling in the £15,001 to £20,000 range. </t>
  </si>
  <si>
    <t xml:space="preserve">GSHPs show a distribution skewed towards the upper end of the scale with installations most commonly being in the £30,001 to £50,000 range. </t>
  </si>
  <si>
    <t>The distribution for SGL GSHPs does not seem to follow a pattern, but with the small sample size no reliable conclusions can be drawn.</t>
  </si>
  <si>
    <t>£7,501 to £10,000</t>
  </si>
  <si>
    <t>£10,001 to £12,500</t>
  </si>
  <si>
    <t>£12,501 to £15,000</t>
  </si>
  <si>
    <t>£15,001 to £20,000</t>
  </si>
  <si>
    <t>£20,001 to £30,000</t>
  </si>
  <si>
    <t>£30,001 to £50,000</t>
  </si>
  <si>
    <t>£50,001 or more</t>
  </si>
  <si>
    <t>Figure 4.1: Top 30 installers ranked by number of applications</t>
  </si>
  <si>
    <t>Applications Submitted</t>
  </si>
  <si>
    <t>Percentage of total applications</t>
  </si>
  <si>
    <t>Cumulative applications</t>
  </si>
  <si>
    <t>Cumulative percentage</t>
  </si>
  <si>
    <t>Installer rank</t>
  </si>
  <si>
    <t>Audit type</t>
  </si>
  <si>
    <t>Closed audits</t>
  </si>
  <si>
    <t>Open audits</t>
  </si>
  <si>
    <t>Compliant audits</t>
  </si>
  <si>
    <t>Non-compliant audits</t>
  </si>
  <si>
    <t>Compliance rate (%)</t>
  </si>
  <si>
    <t>Statistical (site)</t>
  </si>
  <si>
    <t>Targeted (site)</t>
  </si>
  <si>
    <t>Targeted (desk)</t>
  </si>
  <si>
    <t>Figure 5.1: Statistical and targeted audits - Scheme Year 1</t>
  </si>
  <si>
    <t>Referral source</t>
  </si>
  <si>
    <t>Cases closed</t>
  </si>
  <si>
    <t>Value of public funds protected or recoverable</t>
  </si>
  <si>
    <t>Operational</t>
  </si>
  <si>
    <t>Cases 
non-compliant</t>
  </si>
  <si>
    <t xml:space="preserve">Counter fraud/
External investigation </t>
  </si>
  <si>
    <t>Audit*</t>
  </si>
  <si>
    <t>* At the time of writing there are 17 ongoing audit investigations in relation to the 2022-23 audit programme.</t>
  </si>
  <si>
    <t>Non-Compliance</t>
  </si>
  <si>
    <t>Number of
Non-Compliances</t>
  </si>
  <si>
    <t>Existing system was not fossil fuel or electric</t>
  </si>
  <si>
    <t>Incorrect address</t>
  </si>
  <si>
    <t>Installation does not heat the whole property</t>
  </si>
  <si>
    <t>Installation first commissioned prior to 01/04/22</t>
  </si>
  <si>
    <t>No heating system installed at the property</t>
  </si>
  <si>
    <t>Percentage of
Non-Compliances</t>
  </si>
  <si>
    <t>Figure 2.4: Comparison between BUS Year 1 redemptions and average monthly DRHI deployment between 2018-19 and 2020-21</t>
  </si>
  <si>
    <t>Boiler Upgrade Scheme Annual Report Dataset - 2022-23</t>
  </si>
  <si>
    <t>Percentage of vouchers expired</t>
  </si>
  <si>
    <t xml:space="preserve">The following DRHI applications have been removed: installations located in Scotland, applications for solar thermal installations, applications from social landlords – all of which are not eligible under the BUS. </t>
  </si>
  <si>
    <t xml:space="preserve">The top ten installers were responsible for 23.1%, the top 20, 32.1% and the top 30, 38.1%. </t>
  </si>
  <si>
    <t>Totals</t>
  </si>
  <si>
    <t>No evidence of plant on site or ineligible for scheme</t>
  </si>
  <si>
    <t>Plant cannot meet eligible property space and water heating needs</t>
  </si>
  <si>
    <t>Incorrect EPC provided</t>
  </si>
  <si>
    <t>Building where heat is used does not comply with definition of a building as described in the BUS regulations</t>
  </si>
  <si>
    <t>Ineligible biomass</t>
  </si>
  <si>
    <t>Figure 5.2: Statistical audit non-compliances – Scheme Year 1</t>
  </si>
  <si>
    <t>Figure 5.3: Summary of compliance cases - Scheme Year 1</t>
  </si>
  <si>
    <t>Figure 5.4: Most common non-compliances - Scheme Year 1</t>
  </si>
  <si>
    <t>% of total</t>
  </si>
  <si>
    <r>
      <rPr>
        <b/>
        <sz val="11"/>
        <color theme="1"/>
        <rFont val="Calibri"/>
        <family val="2"/>
        <scheme val="minor"/>
      </rPr>
      <t>ASHP</t>
    </r>
    <r>
      <rPr>
        <sz val="11"/>
        <color theme="1"/>
        <rFont val="Calibri"/>
        <family val="2"/>
        <scheme val="minor"/>
      </rPr>
      <t xml:space="preserve"> = Air source heat pump</t>
    </r>
  </si>
  <si>
    <r>
      <rPr>
        <b/>
        <sz val="11"/>
        <color theme="1"/>
        <rFont val="Calibri"/>
        <family val="2"/>
        <scheme val="minor"/>
      </rPr>
      <t xml:space="preserve">GSHP </t>
    </r>
    <r>
      <rPr>
        <sz val="11"/>
        <color theme="1"/>
        <rFont val="Calibri"/>
        <family val="2"/>
        <scheme val="minor"/>
      </rPr>
      <t>= Ground source heat pump</t>
    </r>
  </si>
  <si>
    <r>
      <rPr>
        <b/>
        <sz val="11"/>
        <color theme="1"/>
        <rFont val="Calibri"/>
        <family val="2"/>
        <scheme val="minor"/>
      </rPr>
      <t>GSHP SGL</t>
    </r>
    <r>
      <rPr>
        <sz val="11"/>
        <color theme="1"/>
        <rFont val="Calibri"/>
        <family val="2"/>
        <scheme val="minor"/>
      </rPr>
      <t xml:space="preserve"> = Ground source heat pump (shared ground loop)</t>
    </r>
  </si>
  <si>
    <t xml:space="preserve">This chart shows that the top ranked installer was responsible for almost 5% of total BUS applications in Year 1. </t>
  </si>
  <si>
    <t>Total audits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</si>
</sst>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0.00_);_(&quot;£&quot;* \(#,##0.00\);_(&quot;£&quot;* &quot;-&quot;??_);_(@_)"/>
    <numFmt numFmtId="165" formatCode="0.0%"/>
    <numFmt numFmtId="166" formatCode="&quot;£&quot;#,##0"/>
  </numFmts>
  <fonts count="32">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sz val="11"/>
      <color theme="1"/>
      <name val="Calibri"/>
      <family val="2"/>
      <scheme val="minor"/>
    </font>
    <font>
      <b/>
      <sz val="10"/>
      <color theme="1"/>
      <name val="Verdana"/>
      <family val="2"/>
    </font>
    <font>
      <sz val="10"/>
      <color theme="1"/>
      <name val="Verdana"/>
      <family val="2"/>
    </font>
    <font>
      <sz val="11"/>
      <name val="CG Omega"/>
      <family val="2"/>
    </font>
    <font>
      <sz val="12"/>
      <color theme="1"/>
      <name val="Arial Narrow"/>
      <family val="2"/>
    </font>
    <font>
      <b/>
      <sz val="14"/>
      <color theme="1"/>
      <name val="Verdana"/>
      <family val="2"/>
    </font>
    <font>
      <b/>
      <sz val="12"/>
      <color theme="1"/>
      <name val="Verdana"/>
      <family val="2"/>
    </font>
    <font>
      <sz val="11"/>
      <color theme="1"/>
      <name val="Verdana"/>
      <family val="2"/>
    </font>
    <font>
      <u/>
      <sz val="11"/>
      <color theme="10"/>
      <name val="Calibri"/>
      <family val="2"/>
      <scheme val="minor"/>
    </font>
    <font>
      <sz val="10"/>
      <color rgb="FF000000"/>
      <name val="Verdana"/>
      <family val="2"/>
    </font>
    <font>
      <b/>
      <u/>
      <sz val="10"/>
      <color theme="1"/>
      <name val="Verdana"/>
      <family val="2"/>
    </font>
    <font>
      <u/>
      <sz val="10"/>
      <color theme="10"/>
      <name val="Verdana"/>
      <family val="2"/>
    </font>
    <font>
      <b/>
      <sz val="10"/>
      <color rgb="FFFF0000"/>
      <name val="Verdana"/>
      <family val="2"/>
    </font>
    <font>
      <sz val="10"/>
      <color rgb="FFFF0000"/>
      <name val="Verdana"/>
      <family val="2"/>
    </font>
    <font>
      <i/>
      <sz val="10"/>
      <color rgb="FF1D1D1B"/>
      <name val="Verdana"/>
      <family val="2"/>
    </font>
    <font>
      <i/>
      <sz val="10"/>
      <color theme="1"/>
      <name val="Verdana"/>
      <family val="2"/>
    </font>
    <font>
      <sz val="10"/>
      <color theme="0"/>
      <name val="Verdana"/>
      <family val="2"/>
    </font>
    <font>
      <sz val="8"/>
      <name val="Calibri"/>
      <family val="2"/>
      <scheme val="minor"/>
    </font>
    <font>
      <b/>
      <i/>
      <sz val="10"/>
      <color theme="1"/>
      <name val="Verdana"/>
      <family val="2"/>
    </font>
    <font>
      <sz val="10"/>
      <color rgb="FFFFFFFF"/>
      <name val="Verdana"/>
      <family val="2"/>
    </font>
    <font>
      <sz val="10"/>
      <name val="Verdana"/>
      <family val="2"/>
    </font>
    <font>
      <b/>
      <sz val="10"/>
      <color rgb="FF000000"/>
      <name val="Verdana"/>
      <family val="2"/>
    </font>
    <font>
      <b/>
      <sz val="10"/>
      <name val="Verdana"/>
      <family val="2"/>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2363AF"/>
        <bgColor indexed="64"/>
      </patternFill>
    </fill>
    <fill>
      <patternFill patternType="solid">
        <fgColor theme="0"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4">
    <xf numFmtId="0" fontId="0" fillId="0" borderId="0"/>
    <xf numFmtId="0" fontId="7" fillId="0" borderId="0"/>
    <xf numFmtId="0" fontId="8" fillId="0" borderId="0"/>
    <xf numFmtId="0" fontId="7" fillId="0" borderId="0"/>
    <xf numFmtId="0" fontId="10" fillId="0" borderId="0"/>
    <xf numFmtId="0" fontId="11" fillId="0" borderId="0"/>
    <xf numFmtId="0" fontId="11" fillId="0" borderId="0"/>
    <xf numFmtId="0" fontId="11" fillId="0" borderId="0"/>
    <xf numFmtId="0" fontId="8" fillId="0" borderId="0"/>
    <xf numFmtId="0" fontId="12" fillId="0" borderId="0"/>
    <xf numFmtId="0" fontId="10" fillId="0" borderId="0"/>
    <xf numFmtId="0" fontId="10" fillId="0" borderId="0"/>
    <xf numFmtId="0" fontId="16" fillId="0" borderId="0" applyNumberFormat="0" applyFill="0" applyBorder="0" applyAlignment="0" applyProtection="0"/>
    <xf numFmtId="164" fontId="8" fillId="0" borderId="0" applyFont="0" applyFill="0" applyBorder="0" applyAlignment="0" applyProtection="0"/>
  </cellStyleXfs>
  <cellXfs count="81">
    <xf numFmtId="0" fontId="0" fillId="0" borderId="0" xfId="0"/>
    <xf numFmtId="0" fontId="13" fillId="2" borderId="0" xfId="10" applyFont="1" applyFill="1" applyAlignment="1"/>
    <xf numFmtId="0" fontId="0" fillId="0" borderId="0" xfId="0"/>
    <xf numFmtId="0" fontId="13" fillId="2" borderId="0" xfId="10" applyFont="1" applyFill="1" applyAlignment="1">
      <alignment horizontal="left"/>
    </xf>
    <xf numFmtId="0" fontId="14" fillId="0" borderId="0" xfId="0" applyFont="1" applyAlignment="1">
      <alignment vertical="center"/>
    </xf>
    <xf numFmtId="0" fontId="15" fillId="0" borderId="0" xfId="0" applyFont="1"/>
    <xf numFmtId="0" fontId="14" fillId="2" borderId="0" xfId="10" applyFont="1" applyFill="1" applyAlignment="1">
      <alignment horizontal="left"/>
    </xf>
    <xf numFmtId="0" fontId="18" fillId="0" borderId="0" xfId="0" applyFont="1"/>
    <xf numFmtId="0" fontId="15" fillId="2" borderId="0" xfId="10" applyFont="1" applyFill="1" applyAlignment="1">
      <alignment horizontal="center"/>
    </xf>
    <xf numFmtId="0" fontId="19" fillId="0" borderId="0" xfId="12" applyFont="1" applyFill="1"/>
    <xf numFmtId="0" fontId="20" fillId="0" borderId="0" xfId="0" applyFont="1"/>
    <xf numFmtId="0" fontId="21" fillId="0" borderId="0" xfId="0" applyFont="1"/>
    <xf numFmtId="0" fontId="9" fillId="2" borderId="1" xfId="11" applyFont="1" applyFill="1" applyBorder="1"/>
    <xf numFmtId="0" fontId="6" fillId="2" borderId="1" xfId="11" applyFont="1" applyFill="1" applyBorder="1" applyAlignment="1"/>
    <xf numFmtId="14" fontId="6" fillId="2" borderId="1" xfId="11" applyNumberFormat="1" applyFont="1" applyFill="1" applyBorder="1" applyAlignment="1">
      <alignment horizontal="left"/>
    </xf>
    <xf numFmtId="0" fontId="6" fillId="2" borderId="1" xfId="11" applyFont="1" applyFill="1" applyBorder="1" applyAlignment="1">
      <alignment horizontal="left"/>
    </xf>
    <xf numFmtId="0" fontId="6" fillId="2" borderId="1" xfId="11" applyFont="1" applyFill="1" applyBorder="1"/>
    <xf numFmtId="0" fontId="6" fillId="2" borderId="1" xfId="11" applyFont="1" applyFill="1" applyBorder="1" applyAlignment="1">
      <alignment wrapText="1"/>
    </xf>
    <xf numFmtId="0" fontId="9" fillId="0" borderId="1" xfId="0" applyFont="1" applyBorder="1" applyAlignment="1">
      <alignment horizontal="left"/>
    </xf>
    <xf numFmtId="0" fontId="19" fillId="0" borderId="0" xfId="12" applyFont="1"/>
    <xf numFmtId="0" fontId="4" fillId="2" borderId="1" xfId="11" applyFont="1" applyFill="1" applyBorder="1"/>
    <xf numFmtId="0" fontId="4" fillId="2" borderId="1" xfId="11" applyFont="1" applyFill="1" applyBorder="1" applyAlignment="1">
      <alignment wrapText="1"/>
    </xf>
    <xf numFmtId="0" fontId="0" fillId="0" borderId="0" xfId="0" applyFill="1"/>
    <xf numFmtId="0" fontId="22" fillId="0" borderId="0" xfId="0" applyFont="1"/>
    <xf numFmtId="0" fontId="23" fillId="0" borderId="0" xfId="0" applyFont="1"/>
    <xf numFmtId="0" fontId="3" fillId="0" borderId="0" xfId="0" applyFont="1"/>
    <xf numFmtId="0" fontId="3" fillId="2" borderId="0" xfId="0" applyFont="1" applyFill="1"/>
    <xf numFmtId="0" fontId="9" fillId="2" borderId="0" xfId="0" applyFont="1" applyFill="1"/>
    <xf numFmtId="0" fontId="17" fillId="0" borderId="0" xfId="0" applyFont="1" applyAlignment="1"/>
    <xf numFmtId="0" fontId="9" fillId="0" borderId="0" xfId="0" applyFont="1" applyAlignment="1">
      <alignment vertical="center"/>
    </xf>
    <xf numFmtId="0" fontId="0" fillId="2" borderId="0" xfId="0" applyFill="1"/>
    <xf numFmtId="0" fontId="9" fillId="2" borderId="1" xfId="0" applyFont="1" applyFill="1" applyBorder="1" applyAlignment="1">
      <alignment horizontal="left" vertical="center"/>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5" fillId="0" borderId="1" xfId="0" applyNumberFormat="1" applyFont="1" applyBorder="1" applyAlignment="1">
      <alignment horizontal="right"/>
    </xf>
    <xf numFmtId="3" fontId="5" fillId="0" borderId="1" xfId="13" applyNumberFormat="1" applyFont="1" applyFill="1" applyBorder="1" applyAlignment="1">
      <alignment horizontal="right"/>
    </xf>
    <xf numFmtId="3" fontId="2" fillId="0" borderId="1" xfId="0" quotePrefix="1" applyNumberFormat="1" applyFont="1" applyBorder="1" applyAlignment="1">
      <alignment horizontal="right"/>
    </xf>
    <xf numFmtId="3" fontId="2" fillId="0" borderId="1" xfId="0" applyNumberFormat="1" applyFont="1" applyBorder="1"/>
    <xf numFmtId="0" fontId="9" fillId="0" borderId="1" xfId="0" applyFont="1" applyBorder="1" applyAlignment="1">
      <alignment horizontal="left" vertical="center"/>
    </xf>
    <xf numFmtId="3" fontId="2" fillId="0" borderId="1" xfId="0" quotePrefix="1" applyNumberFormat="1" applyFont="1" applyBorder="1" applyAlignment="1">
      <alignment horizontal="center" vertical="center"/>
    </xf>
    <xf numFmtId="3" fontId="5"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165" fontId="2" fillId="0" borderId="1" xfId="0" quotePrefix="1" applyNumberFormat="1" applyFont="1" applyBorder="1" applyAlignment="1">
      <alignment horizontal="center" vertical="center" wrapText="1"/>
    </xf>
    <xf numFmtId="0" fontId="2" fillId="0" borderId="1" xfId="0" applyFont="1" applyBorder="1" applyAlignment="1">
      <alignment vertical="center"/>
    </xf>
    <xf numFmtId="0" fontId="9" fillId="0" borderId="1" xfId="0" applyFont="1" applyBorder="1" applyAlignment="1">
      <alignment vertical="center"/>
    </xf>
    <xf numFmtId="3" fontId="9" fillId="0" borderId="1" xfId="0" quotePrefix="1" applyNumberFormat="1" applyFont="1" applyBorder="1" applyAlignment="1">
      <alignment horizontal="center" vertical="center"/>
    </xf>
    <xf numFmtId="0" fontId="24" fillId="3" borderId="1" xfId="0" applyFont="1" applyFill="1" applyBorder="1" applyAlignment="1">
      <alignment horizontal="right"/>
    </xf>
    <xf numFmtId="0" fontId="24" fillId="3" borderId="1" xfId="0" applyFont="1" applyFill="1" applyBorder="1" applyAlignment="1">
      <alignment horizontal="left" vertical="center"/>
    </xf>
    <xf numFmtId="165" fontId="2" fillId="0" borderId="1" xfId="0" applyNumberFormat="1" applyFont="1" applyBorder="1" applyAlignment="1">
      <alignment horizontal="center" vertical="center"/>
    </xf>
    <xf numFmtId="0" fontId="2" fillId="0" borderId="0" xfId="0" applyFont="1"/>
    <xf numFmtId="0" fontId="24" fillId="3" borderId="2" xfId="0" applyFont="1" applyFill="1" applyBorder="1" applyAlignment="1">
      <alignment horizontal="center" vertical="center"/>
    </xf>
    <xf numFmtId="165" fontId="2" fillId="0" borderId="3" xfId="0" applyNumberFormat="1" applyFont="1" applyBorder="1" applyAlignment="1">
      <alignment horizontal="center" vertical="center"/>
    </xf>
    <xf numFmtId="166" fontId="2" fillId="2" borderId="1" xfId="0" applyNumberFormat="1" applyFont="1" applyFill="1" applyBorder="1" applyAlignment="1">
      <alignment horizontal="center" vertical="center" wrapText="1"/>
    </xf>
    <xf numFmtId="165" fontId="2" fillId="0" borderId="1" xfId="0" quotePrefix="1" applyNumberFormat="1" applyFont="1" applyBorder="1" applyAlignment="1">
      <alignment horizontal="center" vertical="center"/>
    </xf>
    <xf numFmtId="0" fontId="24" fillId="3" borderId="2" xfId="0" applyFont="1" applyFill="1" applyBorder="1" applyAlignment="1">
      <alignment horizontal="center" vertical="center" wrapText="1"/>
    </xf>
    <xf numFmtId="1" fontId="2" fillId="0" borderId="1" xfId="0" applyNumberFormat="1" applyFont="1" applyBorder="1" applyAlignment="1">
      <alignment horizontal="center" vertical="center"/>
    </xf>
    <xf numFmtId="0" fontId="27" fillId="3" borderId="1" xfId="0" applyFont="1" applyFill="1" applyBorder="1" applyAlignment="1">
      <alignment vertical="center" wrapText="1"/>
    </xf>
    <xf numFmtId="0" fontId="27" fillId="3" borderId="1" xfId="0" applyFont="1" applyFill="1" applyBorder="1" applyAlignment="1">
      <alignment horizontal="right" vertical="center" wrapText="1"/>
    </xf>
    <xf numFmtId="0" fontId="28" fillId="0" borderId="1" xfId="0" applyFont="1" applyBorder="1" applyAlignment="1">
      <alignment vertical="center" wrapText="1"/>
    </xf>
    <xf numFmtId="0" fontId="28" fillId="0" borderId="1" xfId="0" applyFont="1" applyBorder="1" applyAlignment="1">
      <alignment horizontal="right" vertical="center" wrapText="1"/>
    </xf>
    <xf numFmtId="165" fontId="28" fillId="0" borderId="1" xfId="0" applyNumberFormat="1" applyFont="1" applyBorder="1" applyAlignment="1">
      <alignment horizontal="right" vertical="center" wrapText="1"/>
    </xf>
    <xf numFmtId="0" fontId="17" fillId="0" borderId="1" xfId="0" applyFont="1" applyBorder="1" applyAlignment="1">
      <alignment vertical="center" wrapText="1"/>
    </xf>
    <xf numFmtId="0" fontId="17" fillId="0" borderId="1" xfId="0" applyFont="1" applyBorder="1" applyAlignment="1">
      <alignment horizontal="right" vertical="center" wrapText="1"/>
    </xf>
    <xf numFmtId="0" fontId="29" fillId="0" borderId="1" xfId="0" applyFont="1" applyBorder="1" applyAlignment="1">
      <alignment vertical="center" wrapText="1"/>
    </xf>
    <xf numFmtId="0" fontId="29" fillId="0" borderId="1" xfId="0" applyFont="1" applyBorder="1" applyAlignment="1">
      <alignment horizontal="right" vertical="center" wrapText="1"/>
    </xf>
    <xf numFmtId="166" fontId="29" fillId="0" borderId="1" xfId="0" applyNumberFormat="1" applyFont="1" applyBorder="1" applyAlignment="1">
      <alignment horizontal="right" vertical="center" wrapText="1"/>
    </xf>
    <xf numFmtId="0" fontId="1" fillId="2" borderId="0" xfId="0" applyFont="1" applyFill="1"/>
    <xf numFmtId="165" fontId="17" fillId="0" borderId="1" xfId="0" applyNumberFormat="1" applyFont="1" applyBorder="1" applyAlignment="1">
      <alignment horizontal="right" vertical="center" wrapText="1"/>
    </xf>
    <xf numFmtId="0" fontId="30" fillId="0" borderId="1" xfId="0" applyFont="1" applyBorder="1" applyAlignment="1">
      <alignment vertical="center" wrapText="1"/>
    </xf>
    <xf numFmtId="0" fontId="30" fillId="0" borderId="1" xfId="0" applyFont="1" applyBorder="1" applyAlignment="1">
      <alignment horizontal="right" vertical="center" wrapText="1"/>
    </xf>
    <xf numFmtId="165" fontId="30" fillId="0" borderId="1" xfId="0" applyNumberFormat="1" applyFont="1" applyBorder="1" applyAlignment="1">
      <alignment horizontal="right" vertical="center" wrapText="1"/>
    </xf>
    <xf numFmtId="9" fontId="30" fillId="0" borderId="1" xfId="0" applyNumberFormat="1" applyFont="1" applyBorder="1" applyAlignment="1">
      <alignment horizontal="right" vertical="center" wrapText="1"/>
    </xf>
    <xf numFmtId="165" fontId="29" fillId="0" borderId="1" xfId="0" applyNumberFormat="1" applyFont="1" applyBorder="1" applyAlignment="1">
      <alignment horizontal="right" vertical="center" wrapText="1"/>
    </xf>
    <xf numFmtId="166" fontId="17" fillId="0" borderId="1" xfId="0" applyNumberFormat="1" applyFont="1" applyBorder="1" applyAlignment="1">
      <alignment horizontal="right" vertical="center" wrapText="1"/>
    </xf>
    <xf numFmtId="165" fontId="9" fillId="0" borderId="1" xfId="0" applyNumberFormat="1" applyFont="1" applyBorder="1" applyAlignment="1">
      <alignment horizontal="center" vertical="center"/>
    </xf>
    <xf numFmtId="0" fontId="0" fillId="4" borderId="1" xfId="0" applyFill="1" applyBorder="1"/>
  </cellXfs>
  <cellStyles count="14">
    <cellStyle name="Currency" xfId="13" builtinId="4"/>
    <cellStyle name="Hyperlink" xfId="12" builtinId="8"/>
    <cellStyle name="Normal" xfId="0" builtinId="0"/>
    <cellStyle name="Normal 10 2 2 2" xfId="8" xr:uid="{C4D639BC-B1C5-49D4-8D01-02F58FB3B41F}"/>
    <cellStyle name="Normal 11" xfId="9" xr:uid="{876DFA2E-D199-4936-B7F4-20E77E2A2F88}"/>
    <cellStyle name="Normal 2" xfId="4" xr:uid="{60BF4E89-2094-4D37-ACFF-BFE9F730FC15}"/>
    <cellStyle name="Normal 2 2" xfId="6" xr:uid="{5072F99F-DE08-4D8A-BC4C-87265DF9D7BC}"/>
    <cellStyle name="Normal 2 2 2" xfId="5" xr:uid="{296D719E-A3C7-40AF-A9CC-49489E8DE2CD}"/>
    <cellStyle name="Normal 2 2 2 2" xfId="2" xr:uid="{DDC4CF98-426C-4E3D-BDDF-BC8790C0B251}"/>
    <cellStyle name="Normal 2 2 3" xfId="11" xr:uid="{EDBFA312-823F-40D3-8484-5705906445A8}"/>
    <cellStyle name="Normal 3" xfId="10" xr:uid="{DC87EA74-2F32-4CF2-90FC-41893C672F46}"/>
    <cellStyle name="Normal 3 2" xfId="1" xr:uid="{6119C7D2-C07F-4428-B991-73CC330B9F68}"/>
    <cellStyle name="Normal 4 9" xfId="3" xr:uid="{6362C2AC-67EC-4E6B-B3BC-FCDA2F072792}"/>
    <cellStyle name="Normal 62" xfId="7" xr:uid="{9E412F37-C1C3-4518-AA10-516DD8E94A60}"/>
  </cellStyles>
  <dxfs count="0"/>
  <tableStyles count="1" defaultTableStyle="TableStyleMedium2" defaultPivotStyle="PivotStyleLight16">
    <tableStyle name="Table Style 1" pivot="0" count="0" xr9:uid="{1485EEDA-B283-488D-8070-CD06AAB9F344}"/>
  </tableStyles>
  <colors>
    <mruColors>
      <color rgb="FFCD1F45"/>
      <color rgb="FF2363AF"/>
      <color rgb="FFE2C700"/>
      <color rgb="FF079448"/>
      <color rgb="FFCC3399"/>
      <color rgb="FF51C1B5"/>
      <color rgb="FF9E712A"/>
      <color rgb="FFA1ABB2"/>
      <color rgb="FF45286F"/>
      <color rgb="FF91AE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84758239133584"/>
          <c:y val="3.8805555555555558E-2"/>
          <c:w val="0.84563389546470791"/>
          <c:h val="0.72217699202694008"/>
        </c:manualLayout>
      </c:layout>
      <c:lineChart>
        <c:grouping val="standard"/>
        <c:varyColors val="0"/>
        <c:ser>
          <c:idx val="1"/>
          <c:order val="0"/>
          <c:tx>
            <c:v>BUS redemptions received</c:v>
          </c:tx>
          <c:spPr>
            <a:ln w="28575" cap="rnd">
              <a:solidFill>
                <a:srgbClr val="2363AF"/>
              </a:solidFill>
              <a:round/>
            </a:ln>
            <a:effectLst/>
          </c:spPr>
          <c:marker>
            <c:symbol val="circle"/>
            <c:size val="7"/>
            <c:spPr>
              <a:solidFill>
                <a:schemeClr val="tx1"/>
              </a:solidFill>
              <a:ln w="9525">
                <a:noFill/>
              </a:ln>
              <a:effectLst/>
            </c:spPr>
          </c:marker>
          <c:cat>
            <c:strRef>
              <c:extLst>
                <c:ext xmlns:c15="http://schemas.microsoft.com/office/drawing/2012/chart" uri="{02D57815-91ED-43cb-92C2-25804820EDAC}">
                  <c15:fullRef>
                    <c15:sqref>'Fig 2.4 '!$C$35:$N$35</c15:sqref>
                  </c15:fullRef>
                </c:ext>
              </c:extLst>
              <c:f>'Fig 2.4 '!$D$35:$N$35</c:f>
              <c:strCache>
                <c:ptCount val="11"/>
                <c:pt idx="0">
                  <c:v>May</c:v>
                </c:pt>
                <c:pt idx="1">
                  <c:v>June</c:v>
                </c:pt>
                <c:pt idx="2">
                  <c:v>July</c:v>
                </c:pt>
                <c:pt idx="3">
                  <c:v>August</c:v>
                </c:pt>
                <c:pt idx="4">
                  <c:v>September</c:v>
                </c:pt>
                <c:pt idx="5">
                  <c:v>October</c:v>
                </c:pt>
                <c:pt idx="6">
                  <c:v>November</c:v>
                </c:pt>
                <c:pt idx="7">
                  <c:v>December</c:v>
                </c:pt>
                <c:pt idx="8">
                  <c:v>January</c:v>
                </c:pt>
                <c:pt idx="9">
                  <c:v>February</c:v>
                </c:pt>
                <c:pt idx="10">
                  <c:v>March</c:v>
                </c:pt>
              </c:strCache>
            </c:strRef>
          </c:cat>
          <c:val>
            <c:numRef>
              <c:extLst>
                <c:ext xmlns:c15="http://schemas.microsoft.com/office/drawing/2012/chart" uri="{02D57815-91ED-43cb-92C2-25804820EDAC}">
                  <c15:fullRef>
                    <c15:sqref>'Fig 2.4 '!$C$36:$N$36</c15:sqref>
                  </c15:fullRef>
                </c:ext>
              </c:extLst>
              <c:f>'Fig 2.4 '!$D$36:$N$36</c:f>
              <c:numCache>
                <c:formatCode>#,##0</c:formatCode>
                <c:ptCount val="11"/>
                <c:pt idx="0">
                  <c:v>175</c:v>
                </c:pt>
                <c:pt idx="1">
                  <c:v>162</c:v>
                </c:pt>
                <c:pt idx="2">
                  <c:v>854</c:v>
                </c:pt>
                <c:pt idx="3">
                  <c:v>1022</c:v>
                </c:pt>
                <c:pt idx="4">
                  <c:v>1104</c:v>
                </c:pt>
                <c:pt idx="5">
                  <c:v>1304</c:v>
                </c:pt>
                <c:pt idx="6">
                  <c:v>1339</c:v>
                </c:pt>
                <c:pt idx="7">
                  <c:v>1016</c:v>
                </c:pt>
                <c:pt idx="8">
                  <c:v>1153</c:v>
                </c:pt>
                <c:pt idx="9">
                  <c:v>1042</c:v>
                </c:pt>
                <c:pt idx="10">
                  <c:v>1126</c:v>
                </c:pt>
              </c:numCache>
            </c:numRef>
          </c:val>
          <c:smooth val="0"/>
          <c:extLst>
            <c:ext xmlns:c16="http://schemas.microsoft.com/office/drawing/2014/chart" uri="{C3380CC4-5D6E-409C-BE32-E72D297353CC}">
              <c16:uniqueId val="{00000000-8587-44EB-9216-49332352D2FA}"/>
            </c:ext>
          </c:extLst>
        </c:ser>
        <c:ser>
          <c:idx val="3"/>
          <c:order val="1"/>
          <c:tx>
            <c:v>DRHI successful applications</c:v>
          </c:tx>
          <c:spPr>
            <a:ln w="28575" cap="rnd">
              <a:solidFill>
                <a:srgbClr val="CD1F45"/>
              </a:solidFill>
              <a:prstDash val="sysDot"/>
              <a:round/>
            </a:ln>
            <a:effectLst/>
          </c:spPr>
          <c:marker>
            <c:symbol val="circle"/>
            <c:size val="7"/>
            <c:spPr>
              <a:solidFill>
                <a:schemeClr val="tx1"/>
              </a:solidFill>
              <a:ln w="9525">
                <a:noFill/>
              </a:ln>
              <a:effectLst/>
            </c:spPr>
          </c:marker>
          <c:cat>
            <c:strRef>
              <c:extLst>
                <c:ext xmlns:c15="http://schemas.microsoft.com/office/drawing/2012/chart" uri="{02D57815-91ED-43cb-92C2-25804820EDAC}">
                  <c15:fullRef>
                    <c15:sqref>'Fig 2.4 '!$D$35:$N$35</c15:sqref>
                  </c15:fullRef>
                </c:ext>
              </c:extLst>
              <c:f>'Fig 2.4 '!$E$35:$N$35</c:f>
              <c:strCache>
                <c:ptCount val="10"/>
                <c:pt idx="0">
                  <c:v>June</c:v>
                </c:pt>
                <c:pt idx="1">
                  <c:v>July</c:v>
                </c:pt>
                <c:pt idx="2">
                  <c:v>August</c:v>
                </c:pt>
                <c:pt idx="3">
                  <c:v>September</c:v>
                </c:pt>
                <c:pt idx="4">
                  <c:v>October</c:v>
                </c:pt>
                <c:pt idx="5">
                  <c:v>November</c:v>
                </c:pt>
                <c:pt idx="6">
                  <c:v>December</c:v>
                </c:pt>
                <c:pt idx="7">
                  <c:v>January</c:v>
                </c:pt>
                <c:pt idx="8">
                  <c:v>February</c:v>
                </c:pt>
                <c:pt idx="9">
                  <c:v>March</c:v>
                </c:pt>
              </c:strCache>
            </c:strRef>
          </c:cat>
          <c:val>
            <c:numRef>
              <c:extLst>
                <c:ext xmlns:c15="http://schemas.microsoft.com/office/drawing/2012/chart" uri="{02D57815-91ED-43cb-92C2-25804820EDAC}">
                  <c15:fullRef>
                    <c15:sqref>'Fig 2.4 '!$D$38:$N$38</c15:sqref>
                  </c15:fullRef>
                </c:ext>
              </c:extLst>
              <c:f>'Fig 2.4 '!$E$38:$N$38</c:f>
              <c:numCache>
                <c:formatCode>#,##0</c:formatCode>
                <c:ptCount val="10"/>
                <c:pt idx="0">
                  <c:v>694.33333333333337</c:v>
                </c:pt>
                <c:pt idx="1">
                  <c:v>381.33333333333331</c:v>
                </c:pt>
                <c:pt idx="2">
                  <c:v>360.33333333333331</c:v>
                </c:pt>
                <c:pt idx="3">
                  <c:v>379.66666666666669</c:v>
                </c:pt>
                <c:pt idx="4">
                  <c:v>446.33333333333331</c:v>
                </c:pt>
                <c:pt idx="5">
                  <c:v>432.33333333333331</c:v>
                </c:pt>
                <c:pt idx="6">
                  <c:v>462.33333333333331</c:v>
                </c:pt>
                <c:pt idx="7">
                  <c:v>652.66666666666663</c:v>
                </c:pt>
                <c:pt idx="8">
                  <c:v>642</c:v>
                </c:pt>
                <c:pt idx="9">
                  <c:v>537.66666666666663</c:v>
                </c:pt>
              </c:numCache>
            </c:numRef>
          </c:val>
          <c:smooth val="0"/>
          <c:extLst>
            <c:ext xmlns:c16="http://schemas.microsoft.com/office/drawing/2014/chart" uri="{C3380CC4-5D6E-409C-BE32-E72D297353CC}">
              <c16:uniqueId val="{00000001-8587-44EB-9216-49332352D2FA}"/>
            </c:ext>
          </c:extLst>
        </c:ser>
        <c:dLbls>
          <c:showLegendKey val="0"/>
          <c:showVal val="0"/>
          <c:showCatName val="0"/>
          <c:showSerName val="0"/>
          <c:showPercent val="0"/>
          <c:showBubbleSize val="0"/>
        </c:dLbls>
        <c:marker val="1"/>
        <c:smooth val="0"/>
        <c:axId val="1408924768"/>
        <c:axId val="1408921856"/>
      </c:lineChart>
      <c:catAx>
        <c:axId val="1408924768"/>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408921856"/>
        <c:crosses val="autoZero"/>
        <c:auto val="1"/>
        <c:lblAlgn val="ctr"/>
        <c:lblOffset val="100"/>
        <c:noMultiLvlLbl val="0"/>
      </c:catAx>
      <c:valAx>
        <c:axId val="1408921856"/>
        <c:scaling>
          <c:orientation val="minMax"/>
        </c:scaling>
        <c:delete val="0"/>
        <c:axPos val="l"/>
        <c:majorGridlines>
          <c:spPr>
            <a:ln w="3175" cap="flat" cmpd="sng" algn="ctr">
              <a:solidFill>
                <a:schemeClr val="bg1">
                  <a:lumMod val="7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Redemptions/applications</a:t>
                </a:r>
              </a:p>
            </c:rich>
          </c:tx>
          <c:layout>
            <c:manualLayout>
              <c:xMode val="edge"/>
              <c:yMode val="edge"/>
              <c:x val="7.82577712345877E-3"/>
              <c:y val="4.79007407501767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1"/>
        <c:majorTickMark val="out"/>
        <c:minorTickMark val="none"/>
        <c:tickLblPos val="nextTo"/>
        <c:spPr>
          <a:noFill/>
          <a:ln w="3175">
            <a:solidFill>
              <a:schemeClr val="tx1"/>
            </a:solidFill>
            <a:prstDash val="soli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408924768"/>
        <c:crosses val="autoZero"/>
        <c:crossBetween val="between"/>
      </c:valAx>
      <c:spPr>
        <a:noFill/>
        <a:ln>
          <a:noFill/>
        </a:ln>
        <a:effectLst/>
      </c:spPr>
    </c:plotArea>
    <c:legend>
      <c:legendPos val="b"/>
      <c:layout>
        <c:manualLayout>
          <c:xMode val="edge"/>
          <c:yMode val="edge"/>
          <c:x val="7.3275441331298402E-2"/>
          <c:y val="0.94216540404040394"/>
          <c:w val="0.84515706742187435"/>
          <c:h val="5.78345959595959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79448"/>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3.1'!$C$35:$F$35</c:f>
              <c:strCache>
                <c:ptCount val="4"/>
                <c:pt idx="0">
                  <c:v>Air source heat pumps</c:v>
                </c:pt>
                <c:pt idx="1">
                  <c:v>Ground source heat pumps</c:v>
                </c:pt>
                <c:pt idx="2">
                  <c:v>Biomass boilers</c:v>
                </c:pt>
                <c:pt idx="3">
                  <c:v>Ground source heat pumps
(shared ground loop)</c:v>
                </c:pt>
              </c:strCache>
            </c:strRef>
          </c:cat>
          <c:val>
            <c:numRef>
              <c:f>'Fig 3.1'!$C$36:$F$36</c:f>
              <c:numCache>
                <c:formatCode>#,##0</c:formatCode>
                <c:ptCount val="4"/>
                <c:pt idx="0">
                  <c:v>9617</c:v>
                </c:pt>
                <c:pt idx="1">
                  <c:v>243</c:v>
                </c:pt>
                <c:pt idx="2">
                  <c:v>114</c:v>
                </c:pt>
                <c:pt idx="3">
                  <c:v>9</c:v>
                </c:pt>
              </c:numCache>
            </c:numRef>
          </c:val>
          <c:extLst>
            <c:ext xmlns:c16="http://schemas.microsoft.com/office/drawing/2014/chart" uri="{C3380CC4-5D6E-409C-BE32-E72D297353CC}">
              <c16:uniqueId val="{00000004-799D-4D82-B056-52A41606A4E4}"/>
            </c:ext>
          </c:extLst>
        </c:ser>
        <c:dLbls>
          <c:showLegendKey val="0"/>
          <c:showVal val="0"/>
          <c:showCatName val="0"/>
          <c:showSerName val="0"/>
          <c:showPercent val="0"/>
          <c:showBubbleSize val="0"/>
        </c:dLbls>
        <c:gapWidth val="50"/>
        <c:overlap val="-27"/>
        <c:axId val="2014445680"/>
        <c:axId val="2014457744"/>
      </c:barChart>
      <c:catAx>
        <c:axId val="201444568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014457744"/>
        <c:crosses val="autoZero"/>
        <c:auto val="1"/>
        <c:lblAlgn val="ctr"/>
        <c:lblOffset val="100"/>
        <c:noMultiLvlLbl val="0"/>
      </c:catAx>
      <c:valAx>
        <c:axId val="2014457744"/>
        <c:scaling>
          <c:orientation val="minMax"/>
        </c:scaling>
        <c:delete val="0"/>
        <c:axPos val="l"/>
        <c:majorGridlines>
          <c:spPr>
            <a:ln w="317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Grants paid</a:t>
                </a:r>
              </a:p>
            </c:rich>
          </c:tx>
          <c:layout>
            <c:manualLayout>
              <c:xMode val="edge"/>
              <c:yMode val="edge"/>
              <c:x val="0"/>
              <c:y val="6.221203089997159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014445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82949062504911"/>
          <c:y val="7.0555555555555552E-2"/>
          <c:w val="0.84963930406902732"/>
          <c:h val="0.82423809523809521"/>
        </c:manualLayout>
      </c:layout>
      <c:barChart>
        <c:barDir val="col"/>
        <c:grouping val="clustered"/>
        <c:varyColors val="0"/>
        <c:ser>
          <c:idx val="0"/>
          <c:order val="0"/>
          <c:spPr>
            <a:solidFill>
              <a:srgbClr val="079448"/>
            </a:solidFill>
            <a:ln w="3175">
              <a:solidFill>
                <a:schemeClr val="tx1"/>
              </a:solidFill>
            </a:ln>
            <a:effectLst/>
          </c:spPr>
          <c:invertIfNegative val="0"/>
          <c:dLbls>
            <c:dLbl>
              <c:idx val="0"/>
              <c:spPr>
                <a:noFill/>
                <a:ln w="317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6246"/>
                        <a:gd name="adj2" fmla="val 8741"/>
                      </a:avLst>
                    </a:prstGeom>
                    <a:noFill/>
                    <a:ln>
                      <a:noFill/>
                    </a:ln>
                  </c15:spPr>
                </c:ext>
                <c:ext xmlns:c16="http://schemas.microsoft.com/office/drawing/2014/chart" uri="{C3380CC4-5D6E-409C-BE32-E72D297353CC}">
                  <c16:uniqueId val="{00000000-6203-4333-8256-4CC1EB8D82E8}"/>
                </c:ext>
              </c:extLst>
            </c:dLbl>
            <c:dLbl>
              <c:idx val="1"/>
              <c:spPr>
                <a:noFill/>
                <a:ln w="317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561"/>
                        <a:gd name="adj2" fmla="val 4292"/>
                      </a:avLst>
                    </a:prstGeom>
                    <a:noFill/>
                    <a:ln>
                      <a:noFill/>
                    </a:ln>
                  </c15:spPr>
                </c:ext>
                <c:ext xmlns:c16="http://schemas.microsoft.com/office/drawing/2014/chart" uri="{C3380CC4-5D6E-409C-BE32-E72D297353CC}">
                  <c16:uniqueId val="{00000001-6203-4333-8256-4CC1EB8D82E8}"/>
                </c:ext>
              </c:extLst>
            </c:dLbl>
            <c:dLbl>
              <c:idx val="2"/>
              <c:spPr>
                <a:noFill/>
                <a:ln w="317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228"/>
                        <a:gd name="adj2" fmla="val 13526"/>
                      </a:avLst>
                    </a:prstGeom>
                    <a:noFill/>
                    <a:ln>
                      <a:noFill/>
                    </a:ln>
                  </c15:spPr>
                </c:ext>
                <c:ext xmlns:c16="http://schemas.microsoft.com/office/drawing/2014/chart" uri="{C3380CC4-5D6E-409C-BE32-E72D297353CC}">
                  <c16:uniqueId val="{00000002-6203-4333-8256-4CC1EB8D82E8}"/>
                </c:ext>
              </c:extLst>
            </c:dLbl>
            <c:dLbl>
              <c:idx val="3"/>
              <c:spPr>
                <a:noFill/>
                <a:ln w="317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7094"/>
                        <a:gd name="adj2" fmla="val -325"/>
                      </a:avLst>
                    </a:prstGeom>
                    <a:noFill/>
                    <a:ln>
                      <a:noFill/>
                    </a:ln>
                  </c15:spPr>
                </c:ext>
                <c:ext xmlns:c16="http://schemas.microsoft.com/office/drawing/2014/chart" uri="{C3380CC4-5D6E-409C-BE32-E72D297353CC}">
                  <c16:uniqueId val="{00000003-6203-4333-8256-4CC1EB8D82E8}"/>
                </c:ext>
              </c:extLst>
            </c:dLbl>
            <c:dLbl>
              <c:idx val="4"/>
              <c:spPr>
                <a:noFill/>
                <a:ln w="317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0"/>
                        <a:gd name="adj2" fmla="val 24607"/>
                      </a:avLst>
                    </a:prstGeom>
                    <a:noFill/>
                    <a:ln>
                      <a:noFill/>
                    </a:ln>
                  </c15:spPr>
                </c:ext>
                <c:ext xmlns:c16="http://schemas.microsoft.com/office/drawing/2014/chart" uri="{C3380CC4-5D6E-409C-BE32-E72D297353CC}">
                  <c16:uniqueId val="{00000004-6203-4333-8256-4CC1EB8D82E8}"/>
                </c:ext>
              </c:extLst>
            </c:dLbl>
            <c:dLbl>
              <c:idx val="5"/>
              <c:spPr>
                <a:noFill/>
                <a:ln w="317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774"/>
                        <a:gd name="adj2" fmla="val -786"/>
                      </a:avLst>
                    </a:prstGeom>
                    <a:noFill/>
                    <a:ln>
                      <a:noFill/>
                    </a:ln>
                  </c15:spPr>
                </c:ext>
                <c:ext xmlns:c16="http://schemas.microsoft.com/office/drawing/2014/chart" uri="{C3380CC4-5D6E-409C-BE32-E72D297353CC}">
                  <c16:uniqueId val="{00000005-6203-4333-8256-4CC1EB8D82E8}"/>
                </c:ext>
              </c:extLst>
            </c:dLbl>
            <c:dLbl>
              <c:idx val="6"/>
              <c:spPr>
                <a:noFill/>
                <a:ln w="317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561"/>
                        <a:gd name="adj2" fmla="val 8909"/>
                      </a:avLst>
                    </a:prstGeom>
                    <a:noFill/>
                    <a:ln>
                      <a:noFill/>
                    </a:ln>
                  </c15:spPr>
                </c:ext>
                <c:ext xmlns:c16="http://schemas.microsoft.com/office/drawing/2014/chart" uri="{C3380CC4-5D6E-409C-BE32-E72D297353CC}">
                  <c16:uniqueId val="{00000006-6203-4333-8256-4CC1EB8D82E8}"/>
                </c:ext>
              </c:extLst>
            </c:dLbl>
            <c:spPr>
              <a:noFill/>
              <a:ln w="3175">
                <a:noFill/>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 3.3'!$C$37:$I$37</c:f>
              <c:strCache>
                <c:ptCount val="7"/>
                <c:pt idx="0">
                  <c:v>Gas</c:v>
                </c:pt>
                <c:pt idx="1">
                  <c:v>Oil</c:v>
                </c:pt>
                <c:pt idx="2">
                  <c:v>Direct Electric</c:v>
                </c:pt>
                <c:pt idx="3">
                  <c:v>LPG</c:v>
                </c:pt>
                <c:pt idx="4">
                  <c:v>Coal</c:v>
                </c:pt>
                <c:pt idx="5">
                  <c:v>Other</c:v>
                </c:pt>
                <c:pt idx="6">
                  <c:v>None</c:v>
                </c:pt>
              </c:strCache>
            </c:strRef>
          </c:cat>
          <c:val>
            <c:numRef>
              <c:f>'Fig 3.3'!$C$38:$I$38</c:f>
              <c:numCache>
                <c:formatCode>#,##0</c:formatCode>
                <c:ptCount val="7"/>
                <c:pt idx="0">
                  <c:v>4626</c:v>
                </c:pt>
                <c:pt idx="1">
                  <c:v>2289</c:v>
                </c:pt>
                <c:pt idx="2">
                  <c:v>880</c:v>
                </c:pt>
                <c:pt idx="3">
                  <c:v>359</c:v>
                </c:pt>
                <c:pt idx="4">
                  <c:v>124</c:v>
                </c:pt>
                <c:pt idx="5">
                  <c:v>113</c:v>
                </c:pt>
                <c:pt idx="6">
                  <c:v>1592</c:v>
                </c:pt>
              </c:numCache>
            </c:numRef>
          </c:val>
          <c:extLst>
            <c:ext xmlns:c16="http://schemas.microsoft.com/office/drawing/2014/chart" uri="{C3380CC4-5D6E-409C-BE32-E72D297353CC}">
              <c16:uniqueId val="{00000007-6203-4333-8256-4CC1EB8D82E8}"/>
            </c:ext>
          </c:extLst>
        </c:ser>
        <c:dLbls>
          <c:showLegendKey val="0"/>
          <c:showVal val="0"/>
          <c:showCatName val="0"/>
          <c:showSerName val="0"/>
          <c:showPercent val="0"/>
          <c:showBubbleSize val="0"/>
        </c:dLbls>
        <c:gapWidth val="50"/>
        <c:axId val="1749602544"/>
        <c:axId val="1749605040"/>
      </c:barChart>
      <c:catAx>
        <c:axId val="17496025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749605040"/>
        <c:crosses val="autoZero"/>
        <c:auto val="1"/>
        <c:lblAlgn val="ctr"/>
        <c:lblOffset val="100"/>
        <c:noMultiLvlLbl val="0"/>
      </c:catAx>
      <c:valAx>
        <c:axId val="1749605040"/>
        <c:scaling>
          <c:orientation val="minMax"/>
        </c:scaling>
        <c:delete val="0"/>
        <c:axPos val="l"/>
        <c:majorGridlines>
          <c:spPr>
            <a:ln w="3175" cap="flat" cmpd="sng" algn="ctr">
              <a:solidFill>
                <a:schemeClr val="bg1">
                  <a:lumMod val="7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Heating systems replaced</a:t>
                </a:r>
              </a:p>
            </c:rich>
          </c:tx>
          <c:layout>
            <c:manualLayout>
              <c:xMode val="edge"/>
              <c:yMode val="edge"/>
              <c:x val="9.3659924245996194E-3"/>
              <c:y val="6.01108585858585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749602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79448"/>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3.4'!$C$37:$D$37</c:f>
              <c:strCache>
                <c:ptCount val="2"/>
                <c:pt idx="0">
                  <c:v>Domestic</c:v>
                </c:pt>
                <c:pt idx="1">
                  <c:v>Non-domestic</c:v>
                </c:pt>
              </c:strCache>
            </c:strRef>
          </c:cat>
          <c:val>
            <c:numRef>
              <c:f>'Fig 3.4'!$C$38:$D$38</c:f>
              <c:numCache>
                <c:formatCode>#,##0</c:formatCode>
                <c:ptCount val="2"/>
                <c:pt idx="0">
                  <c:v>8710</c:v>
                </c:pt>
                <c:pt idx="1">
                  <c:v>37</c:v>
                </c:pt>
              </c:numCache>
            </c:numRef>
          </c:val>
          <c:extLst>
            <c:ext xmlns:c16="http://schemas.microsoft.com/office/drawing/2014/chart" uri="{C3380CC4-5D6E-409C-BE32-E72D297353CC}">
              <c16:uniqueId val="{00000002-450D-4A6C-88F6-BCE53110970A}"/>
            </c:ext>
          </c:extLst>
        </c:ser>
        <c:dLbls>
          <c:showLegendKey val="0"/>
          <c:showVal val="0"/>
          <c:showCatName val="0"/>
          <c:showSerName val="0"/>
          <c:showPercent val="0"/>
          <c:showBubbleSize val="0"/>
        </c:dLbls>
        <c:gapWidth val="100"/>
        <c:overlap val="-27"/>
        <c:axId val="1920774800"/>
        <c:axId val="1920766480"/>
      </c:barChart>
      <c:catAx>
        <c:axId val="192077480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920766480"/>
        <c:crosses val="autoZero"/>
        <c:auto val="1"/>
        <c:lblAlgn val="ctr"/>
        <c:lblOffset val="100"/>
        <c:noMultiLvlLbl val="0"/>
      </c:catAx>
      <c:valAx>
        <c:axId val="1920766480"/>
        <c:scaling>
          <c:orientation val="minMax"/>
        </c:scaling>
        <c:delete val="0"/>
        <c:axPos val="l"/>
        <c:majorGridlines>
          <c:spPr>
            <a:ln w="317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Grants paid</a:t>
                </a:r>
              </a:p>
            </c:rich>
          </c:tx>
          <c:layout>
            <c:manualLayout>
              <c:xMode val="edge"/>
              <c:yMode val="edge"/>
              <c:x val="6.2287215998495949E-3"/>
              <c:y val="5.610404040404039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920774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34427714079601"/>
          <c:y val="0.17088264816756263"/>
          <c:w val="0.85843649610237638"/>
          <c:h val="0.65755194444444443"/>
        </c:manualLayout>
      </c:layout>
      <c:lineChart>
        <c:grouping val="standard"/>
        <c:varyColors val="0"/>
        <c:ser>
          <c:idx val="0"/>
          <c:order val="0"/>
          <c:tx>
            <c:strRef>
              <c:f>'Fig 3.6'!$C$40</c:f>
              <c:strCache>
                <c:ptCount val="1"/>
                <c:pt idx="0">
                  <c:v>Air source heat pumps</c:v>
                </c:pt>
              </c:strCache>
            </c:strRef>
          </c:tx>
          <c:spPr>
            <a:ln w="28575" cap="rnd">
              <a:solidFill>
                <a:schemeClr val="tx1"/>
              </a:solidFill>
              <a:prstDash val="solid"/>
              <a:round/>
            </a:ln>
            <a:effectLst/>
          </c:spPr>
          <c:marker>
            <c:symbol val="none"/>
          </c:marker>
          <c:cat>
            <c:strRef>
              <c:f>'Fig 3.6'!$B$41:$B$47</c:f>
              <c:strCache>
                <c:ptCount val="7"/>
                <c:pt idx="0">
                  <c:v>£7,501 to £10,000</c:v>
                </c:pt>
                <c:pt idx="1">
                  <c:v>£10,001 to £12,500</c:v>
                </c:pt>
                <c:pt idx="2">
                  <c:v>£12,501 to £15,000</c:v>
                </c:pt>
                <c:pt idx="3">
                  <c:v>£15,001 to £20,000</c:v>
                </c:pt>
                <c:pt idx="4">
                  <c:v>£20,001 to £30,000</c:v>
                </c:pt>
                <c:pt idx="5">
                  <c:v>£30,001 to £50,000</c:v>
                </c:pt>
                <c:pt idx="6">
                  <c:v>£50,001 or more</c:v>
                </c:pt>
              </c:strCache>
            </c:strRef>
          </c:cat>
          <c:val>
            <c:numRef>
              <c:f>'Fig 3.6'!$C$41:$C$47</c:f>
              <c:numCache>
                <c:formatCode>0.0%</c:formatCode>
                <c:ptCount val="7"/>
                <c:pt idx="0">
                  <c:v>5.1995320421162096E-2</c:v>
                </c:pt>
                <c:pt idx="1">
                  <c:v>0.30794228519433253</c:v>
                </c:pt>
                <c:pt idx="2">
                  <c:v>0.37410633043026126</c:v>
                </c:pt>
                <c:pt idx="3">
                  <c:v>0.26595606395424409</c:v>
                </c:pt>
                <c:pt idx="4">
                  <c:v>0</c:v>
                </c:pt>
                <c:pt idx="5">
                  <c:v>0</c:v>
                </c:pt>
                <c:pt idx="6">
                  <c:v>0</c:v>
                </c:pt>
              </c:numCache>
            </c:numRef>
          </c:val>
          <c:smooth val="0"/>
          <c:extLst>
            <c:ext xmlns:c16="http://schemas.microsoft.com/office/drawing/2014/chart" uri="{C3380CC4-5D6E-409C-BE32-E72D297353CC}">
              <c16:uniqueId val="{00000000-DFF1-4A46-A7B9-D5F77C531382}"/>
            </c:ext>
          </c:extLst>
        </c:ser>
        <c:ser>
          <c:idx val="1"/>
          <c:order val="1"/>
          <c:tx>
            <c:strRef>
              <c:f>'Fig 3.6'!$D$40</c:f>
              <c:strCache>
                <c:ptCount val="1"/>
                <c:pt idx="0">
                  <c:v>Ground source heat pumps</c:v>
                </c:pt>
              </c:strCache>
            </c:strRef>
          </c:tx>
          <c:spPr>
            <a:ln w="28575" cap="rnd">
              <a:solidFill>
                <a:srgbClr val="E2C700"/>
              </a:solidFill>
              <a:prstDash val="solid"/>
              <a:round/>
            </a:ln>
            <a:effectLst/>
          </c:spPr>
          <c:marker>
            <c:symbol val="none"/>
          </c:marker>
          <c:cat>
            <c:strRef>
              <c:f>'Fig 3.6'!$B$41:$B$47</c:f>
              <c:strCache>
                <c:ptCount val="7"/>
                <c:pt idx="0">
                  <c:v>£7,501 to £10,000</c:v>
                </c:pt>
                <c:pt idx="1">
                  <c:v>£10,001 to £12,500</c:v>
                </c:pt>
                <c:pt idx="2">
                  <c:v>£12,501 to £15,000</c:v>
                </c:pt>
                <c:pt idx="3">
                  <c:v>£15,001 to £20,000</c:v>
                </c:pt>
                <c:pt idx="4">
                  <c:v>£20,001 to £30,000</c:v>
                </c:pt>
                <c:pt idx="5">
                  <c:v>£30,001 to £50,000</c:v>
                </c:pt>
                <c:pt idx="6">
                  <c:v>£50,001 or more</c:v>
                </c:pt>
              </c:strCache>
            </c:strRef>
          </c:cat>
          <c:val>
            <c:numRef>
              <c:f>'Fig 3.6'!$D$41:$D$47</c:f>
              <c:numCache>
                <c:formatCode>0.0%</c:formatCode>
                <c:ptCount val="7"/>
                <c:pt idx="0">
                  <c:v>0</c:v>
                </c:pt>
                <c:pt idx="1">
                  <c:v>0</c:v>
                </c:pt>
                <c:pt idx="2">
                  <c:v>9.2307692307692313E-2</c:v>
                </c:pt>
                <c:pt idx="3">
                  <c:v>0.26153846153846155</c:v>
                </c:pt>
                <c:pt idx="4">
                  <c:v>0.30256410256410254</c:v>
                </c:pt>
                <c:pt idx="5">
                  <c:v>0.33846153846153848</c:v>
                </c:pt>
                <c:pt idx="6">
                  <c:v>5.1282051282051282E-3</c:v>
                </c:pt>
              </c:numCache>
            </c:numRef>
          </c:val>
          <c:smooth val="0"/>
          <c:extLst>
            <c:ext xmlns:c16="http://schemas.microsoft.com/office/drawing/2014/chart" uri="{C3380CC4-5D6E-409C-BE32-E72D297353CC}">
              <c16:uniqueId val="{00000001-DFF1-4A46-A7B9-D5F77C531382}"/>
            </c:ext>
          </c:extLst>
        </c:ser>
        <c:ser>
          <c:idx val="2"/>
          <c:order val="2"/>
          <c:tx>
            <c:strRef>
              <c:f>'Fig 3.6'!$E$40</c:f>
              <c:strCache>
                <c:ptCount val="1"/>
                <c:pt idx="0">
                  <c:v>Ground source heat pumps
(shared ground loop)</c:v>
                </c:pt>
              </c:strCache>
            </c:strRef>
          </c:tx>
          <c:spPr>
            <a:ln w="28575" cap="rnd">
              <a:solidFill>
                <a:srgbClr val="CD1F45"/>
              </a:solidFill>
              <a:prstDash val="dash"/>
              <a:round/>
            </a:ln>
            <a:effectLst/>
          </c:spPr>
          <c:marker>
            <c:symbol val="none"/>
          </c:marker>
          <c:cat>
            <c:strRef>
              <c:f>'Fig 3.6'!$B$41:$B$47</c:f>
              <c:strCache>
                <c:ptCount val="7"/>
                <c:pt idx="0">
                  <c:v>£7,501 to £10,000</c:v>
                </c:pt>
                <c:pt idx="1">
                  <c:v>£10,001 to £12,500</c:v>
                </c:pt>
                <c:pt idx="2">
                  <c:v>£12,501 to £15,000</c:v>
                </c:pt>
                <c:pt idx="3">
                  <c:v>£15,001 to £20,000</c:v>
                </c:pt>
                <c:pt idx="4">
                  <c:v>£20,001 to £30,000</c:v>
                </c:pt>
                <c:pt idx="5">
                  <c:v>£30,001 to £50,000</c:v>
                </c:pt>
                <c:pt idx="6">
                  <c:v>£50,001 or more</c:v>
                </c:pt>
              </c:strCache>
            </c:strRef>
          </c:cat>
          <c:val>
            <c:numRef>
              <c:f>'Fig 3.6'!$E$41:$E$47</c:f>
              <c:numCache>
                <c:formatCode>0.0%</c:formatCode>
                <c:ptCount val="7"/>
                <c:pt idx="0">
                  <c:v>0.14285714285714285</c:v>
                </c:pt>
                <c:pt idx="1">
                  <c:v>0.2857142857142857</c:v>
                </c:pt>
                <c:pt idx="2">
                  <c:v>0</c:v>
                </c:pt>
                <c:pt idx="3">
                  <c:v>0.2857142857142857</c:v>
                </c:pt>
                <c:pt idx="4">
                  <c:v>0.14285714285714285</c:v>
                </c:pt>
                <c:pt idx="5">
                  <c:v>0.14285714285714285</c:v>
                </c:pt>
                <c:pt idx="6">
                  <c:v>0</c:v>
                </c:pt>
              </c:numCache>
            </c:numRef>
          </c:val>
          <c:smooth val="0"/>
          <c:extLst>
            <c:ext xmlns:c16="http://schemas.microsoft.com/office/drawing/2014/chart" uri="{C3380CC4-5D6E-409C-BE32-E72D297353CC}">
              <c16:uniqueId val="{00000002-DFF1-4A46-A7B9-D5F77C531382}"/>
            </c:ext>
          </c:extLst>
        </c:ser>
        <c:ser>
          <c:idx val="3"/>
          <c:order val="3"/>
          <c:tx>
            <c:strRef>
              <c:f>'Fig 3.6'!$F$40</c:f>
              <c:strCache>
                <c:ptCount val="1"/>
                <c:pt idx="0">
                  <c:v>Biomass boilers</c:v>
                </c:pt>
              </c:strCache>
            </c:strRef>
          </c:tx>
          <c:spPr>
            <a:ln w="28575" cap="rnd">
              <a:solidFill>
                <a:srgbClr val="A1ABB2"/>
              </a:solidFill>
              <a:prstDash val="sysDot"/>
              <a:round/>
            </a:ln>
            <a:effectLst/>
          </c:spPr>
          <c:marker>
            <c:symbol val="none"/>
          </c:marker>
          <c:cat>
            <c:strRef>
              <c:f>'Fig 3.6'!$B$41:$B$47</c:f>
              <c:strCache>
                <c:ptCount val="7"/>
                <c:pt idx="0">
                  <c:v>£7,501 to £10,000</c:v>
                </c:pt>
                <c:pt idx="1">
                  <c:v>£10,001 to £12,500</c:v>
                </c:pt>
                <c:pt idx="2">
                  <c:v>£12,501 to £15,000</c:v>
                </c:pt>
                <c:pt idx="3">
                  <c:v>£15,001 to £20,000</c:v>
                </c:pt>
                <c:pt idx="4">
                  <c:v>£20,001 to £30,000</c:v>
                </c:pt>
                <c:pt idx="5">
                  <c:v>£30,001 to £50,000</c:v>
                </c:pt>
                <c:pt idx="6">
                  <c:v>£50,001 or more</c:v>
                </c:pt>
              </c:strCache>
            </c:strRef>
          </c:cat>
          <c:val>
            <c:numRef>
              <c:f>'Fig 3.6'!$F$41:$F$47</c:f>
              <c:numCache>
                <c:formatCode>0.0%</c:formatCode>
                <c:ptCount val="7"/>
                <c:pt idx="0">
                  <c:v>0</c:v>
                </c:pt>
                <c:pt idx="1">
                  <c:v>0.16304347826086957</c:v>
                </c:pt>
                <c:pt idx="2">
                  <c:v>0.25</c:v>
                </c:pt>
                <c:pt idx="3">
                  <c:v>0.35869565217391303</c:v>
                </c:pt>
                <c:pt idx="4">
                  <c:v>0.22826086956521738</c:v>
                </c:pt>
                <c:pt idx="5">
                  <c:v>0</c:v>
                </c:pt>
                <c:pt idx="6">
                  <c:v>0</c:v>
                </c:pt>
              </c:numCache>
            </c:numRef>
          </c:val>
          <c:smooth val="0"/>
          <c:extLst>
            <c:ext xmlns:c16="http://schemas.microsoft.com/office/drawing/2014/chart" uri="{C3380CC4-5D6E-409C-BE32-E72D297353CC}">
              <c16:uniqueId val="{00000003-DFF1-4A46-A7B9-D5F77C531382}"/>
            </c:ext>
          </c:extLst>
        </c:ser>
        <c:dLbls>
          <c:showLegendKey val="0"/>
          <c:showVal val="0"/>
          <c:showCatName val="0"/>
          <c:showSerName val="0"/>
          <c:showPercent val="0"/>
          <c:showBubbleSize val="0"/>
        </c:dLbls>
        <c:smooth val="0"/>
        <c:axId val="2070075247"/>
        <c:axId val="2070066511"/>
      </c:lineChart>
      <c:catAx>
        <c:axId val="207007524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Quote amount</a:t>
                </a:r>
              </a:p>
            </c:rich>
          </c:tx>
          <c:layout>
            <c:manualLayout>
              <c:xMode val="edge"/>
              <c:yMode val="edge"/>
              <c:x val="0.48626607950811623"/>
              <c:y val="0.938858966855129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070066511"/>
        <c:crosses val="autoZero"/>
        <c:auto val="1"/>
        <c:lblAlgn val="ctr"/>
        <c:lblOffset val="100"/>
        <c:noMultiLvlLbl val="0"/>
      </c:catAx>
      <c:valAx>
        <c:axId val="2070066511"/>
        <c:scaling>
          <c:orientation val="minMax"/>
        </c:scaling>
        <c:delete val="0"/>
        <c:axPos val="l"/>
        <c:majorGridlines>
          <c:spPr>
            <a:ln w="9525" cap="flat" cmpd="sng" algn="ctr">
              <a:solidFill>
                <a:schemeClr val="bg1">
                  <a:lumMod val="9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Percentage of quotes</a:t>
                </a:r>
              </a:p>
            </c:rich>
          </c:tx>
          <c:layout>
            <c:manualLayout>
              <c:xMode val="edge"/>
              <c:yMode val="edge"/>
              <c:x val="6.4203219300697188E-3"/>
              <c:y val="0.1309442637590736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070075247"/>
        <c:crosses val="autoZero"/>
        <c:crossBetween val="between"/>
      </c:valAx>
      <c:spPr>
        <a:noFill/>
        <a:ln>
          <a:noFill/>
        </a:ln>
        <a:effectLst/>
      </c:spPr>
    </c:plotArea>
    <c:legend>
      <c:legendPos val="t"/>
      <c:layout>
        <c:manualLayout>
          <c:xMode val="edge"/>
          <c:yMode val="edge"/>
          <c:x val="8.8128440085340209E-2"/>
          <c:y val="2.2145390466418338E-3"/>
          <c:w val="0.90489306380562096"/>
          <c:h val="0.1267979746157792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4.1'!$F$34</c:f>
              <c:strCache>
                <c:ptCount val="1"/>
                <c:pt idx="0">
                  <c:v>Cumulative percentage</c:v>
                </c:pt>
              </c:strCache>
            </c:strRef>
          </c:tx>
          <c:spPr>
            <a:ln w="28575" cap="rnd">
              <a:solidFill>
                <a:schemeClr val="accent1"/>
              </a:solidFill>
              <a:round/>
            </a:ln>
            <a:effectLst/>
          </c:spPr>
          <c:marker>
            <c:symbol val="none"/>
          </c:marker>
          <c:dLbls>
            <c:dLbl>
              <c:idx val="9"/>
              <c:layout>
                <c:manualLayout>
                  <c:x val="-0.11539286660749515"/>
                  <c:y val="-0.12347222222222222"/>
                </c:manualLayout>
              </c:layout>
              <c:tx>
                <c:rich>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r>
                      <a:rPr lang="en-US" sz="800" b="1">
                        <a:solidFill>
                          <a:schemeClr val="tx1"/>
                        </a:solidFill>
                        <a:latin typeface="Verdana" panose="020B0604030504040204" pitchFamily="34" charset="0"/>
                        <a:ea typeface="Verdana" panose="020B0604030504040204" pitchFamily="34" charset="0"/>
                      </a:rPr>
                      <a:t>Top 10</a:t>
                    </a:r>
                  </a:p>
                  <a:p>
                    <a:pPr>
                      <a:defRPr sz="800" b="1">
                        <a:solidFill>
                          <a:schemeClr val="tx1"/>
                        </a:solidFill>
                        <a:latin typeface="Verdana" panose="020B0604030504040204" pitchFamily="34" charset="0"/>
                        <a:ea typeface="Verdana" panose="020B0604030504040204" pitchFamily="34" charset="0"/>
                      </a:defRPr>
                    </a:pPr>
                    <a:fld id="{A348B3C2-D428-4CD5-A34C-E777B6D87236}" type="VALUE">
                      <a:rPr lang="en-US" sz="800" b="1">
                        <a:solidFill>
                          <a:schemeClr val="tx1"/>
                        </a:solidFill>
                        <a:latin typeface="Verdana" panose="020B0604030504040204" pitchFamily="34" charset="0"/>
                        <a:ea typeface="Verdana" panose="020B0604030504040204" pitchFamily="34" charset="0"/>
                      </a:rPr>
                      <a:pPr>
                        <a:defRPr sz="800" b="1">
                          <a:solidFill>
                            <a:schemeClr val="tx1"/>
                          </a:solidFill>
                          <a:latin typeface="Verdana" panose="020B0604030504040204" pitchFamily="34" charset="0"/>
                          <a:ea typeface="Verdana" panose="020B0604030504040204" pitchFamily="34" charset="0"/>
                        </a:defRPr>
                      </a:pPr>
                      <a:t>[VALUE]</a:t>
                    </a:fld>
                    <a:endParaRPr lang="en-GB"/>
                  </a:p>
                </c:rich>
              </c:tx>
              <c:numFmt formatCode="0.0%" sourceLinked="0"/>
              <c:spPr>
                <a:solidFill>
                  <a:sysClr val="window" lastClr="FFFFFF"/>
                </a:solidFill>
                <a:ln w="3175">
                  <a:solidFill>
                    <a:sysClr val="windowText" lastClr="000000"/>
                  </a:solidFill>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F10B-4D37-8E0A-655E7C7B1BE1}"/>
                </c:ext>
              </c:extLst>
            </c:dLbl>
            <c:dLbl>
              <c:idx val="19"/>
              <c:layout>
                <c:manualLayout>
                  <c:x val="-0.11539286660749523"/>
                  <c:y val="-0.11906250000000002"/>
                </c:manualLayout>
              </c:layout>
              <c:tx>
                <c:rich>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r>
                      <a:rPr lang="en-US" sz="800" b="1">
                        <a:solidFill>
                          <a:schemeClr val="tx1"/>
                        </a:solidFill>
                        <a:latin typeface="Verdana" panose="020B0604030504040204" pitchFamily="34" charset="0"/>
                        <a:ea typeface="Verdana" panose="020B0604030504040204" pitchFamily="34" charset="0"/>
                      </a:rPr>
                      <a:t>Top</a:t>
                    </a:r>
                    <a:r>
                      <a:rPr lang="en-US" sz="800" b="1" baseline="0">
                        <a:solidFill>
                          <a:schemeClr val="tx1"/>
                        </a:solidFill>
                        <a:latin typeface="Verdana" panose="020B0604030504040204" pitchFamily="34" charset="0"/>
                        <a:ea typeface="Verdana" panose="020B0604030504040204" pitchFamily="34" charset="0"/>
                      </a:rPr>
                      <a:t> 20</a:t>
                    </a:r>
                  </a:p>
                  <a:p>
                    <a:pPr>
                      <a:defRPr sz="800" b="1">
                        <a:solidFill>
                          <a:schemeClr val="tx1"/>
                        </a:solidFill>
                        <a:latin typeface="Verdana" panose="020B0604030504040204" pitchFamily="34" charset="0"/>
                        <a:ea typeface="Verdana" panose="020B0604030504040204" pitchFamily="34" charset="0"/>
                      </a:defRPr>
                    </a:pPr>
                    <a:fld id="{9511B957-AC8F-4B56-89D1-4266BEDB9505}" type="VALUE">
                      <a:rPr lang="en-US" sz="800" b="1">
                        <a:solidFill>
                          <a:schemeClr val="tx1"/>
                        </a:solidFill>
                        <a:latin typeface="Verdana" panose="020B0604030504040204" pitchFamily="34" charset="0"/>
                        <a:ea typeface="Verdana" panose="020B0604030504040204" pitchFamily="34" charset="0"/>
                      </a:rPr>
                      <a:pPr>
                        <a:defRPr sz="800" b="1">
                          <a:solidFill>
                            <a:schemeClr val="tx1"/>
                          </a:solidFill>
                          <a:latin typeface="Verdana" panose="020B0604030504040204" pitchFamily="34" charset="0"/>
                          <a:ea typeface="Verdana" panose="020B0604030504040204" pitchFamily="34" charset="0"/>
                        </a:defRPr>
                      </a:pPr>
                      <a:t>[VALUE]</a:t>
                    </a:fld>
                    <a:endParaRPr lang="en-GB"/>
                  </a:p>
                </c:rich>
              </c:tx>
              <c:numFmt formatCode="0.0%" sourceLinked="0"/>
              <c:spPr>
                <a:solidFill>
                  <a:sysClr val="window" lastClr="FFFFFF"/>
                </a:solidFill>
                <a:ln w="3175">
                  <a:solidFill>
                    <a:sysClr val="windowText" lastClr="000000"/>
                  </a:solidFill>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1-F10B-4D37-8E0A-655E7C7B1BE1}"/>
                </c:ext>
              </c:extLst>
            </c:dLbl>
            <c:dLbl>
              <c:idx val="29"/>
              <c:layout>
                <c:manualLayout>
                  <c:x val="-2.9916669120461863E-2"/>
                  <c:y val="-0.10583333333333333"/>
                </c:manualLayout>
              </c:layout>
              <c:tx>
                <c:rich>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r>
                      <a:rPr lang="en-US" sz="800" b="1">
                        <a:solidFill>
                          <a:schemeClr val="tx1"/>
                        </a:solidFill>
                        <a:latin typeface="Verdana" panose="020B0604030504040204" pitchFamily="34" charset="0"/>
                        <a:ea typeface="Verdana" panose="020B0604030504040204" pitchFamily="34" charset="0"/>
                      </a:rPr>
                      <a:t>Top 30</a:t>
                    </a:r>
                  </a:p>
                  <a:p>
                    <a:pPr>
                      <a:defRPr sz="800" b="1">
                        <a:solidFill>
                          <a:schemeClr val="tx1"/>
                        </a:solidFill>
                        <a:latin typeface="Verdana" panose="020B0604030504040204" pitchFamily="34" charset="0"/>
                        <a:ea typeface="Verdana" panose="020B0604030504040204" pitchFamily="34" charset="0"/>
                      </a:defRPr>
                    </a:pPr>
                    <a:fld id="{F62185E6-E56A-4549-8CAF-3754EAE2B5D6}" type="VALUE">
                      <a:rPr lang="en-US" sz="800" b="1">
                        <a:solidFill>
                          <a:schemeClr val="tx1"/>
                        </a:solidFill>
                        <a:latin typeface="Verdana" panose="020B0604030504040204" pitchFamily="34" charset="0"/>
                        <a:ea typeface="Verdana" panose="020B0604030504040204" pitchFamily="34" charset="0"/>
                      </a:rPr>
                      <a:pPr>
                        <a:defRPr sz="800" b="1">
                          <a:solidFill>
                            <a:schemeClr val="tx1"/>
                          </a:solidFill>
                          <a:latin typeface="Verdana" panose="020B0604030504040204" pitchFamily="34" charset="0"/>
                          <a:ea typeface="Verdana" panose="020B0604030504040204" pitchFamily="34" charset="0"/>
                        </a:defRPr>
                      </a:pPr>
                      <a:t>[VALUE]</a:t>
                    </a:fld>
                    <a:endParaRPr lang="en-GB"/>
                  </a:p>
                </c:rich>
              </c:tx>
              <c:numFmt formatCode="0.0%" sourceLinked="0"/>
              <c:spPr>
                <a:solidFill>
                  <a:sysClr val="window" lastClr="FFFFFF"/>
                </a:solidFill>
                <a:ln w="3175">
                  <a:solidFill>
                    <a:sysClr val="windowText" lastClr="000000"/>
                  </a:solidFill>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2-F10B-4D37-8E0A-655E7C7B1BE1}"/>
                </c:ext>
              </c:extLst>
            </c:dLbl>
            <c:numFmt formatCode="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'Fig 4.1'!$B$35:$B$64</c:f>
              <c:numCache>
                <c:formatCode>0</c:formatCode>
                <c:ptCount val="30"/>
                <c:pt idx="0">
                  <c:v>1</c:v>
                </c:pt>
                <c:pt idx="1">
                  <c:v>2</c:v>
                </c:pt>
                <c:pt idx="2">
                  <c:v>3</c:v>
                </c:pt>
                <c:pt idx="3">
                  <c:v>4</c:v>
                </c:pt>
                <c:pt idx="4">
                  <c:v>5</c:v>
                </c:pt>
                <c:pt idx="5">
                  <c:v>6</c:v>
                </c:pt>
                <c:pt idx="6">
                  <c:v>7</c:v>
                </c:pt>
                <c:pt idx="7">
                  <c:v>8</c:v>
                </c:pt>
                <c:pt idx="8">
                  <c:v>9</c:v>
                </c:pt>
                <c:pt idx="9">
                  <c:v>10</c:v>
                </c:pt>
                <c:pt idx="10">
                  <c:v>11</c:v>
                </c:pt>
                <c:pt idx="11">
                  <c:v>11</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25</c:v>
                </c:pt>
                <c:pt idx="26">
                  <c:v>27</c:v>
                </c:pt>
                <c:pt idx="27">
                  <c:v>28</c:v>
                </c:pt>
                <c:pt idx="28">
                  <c:v>29</c:v>
                </c:pt>
                <c:pt idx="29">
                  <c:v>30</c:v>
                </c:pt>
              </c:numCache>
            </c:numRef>
          </c:cat>
          <c:val>
            <c:numRef>
              <c:f>'Fig 4.1'!$F$35:$F$64</c:f>
              <c:numCache>
                <c:formatCode>0.0%</c:formatCode>
                <c:ptCount val="30"/>
                <c:pt idx="0">
                  <c:v>4.5218163368848298E-2</c:v>
                </c:pt>
                <c:pt idx="1">
                  <c:v>8.377727042110604E-2</c:v>
                </c:pt>
                <c:pt idx="2">
                  <c:v>0.12081430745814307</c:v>
                </c:pt>
                <c:pt idx="3">
                  <c:v>0.14516742770167429</c:v>
                </c:pt>
                <c:pt idx="4">
                  <c:v>0.16584221207508879</c:v>
                </c:pt>
                <c:pt idx="5">
                  <c:v>0.18138001014713342</c:v>
                </c:pt>
                <c:pt idx="6">
                  <c:v>0.19647387113140538</c:v>
                </c:pt>
                <c:pt idx="7">
                  <c:v>0.2089041095890411</c:v>
                </c:pt>
                <c:pt idx="8">
                  <c:v>0.22031963470319635</c:v>
                </c:pt>
                <c:pt idx="9">
                  <c:v>0.23078386605783865</c:v>
                </c:pt>
                <c:pt idx="10">
                  <c:v>0.24105783866057839</c:v>
                </c:pt>
                <c:pt idx="11">
                  <c:v>0.25133181126331811</c:v>
                </c:pt>
                <c:pt idx="12">
                  <c:v>0.26154236428209032</c:v>
                </c:pt>
                <c:pt idx="13">
                  <c:v>0.27118214104515476</c:v>
                </c:pt>
                <c:pt idx="14">
                  <c:v>0.2806316590563166</c:v>
                </c:pt>
                <c:pt idx="15">
                  <c:v>0.2895738203957382</c:v>
                </c:pt>
                <c:pt idx="16">
                  <c:v>0.29832572298325721</c:v>
                </c:pt>
                <c:pt idx="17">
                  <c:v>0.3065068493150685</c:v>
                </c:pt>
                <c:pt idx="18">
                  <c:v>0.31354642313546421</c:v>
                </c:pt>
                <c:pt idx="19">
                  <c:v>0.32052257737189244</c:v>
                </c:pt>
                <c:pt idx="20">
                  <c:v>0.32743531202435311</c:v>
                </c:pt>
                <c:pt idx="21">
                  <c:v>0.33409436834094369</c:v>
                </c:pt>
                <c:pt idx="22">
                  <c:v>0.34069000507356673</c:v>
                </c:pt>
                <c:pt idx="23">
                  <c:v>0.34709538305428717</c:v>
                </c:pt>
                <c:pt idx="24">
                  <c:v>0.35337392186707256</c:v>
                </c:pt>
                <c:pt idx="25">
                  <c:v>0.35965246067985795</c:v>
                </c:pt>
                <c:pt idx="26">
                  <c:v>0.36523338406900052</c:v>
                </c:pt>
                <c:pt idx="27">
                  <c:v>0.37075088787417554</c:v>
                </c:pt>
                <c:pt idx="28">
                  <c:v>0.37620497209538306</c:v>
                </c:pt>
                <c:pt idx="29">
                  <c:v>0.38096144089294776</c:v>
                </c:pt>
              </c:numCache>
            </c:numRef>
          </c:val>
          <c:smooth val="0"/>
          <c:extLst>
            <c:ext xmlns:c16="http://schemas.microsoft.com/office/drawing/2014/chart" uri="{C3380CC4-5D6E-409C-BE32-E72D297353CC}">
              <c16:uniqueId val="{00000003-F10B-4D37-8E0A-655E7C7B1BE1}"/>
            </c:ext>
          </c:extLst>
        </c:ser>
        <c:dLbls>
          <c:showLegendKey val="0"/>
          <c:showVal val="0"/>
          <c:showCatName val="0"/>
          <c:showSerName val="0"/>
          <c:showPercent val="0"/>
          <c:showBubbleSize val="0"/>
        </c:dLbls>
        <c:smooth val="0"/>
        <c:axId val="1923732863"/>
        <c:axId val="1923730783"/>
      </c:lineChart>
      <c:catAx>
        <c:axId val="19237328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Installers ranked by number of applications</a:t>
                </a:r>
              </a:p>
            </c:rich>
          </c:tx>
          <c:layout>
            <c:manualLayout>
              <c:xMode val="edge"/>
              <c:yMode val="edge"/>
              <c:x val="0.28893580925335155"/>
              <c:y val="0.9357305835339797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923730783"/>
        <c:crosses val="autoZero"/>
        <c:auto val="1"/>
        <c:lblAlgn val="ctr"/>
        <c:lblOffset val="100"/>
        <c:noMultiLvlLbl val="0"/>
      </c:catAx>
      <c:valAx>
        <c:axId val="1923730783"/>
        <c:scaling>
          <c:orientation val="minMax"/>
        </c:scaling>
        <c:delete val="0"/>
        <c:axPos val="l"/>
        <c:majorGridlines>
          <c:spPr>
            <a:ln w="3175" cap="flat" cmpd="sng" algn="ctr">
              <a:solidFill>
                <a:schemeClr val="bg1">
                  <a:lumMod val="7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 of all applications</a:t>
                </a:r>
              </a:p>
            </c:rich>
          </c:tx>
          <c:layout>
            <c:manualLayout>
              <c:xMode val="edge"/>
              <c:yMode val="edge"/>
              <c:x val="4.6838407494145199E-3"/>
              <c:y val="5.878376845210330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9237328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1003299</xdr:colOff>
      <xdr:row>7</xdr:row>
      <xdr:rowOff>85250</xdr:rowOff>
    </xdr:to>
    <xdr:pic>
      <xdr:nvPicPr>
        <xdr:cNvPr id="2" name="Picture 1" descr="Ofgem logo" title="Ofgem - making a positive difference for energy consumers">
          <a:extLst>
            <a:ext uri="{FF2B5EF4-FFF2-40B4-BE49-F238E27FC236}">
              <a16:creationId xmlns:a16="http://schemas.microsoft.com/office/drawing/2014/main" id="{232B3D8C-791E-4960-BAF0-E1E34A5F84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32049" cy="13584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492450</xdr:colOff>
      <xdr:row>3</xdr:row>
      <xdr:rowOff>56382</xdr:rowOff>
    </xdr:to>
    <xdr:pic>
      <xdr:nvPicPr>
        <xdr:cNvPr id="2" name="Picture 1" descr="image of the Ofgem logo" title="Ofgem logo">
          <a:extLst>
            <a:ext uri="{FF2B5EF4-FFF2-40B4-BE49-F238E27FC236}">
              <a16:creationId xmlns:a16="http://schemas.microsoft.com/office/drawing/2014/main" id="{B25BB9F6-1E38-44BE-A084-C25B3CA33A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9825" cy="57073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199987</xdr:colOff>
      <xdr:row>3</xdr:row>
      <xdr:rowOff>18282</xdr:rowOff>
    </xdr:to>
    <xdr:pic>
      <xdr:nvPicPr>
        <xdr:cNvPr id="2" name="Picture 1" descr="image of the Ofgem logo" title="Ofgem logo">
          <a:extLst>
            <a:ext uri="{FF2B5EF4-FFF2-40B4-BE49-F238E27FC236}">
              <a16:creationId xmlns:a16="http://schemas.microsoft.com/office/drawing/2014/main" id="{94E6B139-6723-49DF-BBF9-983BD05359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00262" cy="561207"/>
        </a:xfrm>
        <a:prstGeom prst="rect">
          <a:avLst/>
        </a:prstGeom>
      </xdr:spPr>
    </xdr:pic>
    <xdr:clientData/>
  </xdr:twoCellAnchor>
  <xdr:twoCellAnchor>
    <xdr:from>
      <xdr:col>1</xdr:col>
      <xdr:colOff>190499</xdr:colOff>
      <xdr:row>13</xdr:row>
      <xdr:rowOff>76200</xdr:rowOff>
    </xdr:from>
    <xdr:to>
      <xdr:col>5</xdr:col>
      <xdr:colOff>790574</xdr:colOff>
      <xdr:row>38</xdr:row>
      <xdr:rowOff>34925</xdr:rowOff>
    </xdr:to>
    <xdr:graphicFrame macro="">
      <xdr:nvGraphicFramePr>
        <xdr:cNvPr id="4" name="Chart 3">
          <a:extLst>
            <a:ext uri="{FF2B5EF4-FFF2-40B4-BE49-F238E27FC236}">
              <a16:creationId xmlns:a16="http://schemas.microsoft.com/office/drawing/2014/main" id="{31E92083-758C-4F8B-8E0B-C6271A6DACE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1381087</xdr:colOff>
      <xdr:row>3</xdr:row>
      <xdr:rowOff>18282</xdr:rowOff>
    </xdr:to>
    <xdr:pic>
      <xdr:nvPicPr>
        <xdr:cNvPr id="2" name="Picture 1" descr="image of the Ofgem logo" title="Ofgem logo">
          <a:extLst>
            <a:ext uri="{FF2B5EF4-FFF2-40B4-BE49-F238E27FC236}">
              <a16:creationId xmlns:a16="http://schemas.microsoft.com/office/drawing/2014/main" id="{AEA22ED4-00A3-4695-89BC-B5AD40C0F7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00262" cy="561207"/>
        </a:xfrm>
        <a:prstGeom prst="rect">
          <a:avLst/>
        </a:prstGeom>
      </xdr:spPr>
    </xdr:pic>
    <xdr:clientData/>
  </xdr:twoCellAnchor>
  <xdr:twoCellAnchor>
    <xdr:from>
      <xdr:col>1</xdr:col>
      <xdr:colOff>57150</xdr:colOff>
      <xdr:row>10</xdr:row>
      <xdr:rowOff>130175</xdr:rowOff>
    </xdr:from>
    <xdr:to>
      <xdr:col>5</xdr:col>
      <xdr:colOff>1828800</xdr:colOff>
      <xdr:row>32</xdr:row>
      <xdr:rowOff>83325</xdr:rowOff>
    </xdr:to>
    <xdr:graphicFrame macro="">
      <xdr:nvGraphicFramePr>
        <xdr:cNvPr id="4" name="Chart 3">
          <a:extLst>
            <a:ext uri="{FF2B5EF4-FFF2-40B4-BE49-F238E27FC236}">
              <a16:creationId xmlns:a16="http://schemas.microsoft.com/office/drawing/2014/main" id="{265A94E9-A968-4EB2-A8E3-A4542697319B}"/>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492450</xdr:colOff>
      <xdr:row>3</xdr:row>
      <xdr:rowOff>56382</xdr:rowOff>
    </xdr:to>
    <xdr:pic>
      <xdr:nvPicPr>
        <xdr:cNvPr id="2" name="Picture 1" descr="image of the Ofgem logo" title="Ofgem logo">
          <a:extLst>
            <a:ext uri="{FF2B5EF4-FFF2-40B4-BE49-F238E27FC236}">
              <a16:creationId xmlns:a16="http://schemas.microsoft.com/office/drawing/2014/main" id="{CDAEAB52-686C-4D43-9DA1-DB4FD40E2D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9825" cy="57073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2140275</xdr:colOff>
      <xdr:row>3</xdr:row>
      <xdr:rowOff>56382</xdr:rowOff>
    </xdr:to>
    <xdr:pic>
      <xdr:nvPicPr>
        <xdr:cNvPr id="2" name="Picture 1" descr="image of the Ofgem logo" title="Ofgem logo">
          <a:extLst>
            <a:ext uri="{FF2B5EF4-FFF2-40B4-BE49-F238E27FC236}">
              <a16:creationId xmlns:a16="http://schemas.microsoft.com/office/drawing/2014/main" id="{9C407FF6-8BFC-44F4-AB1A-6A32D24823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9825" cy="57073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492450</xdr:colOff>
      <xdr:row>3</xdr:row>
      <xdr:rowOff>56382</xdr:rowOff>
    </xdr:to>
    <xdr:pic>
      <xdr:nvPicPr>
        <xdr:cNvPr id="2" name="Picture 1" descr="image of the Ofgem logo" title="Ofgem logo">
          <a:extLst>
            <a:ext uri="{FF2B5EF4-FFF2-40B4-BE49-F238E27FC236}">
              <a16:creationId xmlns:a16="http://schemas.microsoft.com/office/drawing/2014/main" id="{2ED2D773-409F-414F-B237-2E4F08FF40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9825" cy="57073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2140275</xdr:colOff>
      <xdr:row>3</xdr:row>
      <xdr:rowOff>56382</xdr:rowOff>
    </xdr:to>
    <xdr:pic>
      <xdr:nvPicPr>
        <xdr:cNvPr id="2" name="Picture 1" descr="image of the Ofgem logo" title="Ofgem logo">
          <a:extLst>
            <a:ext uri="{FF2B5EF4-FFF2-40B4-BE49-F238E27FC236}">
              <a16:creationId xmlns:a16="http://schemas.microsoft.com/office/drawing/2014/main" id="{1131D21D-0566-4C3E-906C-3DF52388B2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9825" cy="5707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682950</xdr:colOff>
      <xdr:row>3</xdr:row>
      <xdr:rowOff>56382</xdr:rowOff>
    </xdr:to>
    <xdr:pic>
      <xdr:nvPicPr>
        <xdr:cNvPr id="3" name="Picture 2" descr="image of the Ofgem logo" title="Ofgem logo">
          <a:extLst>
            <a:ext uri="{FF2B5EF4-FFF2-40B4-BE49-F238E27FC236}">
              <a16:creationId xmlns:a16="http://schemas.microsoft.com/office/drawing/2014/main" id="{DC0974BF-8032-492A-81E0-3B9BEBD69E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3000" cy="5707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492450</xdr:colOff>
      <xdr:row>3</xdr:row>
      <xdr:rowOff>56382</xdr:rowOff>
    </xdr:to>
    <xdr:pic>
      <xdr:nvPicPr>
        <xdr:cNvPr id="2" name="Picture 1" descr="image of the Ofgem logo" title="Ofgem logo">
          <a:extLst>
            <a:ext uri="{FF2B5EF4-FFF2-40B4-BE49-F238E27FC236}">
              <a16:creationId xmlns:a16="http://schemas.microsoft.com/office/drawing/2014/main" id="{2007E636-36C9-43A8-91D2-CE13E5C209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9825" cy="5707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492450</xdr:colOff>
      <xdr:row>3</xdr:row>
      <xdr:rowOff>56382</xdr:rowOff>
    </xdr:to>
    <xdr:pic>
      <xdr:nvPicPr>
        <xdr:cNvPr id="2" name="Picture 1" descr="image of the Ofgem logo" title="Ofgem logo">
          <a:extLst>
            <a:ext uri="{FF2B5EF4-FFF2-40B4-BE49-F238E27FC236}">
              <a16:creationId xmlns:a16="http://schemas.microsoft.com/office/drawing/2014/main" id="{E7F0126F-10C9-4BF4-8624-A2B86C857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9825" cy="5707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2228812</xdr:colOff>
      <xdr:row>3</xdr:row>
      <xdr:rowOff>18282</xdr:rowOff>
    </xdr:to>
    <xdr:pic>
      <xdr:nvPicPr>
        <xdr:cNvPr id="3" name="Picture 2" descr="image of the Ofgem logo" title="Ofgem logo">
          <a:extLst>
            <a:ext uri="{FF2B5EF4-FFF2-40B4-BE49-F238E27FC236}">
              <a16:creationId xmlns:a16="http://schemas.microsoft.com/office/drawing/2014/main" id="{FBA7F733-A40A-440A-9673-C0E506B04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6153" cy="556164"/>
        </a:xfrm>
        <a:prstGeom prst="rect">
          <a:avLst/>
        </a:prstGeom>
      </xdr:spPr>
    </xdr:pic>
    <xdr:clientData/>
  </xdr:twoCellAnchor>
  <xdr:twoCellAnchor>
    <xdr:from>
      <xdr:col>1</xdr:col>
      <xdr:colOff>104774</xdr:colOff>
      <xdr:row>11</xdr:row>
      <xdr:rowOff>0</xdr:rowOff>
    </xdr:from>
    <xdr:to>
      <xdr:col>4</xdr:col>
      <xdr:colOff>184149</xdr:colOff>
      <xdr:row>33</xdr:row>
      <xdr:rowOff>57150</xdr:rowOff>
    </xdr:to>
    <xdr:graphicFrame macro="">
      <xdr:nvGraphicFramePr>
        <xdr:cNvPr id="2" name="Chart 1">
          <a:extLst>
            <a:ext uri="{FF2B5EF4-FFF2-40B4-BE49-F238E27FC236}">
              <a16:creationId xmlns:a16="http://schemas.microsoft.com/office/drawing/2014/main" id="{58E6DC5E-F506-4B53-925B-7345A843E8D9}"/>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203162</xdr:colOff>
      <xdr:row>3</xdr:row>
      <xdr:rowOff>18282</xdr:rowOff>
    </xdr:to>
    <xdr:pic>
      <xdr:nvPicPr>
        <xdr:cNvPr id="2" name="Picture 1" descr="image of the Ofgem logo" title="Ofgem logo">
          <a:extLst>
            <a:ext uri="{FF2B5EF4-FFF2-40B4-BE49-F238E27FC236}">
              <a16:creationId xmlns:a16="http://schemas.microsoft.com/office/drawing/2014/main" id="{C7453B81-C2C0-4650-82FC-D2CE9FA69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00262" cy="561207"/>
        </a:xfrm>
        <a:prstGeom prst="rect">
          <a:avLst/>
        </a:prstGeom>
      </xdr:spPr>
    </xdr:pic>
    <xdr:clientData/>
  </xdr:twoCellAnchor>
  <xdr:twoCellAnchor>
    <xdr:from>
      <xdr:col>1</xdr:col>
      <xdr:colOff>79374</xdr:colOff>
      <xdr:row>9</xdr:row>
      <xdr:rowOff>161925</xdr:rowOff>
    </xdr:from>
    <xdr:to>
      <xdr:col>6</xdr:col>
      <xdr:colOff>419099</xdr:colOff>
      <xdr:row>31</xdr:row>
      <xdr:rowOff>95250</xdr:rowOff>
    </xdr:to>
    <xdr:graphicFrame macro="">
      <xdr:nvGraphicFramePr>
        <xdr:cNvPr id="4" name="Chart 3">
          <a:extLst>
            <a:ext uri="{FF2B5EF4-FFF2-40B4-BE49-F238E27FC236}">
              <a16:creationId xmlns:a16="http://schemas.microsoft.com/office/drawing/2014/main" id="{D74BB374-AB54-456A-8A4B-3391CD3DB3E5}"/>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203162</xdr:colOff>
      <xdr:row>3</xdr:row>
      <xdr:rowOff>18282</xdr:rowOff>
    </xdr:to>
    <xdr:pic>
      <xdr:nvPicPr>
        <xdr:cNvPr id="2" name="Picture 1" descr="image of the Ofgem logo" title="Ofgem logo">
          <a:extLst>
            <a:ext uri="{FF2B5EF4-FFF2-40B4-BE49-F238E27FC236}">
              <a16:creationId xmlns:a16="http://schemas.microsoft.com/office/drawing/2014/main" id="{F56CB015-B65E-45CF-8ED7-58F1C9F3A9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03437" cy="561207"/>
        </a:xfrm>
        <a:prstGeom prst="rect">
          <a:avLst/>
        </a:prstGeom>
      </xdr:spPr>
    </xdr:pic>
    <xdr:clientData/>
  </xdr:twoCellAnchor>
  <xdr:twoCellAnchor editAs="oneCell">
    <xdr:from>
      <xdr:col>1</xdr:col>
      <xdr:colOff>57150</xdr:colOff>
      <xdr:row>9</xdr:row>
      <xdr:rowOff>177800</xdr:rowOff>
    </xdr:from>
    <xdr:to>
      <xdr:col>4</xdr:col>
      <xdr:colOff>1217662</xdr:colOff>
      <xdr:row>43</xdr:row>
      <xdr:rowOff>9525</xdr:rowOff>
    </xdr:to>
    <xdr:pic>
      <xdr:nvPicPr>
        <xdr:cNvPr id="4" name="Picture 3" descr="A picture containing a map of England and Wales showing the number of BUS grants paid by technology type, split by region. A table with this information can be found in the dataset published alongside the report on the Ofgem website.">
          <a:extLst>
            <a:ext uri="{FF2B5EF4-FFF2-40B4-BE49-F238E27FC236}">
              <a16:creationId xmlns:a16="http://schemas.microsoft.com/office/drawing/2014/main" id="{6015B56A-F18A-5B89-6392-D766E638C488}"/>
            </a:ext>
          </a:extLst>
        </xdr:cNvPr>
        <xdr:cNvPicPr>
          <a:picLocks noChangeAspect="1"/>
        </xdr:cNvPicPr>
      </xdr:nvPicPr>
      <xdr:blipFill rotWithShape="1">
        <a:blip xmlns:r="http://schemas.openxmlformats.org/officeDocument/2006/relationships" r:embed="rId2"/>
        <a:srcRect l="1691" r="890" b="5471"/>
        <a:stretch/>
      </xdr:blipFill>
      <xdr:spPr bwMode="auto">
        <a:xfrm>
          <a:off x="228600" y="1978025"/>
          <a:ext cx="6408787" cy="61944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199987</xdr:colOff>
      <xdr:row>3</xdr:row>
      <xdr:rowOff>18282</xdr:rowOff>
    </xdr:to>
    <xdr:pic>
      <xdr:nvPicPr>
        <xdr:cNvPr id="2" name="Picture 1" descr="image of the Ofgem logo" title="Ofgem logo">
          <a:extLst>
            <a:ext uri="{FF2B5EF4-FFF2-40B4-BE49-F238E27FC236}">
              <a16:creationId xmlns:a16="http://schemas.microsoft.com/office/drawing/2014/main" id="{FCB3BA3A-EE0B-4DF8-9BC2-FDC61AD489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00262" cy="561207"/>
        </a:xfrm>
        <a:prstGeom prst="rect">
          <a:avLst/>
        </a:prstGeom>
      </xdr:spPr>
    </xdr:pic>
    <xdr:clientData/>
  </xdr:twoCellAnchor>
  <xdr:twoCellAnchor>
    <xdr:from>
      <xdr:col>1</xdr:col>
      <xdr:colOff>73025</xdr:colOff>
      <xdr:row>11</xdr:row>
      <xdr:rowOff>120650</xdr:rowOff>
    </xdr:from>
    <xdr:to>
      <xdr:col>6</xdr:col>
      <xdr:colOff>333375</xdr:colOff>
      <xdr:row>33</xdr:row>
      <xdr:rowOff>105550</xdr:rowOff>
    </xdr:to>
    <xdr:graphicFrame macro="">
      <xdr:nvGraphicFramePr>
        <xdr:cNvPr id="4" name="Chart 3">
          <a:extLst>
            <a:ext uri="{FF2B5EF4-FFF2-40B4-BE49-F238E27FC236}">
              <a16:creationId xmlns:a16="http://schemas.microsoft.com/office/drawing/2014/main" id="{D67A5027-64D1-4D85-B96C-4EE55CF1224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203162</xdr:colOff>
      <xdr:row>3</xdr:row>
      <xdr:rowOff>18282</xdr:rowOff>
    </xdr:to>
    <xdr:pic>
      <xdr:nvPicPr>
        <xdr:cNvPr id="2" name="Picture 1" descr="image of the Ofgem logo" title="Ofgem logo">
          <a:extLst>
            <a:ext uri="{FF2B5EF4-FFF2-40B4-BE49-F238E27FC236}">
              <a16:creationId xmlns:a16="http://schemas.microsoft.com/office/drawing/2014/main" id="{8C45CB3B-4B78-4076-9251-D52B25F54D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03437" cy="561207"/>
        </a:xfrm>
        <a:prstGeom prst="rect">
          <a:avLst/>
        </a:prstGeom>
      </xdr:spPr>
    </xdr:pic>
    <xdr:clientData/>
  </xdr:twoCellAnchor>
  <xdr:twoCellAnchor>
    <xdr:from>
      <xdr:col>1</xdr:col>
      <xdr:colOff>0</xdr:colOff>
      <xdr:row>12</xdr:row>
      <xdr:rowOff>0</xdr:rowOff>
    </xdr:from>
    <xdr:to>
      <xdr:col>6</xdr:col>
      <xdr:colOff>14475</xdr:colOff>
      <xdr:row>33</xdr:row>
      <xdr:rowOff>162700</xdr:rowOff>
    </xdr:to>
    <xdr:graphicFrame macro="">
      <xdr:nvGraphicFramePr>
        <xdr:cNvPr id="4" name="Chart 3">
          <a:extLst>
            <a:ext uri="{FF2B5EF4-FFF2-40B4-BE49-F238E27FC236}">
              <a16:creationId xmlns:a16="http://schemas.microsoft.com/office/drawing/2014/main" id="{40D47CC6-89F3-48EF-9135-EDA7A65047E3}"/>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62AD-910C-4AA8-A945-3E8210643534}">
  <sheetPr>
    <pageSetUpPr autoPageBreaks="0"/>
  </sheetPr>
  <dimension ref="A9:Q36"/>
  <sheetViews>
    <sheetView showGridLines="0" tabSelected="1" zoomScaleNormal="100" workbookViewId="0"/>
  </sheetViews>
  <sheetFormatPr defaultRowHeight="14.5"/>
  <cols>
    <col min="1" max="1" width="2.26953125" customWidth="1"/>
    <col min="2" max="2" width="18.26953125" customWidth="1"/>
    <col min="3" max="3" width="16.453125" customWidth="1"/>
    <col min="4" max="4" width="91.81640625" customWidth="1"/>
    <col min="5" max="5" width="10.453125" customWidth="1"/>
    <col min="6" max="6" width="3.26953125" customWidth="1"/>
    <col min="7" max="7" width="18.453125" customWidth="1"/>
    <col min="8" max="8" width="29.54296875" customWidth="1"/>
    <col min="9" max="9" width="3.26953125" customWidth="1"/>
  </cols>
  <sheetData>
    <row r="9" spans="1:17" ht="17.5">
      <c r="B9" s="3" t="s">
        <v>142</v>
      </c>
      <c r="C9" s="3"/>
      <c r="D9" s="3"/>
      <c r="E9" s="1"/>
      <c r="F9" s="1"/>
      <c r="G9" s="1"/>
      <c r="H9" s="1"/>
      <c r="I9" s="1"/>
      <c r="J9" s="1"/>
      <c r="K9" s="1"/>
      <c r="L9" s="1"/>
      <c r="M9" s="1"/>
      <c r="N9" s="1"/>
      <c r="O9" s="1"/>
      <c r="P9" s="1"/>
      <c r="Q9" s="2"/>
    </row>
    <row r="10" spans="1:17" ht="15.5">
      <c r="B10" s="6"/>
      <c r="C10" s="8"/>
      <c r="D10" s="8"/>
    </row>
    <row r="11" spans="1:17" ht="14.5" customHeight="1">
      <c r="B11" s="28" t="s">
        <v>6</v>
      </c>
      <c r="C11" s="28"/>
      <c r="D11" s="28"/>
    </row>
    <row r="12" spans="1:17" ht="15" customHeight="1">
      <c r="B12" s="28" t="s">
        <v>7</v>
      </c>
      <c r="C12" s="28"/>
      <c r="D12" s="28"/>
    </row>
    <row r="14" spans="1:17">
      <c r="B14" s="7" t="s">
        <v>4</v>
      </c>
      <c r="C14" s="5"/>
      <c r="D14" s="5"/>
    </row>
    <row r="15" spans="1:17" s="2" customFormat="1">
      <c r="A15" s="25"/>
      <c r="B15" s="19" t="s">
        <v>14</v>
      </c>
      <c r="C15" s="5"/>
      <c r="D15" s="5"/>
      <c r="F15"/>
      <c r="G15"/>
      <c r="H15"/>
      <c r="I15"/>
    </row>
    <row r="16" spans="1:17" s="2" customFormat="1">
      <c r="A16" s="25"/>
      <c r="B16" s="19" t="s">
        <v>19</v>
      </c>
      <c r="C16" s="5"/>
      <c r="D16" s="5"/>
      <c r="F16"/>
      <c r="G16"/>
      <c r="H16"/>
      <c r="I16"/>
    </row>
    <row r="17" spans="1:9">
      <c r="A17" s="22"/>
      <c r="B17" s="9" t="s">
        <v>24</v>
      </c>
      <c r="C17" s="5"/>
      <c r="D17" s="5"/>
    </row>
    <row r="18" spans="1:9">
      <c r="A18" s="22"/>
      <c r="B18" s="9" t="s">
        <v>141</v>
      </c>
      <c r="C18" s="5"/>
      <c r="D18" s="5"/>
    </row>
    <row r="19" spans="1:9">
      <c r="A19" s="22"/>
      <c r="B19" s="9" t="s">
        <v>51</v>
      </c>
      <c r="C19" s="5"/>
      <c r="D19" s="5"/>
    </row>
    <row r="20" spans="1:9">
      <c r="A20" s="22"/>
      <c r="B20" s="9" t="s">
        <v>56</v>
      </c>
      <c r="C20" s="5"/>
      <c r="D20" s="5"/>
    </row>
    <row r="21" spans="1:9" s="2" customFormat="1">
      <c r="A21" s="22"/>
      <c r="B21" s="9" t="s">
        <v>77</v>
      </c>
      <c r="C21" s="5"/>
      <c r="D21" s="5"/>
      <c r="F21"/>
      <c r="G21"/>
      <c r="H21"/>
      <c r="I21"/>
    </row>
    <row r="22" spans="1:9" s="2" customFormat="1">
      <c r="A22" s="22"/>
      <c r="B22" s="9" t="s">
        <v>89</v>
      </c>
      <c r="C22" s="5"/>
      <c r="D22" s="5"/>
      <c r="F22"/>
      <c r="G22"/>
      <c r="H22"/>
      <c r="I22"/>
    </row>
    <row r="23" spans="1:9">
      <c r="A23" s="22"/>
      <c r="B23" s="9" t="s">
        <v>95</v>
      </c>
      <c r="C23" s="5"/>
      <c r="D23" s="5"/>
    </row>
    <row r="24" spans="1:9" s="2" customFormat="1">
      <c r="A24" s="22"/>
      <c r="B24" s="9" t="s">
        <v>96</v>
      </c>
      <c r="C24" s="5"/>
      <c r="D24" s="5"/>
      <c r="F24"/>
      <c r="G24"/>
      <c r="H24"/>
      <c r="I24"/>
    </row>
    <row r="25" spans="1:9" s="2" customFormat="1">
      <c r="A25" s="22"/>
      <c r="B25" s="9" t="s">
        <v>109</v>
      </c>
      <c r="C25" s="5"/>
      <c r="D25" s="5"/>
      <c r="F25"/>
      <c r="G25"/>
      <c r="H25"/>
      <c r="I25"/>
    </row>
    <row r="26" spans="1:9">
      <c r="B26" s="19" t="s">
        <v>124</v>
      </c>
      <c r="C26" s="5"/>
      <c r="D26" s="5"/>
    </row>
    <row r="27" spans="1:9">
      <c r="B27" s="19" t="s">
        <v>152</v>
      </c>
      <c r="C27" s="5"/>
      <c r="D27" s="5"/>
    </row>
    <row r="28" spans="1:9">
      <c r="B28" s="19" t="s">
        <v>153</v>
      </c>
    </row>
    <row r="29" spans="1:9">
      <c r="B29" s="19" t="s">
        <v>154</v>
      </c>
      <c r="E29" s="10"/>
    </row>
    <row r="30" spans="1:9" s="2" customFormat="1">
      <c r="E30" s="10"/>
      <c r="F30"/>
      <c r="G30"/>
      <c r="H30"/>
      <c r="I30"/>
    </row>
    <row r="32" spans="1:9" ht="14.5" customHeight="1">
      <c r="B32" s="12" t="s">
        <v>0</v>
      </c>
      <c r="C32" s="12" t="s">
        <v>1</v>
      </c>
      <c r="D32" s="12" t="s">
        <v>2</v>
      </c>
    </row>
    <row r="33" spans="2:4">
      <c r="B33" s="13" t="s">
        <v>3</v>
      </c>
      <c r="C33" s="14">
        <v>45138</v>
      </c>
      <c r="D33" s="15"/>
    </row>
    <row r="34" spans="2:4">
      <c r="B34" s="13"/>
      <c r="C34" s="14"/>
      <c r="D34" s="15"/>
    </row>
    <row r="35" spans="2:4">
      <c r="B35" s="20"/>
      <c r="C35" s="20"/>
      <c r="D35" s="21"/>
    </row>
    <row r="36" spans="2:4">
      <c r="B36" s="16"/>
      <c r="C36" s="14"/>
      <c r="D36" s="17"/>
    </row>
  </sheetData>
  <hyperlinks>
    <hyperlink ref="B17" location="'Fig 2.3'!A1" display="Figure 2.3: Expired vouchers" xr:uid="{8E2E15A8-24BC-4290-9393-B7F1DD7646EE}"/>
    <hyperlink ref="B18" location="'Fig 2.4 '!A1" display="Figure 2.4: Comparison between BUS Year 1 redemptions and average monthly DRHI deployment between 2018-19 and 2020-21" xr:uid="{2491B839-908D-4E3E-848A-C472322E1972}"/>
    <hyperlink ref="B19" location="'Fig 3.1'!A1" display="Figure 3.1: Grants paid by technology type - Scheme Year 1" xr:uid="{C0FE6540-AA3A-48E3-A9D6-F37E620F3899}"/>
    <hyperlink ref="B20" location="'Fig 3.2'!A1" display="Figure 3.2: Regional distribution of grants paid by technology type – Scheme Year 1" xr:uid="{A5890610-BBAB-4BA3-925F-AD9C0F329D7F}"/>
    <hyperlink ref="B21" location="'Fig 3.3'!A1" display="Figure 3.3: Replaced heating systems – Scheme Year 1" xr:uid="{7A99EC4A-A255-4814-8404-378E32EF7421}"/>
    <hyperlink ref="B22" location="'Fig 3.4'!A1" display="Figure 3.4: Proportion of grants paid for domestic vs non-domestic installations" xr:uid="{D4737686-8B0C-4973-B471-C08DE28DEA09}"/>
    <hyperlink ref="B23" location="'Fig 3.5'!A1" display="Figure 3.5: Average total quote amount for BUS grants paid (grant value included)" xr:uid="{FFA83F54-877C-43F3-872C-1740EE78129F}"/>
    <hyperlink ref="B24" location="'Fig 3.6'!A1" display="Figure 3.6: Installation quote distribution by technology type (grant value included)" xr:uid="{04A1F090-4C73-4BC7-9B74-92136C12BD81}"/>
    <hyperlink ref="B25" location="'Fig 4.1'!A1" display="Figure 4.1: Top 30 installers ranked by number of applications" xr:uid="{1A8EC556-B607-419C-800E-EBCBDBFBC655}"/>
    <hyperlink ref="B15" location="'Fig 2.1'!A1" display="Figure 2.1: Summary of grant application process and Year 1 volumes" xr:uid="{3890E054-C2DA-4742-B632-232BD17A4CA6}"/>
    <hyperlink ref="B16" location="'Fig 2.2'!A1" display="Figure 2.2: Stage 1 applications received by technology type" xr:uid="{F77C97A3-6025-48C4-ABAF-05532EDB7427}"/>
    <hyperlink ref="B26" location="'Fig 5.1'!A1" display="Figure 5.1: Statistical and targeted audits - Scheme Year 1" xr:uid="{8F04288B-496B-42EA-9CD8-F81896A6FA7C}"/>
    <hyperlink ref="B27" location="'Fig 5.2'!A1" display="Figure 5.2: Summary of compliance cases - Scheme Year 1" xr:uid="{1C2BFCE5-0F1A-4620-8085-00A8628D7B2A}"/>
    <hyperlink ref="B28" location="'Fig 5.3'!A1" display="Figure 5.3: Most common non-compliances - Scheme Year 1" xr:uid="{A678276F-BE6B-4E27-8C1E-6EB4E45EE046}"/>
    <hyperlink ref="B29" location="'Fig 5.4'!A1" display="Figure 5.4: Most common non-compliances - Scheme Year 1" xr:uid="{0AF0FAEB-5374-4E8A-8B43-4B0D1AC660A1}"/>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FF28C-5D91-420A-B386-FEF6BC235E85}">
  <sheetPr>
    <pageSetUpPr autoPageBreaks="0"/>
  </sheetPr>
  <dimension ref="B6:E13"/>
  <sheetViews>
    <sheetView workbookViewId="0">
      <selection activeCell="B13" sqref="B13"/>
    </sheetView>
  </sheetViews>
  <sheetFormatPr defaultRowHeight="13.5"/>
  <cols>
    <col min="1" max="1" width="3" style="26" customWidth="1"/>
    <col min="2" max="5" width="23.6328125" style="26" customWidth="1"/>
    <col min="6" max="6" width="20.90625" style="26" customWidth="1"/>
    <col min="7" max="16384" width="8.7265625" style="26"/>
  </cols>
  <sheetData>
    <row r="6" spans="2:5">
      <c r="B6" s="27" t="s">
        <v>95</v>
      </c>
    </row>
    <row r="9" spans="2:5" ht="40.5">
      <c r="B9" s="37" t="s">
        <v>20</v>
      </c>
      <c r="C9" s="37" t="s">
        <v>23</v>
      </c>
      <c r="D9" s="37" t="s">
        <v>21</v>
      </c>
      <c r="E9" s="37" t="s">
        <v>22</v>
      </c>
    </row>
    <row r="10" spans="2:5" ht="20.5" customHeight="1">
      <c r="B10" s="57">
        <v>13590</v>
      </c>
      <c r="C10" s="57">
        <v>16716</v>
      </c>
      <c r="D10" s="57">
        <v>26594</v>
      </c>
      <c r="E10" s="57">
        <v>18465</v>
      </c>
    </row>
    <row r="11" spans="2:5" s="30" customFormat="1" ht="16.5" customHeight="1"/>
    <row r="13" spans="2:5">
      <c r="B13" s="19" t="s">
        <v>5</v>
      </c>
    </row>
  </sheetData>
  <hyperlinks>
    <hyperlink ref="B13" location="Introduction!A1" display="Return to information tab" xr:uid="{CD38804E-DDFE-49E8-ADEC-E2D3714C0440}"/>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19658-5D85-4FAB-BD4F-38F746118DF3}">
  <sheetPr>
    <pageSetUpPr autoPageBreaks="0"/>
  </sheetPr>
  <dimension ref="B6:J50"/>
  <sheetViews>
    <sheetView showGridLines="0" topLeftCell="A20" zoomScaleNormal="100" workbookViewId="0">
      <selection activeCell="B50" sqref="B50"/>
    </sheetView>
  </sheetViews>
  <sheetFormatPr defaultRowHeight="14.5"/>
  <cols>
    <col min="1" max="1" width="2.453125" style="2" customWidth="1"/>
    <col min="2" max="2" width="29" style="2" customWidth="1"/>
    <col min="3" max="6" width="26.26953125" style="2" customWidth="1"/>
    <col min="7" max="9" width="14.6328125" style="2" customWidth="1"/>
    <col min="10" max="14" width="13.6328125" style="2" customWidth="1"/>
    <col min="15" max="16384" width="8.7265625" style="2"/>
  </cols>
  <sheetData>
    <row r="6" spans="2:10" ht="21" customHeight="1">
      <c r="B6" s="29" t="s">
        <v>96</v>
      </c>
    </row>
    <row r="7" spans="2:10" ht="16.5" customHeight="1">
      <c r="B7" s="4"/>
    </row>
    <row r="8" spans="2:10" ht="16.5" customHeight="1">
      <c r="B8" s="24" t="s">
        <v>97</v>
      </c>
      <c r="J8" s="23"/>
    </row>
    <row r="9" spans="2:10" ht="16.5" customHeight="1">
      <c r="B9" s="24" t="s">
        <v>98</v>
      </c>
      <c r="J9" s="23"/>
    </row>
    <row r="10" spans="2:10" ht="16.5" customHeight="1">
      <c r="B10" s="24" t="s">
        <v>99</v>
      </c>
      <c r="J10" s="23"/>
    </row>
    <row r="11" spans="2:10" ht="16.5" customHeight="1">
      <c r="B11" s="24" t="s">
        <v>100</v>
      </c>
      <c r="J11" s="23"/>
    </row>
    <row r="12" spans="2:10" ht="16.5" customHeight="1">
      <c r="B12" s="24" t="s">
        <v>101</v>
      </c>
    </row>
    <row r="15" spans="2:10">
      <c r="G15" s="10"/>
    </row>
    <row r="17" spans="6:7">
      <c r="G17" s="10"/>
    </row>
    <row r="18" spans="6:7">
      <c r="G18" s="10"/>
    </row>
    <row r="19" spans="6:7">
      <c r="G19" s="10"/>
    </row>
    <row r="20" spans="6:7">
      <c r="G20" s="10"/>
    </row>
    <row r="21" spans="6:7">
      <c r="G21" s="10"/>
    </row>
    <row r="32" spans="6:7">
      <c r="F32" s="11"/>
    </row>
    <row r="40" spans="2:9" ht="36" customHeight="1">
      <c r="B40" s="54"/>
      <c r="C40" s="55" t="s">
        <v>20</v>
      </c>
      <c r="D40" s="55" t="s">
        <v>21</v>
      </c>
      <c r="E40" s="59" t="s">
        <v>22</v>
      </c>
      <c r="F40" s="55" t="s">
        <v>23</v>
      </c>
    </row>
    <row r="41" spans="2:9" ht="20" customHeight="1">
      <c r="B41" s="43" t="s">
        <v>102</v>
      </c>
      <c r="C41" s="53">
        <v>5.1995320421162096E-2</v>
      </c>
      <c r="D41" s="58">
        <v>0</v>
      </c>
      <c r="E41" s="53">
        <v>0.14285714285714285</v>
      </c>
      <c r="F41" s="53">
        <v>0</v>
      </c>
      <c r="I41"/>
    </row>
    <row r="42" spans="2:9" ht="20" customHeight="1">
      <c r="B42" s="43" t="s">
        <v>103</v>
      </c>
      <c r="C42" s="53">
        <v>0.30794228519433253</v>
      </c>
      <c r="D42" s="53">
        <v>0</v>
      </c>
      <c r="E42" s="53">
        <v>0.2857142857142857</v>
      </c>
      <c r="F42" s="53">
        <v>0.16304347826086957</v>
      </c>
      <c r="I42"/>
    </row>
    <row r="43" spans="2:9" ht="20" customHeight="1">
      <c r="B43" s="43" t="s">
        <v>104</v>
      </c>
      <c r="C43" s="53">
        <v>0.37410633043026126</v>
      </c>
      <c r="D43" s="53">
        <v>9.2307692307692313E-2</v>
      </c>
      <c r="E43" s="53">
        <v>0</v>
      </c>
      <c r="F43" s="53">
        <v>0.25</v>
      </c>
      <c r="I43"/>
    </row>
    <row r="44" spans="2:9" ht="20" customHeight="1">
      <c r="B44" s="43" t="s">
        <v>105</v>
      </c>
      <c r="C44" s="53">
        <v>0.26595606395424409</v>
      </c>
      <c r="D44" s="53">
        <v>0.26153846153846155</v>
      </c>
      <c r="E44" s="53">
        <v>0.2857142857142857</v>
      </c>
      <c r="F44" s="53">
        <v>0.35869565217391303</v>
      </c>
      <c r="I44"/>
    </row>
    <row r="45" spans="2:9" ht="20" customHeight="1">
      <c r="B45" s="43" t="s">
        <v>106</v>
      </c>
      <c r="C45" s="53">
        <v>0</v>
      </c>
      <c r="D45" s="53">
        <v>0.30256410256410254</v>
      </c>
      <c r="E45" s="53">
        <v>0.14285714285714285</v>
      </c>
      <c r="F45" s="53">
        <v>0.22826086956521738</v>
      </c>
      <c r="I45"/>
    </row>
    <row r="46" spans="2:9" ht="20" customHeight="1">
      <c r="B46" s="43" t="s">
        <v>107</v>
      </c>
      <c r="C46" s="58">
        <v>0</v>
      </c>
      <c r="D46" s="53">
        <v>0.33846153846153848</v>
      </c>
      <c r="E46" s="53">
        <v>0.14285714285714285</v>
      </c>
      <c r="F46" s="53">
        <v>0</v>
      </c>
      <c r="I46"/>
    </row>
    <row r="47" spans="2:9" ht="20" customHeight="1">
      <c r="B47" s="43" t="s">
        <v>108</v>
      </c>
      <c r="C47" s="58">
        <v>0</v>
      </c>
      <c r="D47" s="53">
        <v>5.1282051282051282E-3</v>
      </c>
      <c r="E47" s="53">
        <v>0</v>
      </c>
      <c r="F47" s="58">
        <v>0</v>
      </c>
      <c r="I47"/>
    </row>
    <row r="50" spans="2:2">
      <c r="B50" s="19" t="s">
        <v>5</v>
      </c>
    </row>
  </sheetData>
  <hyperlinks>
    <hyperlink ref="B50" location="Introduction!A1" display="Return to information tab" xr:uid="{0DB06EF5-93D0-43D7-8B73-886715897039}"/>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C2CBC-C51C-4835-A5B9-9C6D1019ECCC}">
  <sheetPr>
    <pageSetUpPr autoPageBreaks="0"/>
  </sheetPr>
  <dimension ref="B6:J67"/>
  <sheetViews>
    <sheetView showGridLines="0" topLeftCell="A43" zoomScaleNormal="100" workbookViewId="0">
      <selection activeCell="B67" sqref="B67"/>
    </sheetView>
  </sheetViews>
  <sheetFormatPr defaultRowHeight="14.5"/>
  <cols>
    <col min="1" max="1" width="2.453125" style="2" customWidth="1"/>
    <col min="2" max="2" width="12.08984375" style="2" customWidth="1"/>
    <col min="3" max="6" width="26.26953125" style="2" customWidth="1"/>
    <col min="7" max="9" width="14.6328125" style="2" customWidth="1"/>
    <col min="10" max="14" width="13.6328125" style="2" customWidth="1"/>
    <col min="15" max="16384" width="8.7265625" style="2"/>
  </cols>
  <sheetData>
    <row r="6" spans="2:10" ht="21" customHeight="1">
      <c r="B6" s="29" t="s">
        <v>109</v>
      </c>
    </row>
    <row r="7" spans="2:10" ht="16.5" customHeight="1">
      <c r="B7" s="4"/>
    </row>
    <row r="8" spans="2:10" ht="16.5" customHeight="1">
      <c r="B8" s="24" t="s">
        <v>159</v>
      </c>
      <c r="J8" s="23"/>
    </row>
    <row r="9" spans="2:10" ht="16.5" customHeight="1">
      <c r="B9" s="24" t="s">
        <v>145</v>
      </c>
      <c r="J9" s="23"/>
    </row>
    <row r="10" spans="2:10" ht="16.5" customHeight="1">
      <c r="B10" s="24"/>
      <c r="J10" s="23"/>
    </row>
    <row r="11" spans="2:10" ht="16.5" customHeight="1">
      <c r="B11" s="24"/>
      <c r="J11" s="23"/>
    </row>
    <row r="12" spans="2:10">
      <c r="B12" s="24"/>
    </row>
    <row r="15" spans="2:10">
      <c r="G15" s="10"/>
    </row>
    <row r="17" spans="7:7">
      <c r="G17" s="10"/>
    </row>
    <row r="18" spans="7:7">
      <c r="G18" s="10"/>
    </row>
    <row r="19" spans="7:7">
      <c r="G19" s="10"/>
    </row>
    <row r="20" spans="7:7">
      <c r="G20" s="10"/>
    </row>
    <row r="21" spans="7:7">
      <c r="G21" s="10"/>
    </row>
    <row r="34" spans="2:6" ht="34" customHeight="1">
      <c r="B34" s="59" t="s">
        <v>114</v>
      </c>
      <c r="C34" s="59" t="s">
        <v>110</v>
      </c>
      <c r="D34" s="59" t="s">
        <v>111</v>
      </c>
      <c r="E34" s="59" t="s">
        <v>112</v>
      </c>
      <c r="F34" s="59" t="s">
        <v>113</v>
      </c>
    </row>
    <row r="35" spans="2:6" ht="20" customHeight="1">
      <c r="B35" s="60">
        <v>1</v>
      </c>
      <c r="C35" s="60">
        <v>713</v>
      </c>
      <c r="D35" s="53">
        <f>C35/15768</f>
        <v>4.5218163368848298E-2</v>
      </c>
      <c r="E35" s="46">
        <f>SUM($C$35:C35)</f>
        <v>713</v>
      </c>
      <c r="F35" s="53">
        <f>E35/15768</f>
        <v>4.5218163368848298E-2</v>
      </c>
    </row>
    <row r="36" spans="2:6" ht="20" customHeight="1">
      <c r="B36" s="60">
        <v>2</v>
      </c>
      <c r="C36" s="60">
        <v>608</v>
      </c>
      <c r="D36" s="53">
        <f t="shared" ref="D36:D64" si="0">C36/15768</f>
        <v>3.8559107052257735E-2</v>
      </c>
      <c r="E36" s="46">
        <f>SUM($C$35:C36)</f>
        <v>1321</v>
      </c>
      <c r="F36" s="53">
        <f t="shared" ref="F36:F64" si="1">E36/15768</f>
        <v>8.377727042110604E-2</v>
      </c>
    </row>
    <row r="37" spans="2:6" ht="20" customHeight="1">
      <c r="B37" s="60">
        <v>3</v>
      </c>
      <c r="C37" s="60">
        <v>584</v>
      </c>
      <c r="D37" s="53">
        <f t="shared" si="0"/>
        <v>3.7037037037037035E-2</v>
      </c>
      <c r="E37" s="46">
        <f>SUM($C$35:C37)</f>
        <v>1905</v>
      </c>
      <c r="F37" s="53">
        <f t="shared" si="1"/>
        <v>0.12081430745814307</v>
      </c>
    </row>
    <row r="38" spans="2:6" ht="20" customHeight="1">
      <c r="B38" s="60">
        <v>4</v>
      </c>
      <c r="C38" s="60">
        <v>384</v>
      </c>
      <c r="D38" s="53">
        <f t="shared" si="0"/>
        <v>2.4353120243531201E-2</v>
      </c>
      <c r="E38" s="46">
        <f>SUM($C$35:C38)</f>
        <v>2289</v>
      </c>
      <c r="F38" s="53">
        <f t="shared" si="1"/>
        <v>0.14516742770167429</v>
      </c>
    </row>
    <row r="39" spans="2:6" ht="20" customHeight="1">
      <c r="B39" s="60">
        <v>5</v>
      </c>
      <c r="C39" s="60">
        <v>326</v>
      </c>
      <c r="D39" s="53">
        <f t="shared" si="0"/>
        <v>2.0674784373414509E-2</v>
      </c>
      <c r="E39" s="46">
        <f>SUM($C$35:C39)</f>
        <v>2615</v>
      </c>
      <c r="F39" s="53">
        <f t="shared" si="1"/>
        <v>0.16584221207508879</v>
      </c>
    </row>
    <row r="40" spans="2:6" ht="20" customHeight="1">
      <c r="B40" s="60">
        <v>6</v>
      </c>
      <c r="C40" s="60">
        <v>245</v>
      </c>
      <c r="D40" s="53">
        <f t="shared" si="0"/>
        <v>1.5537798072044647E-2</v>
      </c>
      <c r="E40" s="46">
        <f>SUM($C$35:C40)</f>
        <v>2860</v>
      </c>
      <c r="F40" s="53">
        <f t="shared" si="1"/>
        <v>0.18138001014713342</v>
      </c>
    </row>
    <row r="41" spans="2:6" ht="20" customHeight="1">
      <c r="B41" s="60">
        <v>7</v>
      </c>
      <c r="C41" s="60">
        <v>238</v>
      </c>
      <c r="D41" s="53">
        <f t="shared" si="0"/>
        <v>1.5093860984271942E-2</v>
      </c>
      <c r="E41" s="46">
        <f>SUM($C$35:C41)</f>
        <v>3098</v>
      </c>
      <c r="F41" s="53">
        <f t="shared" si="1"/>
        <v>0.19647387113140538</v>
      </c>
    </row>
    <row r="42" spans="2:6" ht="20" customHeight="1">
      <c r="B42" s="60">
        <v>8</v>
      </c>
      <c r="C42" s="60">
        <v>196</v>
      </c>
      <c r="D42" s="53">
        <f t="shared" si="0"/>
        <v>1.2430238457635717E-2</v>
      </c>
      <c r="E42" s="46">
        <f>SUM($C$35:C42)</f>
        <v>3294</v>
      </c>
      <c r="F42" s="53">
        <f t="shared" si="1"/>
        <v>0.2089041095890411</v>
      </c>
    </row>
    <row r="43" spans="2:6" ht="20" customHeight="1">
      <c r="B43" s="60">
        <v>9</v>
      </c>
      <c r="C43" s="60">
        <v>180</v>
      </c>
      <c r="D43" s="53">
        <f t="shared" si="0"/>
        <v>1.1415525114155251E-2</v>
      </c>
      <c r="E43" s="46">
        <f>SUM($C$35:C43)</f>
        <v>3474</v>
      </c>
      <c r="F43" s="53">
        <f t="shared" si="1"/>
        <v>0.22031963470319635</v>
      </c>
    </row>
    <row r="44" spans="2:6" ht="20" customHeight="1">
      <c r="B44" s="60">
        <v>10</v>
      </c>
      <c r="C44" s="60">
        <v>165</v>
      </c>
      <c r="D44" s="53">
        <f t="shared" si="0"/>
        <v>1.0464231354642313E-2</v>
      </c>
      <c r="E44" s="46">
        <f>SUM($C$35:C44)</f>
        <v>3639</v>
      </c>
      <c r="F44" s="53">
        <f t="shared" si="1"/>
        <v>0.23078386605783865</v>
      </c>
    </row>
    <row r="45" spans="2:6" ht="20" customHeight="1">
      <c r="B45" s="60">
        <v>11</v>
      </c>
      <c r="C45" s="60">
        <v>162</v>
      </c>
      <c r="D45" s="53">
        <f t="shared" si="0"/>
        <v>1.0273972602739725E-2</v>
      </c>
      <c r="E45" s="46">
        <f>SUM($C$35:C45)</f>
        <v>3801</v>
      </c>
      <c r="F45" s="53">
        <f t="shared" si="1"/>
        <v>0.24105783866057839</v>
      </c>
    </row>
    <row r="46" spans="2:6" ht="20" customHeight="1">
      <c r="B46" s="60">
        <v>11</v>
      </c>
      <c r="C46" s="60">
        <v>162</v>
      </c>
      <c r="D46" s="53">
        <f t="shared" si="0"/>
        <v>1.0273972602739725E-2</v>
      </c>
      <c r="E46" s="46">
        <f>SUM($C$35:C46)</f>
        <v>3963</v>
      </c>
      <c r="F46" s="53">
        <f t="shared" si="1"/>
        <v>0.25133181126331811</v>
      </c>
    </row>
    <row r="47" spans="2:6" ht="20" customHeight="1">
      <c r="B47" s="60">
        <v>13</v>
      </c>
      <c r="C47" s="60">
        <v>161</v>
      </c>
      <c r="D47" s="53">
        <f t="shared" si="0"/>
        <v>1.0210553018772196E-2</v>
      </c>
      <c r="E47" s="46">
        <f>SUM($C$35:C47)</f>
        <v>4124</v>
      </c>
      <c r="F47" s="53">
        <f t="shared" si="1"/>
        <v>0.26154236428209032</v>
      </c>
    </row>
    <row r="48" spans="2:6" ht="20" customHeight="1">
      <c r="B48" s="60">
        <v>14</v>
      </c>
      <c r="C48" s="60">
        <v>152</v>
      </c>
      <c r="D48" s="53">
        <f t="shared" si="0"/>
        <v>9.6397767630644338E-3</v>
      </c>
      <c r="E48" s="46">
        <f>SUM($C$35:C48)</f>
        <v>4276</v>
      </c>
      <c r="F48" s="53">
        <f t="shared" si="1"/>
        <v>0.27118214104515476</v>
      </c>
    </row>
    <row r="49" spans="2:6" ht="20" customHeight="1">
      <c r="B49" s="60">
        <v>15</v>
      </c>
      <c r="C49" s="60">
        <v>149</v>
      </c>
      <c r="D49" s="53">
        <f t="shared" si="0"/>
        <v>9.4495180111618463E-3</v>
      </c>
      <c r="E49" s="46">
        <f>SUM($C$35:C49)</f>
        <v>4425</v>
      </c>
      <c r="F49" s="53">
        <f t="shared" si="1"/>
        <v>0.2806316590563166</v>
      </c>
    </row>
    <row r="50" spans="2:6" ht="20" customHeight="1">
      <c r="B50" s="60">
        <v>16</v>
      </c>
      <c r="C50" s="60">
        <v>141</v>
      </c>
      <c r="D50" s="53">
        <f t="shared" si="0"/>
        <v>8.9421613394216129E-3</v>
      </c>
      <c r="E50" s="46">
        <f>SUM($C$35:C50)</f>
        <v>4566</v>
      </c>
      <c r="F50" s="53">
        <f t="shared" si="1"/>
        <v>0.2895738203957382</v>
      </c>
    </row>
    <row r="51" spans="2:6" ht="20" customHeight="1">
      <c r="B51" s="60">
        <v>17</v>
      </c>
      <c r="C51" s="60">
        <v>138</v>
      </c>
      <c r="D51" s="53">
        <f t="shared" si="0"/>
        <v>8.7519025875190254E-3</v>
      </c>
      <c r="E51" s="46">
        <f>SUM($C$35:C51)</f>
        <v>4704</v>
      </c>
      <c r="F51" s="53">
        <f t="shared" si="1"/>
        <v>0.29832572298325721</v>
      </c>
    </row>
    <row r="52" spans="2:6" ht="20" customHeight="1">
      <c r="B52" s="60">
        <v>18</v>
      </c>
      <c r="C52" s="60">
        <v>129</v>
      </c>
      <c r="D52" s="53">
        <f t="shared" si="0"/>
        <v>8.1811263318112629E-3</v>
      </c>
      <c r="E52" s="46">
        <f>SUM($C$35:C52)</f>
        <v>4833</v>
      </c>
      <c r="F52" s="53">
        <f t="shared" si="1"/>
        <v>0.3065068493150685</v>
      </c>
    </row>
    <row r="53" spans="2:6" ht="20" customHeight="1">
      <c r="B53" s="60">
        <v>19</v>
      </c>
      <c r="C53" s="60">
        <v>111</v>
      </c>
      <c r="D53" s="53">
        <f t="shared" si="0"/>
        <v>7.0395738203957378E-3</v>
      </c>
      <c r="E53" s="46">
        <f>SUM($C$35:C53)</f>
        <v>4944</v>
      </c>
      <c r="F53" s="53">
        <f t="shared" si="1"/>
        <v>0.31354642313546421</v>
      </c>
    </row>
    <row r="54" spans="2:6" ht="20" customHeight="1">
      <c r="B54" s="60">
        <v>20</v>
      </c>
      <c r="C54" s="60">
        <v>110</v>
      </c>
      <c r="D54" s="53">
        <f t="shared" si="0"/>
        <v>6.9761542364282086E-3</v>
      </c>
      <c r="E54" s="46">
        <f>SUM($C$35:C54)</f>
        <v>5054</v>
      </c>
      <c r="F54" s="53">
        <f t="shared" si="1"/>
        <v>0.32052257737189244</v>
      </c>
    </row>
    <row r="55" spans="2:6" ht="20" customHeight="1">
      <c r="B55" s="60">
        <v>21</v>
      </c>
      <c r="C55" s="60">
        <v>109</v>
      </c>
      <c r="D55" s="53">
        <f t="shared" si="0"/>
        <v>6.9127346524606795E-3</v>
      </c>
      <c r="E55" s="46">
        <f>SUM($C$35:C55)</f>
        <v>5163</v>
      </c>
      <c r="F55" s="53">
        <f t="shared" si="1"/>
        <v>0.32743531202435311</v>
      </c>
    </row>
    <row r="56" spans="2:6" ht="20" customHeight="1">
      <c r="B56" s="60">
        <v>22</v>
      </c>
      <c r="C56" s="60">
        <v>105</v>
      </c>
      <c r="D56" s="53">
        <f t="shared" si="0"/>
        <v>6.6590563165905628E-3</v>
      </c>
      <c r="E56" s="46">
        <f>SUM($C$35:C56)</f>
        <v>5268</v>
      </c>
      <c r="F56" s="53">
        <f t="shared" si="1"/>
        <v>0.33409436834094369</v>
      </c>
    </row>
    <row r="57" spans="2:6" ht="20" customHeight="1">
      <c r="B57" s="60">
        <v>23</v>
      </c>
      <c r="C57" s="60">
        <v>104</v>
      </c>
      <c r="D57" s="53">
        <f t="shared" si="0"/>
        <v>6.5956367326230336E-3</v>
      </c>
      <c r="E57" s="46">
        <f>SUM($C$35:C57)</f>
        <v>5372</v>
      </c>
      <c r="F57" s="53">
        <f t="shared" si="1"/>
        <v>0.34069000507356673</v>
      </c>
    </row>
    <row r="58" spans="2:6" ht="20" customHeight="1">
      <c r="B58" s="60">
        <v>24</v>
      </c>
      <c r="C58" s="60">
        <v>101</v>
      </c>
      <c r="D58" s="53">
        <f t="shared" si="0"/>
        <v>6.4053779807204461E-3</v>
      </c>
      <c r="E58" s="46">
        <f>SUM($C$35:C58)</f>
        <v>5473</v>
      </c>
      <c r="F58" s="53">
        <f t="shared" si="1"/>
        <v>0.34709538305428717</v>
      </c>
    </row>
    <row r="59" spans="2:6" ht="20" customHeight="1">
      <c r="B59" s="60">
        <v>25</v>
      </c>
      <c r="C59" s="60">
        <v>99</v>
      </c>
      <c r="D59" s="53">
        <f t="shared" si="0"/>
        <v>6.2785388127853878E-3</v>
      </c>
      <c r="E59" s="46">
        <f>SUM($C$35:C59)</f>
        <v>5572</v>
      </c>
      <c r="F59" s="53">
        <f t="shared" si="1"/>
        <v>0.35337392186707256</v>
      </c>
    </row>
    <row r="60" spans="2:6" ht="20" customHeight="1">
      <c r="B60" s="60">
        <v>25</v>
      </c>
      <c r="C60" s="60">
        <v>99</v>
      </c>
      <c r="D60" s="53">
        <f t="shared" si="0"/>
        <v>6.2785388127853878E-3</v>
      </c>
      <c r="E60" s="46">
        <f>SUM($C$35:C60)</f>
        <v>5671</v>
      </c>
      <c r="F60" s="53">
        <f t="shared" si="1"/>
        <v>0.35965246067985795</v>
      </c>
    </row>
    <row r="61" spans="2:6" ht="20" customHeight="1">
      <c r="B61" s="60">
        <v>27</v>
      </c>
      <c r="C61" s="60">
        <v>88</v>
      </c>
      <c r="D61" s="53">
        <f t="shared" si="0"/>
        <v>5.5809233891425669E-3</v>
      </c>
      <c r="E61" s="46">
        <f>SUM($C$35:C61)</f>
        <v>5759</v>
      </c>
      <c r="F61" s="53">
        <f t="shared" si="1"/>
        <v>0.36523338406900052</v>
      </c>
    </row>
    <row r="62" spans="2:6" ht="20" customHeight="1">
      <c r="B62" s="60">
        <v>28</v>
      </c>
      <c r="C62" s="60">
        <v>87</v>
      </c>
      <c r="D62" s="53">
        <f t="shared" si="0"/>
        <v>5.5175038051750377E-3</v>
      </c>
      <c r="E62" s="46">
        <f>SUM($C$35:C62)</f>
        <v>5846</v>
      </c>
      <c r="F62" s="53">
        <f t="shared" si="1"/>
        <v>0.37075088787417554</v>
      </c>
    </row>
    <row r="63" spans="2:6" ht="20" customHeight="1">
      <c r="B63" s="60">
        <v>29</v>
      </c>
      <c r="C63" s="60">
        <v>86</v>
      </c>
      <c r="D63" s="53">
        <f t="shared" si="0"/>
        <v>5.4540842212075086E-3</v>
      </c>
      <c r="E63" s="46">
        <f>SUM($C$35:C63)</f>
        <v>5932</v>
      </c>
      <c r="F63" s="53">
        <f t="shared" si="1"/>
        <v>0.37620497209538306</v>
      </c>
    </row>
    <row r="64" spans="2:6" ht="20" customHeight="1">
      <c r="B64" s="60">
        <v>30</v>
      </c>
      <c r="C64" s="60">
        <v>75</v>
      </c>
      <c r="D64" s="53">
        <f t="shared" si="0"/>
        <v>4.7564687975646877E-3</v>
      </c>
      <c r="E64" s="46">
        <f>SUM($C$35:C64)</f>
        <v>6007</v>
      </c>
      <c r="F64" s="53">
        <f t="shared" si="1"/>
        <v>0.38096144089294776</v>
      </c>
    </row>
    <row r="67" spans="2:2">
      <c r="B67" s="19" t="s">
        <v>5</v>
      </c>
    </row>
  </sheetData>
  <hyperlinks>
    <hyperlink ref="B67" location="Introduction!A1" display="Return to information tab" xr:uid="{99E6F87B-3A76-49A1-919B-41532617F3F4}"/>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9F348-4BD8-4099-9AF7-39B79D6CAA90}">
  <sheetPr>
    <pageSetUpPr autoPageBreaks="0"/>
  </sheetPr>
  <dimension ref="B6:H15"/>
  <sheetViews>
    <sheetView workbookViewId="0">
      <selection activeCell="B15" sqref="B15"/>
    </sheetView>
  </sheetViews>
  <sheetFormatPr defaultRowHeight="13.5"/>
  <cols>
    <col min="1" max="1" width="3" style="26" customWidth="1"/>
    <col min="2" max="2" width="23.6328125" style="26" customWidth="1"/>
    <col min="3" max="7" width="18.6328125" style="26" customWidth="1"/>
    <col min="8" max="8" width="16.36328125" style="26" customWidth="1"/>
    <col min="9" max="16384" width="8.7265625" style="26"/>
  </cols>
  <sheetData>
    <row r="6" spans="2:8">
      <c r="B6" s="27" t="s">
        <v>124</v>
      </c>
    </row>
    <row r="9" spans="2:8" ht="27">
      <c r="B9" s="61" t="s">
        <v>115</v>
      </c>
      <c r="C9" s="62" t="s">
        <v>116</v>
      </c>
      <c r="D9" s="62" t="s">
        <v>117</v>
      </c>
      <c r="E9" s="62" t="s">
        <v>160</v>
      </c>
      <c r="F9" s="62" t="s">
        <v>118</v>
      </c>
      <c r="G9" s="62" t="s">
        <v>119</v>
      </c>
      <c r="H9" s="62" t="s">
        <v>120</v>
      </c>
    </row>
    <row r="10" spans="2:8" ht="20.5" customHeight="1">
      <c r="B10" s="63" t="s">
        <v>121</v>
      </c>
      <c r="C10" s="64">
        <v>344</v>
      </c>
      <c r="D10" s="64">
        <v>61</v>
      </c>
      <c r="E10" s="64">
        <f>C10+D10</f>
        <v>405</v>
      </c>
      <c r="F10" s="64">
        <v>329</v>
      </c>
      <c r="G10" s="64">
        <v>15</v>
      </c>
      <c r="H10" s="65">
        <f>F10/C10</f>
        <v>0.95639534883720934</v>
      </c>
    </row>
    <row r="11" spans="2:8" s="30" customFormat="1" ht="20.5" customHeight="1">
      <c r="B11" s="63" t="s">
        <v>122</v>
      </c>
      <c r="C11" s="64">
        <v>238</v>
      </c>
      <c r="D11" s="64">
        <v>38</v>
      </c>
      <c r="E11" s="64">
        <f t="shared" ref="E11:E13" si="0">C11+D11</f>
        <v>276</v>
      </c>
      <c r="F11" s="64">
        <v>220</v>
      </c>
      <c r="G11" s="64">
        <v>18</v>
      </c>
      <c r="H11" s="65">
        <f>F11/C11</f>
        <v>0.92436974789915971</v>
      </c>
    </row>
    <row r="12" spans="2:8" ht="20.5" customHeight="1">
      <c r="B12" s="63" t="s">
        <v>123</v>
      </c>
      <c r="C12" s="64">
        <v>168</v>
      </c>
      <c r="D12" s="64">
        <v>26</v>
      </c>
      <c r="E12" s="64">
        <f t="shared" si="0"/>
        <v>194</v>
      </c>
      <c r="F12" s="64">
        <v>159</v>
      </c>
      <c r="G12" s="64">
        <v>9</v>
      </c>
      <c r="H12" s="65">
        <f>F12/C12</f>
        <v>0.9464285714285714</v>
      </c>
    </row>
    <row r="13" spans="2:8" ht="20.5" customHeight="1">
      <c r="B13" s="73" t="s">
        <v>146</v>
      </c>
      <c r="C13" s="74">
        <f>SUM(C10:C12)</f>
        <v>750</v>
      </c>
      <c r="D13" s="74">
        <f>SUM(D10:D12)</f>
        <v>125</v>
      </c>
      <c r="E13" s="74">
        <f>SUM(E10:E12)</f>
        <v>875</v>
      </c>
      <c r="F13" s="74">
        <f>SUM(F10:F12)</f>
        <v>708</v>
      </c>
      <c r="G13" s="74">
        <f>SUM(G10:G12)</f>
        <v>42</v>
      </c>
      <c r="H13" s="75">
        <f>F13/C13</f>
        <v>0.94399999999999995</v>
      </c>
    </row>
    <row r="15" spans="2:8">
      <c r="B15" s="19" t="s">
        <v>5</v>
      </c>
    </row>
  </sheetData>
  <hyperlinks>
    <hyperlink ref="B15" location="Introduction!A1" display="Return to information tab" xr:uid="{9FFF601B-0ECC-4F28-B3CB-7309DB52377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91736-7E18-49C8-A6A0-76725820BFE5}">
  <sheetPr>
    <pageSetUpPr autoPageBreaks="0"/>
  </sheetPr>
  <dimension ref="B6:G18"/>
  <sheetViews>
    <sheetView workbookViewId="0">
      <selection activeCell="B18" sqref="B18"/>
    </sheetView>
  </sheetViews>
  <sheetFormatPr defaultRowHeight="13.5"/>
  <cols>
    <col min="1" max="1" width="3" style="26" customWidth="1"/>
    <col min="2" max="2" width="47" style="26" customWidth="1"/>
    <col min="3" max="4" width="20.1796875" style="26" customWidth="1"/>
    <col min="5" max="7" width="18.6328125" style="26" customWidth="1"/>
    <col min="8" max="16384" width="8.7265625" style="26"/>
  </cols>
  <sheetData>
    <row r="6" spans="2:7">
      <c r="B6" s="27" t="s">
        <v>152</v>
      </c>
    </row>
    <row r="9" spans="2:7" ht="27">
      <c r="B9" s="61" t="s">
        <v>133</v>
      </c>
      <c r="C9" s="62" t="s">
        <v>134</v>
      </c>
      <c r="D9" s="62" t="s">
        <v>140</v>
      </c>
      <c r="E9" s="30"/>
      <c r="F9" s="30"/>
      <c r="G9" s="30"/>
    </row>
    <row r="10" spans="2:7" ht="27">
      <c r="B10" s="63" t="s">
        <v>147</v>
      </c>
      <c r="C10" s="64">
        <v>4</v>
      </c>
      <c r="D10" s="65">
        <f>C10/$C$15</f>
        <v>0.26666666666666666</v>
      </c>
      <c r="E10" s="30"/>
      <c r="F10" s="30"/>
      <c r="G10" s="30"/>
    </row>
    <row r="11" spans="2:7" s="30" customFormat="1" ht="27">
      <c r="B11" s="63" t="s">
        <v>148</v>
      </c>
      <c r="C11" s="64">
        <v>4</v>
      </c>
      <c r="D11" s="65">
        <f t="shared" ref="D11:D14" si="0">C11/$C$15</f>
        <v>0.26666666666666666</v>
      </c>
    </row>
    <row r="12" spans="2:7" ht="20.5" customHeight="1">
      <c r="B12" s="63" t="s">
        <v>149</v>
      </c>
      <c r="C12" s="64">
        <v>4</v>
      </c>
      <c r="D12" s="65">
        <f t="shared" si="0"/>
        <v>0.26666666666666666</v>
      </c>
      <c r="E12" s="30"/>
      <c r="F12" s="30"/>
      <c r="G12" s="30"/>
    </row>
    <row r="13" spans="2:7" ht="40.5">
      <c r="B13" s="63" t="s">
        <v>150</v>
      </c>
      <c r="C13" s="64">
        <v>2</v>
      </c>
      <c r="D13" s="65">
        <f t="shared" si="0"/>
        <v>0.13333333333333333</v>
      </c>
      <c r="E13" s="30"/>
      <c r="F13" s="30"/>
      <c r="G13" s="30"/>
    </row>
    <row r="14" spans="2:7" ht="20.5" customHeight="1">
      <c r="B14" s="63" t="s">
        <v>151</v>
      </c>
      <c r="C14" s="64">
        <v>1</v>
      </c>
      <c r="D14" s="65">
        <f t="shared" si="0"/>
        <v>6.6666666666666666E-2</v>
      </c>
    </row>
    <row r="15" spans="2:7" ht="20.5" customHeight="1">
      <c r="B15" s="73" t="s">
        <v>61</v>
      </c>
      <c r="C15" s="74">
        <f>SUM(C10:C14)</f>
        <v>15</v>
      </c>
      <c r="D15" s="76">
        <f>SUM(D10:D14)</f>
        <v>1</v>
      </c>
    </row>
    <row r="18" spans="2:2">
      <c r="B18" s="19" t="s">
        <v>5</v>
      </c>
    </row>
  </sheetData>
  <hyperlinks>
    <hyperlink ref="B18" location="Introduction!A1" display="Return to information tab" xr:uid="{F107DFD2-D038-48D6-B7EF-63560144B3F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B7126-C712-4140-876B-577BA87E01D8}">
  <sheetPr>
    <pageSetUpPr autoPageBreaks="0"/>
  </sheetPr>
  <dimension ref="B6:G17"/>
  <sheetViews>
    <sheetView workbookViewId="0">
      <selection activeCell="B17" sqref="B17"/>
    </sheetView>
  </sheetViews>
  <sheetFormatPr defaultRowHeight="13.5"/>
  <cols>
    <col min="1" max="1" width="3" style="26" customWidth="1"/>
    <col min="2" max="2" width="23.6328125" style="26" customWidth="1"/>
    <col min="3" max="4" width="20.1796875" style="26" customWidth="1"/>
    <col min="5" max="5" width="24.453125" style="26" customWidth="1"/>
    <col min="6" max="7" width="18.6328125" style="26" customWidth="1"/>
    <col min="8" max="16384" width="8.7265625" style="26"/>
  </cols>
  <sheetData>
    <row r="6" spans="2:7">
      <c r="B6" s="27" t="s">
        <v>153</v>
      </c>
    </row>
    <row r="9" spans="2:7" ht="27">
      <c r="B9" s="61" t="s">
        <v>125</v>
      </c>
      <c r="C9" s="62" t="s">
        <v>126</v>
      </c>
      <c r="D9" s="62" t="s">
        <v>129</v>
      </c>
      <c r="E9" s="62" t="s">
        <v>127</v>
      </c>
      <c r="F9" s="30"/>
      <c r="G9" s="30"/>
    </row>
    <row r="10" spans="2:7" ht="20.5" customHeight="1">
      <c r="B10" s="63" t="s">
        <v>131</v>
      </c>
      <c r="C10" s="67">
        <v>14</v>
      </c>
      <c r="D10" s="67">
        <v>4</v>
      </c>
      <c r="E10" s="78">
        <v>20000</v>
      </c>
      <c r="F10" s="30"/>
      <c r="G10" s="30"/>
    </row>
    <row r="11" spans="2:7" s="30" customFormat="1" ht="20.5" customHeight="1">
      <c r="B11" s="66" t="s">
        <v>128</v>
      </c>
      <c r="C11" s="67">
        <v>137</v>
      </c>
      <c r="D11" s="67">
        <v>49</v>
      </c>
      <c r="E11" s="78">
        <v>247000</v>
      </c>
    </row>
    <row r="12" spans="2:7" ht="27">
      <c r="B12" s="63" t="s">
        <v>130</v>
      </c>
      <c r="C12" s="67">
        <v>2</v>
      </c>
      <c r="D12" s="67">
        <v>0</v>
      </c>
      <c r="E12" s="78">
        <v>0</v>
      </c>
      <c r="F12" s="30"/>
      <c r="G12" s="30"/>
    </row>
    <row r="13" spans="2:7" ht="20.5" customHeight="1">
      <c r="B13" s="68" t="s">
        <v>61</v>
      </c>
      <c r="C13" s="69">
        <f>SUM(C10:C12)</f>
        <v>153</v>
      </c>
      <c r="D13" s="69">
        <f t="shared" ref="D13:E13" si="0">SUM(D10:D12)</f>
        <v>53</v>
      </c>
      <c r="E13" s="70">
        <f t="shared" si="0"/>
        <v>267000</v>
      </c>
    </row>
    <row r="15" spans="2:7">
      <c r="B15" s="71" t="s">
        <v>132</v>
      </c>
    </row>
    <row r="17" spans="2:2">
      <c r="B17" s="19" t="s">
        <v>5</v>
      </c>
    </row>
  </sheetData>
  <hyperlinks>
    <hyperlink ref="B17" location="Introduction!A1" display="Return to information tab" xr:uid="{635BD358-E8A9-4820-9D96-B926EB5B4BB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8654E-C490-4C0C-8AD5-D0809EAB05F3}">
  <sheetPr>
    <pageSetUpPr autoPageBreaks="0"/>
  </sheetPr>
  <dimension ref="B6:G17"/>
  <sheetViews>
    <sheetView workbookViewId="0">
      <selection activeCell="B17" sqref="B17"/>
    </sheetView>
  </sheetViews>
  <sheetFormatPr defaultRowHeight="13.5"/>
  <cols>
    <col min="1" max="1" width="3" style="26" customWidth="1"/>
    <col min="2" max="2" width="47" style="26" customWidth="1"/>
    <col min="3" max="4" width="20.1796875" style="26" customWidth="1"/>
    <col min="5" max="5" width="24.453125" style="26" customWidth="1"/>
    <col min="6" max="7" width="18.6328125" style="26" customWidth="1"/>
    <col min="8" max="16384" width="8.7265625" style="26"/>
  </cols>
  <sheetData>
    <row r="6" spans="2:7">
      <c r="B6" s="27" t="s">
        <v>154</v>
      </c>
    </row>
    <row r="9" spans="2:7" ht="35.5" customHeight="1">
      <c r="B9" s="61" t="s">
        <v>133</v>
      </c>
      <c r="C9" s="62" t="s">
        <v>134</v>
      </c>
      <c r="D9" s="62" t="s">
        <v>140</v>
      </c>
      <c r="E9" s="30"/>
      <c r="F9" s="30"/>
      <c r="G9" s="30"/>
    </row>
    <row r="10" spans="2:7" ht="20.5" customHeight="1">
      <c r="B10" s="66" t="s">
        <v>135</v>
      </c>
      <c r="C10" s="67">
        <v>28</v>
      </c>
      <c r="D10" s="72">
        <v>0.50900000000000001</v>
      </c>
      <c r="E10" s="30"/>
      <c r="F10" s="30"/>
      <c r="G10" s="30"/>
    </row>
    <row r="11" spans="2:7" s="30" customFormat="1" ht="20.5" customHeight="1">
      <c r="B11" s="66" t="s">
        <v>136</v>
      </c>
      <c r="C11" s="67">
        <v>12</v>
      </c>
      <c r="D11" s="72">
        <v>0.218</v>
      </c>
    </row>
    <row r="12" spans="2:7" ht="20.5" customHeight="1">
      <c r="B12" s="66" t="s">
        <v>137</v>
      </c>
      <c r="C12" s="67">
        <v>3</v>
      </c>
      <c r="D12" s="72">
        <v>5.5E-2</v>
      </c>
      <c r="E12" s="30"/>
      <c r="F12" s="30"/>
      <c r="G12" s="30"/>
    </row>
    <row r="13" spans="2:7" ht="20.5" customHeight="1">
      <c r="B13" s="66" t="s">
        <v>138</v>
      </c>
      <c r="C13" s="67">
        <v>3</v>
      </c>
      <c r="D13" s="72">
        <v>5.5E-2</v>
      </c>
      <c r="E13" s="30"/>
    </row>
    <row r="14" spans="2:7" ht="20.5" customHeight="1">
      <c r="B14" s="66" t="s">
        <v>139</v>
      </c>
      <c r="C14" s="67">
        <v>3</v>
      </c>
      <c r="D14" s="72">
        <v>5.5E-2</v>
      </c>
    </row>
    <row r="15" spans="2:7" s="30" customFormat="1" ht="20.5" customHeight="1">
      <c r="B15" s="68" t="s">
        <v>61</v>
      </c>
      <c r="C15" s="69">
        <f>SUM(C10:C14)</f>
        <v>49</v>
      </c>
      <c r="D15" s="77">
        <f>SUM(D10:D14)</f>
        <v>0.89200000000000013</v>
      </c>
    </row>
    <row r="17" spans="2:2">
      <c r="B17" s="19" t="s">
        <v>5</v>
      </c>
    </row>
  </sheetData>
  <hyperlinks>
    <hyperlink ref="B17" location="Introduction!A1" display="Return to information tab" xr:uid="{CB740E00-906D-43A9-9824-96ED19100653}"/>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7BCA-2512-4CF6-B70C-A2586C8B5655}">
  <sheetPr>
    <pageSetUpPr autoPageBreaks="0"/>
  </sheetPr>
  <dimension ref="B6:F14"/>
  <sheetViews>
    <sheetView workbookViewId="0">
      <selection activeCell="B14" sqref="B14"/>
    </sheetView>
  </sheetViews>
  <sheetFormatPr defaultRowHeight="13.5"/>
  <cols>
    <col min="1" max="1" width="3" style="26" customWidth="1"/>
    <col min="2" max="6" width="20.90625" style="26" customWidth="1"/>
    <col min="7" max="16384" width="8.7265625" style="26"/>
  </cols>
  <sheetData>
    <row r="6" spans="2:6">
      <c r="B6" s="27" t="s">
        <v>14</v>
      </c>
    </row>
    <row r="9" spans="2:6" ht="35" customHeight="1">
      <c r="C9" s="36" t="s">
        <v>8</v>
      </c>
      <c r="D9" s="37" t="s">
        <v>9</v>
      </c>
      <c r="E9" s="36" t="s">
        <v>10</v>
      </c>
      <c r="F9" s="36" t="s">
        <v>11</v>
      </c>
    </row>
    <row r="10" spans="2:6" ht="40.5">
      <c r="B10" s="31" t="s">
        <v>12</v>
      </c>
      <c r="C10" s="32" t="s">
        <v>15</v>
      </c>
      <c r="D10" s="33" t="s">
        <v>16</v>
      </c>
      <c r="E10" s="33" t="s">
        <v>17</v>
      </c>
      <c r="F10" s="33" t="s">
        <v>18</v>
      </c>
    </row>
    <row r="11" spans="2:6" ht="20.5" customHeight="1">
      <c r="B11" s="31" t="s">
        <v>13</v>
      </c>
      <c r="C11" s="34">
        <v>15768</v>
      </c>
      <c r="D11" s="34">
        <v>11998</v>
      </c>
      <c r="E11" s="34">
        <v>10320</v>
      </c>
      <c r="F11" s="34">
        <v>9983</v>
      </c>
    </row>
    <row r="12" spans="2:6" ht="17" customHeight="1">
      <c r="C12" s="30"/>
      <c r="D12" s="30"/>
      <c r="E12" s="30"/>
      <c r="F12" s="30"/>
    </row>
    <row r="14" spans="2:6">
      <c r="B14" s="19" t="s">
        <v>5</v>
      </c>
    </row>
  </sheetData>
  <hyperlinks>
    <hyperlink ref="B14" location="Introduction!A1" display="Return to information tab" xr:uid="{47CC99FB-A77D-4174-A4C7-41D802D27D1F}"/>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616FD-E9F6-4979-8364-9C68F575218D}">
  <sheetPr>
    <pageSetUpPr autoPageBreaks="0"/>
  </sheetPr>
  <dimension ref="B6:E13"/>
  <sheetViews>
    <sheetView workbookViewId="0">
      <selection activeCell="B13" sqref="B13"/>
    </sheetView>
  </sheetViews>
  <sheetFormatPr defaultRowHeight="13.5"/>
  <cols>
    <col min="1" max="1" width="3" style="26" customWidth="1"/>
    <col min="2" max="5" width="23.6328125" style="26" customWidth="1"/>
    <col min="6" max="6" width="20.90625" style="26" customWidth="1"/>
    <col min="7" max="16384" width="8.7265625" style="26"/>
  </cols>
  <sheetData>
    <row r="6" spans="2:5">
      <c r="B6" s="27" t="s">
        <v>19</v>
      </c>
    </row>
    <row r="9" spans="2:5" ht="40.5">
      <c r="B9" s="37" t="s">
        <v>20</v>
      </c>
      <c r="C9" s="37" t="s">
        <v>23</v>
      </c>
      <c r="D9" s="37" t="s">
        <v>21</v>
      </c>
      <c r="E9" s="37" t="s">
        <v>22</v>
      </c>
    </row>
    <row r="10" spans="2:5" ht="20.5" customHeight="1">
      <c r="B10" s="35">
        <v>15127</v>
      </c>
      <c r="C10" s="35">
        <v>181</v>
      </c>
      <c r="D10" s="35">
        <v>447</v>
      </c>
      <c r="E10" s="35">
        <v>13</v>
      </c>
    </row>
    <row r="11" spans="2:5" s="30" customFormat="1" ht="16.5" customHeight="1"/>
    <row r="13" spans="2:5">
      <c r="B13" s="19" t="s">
        <v>5</v>
      </c>
    </row>
  </sheetData>
  <hyperlinks>
    <hyperlink ref="B13" location="Introduction!A1" display="Return to information tab" xr:uid="{0A60A2EC-E3D8-4078-8636-6BDA183C681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765A-6F2E-4B96-8981-BD57A9D5626F}">
  <sheetPr>
    <pageSetUpPr autoPageBreaks="0"/>
  </sheetPr>
  <dimension ref="B4:U22"/>
  <sheetViews>
    <sheetView workbookViewId="0">
      <selection activeCell="B13" sqref="B13"/>
    </sheetView>
  </sheetViews>
  <sheetFormatPr defaultRowHeight="13.5"/>
  <cols>
    <col min="1" max="1" width="3" style="26" customWidth="1"/>
    <col min="2" max="5" width="23.6328125" style="26" customWidth="1"/>
    <col min="6" max="6" width="20.90625" style="26" customWidth="1"/>
    <col min="7" max="16384" width="8.7265625" style="26"/>
  </cols>
  <sheetData>
    <row r="4" spans="2:21" ht="14.5">
      <c r="H4" s="30"/>
      <c r="I4" s="30"/>
      <c r="J4" s="30"/>
      <c r="K4" s="30"/>
      <c r="L4" s="30"/>
      <c r="M4" s="30"/>
      <c r="N4" s="30"/>
      <c r="O4" s="30"/>
      <c r="P4" s="30"/>
      <c r="Q4" s="30"/>
      <c r="R4" s="30"/>
      <c r="S4" s="30"/>
      <c r="T4" s="30"/>
      <c r="U4" s="30"/>
    </row>
    <row r="5" spans="2:21" ht="14.5">
      <c r="H5" s="30"/>
      <c r="I5" s="30"/>
      <c r="J5" s="30"/>
      <c r="K5" s="30"/>
      <c r="L5" s="30"/>
      <c r="M5" s="30"/>
      <c r="N5" s="30"/>
      <c r="O5" s="30"/>
      <c r="P5" s="30"/>
      <c r="Q5" s="30"/>
      <c r="R5" s="30"/>
      <c r="S5" s="30"/>
      <c r="T5" s="30"/>
      <c r="U5" s="30"/>
    </row>
    <row r="6" spans="2:21" ht="14.5">
      <c r="B6" s="27" t="s">
        <v>24</v>
      </c>
      <c r="H6" s="30"/>
      <c r="I6" s="30"/>
      <c r="J6" s="30"/>
      <c r="K6" s="30"/>
      <c r="L6" s="30"/>
      <c r="M6" s="30"/>
      <c r="N6" s="30"/>
      <c r="O6" s="30"/>
      <c r="P6" s="30"/>
      <c r="Q6" s="30"/>
      <c r="R6" s="30"/>
      <c r="S6" s="30"/>
      <c r="T6" s="30"/>
      <c r="U6" s="30"/>
    </row>
    <row r="7" spans="2:21" ht="14.5">
      <c r="H7" s="30"/>
      <c r="I7" s="30"/>
      <c r="J7" s="30"/>
      <c r="K7" s="30"/>
      <c r="L7" s="30"/>
      <c r="M7" s="30"/>
      <c r="N7" s="30"/>
      <c r="O7" s="30"/>
      <c r="P7" s="30"/>
      <c r="Q7" s="30"/>
      <c r="R7" s="30"/>
      <c r="S7" s="30"/>
      <c r="T7" s="30"/>
      <c r="U7" s="30"/>
    </row>
    <row r="8" spans="2:21" ht="14.5">
      <c r="H8" s="30"/>
      <c r="I8" s="30"/>
      <c r="J8" s="30"/>
      <c r="K8" s="30"/>
      <c r="L8" s="30"/>
      <c r="M8" s="30"/>
      <c r="N8" s="30"/>
      <c r="O8" s="30"/>
      <c r="P8" s="30"/>
      <c r="Q8" s="30"/>
      <c r="R8" s="30"/>
      <c r="S8" s="30"/>
      <c r="T8" s="30"/>
      <c r="U8" s="30"/>
    </row>
    <row r="9" spans="2:21" ht="40.5">
      <c r="B9" s="37" t="s">
        <v>26</v>
      </c>
      <c r="C9" s="37" t="s">
        <v>25</v>
      </c>
      <c r="D9" s="37" t="s">
        <v>143</v>
      </c>
      <c r="E9" s="30"/>
      <c r="H9" s="30"/>
      <c r="I9" s="30"/>
      <c r="J9" s="30"/>
      <c r="K9" s="30"/>
      <c r="L9" s="30"/>
      <c r="M9" s="30"/>
      <c r="N9" s="30"/>
      <c r="O9" s="30"/>
      <c r="P9" s="30"/>
      <c r="Q9" s="30"/>
      <c r="R9" s="30"/>
      <c r="S9" s="30"/>
      <c r="T9" s="30"/>
      <c r="U9" s="30"/>
    </row>
    <row r="10" spans="2:21" ht="20.5" customHeight="1">
      <c r="B10" s="35">
        <v>9771</v>
      </c>
      <c r="C10" s="35">
        <v>1511</v>
      </c>
      <c r="D10" s="38">
        <f>C10/B10</f>
        <v>0.15464128543649575</v>
      </c>
      <c r="E10" s="30"/>
      <c r="H10" s="30"/>
      <c r="I10" s="30"/>
      <c r="J10" s="30"/>
      <c r="K10" s="30"/>
      <c r="L10" s="30"/>
      <c r="M10" s="30"/>
      <c r="N10" s="30"/>
      <c r="O10" s="30"/>
      <c r="P10" s="30"/>
      <c r="Q10" s="30"/>
      <c r="R10" s="30"/>
      <c r="S10" s="30"/>
      <c r="T10" s="30"/>
      <c r="U10" s="30"/>
    </row>
    <row r="11" spans="2:21" s="30" customFormat="1" ht="16.5" customHeight="1"/>
    <row r="12" spans="2:21" ht="14.5">
      <c r="H12" s="30"/>
      <c r="I12" s="30"/>
      <c r="J12" s="30"/>
      <c r="K12" s="30"/>
      <c r="L12" s="30"/>
      <c r="M12" s="30"/>
      <c r="N12" s="30"/>
      <c r="O12" s="30"/>
      <c r="P12" s="30"/>
      <c r="Q12" s="30"/>
      <c r="R12" s="30"/>
      <c r="S12" s="30"/>
      <c r="T12" s="30"/>
      <c r="U12" s="30"/>
    </row>
    <row r="13" spans="2:21" ht="14.5">
      <c r="B13" s="19" t="s">
        <v>5</v>
      </c>
      <c r="H13" s="30"/>
      <c r="I13" s="30"/>
      <c r="J13" s="30"/>
      <c r="K13" s="30"/>
      <c r="L13" s="30"/>
      <c r="M13" s="30"/>
      <c r="N13" s="30"/>
      <c r="O13" s="30"/>
      <c r="P13" s="30"/>
      <c r="Q13" s="30"/>
      <c r="R13" s="30"/>
      <c r="S13" s="30"/>
      <c r="T13" s="30"/>
      <c r="U13" s="30"/>
    </row>
    <row r="14" spans="2:21" ht="14.5">
      <c r="H14" s="30"/>
      <c r="I14" s="30"/>
      <c r="J14" s="30"/>
      <c r="K14" s="30"/>
      <c r="L14" s="30"/>
      <c r="M14" s="30"/>
      <c r="N14" s="30"/>
      <c r="O14" s="30"/>
      <c r="P14" s="30"/>
      <c r="Q14" s="30"/>
      <c r="R14" s="30"/>
      <c r="S14" s="30"/>
      <c r="T14" s="30"/>
      <c r="U14" s="30"/>
    </row>
    <row r="15" spans="2:21" ht="14.5">
      <c r="H15" s="30"/>
      <c r="I15" s="30"/>
      <c r="J15" s="30"/>
      <c r="K15" s="30"/>
      <c r="L15" s="30"/>
      <c r="M15" s="30"/>
      <c r="N15" s="30"/>
      <c r="O15" s="30"/>
      <c r="P15" s="30"/>
      <c r="Q15" s="30"/>
      <c r="R15" s="30"/>
      <c r="S15" s="30"/>
      <c r="T15" s="30"/>
      <c r="U15" s="30"/>
    </row>
    <row r="16" spans="2:21" ht="14.5">
      <c r="H16" s="30"/>
      <c r="I16" s="30"/>
      <c r="J16" s="30"/>
      <c r="K16" s="30"/>
      <c r="L16" s="30"/>
      <c r="M16" s="30"/>
      <c r="N16" s="30"/>
      <c r="O16" s="30"/>
      <c r="P16" s="30"/>
      <c r="Q16" s="30"/>
      <c r="R16" s="30"/>
      <c r="S16" s="30"/>
      <c r="T16" s="30"/>
      <c r="U16" s="30"/>
    </row>
    <row r="17" spans="8:21" ht="14.5">
      <c r="H17" s="30"/>
      <c r="I17" s="30"/>
      <c r="J17" s="30"/>
      <c r="K17" s="30"/>
      <c r="L17" s="30"/>
      <c r="M17" s="30"/>
      <c r="N17" s="30"/>
      <c r="O17" s="30"/>
      <c r="P17" s="30"/>
      <c r="Q17" s="30"/>
      <c r="R17" s="30"/>
      <c r="S17" s="30"/>
      <c r="T17" s="30"/>
      <c r="U17" s="30"/>
    </row>
    <row r="18" spans="8:21" ht="14.5">
      <c r="H18" s="30"/>
      <c r="I18" s="30"/>
      <c r="J18" s="30"/>
      <c r="K18" s="30"/>
      <c r="L18" s="30"/>
      <c r="M18" s="30"/>
      <c r="N18" s="30"/>
      <c r="O18" s="30"/>
      <c r="P18" s="30"/>
      <c r="Q18" s="30"/>
      <c r="R18" s="30"/>
      <c r="S18" s="30"/>
      <c r="T18" s="30"/>
      <c r="U18" s="30"/>
    </row>
    <row r="19" spans="8:21" ht="14.5">
      <c r="H19" s="30"/>
      <c r="I19" s="30"/>
      <c r="J19" s="30"/>
      <c r="K19" s="30"/>
      <c r="L19" s="30"/>
      <c r="M19" s="30"/>
      <c r="N19" s="30"/>
      <c r="O19" s="30"/>
      <c r="P19" s="30"/>
      <c r="Q19" s="30"/>
      <c r="R19" s="30"/>
      <c r="S19" s="30"/>
      <c r="T19" s="30"/>
      <c r="U19" s="30"/>
    </row>
    <row r="20" spans="8:21" ht="14.5">
      <c r="H20" s="30"/>
      <c r="I20" s="30"/>
      <c r="J20" s="30"/>
      <c r="K20" s="30"/>
      <c r="L20" s="30"/>
      <c r="M20" s="30"/>
      <c r="N20" s="30"/>
      <c r="O20" s="30"/>
      <c r="P20" s="30"/>
      <c r="Q20" s="30"/>
      <c r="R20" s="30"/>
      <c r="S20" s="30"/>
      <c r="T20" s="30"/>
      <c r="U20" s="30"/>
    </row>
    <row r="21" spans="8:21" ht="14.5">
      <c r="H21" s="30"/>
      <c r="I21" s="30"/>
      <c r="J21" s="30"/>
      <c r="K21" s="30"/>
      <c r="L21" s="30"/>
      <c r="M21" s="30"/>
      <c r="N21" s="30"/>
      <c r="O21" s="30"/>
      <c r="P21" s="30"/>
      <c r="Q21" s="30"/>
      <c r="R21" s="30"/>
      <c r="S21" s="30"/>
      <c r="T21" s="30"/>
      <c r="U21" s="30"/>
    </row>
    <row r="22" spans="8:21" ht="14.5">
      <c r="H22" s="30"/>
      <c r="I22" s="30"/>
      <c r="J22" s="30"/>
      <c r="K22" s="30"/>
      <c r="L22" s="30"/>
      <c r="M22" s="30"/>
      <c r="N22" s="30"/>
      <c r="O22" s="30"/>
      <c r="P22" s="30"/>
      <c r="Q22" s="30"/>
      <c r="R22" s="30"/>
      <c r="S22" s="30"/>
      <c r="T22" s="30"/>
      <c r="U22" s="30"/>
    </row>
  </sheetData>
  <hyperlinks>
    <hyperlink ref="B13" location="Introduction!A1" display="Return to information tab" xr:uid="{DE0F86DB-8A72-4DBD-94D8-02E62F07B8C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14EE-7DB4-4436-8753-C6D0E8E92C73}">
  <sheetPr>
    <pageSetUpPr autoPageBreaks="0"/>
  </sheetPr>
  <dimension ref="B1:R47"/>
  <sheetViews>
    <sheetView showGridLines="0" topLeftCell="A20" zoomScaleNormal="100" workbookViewId="0">
      <selection activeCell="B47" sqref="B47"/>
    </sheetView>
  </sheetViews>
  <sheetFormatPr defaultRowHeight="14.5"/>
  <cols>
    <col min="1" max="1" width="2.453125" customWidth="1"/>
    <col min="2" max="2" width="63" customWidth="1"/>
    <col min="3" max="14" width="13.6328125" customWidth="1"/>
  </cols>
  <sheetData>
    <row r="1" spans="2:18" s="2" customFormat="1"/>
    <row r="2" spans="2:18" s="2" customFormat="1"/>
    <row r="3" spans="2:18" s="2" customFormat="1"/>
    <row r="5" spans="2:18" s="2" customFormat="1"/>
    <row r="6" spans="2:18" ht="21" customHeight="1">
      <c r="B6" s="29" t="s">
        <v>48</v>
      </c>
    </row>
    <row r="7" spans="2:18" s="2" customFormat="1" ht="16.5" customHeight="1">
      <c r="B7" s="4"/>
    </row>
    <row r="8" spans="2:18" s="2" customFormat="1" ht="16.5" customHeight="1">
      <c r="B8" s="24" t="s">
        <v>27</v>
      </c>
      <c r="J8" s="23"/>
      <c r="K8"/>
      <c r="L8"/>
      <c r="M8"/>
      <c r="N8"/>
      <c r="O8"/>
      <c r="P8"/>
      <c r="Q8"/>
      <c r="R8"/>
    </row>
    <row r="9" spans="2:18" s="2" customFormat="1" ht="16.5" customHeight="1">
      <c r="B9" s="24" t="s">
        <v>28</v>
      </c>
      <c r="J9" s="23"/>
      <c r="K9"/>
      <c r="L9"/>
      <c r="M9"/>
      <c r="N9"/>
      <c r="O9"/>
      <c r="P9"/>
      <c r="Q9"/>
      <c r="R9"/>
    </row>
    <row r="10" spans="2:18" s="2" customFormat="1" ht="16.5" customHeight="1">
      <c r="B10" s="24" t="s">
        <v>29</v>
      </c>
      <c r="J10" s="23"/>
      <c r="K10"/>
      <c r="L10"/>
      <c r="M10"/>
      <c r="N10"/>
      <c r="O10"/>
      <c r="P10"/>
      <c r="Q10"/>
      <c r="R10"/>
    </row>
    <row r="11" spans="2:18" s="2" customFormat="1" ht="16.5" customHeight="1">
      <c r="B11" s="24"/>
      <c r="J11" s="23"/>
    </row>
    <row r="15" spans="2:18">
      <c r="G15" s="10"/>
    </row>
    <row r="17" spans="6:7">
      <c r="G17" s="10"/>
    </row>
    <row r="18" spans="6:7">
      <c r="G18" s="10"/>
    </row>
    <row r="19" spans="6:7">
      <c r="G19" s="10"/>
    </row>
    <row r="30" spans="6:7">
      <c r="F30" s="11"/>
    </row>
    <row r="35" spans="2:14">
      <c r="C35" s="51" t="s">
        <v>33</v>
      </c>
      <c r="D35" s="51" t="s">
        <v>30</v>
      </c>
      <c r="E35" s="51" t="s">
        <v>34</v>
      </c>
      <c r="F35" s="51" t="s">
        <v>35</v>
      </c>
      <c r="G35" s="51" t="s">
        <v>36</v>
      </c>
      <c r="H35" s="51" t="s">
        <v>37</v>
      </c>
      <c r="I35" s="51" t="s">
        <v>38</v>
      </c>
      <c r="J35" s="51" t="s">
        <v>39</v>
      </c>
      <c r="K35" s="51" t="s">
        <v>40</v>
      </c>
      <c r="L35" s="51" t="s">
        <v>41</v>
      </c>
      <c r="M35" s="51" t="s">
        <v>42</v>
      </c>
      <c r="N35" s="51" t="s">
        <v>43</v>
      </c>
    </row>
    <row r="36" spans="2:14">
      <c r="B36" s="18" t="s">
        <v>31</v>
      </c>
      <c r="C36" s="41" t="s">
        <v>32</v>
      </c>
      <c r="D36" s="39">
        <v>175</v>
      </c>
      <c r="E36" s="39">
        <v>162</v>
      </c>
      <c r="F36" s="39">
        <v>854</v>
      </c>
      <c r="G36" s="39">
        <v>1022</v>
      </c>
      <c r="H36" s="39">
        <v>1104</v>
      </c>
      <c r="I36" s="39">
        <v>1304</v>
      </c>
      <c r="J36" s="39">
        <v>1339</v>
      </c>
      <c r="K36" s="39">
        <v>1016</v>
      </c>
      <c r="L36" s="39">
        <v>1153</v>
      </c>
      <c r="M36" s="39">
        <v>1042</v>
      </c>
      <c r="N36" s="39">
        <v>1126</v>
      </c>
    </row>
    <row r="37" spans="2:14">
      <c r="B37" s="18" t="s">
        <v>45</v>
      </c>
      <c r="C37" s="41" t="s">
        <v>32</v>
      </c>
      <c r="D37" s="39">
        <v>175</v>
      </c>
      <c r="E37" s="42">
        <v>337</v>
      </c>
      <c r="F37" s="39">
        <v>1191</v>
      </c>
      <c r="G37" s="39">
        <v>2213</v>
      </c>
      <c r="H37" s="39">
        <v>3317</v>
      </c>
      <c r="I37" s="39">
        <v>4621</v>
      </c>
      <c r="J37" s="39">
        <v>5960</v>
      </c>
      <c r="K37" s="39">
        <v>6976</v>
      </c>
      <c r="L37" s="39">
        <v>8129</v>
      </c>
      <c r="M37" s="39">
        <v>9171</v>
      </c>
      <c r="N37" s="39">
        <v>10297</v>
      </c>
    </row>
    <row r="38" spans="2:14">
      <c r="B38" s="18" t="s">
        <v>44</v>
      </c>
      <c r="C38" s="40">
        <v>544.66666666666663</v>
      </c>
      <c r="D38" s="39">
        <v>658</v>
      </c>
      <c r="E38" s="42">
        <v>694.33333333333337</v>
      </c>
      <c r="F38" s="39">
        <v>381.33333333333331</v>
      </c>
      <c r="G38" s="39">
        <v>360.33333333333331</v>
      </c>
      <c r="H38" s="39">
        <v>379.66666666666669</v>
      </c>
      <c r="I38" s="39">
        <v>446.33333333333331</v>
      </c>
      <c r="J38" s="39">
        <v>432.33333333333331</v>
      </c>
      <c r="K38" s="39">
        <v>462.33333333333331</v>
      </c>
      <c r="L38" s="39">
        <v>652.66666666666663</v>
      </c>
      <c r="M38" s="39">
        <v>642</v>
      </c>
      <c r="N38" s="39">
        <v>537.66666666666663</v>
      </c>
    </row>
    <row r="39" spans="2:14">
      <c r="B39" s="18" t="s">
        <v>46</v>
      </c>
      <c r="C39" s="39">
        <v>544.66666666666663</v>
      </c>
      <c r="D39" s="39">
        <v>1202.6666666666665</v>
      </c>
      <c r="E39" s="42">
        <v>1897</v>
      </c>
      <c r="F39" s="39">
        <v>2278.3333333333335</v>
      </c>
      <c r="G39" s="39">
        <v>2638.666666666667</v>
      </c>
      <c r="H39" s="39">
        <v>3018.3333333333335</v>
      </c>
      <c r="I39" s="39">
        <v>3464.666666666667</v>
      </c>
      <c r="J39" s="39">
        <v>3897.0000000000005</v>
      </c>
      <c r="K39" s="39">
        <v>4359.3333333333339</v>
      </c>
      <c r="L39" s="39">
        <v>5012.0000000000009</v>
      </c>
      <c r="M39" s="39">
        <v>5654.0000000000009</v>
      </c>
      <c r="N39" s="39">
        <v>6191.6666666666679</v>
      </c>
    </row>
    <row r="40" spans="2:14">
      <c r="B40" s="30"/>
      <c r="C40" s="30"/>
      <c r="D40" s="30"/>
      <c r="E40" s="30"/>
      <c r="F40" s="30"/>
    </row>
    <row r="41" spans="2:14">
      <c r="B41" s="24" t="s">
        <v>49</v>
      </c>
      <c r="C41" s="30"/>
      <c r="D41" s="30"/>
      <c r="E41" s="30"/>
      <c r="F41" s="30"/>
    </row>
    <row r="42" spans="2:14">
      <c r="B42" s="24" t="s">
        <v>144</v>
      </c>
      <c r="C42" s="30"/>
      <c r="D42" s="30"/>
      <c r="E42" s="30"/>
      <c r="F42" s="30"/>
    </row>
    <row r="43" spans="2:14">
      <c r="B43" s="24" t="s">
        <v>47</v>
      </c>
      <c r="C43" s="30"/>
      <c r="D43" s="30"/>
      <c r="E43" s="30"/>
      <c r="F43" s="30"/>
    </row>
    <row r="44" spans="2:14">
      <c r="B44" s="24" t="s">
        <v>50</v>
      </c>
      <c r="C44" s="30"/>
      <c r="D44" s="30"/>
      <c r="E44" s="30"/>
      <c r="F44" s="30"/>
    </row>
    <row r="45" spans="2:14">
      <c r="B45" s="30"/>
      <c r="C45" s="30"/>
      <c r="D45" s="30"/>
      <c r="E45" s="30"/>
      <c r="F45" s="30"/>
    </row>
    <row r="47" spans="2:14">
      <c r="B47" s="19" t="s">
        <v>5</v>
      </c>
    </row>
  </sheetData>
  <phoneticPr fontId="25" type="noConversion"/>
  <hyperlinks>
    <hyperlink ref="B47" location="Introduction!A1" display="Return to information tab" xr:uid="{EF41B8BC-3378-4297-9CF7-09A846E0D0A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50002-E8D2-4A1F-B1B3-E5F6BC913156}">
  <sheetPr>
    <pageSetUpPr autoPageBreaks="0"/>
  </sheetPr>
  <dimension ref="A6:R40"/>
  <sheetViews>
    <sheetView showGridLines="0" topLeftCell="A20" zoomScaleNormal="100" workbookViewId="0">
      <selection activeCell="B40" sqref="B40"/>
    </sheetView>
  </sheetViews>
  <sheetFormatPr defaultRowHeight="14.5"/>
  <cols>
    <col min="1" max="1" width="2.453125" style="2" customWidth="1"/>
    <col min="2" max="2" width="29" style="2" customWidth="1"/>
    <col min="3" max="3" width="17.90625" style="2" customWidth="1"/>
    <col min="4" max="5" width="13.6328125" style="2" customWidth="1"/>
    <col min="6" max="6" width="19.90625" style="2" customWidth="1"/>
    <col min="7" max="14" width="13.6328125" style="2" customWidth="1"/>
    <col min="15" max="16384" width="8.7265625" style="2"/>
  </cols>
  <sheetData>
    <row r="6" spans="2:10" ht="21" customHeight="1">
      <c r="B6" s="29" t="s">
        <v>51</v>
      </c>
    </row>
    <row r="7" spans="2:10" ht="16.5" customHeight="1">
      <c r="B7" s="4"/>
    </row>
    <row r="8" spans="2:10" ht="16.5" customHeight="1">
      <c r="B8" s="24" t="s">
        <v>52</v>
      </c>
      <c r="J8" s="23"/>
    </row>
    <row r="9" spans="2:10" ht="16.5" customHeight="1">
      <c r="B9" s="24" t="s">
        <v>53</v>
      </c>
      <c r="J9" s="23"/>
    </row>
    <row r="10" spans="2:10" ht="16.5" customHeight="1">
      <c r="B10" s="24"/>
      <c r="J10" s="23"/>
    </row>
    <row r="11" spans="2:10" ht="16.5" customHeight="1">
      <c r="B11" s="24"/>
      <c r="J11" s="23"/>
    </row>
    <row r="15" spans="2:10">
      <c r="G15" s="10"/>
    </row>
    <row r="17" spans="6:7">
      <c r="G17" s="10"/>
    </row>
    <row r="18" spans="6:7">
      <c r="G18" s="10"/>
    </row>
    <row r="19" spans="6:7">
      <c r="G19" s="10"/>
    </row>
    <row r="30" spans="6:7">
      <c r="F30" s="11"/>
    </row>
    <row r="35" spans="1:18" ht="54">
      <c r="C35" s="37" t="s">
        <v>20</v>
      </c>
      <c r="D35" s="37" t="s">
        <v>21</v>
      </c>
      <c r="E35" s="37" t="s">
        <v>23</v>
      </c>
      <c r="F35" s="37" t="s">
        <v>22</v>
      </c>
      <c r="G35"/>
      <c r="H35"/>
      <c r="I35"/>
      <c r="J35"/>
      <c r="K35"/>
      <c r="L35"/>
      <c r="M35"/>
      <c r="N35"/>
      <c r="O35"/>
      <c r="P35"/>
      <c r="Q35"/>
      <c r="R35"/>
    </row>
    <row r="36" spans="1:18" ht="20" customHeight="1">
      <c r="B36" s="43" t="s">
        <v>54</v>
      </c>
      <c r="C36" s="44">
        <v>9617</v>
      </c>
      <c r="D36" s="45">
        <v>243</v>
      </c>
      <c r="E36" s="46">
        <v>114</v>
      </c>
      <c r="F36" s="45">
        <v>9</v>
      </c>
      <c r="G36"/>
      <c r="H36"/>
      <c r="I36"/>
      <c r="J36"/>
      <c r="K36"/>
      <c r="L36"/>
      <c r="M36"/>
      <c r="N36"/>
      <c r="O36"/>
      <c r="P36"/>
      <c r="Q36"/>
      <c r="R36"/>
    </row>
    <row r="37" spans="1:18" ht="20" customHeight="1">
      <c r="B37" s="43" t="s">
        <v>55</v>
      </c>
      <c r="C37" s="47">
        <f>C36/SUM($C$36:$F$36)</f>
        <v>0.963337674045878</v>
      </c>
      <c r="D37" s="47">
        <f t="shared" ref="D37:F37" si="0">D36/SUM($C$36:$F$36)</f>
        <v>2.4341380346589201E-2</v>
      </c>
      <c r="E37" s="47">
        <f t="shared" si="0"/>
        <v>1.1419413002103576E-2</v>
      </c>
      <c r="F37" s="47">
        <f t="shared" si="0"/>
        <v>9.0153260542922967E-4</v>
      </c>
      <c r="G37"/>
      <c r="H37"/>
      <c r="I37"/>
      <c r="J37"/>
      <c r="K37"/>
      <c r="L37"/>
      <c r="M37"/>
      <c r="N37"/>
      <c r="O37"/>
      <c r="P37"/>
      <c r="Q37"/>
      <c r="R37"/>
    </row>
    <row r="38" spans="1:18">
      <c r="A38"/>
      <c r="B38"/>
      <c r="C38"/>
      <c r="D38"/>
      <c r="E38"/>
      <c r="F38"/>
      <c r="G38"/>
      <c r="H38"/>
      <c r="I38"/>
      <c r="J38"/>
      <c r="K38"/>
      <c r="L38"/>
      <c r="M38"/>
      <c r="N38"/>
      <c r="O38"/>
      <c r="P38"/>
      <c r="Q38"/>
      <c r="R38"/>
    </row>
    <row r="39" spans="1:18">
      <c r="A39"/>
      <c r="B39"/>
      <c r="C39"/>
      <c r="D39"/>
      <c r="E39"/>
      <c r="F39"/>
      <c r="G39"/>
      <c r="H39"/>
      <c r="I39"/>
      <c r="J39"/>
      <c r="K39"/>
      <c r="L39"/>
      <c r="M39"/>
      <c r="N39"/>
      <c r="O39"/>
      <c r="P39"/>
      <c r="Q39"/>
      <c r="R39"/>
    </row>
    <row r="40" spans="1:18">
      <c r="B40" s="19" t="s">
        <v>5</v>
      </c>
    </row>
  </sheetData>
  <hyperlinks>
    <hyperlink ref="B40" location="Introduction!A1" display="Return to information tab" xr:uid="{3A54653E-34BA-47F4-B413-C8209F60018C}"/>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C73F1-7D49-44CE-A903-93B79C7B9B37}">
  <sheetPr>
    <pageSetUpPr autoPageBreaks="0"/>
  </sheetPr>
  <dimension ref="B6:J63"/>
  <sheetViews>
    <sheetView showGridLines="0" topLeftCell="A40" zoomScaleNormal="100" workbookViewId="0">
      <selection activeCell="B63" sqref="B63"/>
    </sheetView>
  </sheetViews>
  <sheetFormatPr defaultRowHeight="14.5"/>
  <cols>
    <col min="1" max="1" width="2.453125" style="2" customWidth="1"/>
    <col min="2" max="2" width="29" style="2" customWidth="1"/>
    <col min="3" max="3" width="20.90625" style="2" bestFit="1" customWidth="1"/>
    <col min="4" max="6" width="25.1796875" style="2" bestFit="1" customWidth="1"/>
    <col min="7" max="14" width="13.6328125" style="2" customWidth="1"/>
    <col min="15" max="16384" width="8.7265625" style="2"/>
  </cols>
  <sheetData>
    <row r="6" spans="2:10" ht="21" customHeight="1">
      <c r="B6" s="29" t="s">
        <v>56</v>
      </c>
    </row>
    <row r="7" spans="2:10" ht="16.5" customHeight="1">
      <c r="B7" s="4"/>
    </row>
    <row r="8" spans="2:10" ht="16.5" customHeight="1">
      <c r="B8" s="24" t="s">
        <v>57</v>
      </c>
      <c r="J8" s="23"/>
    </row>
    <row r="9" spans="2:10" ht="16.5" customHeight="1">
      <c r="B9" s="24" t="s">
        <v>58</v>
      </c>
      <c r="J9" s="23"/>
    </row>
    <row r="10" spans="2:10" ht="16.5" customHeight="1">
      <c r="B10" s="24" t="s">
        <v>59</v>
      </c>
      <c r="J10" s="23"/>
    </row>
    <row r="11" spans="2:10" ht="16.5" customHeight="1">
      <c r="B11" s="24"/>
      <c r="J11" s="23"/>
    </row>
    <row r="15" spans="2:10">
      <c r="G15" s="10"/>
    </row>
    <row r="17" spans="6:7">
      <c r="G17" s="10"/>
    </row>
    <row r="18" spans="6:7">
      <c r="G18" s="10"/>
    </row>
    <row r="19" spans="6:7">
      <c r="G19" s="10"/>
    </row>
    <row r="30" spans="6:7">
      <c r="F30" s="11"/>
    </row>
    <row r="36" spans="2:4" ht="20" customHeight="1"/>
    <row r="37" spans="2:4" ht="20" customHeight="1"/>
    <row r="44" spans="2:4">
      <c r="B44" s="2" t="s">
        <v>156</v>
      </c>
      <c r="D44" s="2" t="s">
        <v>158</v>
      </c>
    </row>
    <row r="45" spans="2:4">
      <c r="B45" s="2" t="s">
        <v>157</v>
      </c>
    </row>
    <row r="49" spans="2:8" ht="33" customHeight="1">
      <c r="B49" s="52" t="s">
        <v>60</v>
      </c>
      <c r="C49" s="36" t="s">
        <v>73</v>
      </c>
      <c r="D49" s="36" t="s">
        <v>75</v>
      </c>
      <c r="E49" s="36" t="s">
        <v>74</v>
      </c>
      <c r="F49" s="37" t="s">
        <v>76</v>
      </c>
      <c r="G49" s="36" t="s">
        <v>61</v>
      </c>
      <c r="H49" s="36" t="s">
        <v>155</v>
      </c>
    </row>
    <row r="50" spans="2:8" ht="20" customHeight="1">
      <c r="B50" s="48" t="s">
        <v>62</v>
      </c>
      <c r="C50" s="44">
        <v>1855</v>
      </c>
      <c r="D50" s="44">
        <v>67</v>
      </c>
      <c r="E50" s="44">
        <v>26</v>
      </c>
      <c r="F50" s="44">
        <v>5</v>
      </c>
      <c r="G50" s="50">
        <f t="shared" ref="G50:G59" si="0">SUM(C50:F50)</f>
        <v>1953</v>
      </c>
      <c r="H50" s="79">
        <f>G50/$G$60</f>
        <v>0.19563257537814285</v>
      </c>
    </row>
    <row r="51" spans="2:8" ht="20" customHeight="1">
      <c r="B51" s="48" t="s">
        <v>63</v>
      </c>
      <c r="C51" s="44">
        <v>1794</v>
      </c>
      <c r="D51" s="44">
        <v>37</v>
      </c>
      <c r="E51" s="44">
        <v>2</v>
      </c>
      <c r="F51" s="44">
        <v>0</v>
      </c>
      <c r="G51" s="50">
        <f t="shared" si="0"/>
        <v>1833</v>
      </c>
      <c r="H51" s="79">
        <f t="shared" ref="H51:H59" si="1">G51/$G$60</f>
        <v>0.18361214063908646</v>
      </c>
    </row>
    <row r="52" spans="2:8" ht="20" customHeight="1">
      <c r="B52" s="48" t="s">
        <v>64</v>
      </c>
      <c r="C52" s="44">
        <v>1320</v>
      </c>
      <c r="D52" s="44">
        <v>24</v>
      </c>
      <c r="E52" s="44">
        <v>3</v>
      </c>
      <c r="F52" s="44">
        <v>0</v>
      </c>
      <c r="G52" s="50">
        <f t="shared" si="0"/>
        <v>1347</v>
      </c>
      <c r="H52" s="79">
        <f t="shared" si="1"/>
        <v>0.13492937994590803</v>
      </c>
    </row>
    <row r="53" spans="2:8" ht="20" customHeight="1">
      <c r="B53" s="48" t="s">
        <v>65</v>
      </c>
      <c r="C53" s="44">
        <v>1013</v>
      </c>
      <c r="D53" s="44">
        <v>33</v>
      </c>
      <c r="E53" s="44">
        <v>4</v>
      </c>
      <c r="F53" s="44">
        <v>0</v>
      </c>
      <c r="G53" s="50">
        <f t="shared" si="0"/>
        <v>1050</v>
      </c>
      <c r="H53" s="79">
        <f t="shared" si="1"/>
        <v>0.10517880396674346</v>
      </c>
    </row>
    <row r="54" spans="2:8" ht="20" customHeight="1">
      <c r="B54" s="48" t="s">
        <v>66</v>
      </c>
      <c r="C54" s="44">
        <v>1017</v>
      </c>
      <c r="D54" s="44">
        <v>19</v>
      </c>
      <c r="E54" s="44">
        <v>4</v>
      </c>
      <c r="F54" s="44">
        <v>2</v>
      </c>
      <c r="G54" s="50">
        <f t="shared" si="0"/>
        <v>1042</v>
      </c>
      <c r="H54" s="79">
        <f t="shared" si="1"/>
        <v>0.10437744165080637</v>
      </c>
    </row>
    <row r="55" spans="2:8" ht="20" customHeight="1">
      <c r="B55" s="48" t="s">
        <v>67</v>
      </c>
      <c r="C55" s="44">
        <v>719</v>
      </c>
      <c r="D55" s="44">
        <v>17</v>
      </c>
      <c r="E55" s="44">
        <v>10</v>
      </c>
      <c r="F55" s="44">
        <v>0</v>
      </c>
      <c r="G55" s="50">
        <f t="shared" si="0"/>
        <v>746</v>
      </c>
      <c r="H55" s="79">
        <f t="shared" si="1"/>
        <v>7.4727035961133934E-2</v>
      </c>
    </row>
    <row r="56" spans="2:8" ht="20" customHeight="1">
      <c r="B56" s="48" t="s">
        <v>68</v>
      </c>
      <c r="C56" s="44">
        <v>695</v>
      </c>
      <c r="D56" s="44">
        <v>18</v>
      </c>
      <c r="E56" s="44">
        <v>10</v>
      </c>
      <c r="F56" s="44">
        <v>2</v>
      </c>
      <c r="G56" s="50">
        <f t="shared" si="0"/>
        <v>725</v>
      </c>
      <c r="H56" s="79">
        <f t="shared" si="1"/>
        <v>7.2623459881799052E-2</v>
      </c>
    </row>
    <row r="57" spans="2:8" ht="20" customHeight="1">
      <c r="B57" s="48" t="s">
        <v>69</v>
      </c>
      <c r="C57" s="44">
        <v>558</v>
      </c>
      <c r="D57" s="44">
        <v>17</v>
      </c>
      <c r="E57" s="44">
        <v>41</v>
      </c>
      <c r="F57" s="44">
        <v>0</v>
      </c>
      <c r="G57" s="50">
        <f t="shared" si="0"/>
        <v>616</v>
      </c>
      <c r="H57" s="79">
        <f t="shared" si="1"/>
        <v>6.1704898327156164E-2</v>
      </c>
    </row>
    <row r="58" spans="2:8" ht="20" customHeight="1">
      <c r="B58" s="48" t="s">
        <v>70</v>
      </c>
      <c r="C58" s="44">
        <v>394</v>
      </c>
      <c r="D58" s="44">
        <v>6</v>
      </c>
      <c r="E58" s="44">
        <v>0</v>
      </c>
      <c r="F58" s="44">
        <v>0</v>
      </c>
      <c r="G58" s="50">
        <f t="shared" si="0"/>
        <v>400</v>
      </c>
      <c r="H58" s="79">
        <f t="shared" si="1"/>
        <v>4.0068115796854653E-2</v>
      </c>
    </row>
    <row r="59" spans="2:8" ht="20" customHeight="1">
      <c r="B59" s="48" t="s">
        <v>71</v>
      </c>
      <c r="C59" s="44">
        <v>252</v>
      </c>
      <c r="D59" s="44">
        <v>5</v>
      </c>
      <c r="E59" s="44">
        <v>14</v>
      </c>
      <c r="F59" s="44">
        <v>0</v>
      </c>
      <c r="G59" s="50">
        <f t="shared" si="0"/>
        <v>271</v>
      </c>
      <c r="H59" s="79">
        <f t="shared" si="1"/>
        <v>2.7146148452369026E-2</v>
      </c>
    </row>
    <row r="60" spans="2:8" ht="20" customHeight="1">
      <c r="B60" s="49" t="s">
        <v>72</v>
      </c>
      <c r="C60" s="50">
        <f>SUM(C50:C59)</f>
        <v>9617</v>
      </c>
      <c r="D60" s="50">
        <f t="shared" ref="D60" si="2">SUM(D50:D59)</f>
        <v>243</v>
      </c>
      <c r="E60" s="50">
        <f>SUM(E50:E59)</f>
        <v>114</v>
      </c>
      <c r="F60" s="50">
        <f>SUM(F50:F59)</f>
        <v>9</v>
      </c>
      <c r="G60" s="50">
        <f>SUM(G50:G59)</f>
        <v>9983</v>
      </c>
      <c r="H60" s="80"/>
    </row>
    <row r="61" spans="2:8">
      <c r="B61"/>
      <c r="C61"/>
      <c r="D61"/>
      <c r="E61"/>
      <c r="F61"/>
      <c r="G61"/>
      <c r="H61"/>
    </row>
    <row r="63" spans="2:8">
      <c r="B63" s="19" t="s">
        <v>5</v>
      </c>
    </row>
  </sheetData>
  <hyperlinks>
    <hyperlink ref="B63" location="Introduction!A1" display="Return to information tab" xr:uid="{39DA1FAA-9638-4C6E-BD03-3A2813FF73C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4494C-CFE1-4804-B187-9A1AD9E72ED2}">
  <sheetPr>
    <pageSetUpPr autoPageBreaks="0"/>
  </sheetPr>
  <dimension ref="B6:J42"/>
  <sheetViews>
    <sheetView showGridLines="0" topLeftCell="A17" zoomScaleNormal="100" workbookViewId="0">
      <selection activeCell="B42" sqref="B42"/>
    </sheetView>
  </sheetViews>
  <sheetFormatPr defaultRowHeight="14.5"/>
  <cols>
    <col min="1" max="1" width="2.453125" style="2" customWidth="1"/>
    <col min="2" max="2" width="29" style="2" customWidth="1"/>
    <col min="3" max="9" width="14.6328125" style="2" customWidth="1"/>
    <col min="10" max="14" width="13.6328125" style="2" customWidth="1"/>
    <col min="15" max="16384" width="8.7265625" style="2"/>
  </cols>
  <sheetData>
    <row r="6" spans="2:10" ht="21" customHeight="1">
      <c r="B6" s="29" t="s">
        <v>77</v>
      </c>
    </row>
    <row r="7" spans="2:10" ht="16.5" customHeight="1">
      <c r="B7" s="4"/>
    </row>
    <row r="8" spans="2:10" ht="16.5" customHeight="1">
      <c r="B8" s="24" t="s">
        <v>78</v>
      </c>
      <c r="J8" s="23"/>
    </row>
    <row r="9" spans="2:10" ht="16.5" customHeight="1">
      <c r="B9" s="24" t="s">
        <v>79</v>
      </c>
      <c r="J9" s="23"/>
    </row>
    <row r="10" spans="2:10" ht="16.5" customHeight="1">
      <c r="B10" s="24" t="s">
        <v>80</v>
      </c>
      <c r="J10" s="23"/>
    </row>
    <row r="11" spans="2:10" ht="16.5" customHeight="1">
      <c r="B11" s="24" t="s">
        <v>88</v>
      </c>
      <c r="J11" s="23"/>
    </row>
    <row r="15" spans="2:10">
      <c r="G15" s="10"/>
    </row>
    <row r="17" spans="6:7">
      <c r="G17" s="10"/>
    </row>
    <row r="18" spans="6:7">
      <c r="G18" s="10"/>
    </row>
    <row r="19" spans="6:7">
      <c r="G19" s="10"/>
    </row>
    <row r="20" spans="6:7">
      <c r="G20" s="10"/>
    </row>
    <row r="21" spans="6:7">
      <c r="G21" s="10"/>
    </row>
    <row r="32" spans="6:7">
      <c r="F32" s="11"/>
    </row>
    <row r="37" spans="2:9" ht="20" customHeight="1">
      <c r="B37" s="54"/>
      <c r="C37" s="55" t="s">
        <v>81</v>
      </c>
      <c r="D37" s="55" t="s">
        <v>82</v>
      </c>
      <c r="E37" s="55" t="s">
        <v>83</v>
      </c>
      <c r="F37" s="55" t="s">
        <v>84</v>
      </c>
      <c r="G37" s="55" t="s">
        <v>85</v>
      </c>
      <c r="H37" s="55" t="s">
        <v>86</v>
      </c>
      <c r="I37" s="55" t="s">
        <v>87</v>
      </c>
    </row>
    <row r="38" spans="2:9" ht="20" customHeight="1">
      <c r="B38" s="43" t="s">
        <v>54</v>
      </c>
      <c r="C38" s="46">
        <v>4626</v>
      </c>
      <c r="D38" s="44">
        <v>2289</v>
      </c>
      <c r="E38" s="46">
        <v>880</v>
      </c>
      <c r="F38" s="46">
        <v>359</v>
      </c>
      <c r="G38" s="46">
        <v>124</v>
      </c>
      <c r="H38" s="46">
        <v>113</v>
      </c>
      <c r="I38" s="46">
        <v>1592</v>
      </c>
    </row>
    <row r="39" spans="2:9" ht="20" customHeight="1">
      <c r="B39" s="43" t="s">
        <v>55</v>
      </c>
      <c r="C39" s="56">
        <f>C38/SUM($C$38:$I$38)</f>
        <v>0.46338775919062408</v>
      </c>
      <c r="D39" s="56">
        <f t="shared" ref="D39:I39" si="0">D38/SUM($C$38:$I$38)</f>
        <v>0.22928979264750074</v>
      </c>
      <c r="E39" s="56">
        <f t="shared" si="0"/>
        <v>8.8149854753080237E-2</v>
      </c>
      <c r="F39" s="56">
        <f t="shared" si="0"/>
        <v>3.5961133927677053E-2</v>
      </c>
      <c r="G39" s="56">
        <f t="shared" si="0"/>
        <v>1.2421115897024942E-2</v>
      </c>
      <c r="H39" s="56">
        <f t="shared" si="0"/>
        <v>1.1319242712611439E-2</v>
      </c>
      <c r="I39" s="56">
        <f t="shared" si="0"/>
        <v>0.15947110087148153</v>
      </c>
    </row>
    <row r="42" spans="2:9">
      <c r="B42" s="19" t="s">
        <v>5</v>
      </c>
    </row>
  </sheetData>
  <hyperlinks>
    <hyperlink ref="B42" location="Introduction!A1" display="Return to information tab" xr:uid="{5CAE9BF4-8E5B-449D-B460-57268DF144E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44874-5CA8-4C65-A4C5-654B9C38E1B0}">
  <sheetPr>
    <pageSetUpPr autoPageBreaks="0"/>
  </sheetPr>
  <dimension ref="B6:J42"/>
  <sheetViews>
    <sheetView showGridLines="0" topLeftCell="A17" zoomScaleNormal="100" workbookViewId="0">
      <selection activeCell="B42" sqref="B42"/>
    </sheetView>
  </sheetViews>
  <sheetFormatPr defaultRowHeight="14.5"/>
  <cols>
    <col min="1" max="1" width="2.453125" style="2" customWidth="1"/>
    <col min="2" max="2" width="29" style="2" customWidth="1"/>
    <col min="3" max="9" width="14.6328125" style="2" customWidth="1"/>
    <col min="10" max="14" width="13.6328125" style="2" customWidth="1"/>
    <col min="15" max="16384" width="8.7265625" style="2"/>
  </cols>
  <sheetData>
    <row r="6" spans="2:10" ht="21" customHeight="1">
      <c r="B6" s="29" t="s">
        <v>89</v>
      </c>
    </row>
    <row r="7" spans="2:10" ht="16.5" customHeight="1">
      <c r="B7" s="4"/>
    </row>
    <row r="8" spans="2:10" ht="16.5" customHeight="1">
      <c r="B8" s="24" t="s">
        <v>90</v>
      </c>
      <c r="J8" s="23"/>
    </row>
    <row r="9" spans="2:10" ht="16.5" customHeight="1">
      <c r="B9" s="24" t="s">
        <v>91</v>
      </c>
      <c r="J9" s="23"/>
    </row>
    <row r="10" spans="2:10" ht="16.5" customHeight="1">
      <c r="B10" s="24" t="s">
        <v>92</v>
      </c>
      <c r="J10" s="23"/>
    </row>
    <row r="11" spans="2:10" ht="16.5" customHeight="1">
      <c r="B11" s="24"/>
      <c r="J11" s="23"/>
    </row>
    <row r="15" spans="2:10">
      <c r="G15" s="10"/>
    </row>
    <row r="17" spans="6:7">
      <c r="G17" s="10"/>
    </row>
    <row r="18" spans="6:7">
      <c r="G18" s="10"/>
    </row>
    <row r="19" spans="6:7">
      <c r="G19" s="10"/>
    </row>
    <row r="20" spans="6:7">
      <c r="G20" s="10"/>
    </row>
    <row r="21" spans="6:7">
      <c r="G21" s="10"/>
    </row>
    <row r="32" spans="6:7">
      <c r="F32" s="11"/>
    </row>
    <row r="37" spans="2:9" ht="20" customHeight="1">
      <c r="B37" s="54"/>
      <c r="C37" s="55" t="s">
        <v>93</v>
      </c>
      <c r="D37" s="55" t="s">
        <v>94</v>
      </c>
      <c r="E37"/>
      <c r="F37"/>
      <c r="G37"/>
      <c r="H37"/>
      <c r="I37"/>
    </row>
    <row r="38" spans="2:9" ht="20" customHeight="1">
      <c r="B38" s="43" t="s">
        <v>54</v>
      </c>
      <c r="C38" s="46">
        <v>8710</v>
      </c>
      <c r="D38" s="44">
        <v>37</v>
      </c>
      <c r="E38"/>
      <c r="F38"/>
      <c r="G38"/>
      <c r="H38"/>
      <c r="I38"/>
    </row>
    <row r="39" spans="2:9" ht="20" customHeight="1">
      <c r="B39" s="43" t="s">
        <v>55</v>
      </c>
      <c r="C39" s="56">
        <f>C38/SUM($C$38:$D$38)</f>
        <v>0.99576997827826685</v>
      </c>
      <c r="D39" s="56">
        <f>D38/SUM($C$38:$D$38)</f>
        <v>4.2300217217331659E-3</v>
      </c>
      <c r="E39"/>
      <c r="F39"/>
      <c r="G39"/>
      <c r="H39"/>
      <c r="I39"/>
    </row>
    <row r="42" spans="2:9">
      <c r="B42" s="19" t="s">
        <v>5</v>
      </c>
    </row>
  </sheetData>
  <hyperlinks>
    <hyperlink ref="B42" location="Introduction!A1" display="Return to information tab" xr:uid="{EDBBEED7-4BF8-4A0A-B627-6CEA298B4FB4}"/>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225A259685941848877D3B9290CD743E00530BE65E8B5B0F4B89D2A91415F264B8" ma:contentTypeVersion="13" ma:contentTypeDescription="Select Content Type from drop-down above" ma:contentTypeScope="" ma:versionID="5874a1189b88610d039e05d598fa5c53">
  <xsd:schema xmlns:xsd="http://www.w3.org/2001/XMLSchema" xmlns:xs="http://www.w3.org/2001/XMLSchema" xmlns:p="http://schemas.microsoft.com/office/2006/metadata/properties" xmlns:ns1="http://schemas.microsoft.com/sharepoint/v3" xmlns:ns2="0ce99671-f09b-4148-8a46-ffda6f023446" targetNamespace="http://schemas.microsoft.com/office/2006/metadata/properties" ma:root="true" ma:fieldsID="05b6381a3176ba84eca64f1a6265af44" ns1:_="" ns2:_="">
    <xsd:import namespace="http://schemas.microsoft.com/sharepoint/v3"/>
    <xsd:import namespace="0ce99671-f09b-4148-8a46-ffda6f023446"/>
    <xsd:element name="properties">
      <xsd:complexType>
        <xsd:sequence>
          <xsd:element name="documentManagement">
            <xsd:complexType>
              <xsd:all>
                <xsd:element ref="ns2:Select_x0020_Content_x0020_Type_x0020_Above" minOccurs="0"/>
                <xsd:element ref="ns2:Classification" minOccurs="0"/>
                <xsd:element ref="ns2:Descriptor" minOccurs="0"/>
                <xsd:element ref="ns2:SharedWithUsers" minOccurs="0"/>
                <xsd:element ref="ns2: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elect_x0020_Content_x0020_Type_x0020_Above xmlns="0ce99671-f09b-4148-8a46-ffda6f023446" xsi:nil="true"/>
    <Classification xmlns="0ce99671-f09b-4148-8a46-ffda6f023446">Unclassified</Classification>
    <_ip_UnifiedCompliancePolicyProperties xmlns="http://schemas.microsoft.com/sharepoint/v3" xsi:nil="true"/>
    <Descriptor xmlns="0ce99671-f09b-4148-8a46-ffda6f023446" xsi:nil="true"/>
  </documentManagement>
</p:properties>
</file>

<file path=customXml/itemProps1.xml><?xml version="1.0" encoding="utf-8"?>
<ds:datastoreItem xmlns:ds="http://schemas.openxmlformats.org/officeDocument/2006/customXml" ds:itemID="{381DA9DB-4C37-441F-9BE5-A9FE379EB7F4}">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E9C0F6E4-EDEB-4CE4-873C-B0B0D10DBAA1}"/>
</file>

<file path=customXml/itemProps3.xml><?xml version="1.0" encoding="utf-8"?>
<ds:datastoreItem xmlns:ds="http://schemas.openxmlformats.org/officeDocument/2006/customXml" ds:itemID="{99AA7AE5-829D-4893-AC1D-1386E7CE56AA}"/>
</file>

<file path=customXml/itemProps4.xml><?xml version="1.0" encoding="utf-8"?>
<ds:datastoreItem xmlns:ds="http://schemas.openxmlformats.org/officeDocument/2006/customXml" ds:itemID="{F91F06FF-289E-4C0B-9B68-C31DB0FC51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Introduction</vt:lpstr>
      <vt:lpstr>Fig 2.1</vt:lpstr>
      <vt:lpstr>Fig 2.2</vt:lpstr>
      <vt:lpstr>Fig 2.3</vt:lpstr>
      <vt:lpstr>Fig 2.4 </vt:lpstr>
      <vt:lpstr>Fig 3.1</vt:lpstr>
      <vt:lpstr>Fig 3.2</vt:lpstr>
      <vt:lpstr>Fig 3.3</vt:lpstr>
      <vt:lpstr>Fig 3.4</vt:lpstr>
      <vt:lpstr>Fig 3.5</vt:lpstr>
      <vt:lpstr>Fig 3.6</vt:lpstr>
      <vt:lpstr>Fig 4.1</vt:lpstr>
      <vt:lpstr>Fig 5.1</vt:lpstr>
      <vt:lpstr>Fig 5.2</vt:lpstr>
      <vt:lpstr>Fig 5.3</vt:lpstr>
      <vt:lpstr>Fig 5.4</vt:lpstr>
      <vt:lpstr>'Fig 5.3'!_ftnref1</vt:lpstr>
      <vt:lpstr>'Fig 5.4'!_ftnref1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 Annual Report Dataset - 2022-23</dc:title>
  <dc:subject/>
  <dc:creator/>
  <cp:lastModifiedBy/>
  <dcterms:created xsi:type="dcterms:W3CDTF">2023-07-25T11:23:55Z</dcterms:created>
  <dcterms:modified xsi:type="dcterms:W3CDTF">2023-07-25T11:24:12Z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0x010100225A259685941848877D3B9290CD743E00530BE65E8B5B0F4B89D2A91415F264B8</vt:lpwstr>
  </property>
</Properties>
</file>