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ofgemcloud-my.sharepoint.com/personal/kirstin_nazareth_ofgem_gov_uk/Documents/Desktop/"/>
    </mc:Choice>
  </mc:AlternateContent>
  <xr:revisionPtr revIDLastSave="0" documentId="8_{9767C532-D9C2-4A3F-B032-042FFC0F7DBF}" xr6:coauthVersionLast="47" xr6:coauthVersionMax="47" xr10:uidLastSave="{00000000-0000-0000-0000-000000000000}"/>
  <bookViews>
    <workbookView xWindow="-110" yWindow="-110" windowWidth="19420" windowHeight="10420" firstSheet="4" activeTab="4"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 External Revenue" sheetId="39" r:id="rId11"/>
    <sheet name="1.7 DRS Revenue" sheetId="43" r:id="rId12"/>
    <sheet name="2.1 Totex Summary" sheetId="12" r:id="rId13"/>
    <sheet name="2.2 Cost Benchmark Summary" sheetId="13" r:id="rId14"/>
    <sheet name="2.3 Related Party Transactions" sheetId="35" r:id="rId15"/>
    <sheet name="3.1 Opex Summary" sheetId="18" r:id="rId16"/>
    <sheet name="3.2 Salary and FTE Numbers" sheetId="19" r:id="rId17"/>
    <sheet name="3.3 Provisions" sheetId="20" r:id="rId18"/>
    <sheet name="4.1 BSC" sheetId="22" r:id="rId19"/>
    <sheet name="4.2 BSC Allocation" sheetId="23" r:id="rId20"/>
    <sheet name="5.1 Capex Summary" sheetId="24" r:id="rId21"/>
    <sheet name="6.1 Cyber Resilience IT Costs" sheetId="25" r:id="rId22"/>
    <sheet name="6.2 Pension Admin Costs" sheetId="26" r:id="rId23"/>
    <sheet name="6.3 SO Review Costs" sheetId="36" r:id="rId24"/>
    <sheet name="6.4 Unfunded Innovation Costs" sheetId="37" r:id="rId25"/>
    <sheet name="7.1 Non-Activity Based Costs" sheetId="34" r:id="rId26"/>
    <sheet name="7.2 DRS" sheetId="28" r:id="rId27"/>
    <sheet name="7.3 NIA" sheetId="14" r:id="rId28"/>
    <sheet name="7.4 CNIA" sheetId="17" r:id="rId29"/>
    <sheet name="7.5 NIC" sheetId="16" r:id="rId30"/>
    <sheet name="7.6 SIF" sheetId="15" r:id="rId31"/>
    <sheet name="8.1 SO EMR Data" sheetId="29"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___hom1" localSheetId="11" hidden="1">{#N/A,#N/A,FALSE,"Assessment";#N/A,#N/A,FALSE,"Staffing";#N/A,#N/A,FALSE,"Hires";#N/A,#N/A,FALSE,"Assumptions"}</definedName>
    <definedName name="________hom1" hidden="1">{#N/A,#N/A,FALSE,"Assessment";#N/A,#N/A,FALSE,"Staffing";#N/A,#N/A,FALSE,"Hires";#N/A,#N/A,FALSE,"Assumptions"}</definedName>
    <definedName name="________hom1_1" localSheetId="11" hidden="1">{#N/A,#N/A,FALSE,"Assessment";#N/A,#N/A,FALSE,"Staffing";#N/A,#N/A,FALSE,"Hires";#N/A,#N/A,FALSE,"Assumptions"}</definedName>
    <definedName name="________hom1_1" hidden="1">{#N/A,#N/A,FALSE,"Assessment";#N/A,#N/A,FALSE,"Staffing";#N/A,#N/A,FALSE,"Hires";#N/A,#N/A,FALSE,"Assumptions"}</definedName>
    <definedName name="________hom1_2" localSheetId="11" hidden="1">{#N/A,#N/A,FALSE,"Assessment";#N/A,#N/A,FALSE,"Staffing";#N/A,#N/A,FALSE,"Hires";#N/A,#N/A,FALSE,"Assumptions"}</definedName>
    <definedName name="________hom1_2" hidden="1">{#N/A,#N/A,FALSE,"Assessment";#N/A,#N/A,FALSE,"Staffing";#N/A,#N/A,FALSE,"Hires";#N/A,#N/A,FALSE,"Assumptions"}</definedName>
    <definedName name="________hom1_3" localSheetId="11" hidden="1">{#N/A,#N/A,FALSE,"Assessment";#N/A,#N/A,FALSE,"Staffing";#N/A,#N/A,FALSE,"Hires";#N/A,#N/A,FALSE,"Assumptions"}</definedName>
    <definedName name="________hom1_3" hidden="1">{#N/A,#N/A,FALSE,"Assessment";#N/A,#N/A,FALSE,"Staffing";#N/A,#N/A,FALSE,"Hires";#N/A,#N/A,FALSE,"Assumptions"}</definedName>
    <definedName name="________hom1_4" localSheetId="11"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hidden="1">{#N/A,#N/A,FALSE,"Assessment";#N/A,#N/A,FALSE,"Staffing";#N/A,#N/A,FALSE,"Hires";#N/A,#N/A,FALSE,"Assumptions"}</definedName>
    <definedName name="________k1_1" localSheetId="11" hidden="1">{#N/A,#N/A,FALSE,"Assessment";#N/A,#N/A,FALSE,"Staffing";#N/A,#N/A,FALSE,"Hires";#N/A,#N/A,FALSE,"Assumptions"}</definedName>
    <definedName name="________k1_1" hidden="1">{#N/A,#N/A,FALSE,"Assessment";#N/A,#N/A,FALSE,"Staffing";#N/A,#N/A,FALSE,"Hires";#N/A,#N/A,FALSE,"Assumptions"}</definedName>
    <definedName name="________k1_2" localSheetId="11" hidden="1">{#N/A,#N/A,FALSE,"Assessment";#N/A,#N/A,FALSE,"Staffing";#N/A,#N/A,FALSE,"Hires";#N/A,#N/A,FALSE,"Assumptions"}</definedName>
    <definedName name="________k1_2" hidden="1">{#N/A,#N/A,FALSE,"Assessment";#N/A,#N/A,FALSE,"Staffing";#N/A,#N/A,FALSE,"Hires";#N/A,#N/A,FALSE,"Assumptions"}</definedName>
    <definedName name="________k1_3" localSheetId="11" hidden="1">{#N/A,#N/A,FALSE,"Assessment";#N/A,#N/A,FALSE,"Staffing";#N/A,#N/A,FALSE,"Hires";#N/A,#N/A,FALSE,"Assumptions"}</definedName>
    <definedName name="________k1_3" hidden="1">{#N/A,#N/A,FALSE,"Assessment";#N/A,#N/A,FALSE,"Staffing";#N/A,#N/A,FALSE,"Hires";#N/A,#N/A,FALSE,"Assumptions"}</definedName>
    <definedName name="________k1_4" localSheetId="11"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hidden="1">{#N/A,#N/A,FALSE,"Assessment";#N/A,#N/A,FALSE,"Staffing";#N/A,#N/A,FALSE,"Hires";#N/A,#N/A,FALSE,"Assumptions"}</definedName>
    <definedName name="________kk1_1" localSheetId="11" hidden="1">{#N/A,#N/A,FALSE,"Assessment";#N/A,#N/A,FALSE,"Staffing";#N/A,#N/A,FALSE,"Hires";#N/A,#N/A,FALSE,"Assumptions"}</definedName>
    <definedName name="________kk1_1" hidden="1">{#N/A,#N/A,FALSE,"Assessment";#N/A,#N/A,FALSE,"Staffing";#N/A,#N/A,FALSE,"Hires";#N/A,#N/A,FALSE,"Assumptions"}</definedName>
    <definedName name="________kk1_2" localSheetId="11" hidden="1">{#N/A,#N/A,FALSE,"Assessment";#N/A,#N/A,FALSE,"Staffing";#N/A,#N/A,FALSE,"Hires";#N/A,#N/A,FALSE,"Assumptions"}</definedName>
    <definedName name="________kk1_2" hidden="1">{#N/A,#N/A,FALSE,"Assessment";#N/A,#N/A,FALSE,"Staffing";#N/A,#N/A,FALSE,"Hires";#N/A,#N/A,FALSE,"Assumptions"}</definedName>
    <definedName name="________kk1_3" localSheetId="11" hidden="1">{#N/A,#N/A,FALSE,"Assessment";#N/A,#N/A,FALSE,"Staffing";#N/A,#N/A,FALSE,"Hires";#N/A,#N/A,FALSE,"Assumptions"}</definedName>
    <definedName name="________kk1_3" hidden="1">{#N/A,#N/A,FALSE,"Assessment";#N/A,#N/A,FALSE,"Staffing";#N/A,#N/A,FALSE,"Hires";#N/A,#N/A,FALSE,"Assumptions"}</definedName>
    <definedName name="________kk1_4" localSheetId="11"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hidden="1">{#N/A,#N/A,FALSE,"Assessment";#N/A,#N/A,FALSE,"Staffing";#N/A,#N/A,FALSE,"Hires";#N/A,#N/A,FALSE,"Assumptions"}</definedName>
    <definedName name="________KKK1_1" localSheetId="11" hidden="1">{#N/A,#N/A,FALSE,"Assessment";#N/A,#N/A,FALSE,"Staffing";#N/A,#N/A,FALSE,"Hires";#N/A,#N/A,FALSE,"Assumptions"}</definedName>
    <definedName name="________KKK1_1" hidden="1">{#N/A,#N/A,FALSE,"Assessment";#N/A,#N/A,FALSE,"Staffing";#N/A,#N/A,FALSE,"Hires";#N/A,#N/A,FALSE,"Assumptions"}</definedName>
    <definedName name="________KKK1_2" localSheetId="11" hidden="1">{#N/A,#N/A,FALSE,"Assessment";#N/A,#N/A,FALSE,"Staffing";#N/A,#N/A,FALSE,"Hires";#N/A,#N/A,FALSE,"Assumptions"}</definedName>
    <definedName name="________KKK1_2" hidden="1">{#N/A,#N/A,FALSE,"Assessment";#N/A,#N/A,FALSE,"Staffing";#N/A,#N/A,FALSE,"Hires";#N/A,#N/A,FALSE,"Assumptions"}</definedName>
    <definedName name="________KKK1_3" localSheetId="11" hidden="1">{#N/A,#N/A,FALSE,"Assessment";#N/A,#N/A,FALSE,"Staffing";#N/A,#N/A,FALSE,"Hires";#N/A,#N/A,FALSE,"Assumptions"}</definedName>
    <definedName name="________KKK1_3" hidden="1">{#N/A,#N/A,FALSE,"Assessment";#N/A,#N/A,FALSE,"Staffing";#N/A,#N/A,FALSE,"Hires";#N/A,#N/A,FALSE,"Assumptions"}</definedName>
    <definedName name="________KKK1_4" localSheetId="11"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hidden="1">{"holdco",#N/A,FALSE,"Summary Financials";"holdco",#N/A,FALSE,"Summary Financials"}</definedName>
    <definedName name="________wr9_1" localSheetId="11" hidden="1">{"holdco",#N/A,FALSE,"Summary Financials";"holdco",#N/A,FALSE,"Summary Financials"}</definedName>
    <definedName name="________wr9_1" hidden="1">{"holdco",#N/A,FALSE,"Summary Financials";"holdco",#N/A,FALSE,"Summary Financials"}</definedName>
    <definedName name="________wr9_2" localSheetId="11" hidden="1">{"holdco",#N/A,FALSE,"Summary Financials";"holdco",#N/A,FALSE,"Summary Financials"}</definedName>
    <definedName name="________wr9_2" hidden="1">{"holdco",#N/A,FALSE,"Summary Financials";"holdco",#N/A,FALSE,"Summary Financials"}</definedName>
    <definedName name="________wr9_3" localSheetId="11" hidden="1">{"holdco",#N/A,FALSE,"Summary Financials";"holdco",#N/A,FALSE,"Summary Financials"}</definedName>
    <definedName name="________wr9_3" hidden="1">{"holdco",#N/A,FALSE,"Summary Financials";"holdco",#N/A,FALSE,"Summary Financials"}</definedName>
    <definedName name="________wr9_4" localSheetId="11"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hidden="1">{"holdco",#N/A,FALSE,"Summary Financials";"holdco",#N/A,FALSE,"Summary Financials"}</definedName>
    <definedName name="________wrn1_1" localSheetId="11" hidden="1">{"holdco",#N/A,FALSE,"Summary Financials";"holdco",#N/A,FALSE,"Summary Financials"}</definedName>
    <definedName name="________wrn1_1" hidden="1">{"holdco",#N/A,FALSE,"Summary Financials";"holdco",#N/A,FALSE,"Summary Financials"}</definedName>
    <definedName name="________wrn1_2" localSheetId="11" hidden="1">{"holdco",#N/A,FALSE,"Summary Financials";"holdco",#N/A,FALSE,"Summary Financials"}</definedName>
    <definedName name="________wrn1_2" hidden="1">{"holdco",#N/A,FALSE,"Summary Financials";"holdco",#N/A,FALSE,"Summary Financials"}</definedName>
    <definedName name="________wrn1_3" localSheetId="11" hidden="1">{"holdco",#N/A,FALSE,"Summary Financials";"holdco",#N/A,FALSE,"Summary Financials"}</definedName>
    <definedName name="________wrn1_3" hidden="1">{"holdco",#N/A,FALSE,"Summary Financials";"holdco",#N/A,FALSE,"Summary Financials"}</definedName>
    <definedName name="________wrn1_4" localSheetId="11"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hidden="1">{"holdco",#N/A,FALSE,"Summary Financials";"holdco",#N/A,FALSE,"Summary Financials"}</definedName>
    <definedName name="________wrn2_1" localSheetId="11" hidden="1">{"holdco",#N/A,FALSE,"Summary Financials";"holdco",#N/A,FALSE,"Summary Financials"}</definedName>
    <definedName name="________wrn2_1" hidden="1">{"holdco",#N/A,FALSE,"Summary Financials";"holdco",#N/A,FALSE,"Summary Financials"}</definedName>
    <definedName name="________wrn2_2" localSheetId="11" hidden="1">{"holdco",#N/A,FALSE,"Summary Financials";"holdco",#N/A,FALSE,"Summary Financials"}</definedName>
    <definedName name="________wrn2_2" hidden="1">{"holdco",#N/A,FALSE,"Summary Financials";"holdco",#N/A,FALSE,"Summary Financials"}</definedName>
    <definedName name="________wrn2_3" localSheetId="11" hidden="1">{"holdco",#N/A,FALSE,"Summary Financials";"holdco",#N/A,FALSE,"Summary Financials"}</definedName>
    <definedName name="________wrn2_3" hidden="1">{"holdco",#N/A,FALSE,"Summary Financials";"holdco",#N/A,FALSE,"Summary Financials"}</definedName>
    <definedName name="________wrn2_4" localSheetId="11"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hidden="1">{"holdco",#N/A,FALSE,"Summary Financials";"holdco",#N/A,FALSE,"Summary Financials"}</definedName>
    <definedName name="________wrn3_1" localSheetId="11" hidden="1">{"holdco",#N/A,FALSE,"Summary Financials";"holdco",#N/A,FALSE,"Summary Financials"}</definedName>
    <definedName name="________wrn3_1" hidden="1">{"holdco",#N/A,FALSE,"Summary Financials";"holdco",#N/A,FALSE,"Summary Financials"}</definedName>
    <definedName name="________wrn3_2" localSheetId="11" hidden="1">{"holdco",#N/A,FALSE,"Summary Financials";"holdco",#N/A,FALSE,"Summary Financials"}</definedName>
    <definedName name="________wrn3_2" hidden="1">{"holdco",#N/A,FALSE,"Summary Financials";"holdco",#N/A,FALSE,"Summary Financials"}</definedName>
    <definedName name="________wrn3_3" localSheetId="11" hidden="1">{"holdco",#N/A,FALSE,"Summary Financials";"holdco",#N/A,FALSE,"Summary Financials"}</definedName>
    <definedName name="________wrn3_3" hidden="1">{"holdco",#N/A,FALSE,"Summary Financials";"holdco",#N/A,FALSE,"Summary Financials"}</definedName>
    <definedName name="________wrn3_4" localSheetId="11"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hidden="1">{"holdco",#N/A,FALSE,"Summary Financials";"holdco",#N/A,FALSE,"Summary Financials"}</definedName>
    <definedName name="________wrn8_1" localSheetId="11" hidden="1">{"holdco",#N/A,FALSE,"Summary Financials";"holdco",#N/A,FALSE,"Summary Financials"}</definedName>
    <definedName name="________wrn8_1" hidden="1">{"holdco",#N/A,FALSE,"Summary Financials";"holdco",#N/A,FALSE,"Summary Financials"}</definedName>
    <definedName name="________wrn8_2" localSheetId="11" hidden="1">{"holdco",#N/A,FALSE,"Summary Financials";"holdco",#N/A,FALSE,"Summary Financials"}</definedName>
    <definedName name="________wrn8_2" hidden="1">{"holdco",#N/A,FALSE,"Summary Financials";"holdco",#N/A,FALSE,"Summary Financials"}</definedName>
    <definedName name="________wrn8_3" localSheetId="11" hidden="1">{"holdco",#N/A,FALSE,"Summary Financials";"holdco",#N/A,FALSE,"Summary Financials"}</definedName>
    <definedName name="________wrn8_3" hidden="1">{"holdco",#N/A,FALSE,"Summary Financials";"holdco",#N/A,FALSE,"Summary Financials"}</definedName>
    <definedName name="________wrn8_4" localSheetId="11"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hidden="1">{#N/A,#N/A,FALSE,"PRJCTED MNTHLY QTY's"}</definedName>
    <definedName name="_______bb2_1" localSheetId="11" hidden="1">{#N/A,#N/A,FALSE,"PRJCTED MNTHLY QTY's"}</definedName>
    <definedName name="_______bb2_1" hidden="1">{#N/A,#N/A,FALSE,"PRJCTED MNTHLY QTY's"}</definedName>
    <definedName name="_______bb2_2" localSheetId="11" hidden="1">{#N/A,#N/A,FALSE,"PRJCTED MNTHLY QTY's"}</definedName>
    <definedName name="_______bb2_2" hidden="1">{#N/A,#N/A,FALSE,"PRJCTED MNTHLY QTY's"}</definedName>
    <definedName name="_______bb2_3" localSheetId="11" hidden="1">{#N/A,#N/A,FALSE,"PRJCTED MNTHLY QTY's"}</definedName>
    <definedName name="_______bb2_3" hidden="1">{#N/A,#N/A,FALSE,"PRJCTED MNTHLY QTY's"}</definedName>
    <definedName name="_______bb2_4" localSheetId="11" hidden="1">{#N/A,#N/A,FALSE,"PRJCTED MNTHLY QTY's"}</definedName>
    <definedName name="_______bb2_4" hidden="1">{#N/A,#N/A,FALSE,"PRJCTED MNTHLY QTY's"}</definedName>
    <definedName name="_______Lee5" localSheetId="11" hidden="1">{#VALUE!,#N/A,FALSE,0}</definedName>
    <definedName name="_______Lee5" hidden="1">{#VALUE!,#N/A,FALSE,0}</definedName>
    <definedName name="_______Lee5_1" localSheetId="11" hidden="1">{#VALUE!,#N/A,FALSE,0}</definedName>
    <definedName name="_______Lee5_1" hidden="1">{#VALUE!,#N/A,FALSE,0}</definedName>
    <definedName name="_______Lee5_2" localSheetId="11" hidden="1">{#VALUE!,#N/A,FALSE,0}</definedName>
    <definedName name="_______Lee5_2" hidden="1">{#VALUE!,#N/A,FALSE,0}</definedName>
    <definedName name="_______Lee5_3" localSheetId="11" hidden="1">{#VALUE!,#N/A,FALSE,0}</definedName>
    <definedName name="_______Lee5_3" hidden="1">{#VALUE!,#N/A,FALSE,0}</definedName>
    <definedName name="_______Lee5_4" localSheetId="11" hidden="1">{#VALUE!,#N/A,FALSE,0}</definedName>
    <definedName name="_______Lee5_4" hidden="1">{#VALUE!,#N/A,FALSE,0}</definedName>
    <definedName name="______hom1" localSheetId="11" hidden="1">{#N/A,#N/A,FALSE,"Assessment";#N/A,#N/A,FALSE,"Staffing";#N/A,#N/A,FALSE,"Hires";#N/A,#N/A,FALSE,"Assumptions"}</definedName>
    <definedName name="______hom1" hidden="1">{#N/A,#N/A,FALSE,"Assessment";#N/A,#N/A,FALSE,"Staffing";#N/A,#N/A,FALSE,"Hires";#N/A,#N/A,FALSE,"Assumptions"}</definedName>
    <definedName name="______hom1_1" localSheetId="11" hidden="1">{#N/A,#N/A,FALSE,"Assessment";#N/A,#N/A,FALSE,"Staffing";#N/A,#N/A,FALSE,"Hires";#N/A,#N/A,FALSE,"Assumptions"}</definedName>
    <definedName name="______hom1_1" hidden="1">{#N/A,#N/A,FALSE,"Assessment";#N/A,#N/A,FALSE,"Staffing";#N/A,#N/A,FALSE,"Hires";#N/A,#N/A,FALSE,"Assumptions"}</definedName>
    <definedName name="______hom1_2" localSheetId="11" hidden="1">{#N/A,#N/A,FALSE,"Assessment";#N/A,#N/A,FALSE,"Staffing";#N/A,#N/A,FALSE,"Hires";#N/A,#N/A,FALSE,"Assumptions"}</definedName>
    <definedName name="______hom1_2" hidden="1">{#N/A,#N/A,FALSE,"Assessment";#N/A,#N/A,FALSE,"Staffing";#N/A,#N/A,FALSE,"Hires";#N/A,#N/A,FALSE,"Assumptions"}</definedName>
    <definedName name="______hom1_3" localSheetId="11" hidden="1">{#N/A,#N/A,FALSE,"Assessment";#N/A,#N/A,FALSE,"Staffing";#N/A,#N/A,FALSE,"Hires";#N/A,#N/A,FALSE,"Assumptions"}</definedName>
    <definedName name="______hom1_3" hidden="1">{#N/A,#N/A,FALSE,"Assessment";#N/A,#N/A,FALSE,"Staffing";#N/A,#N/A,FALSE,"Hires";#N/A,#N/A,FALSE,"Assumptions"}</definedName>
    <definedName name="______hom1_4" localSheetId="11"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hidden="1">{#N/A,#N/A,FALSE,"Assessment";#N/A,#N/A,FALSE,"Staffing";#N/A,#N/A,FALSE,"Hires";#N/A,#N/A,FALSE,"Assumptions"}</definedName>
    <definedName name="______k1_1" localSheetId="11" hidden="1">{#N/A,#N/A,FALSE,"Assessment";#N/A,#N/A,FALSE,"Staffing";#N/A,#N/A,FALSE,"Hires";#N/A,#N/A,FALSE,"Assumptions"}</definedName>
    <definedName name="______k1_1" hidden="1">{#N/A,#N/A,FALSE,"Assessment";#N/A,#N/A,FALSE,"Staffing";#N/A,#N/A,FALSE,"Hires";#N/A,#N/A,FALSE,"Assumptions"}</definedName>
    <definedName name="______k1_2" localSheetId="11" hidden="1">{#N/A,#N/A,FALSE,"Assessment";#N/A,#N/A,FALSE,"Staffing";#N/A,#N/A,FALSE,"Hires";#N/A,#N/A,FALSE,"Assumptions"}</definedName>
    <definedName name="______k1_2" hidden="1">{#N/A,#N/A,FALSE,"Assessment";#N/A,#N/A,FALSE,"Staffing";#N/A,#N/A,FALSE,"Hires";#N/A,#N/A,FALSE,"Assumptions"}</definedName>
    <definedName name="______k1_3" localSheetId="11" hidden="1">{#N/A,#N/A,FALSE,"Assessment";#N/A,#N/A,FALSE,"Staffing";#N/A,#N/A,FALSE,"Hires";#N/A,#N/A,FALSE,"Assumptions"}</definedName>
    <definedName name="______k1_3" hidden="1">{#N/A,#N/A,FALSE,"Assessment";#N/A,#N/A,FALSE,"Staffing";#N/A,#N/A,FALSE,"Hires";#N/A,#N/A,FALSE,"Assumptions"}</definedName>
    <definedName name="______k1_4" localSheetId="11"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hidden="1">{#N/A,#N/A,FALSE,"Assessment";#N/A,#N/A,FALSE,"Staffing";#N/A,#N/A,FALSE,"Hires";#N/A,#N/A,FALSE,"Assumptions"}</definedName>
    <definedName name="______kk1_1" localSheetId="11" hidden="1">{#N/A,#N/A,FALSE,"Assessment";#N/A,#N/A,FALSE,"Staffing";#N/A,#N/A,FALSE,"Hires";#N/A,#N/A,FALSE,"Assumptions"}</definedName>
    <definedName name="______kk1_1" hidden="1">{#N/A,#N/A,FALSE,"Assessment";#N/A,#N/A,FALSE,"Staffing";#N/A,#N/A,FALSE,"Hires";#N/A,#N/A,FALSE,"Assumptions"}</definedName>
    <definedName name="______kk1_2" localSheetId="11" hidden="1">{#N/A,#N/A,FALSE,"Assessment";#N/A,#N/A,FALSE,"Staffing";#N/A,#N/A,FALSE,"Hires";#N/A,#N/A,FALSE,"Assumptions"}</definedName>
    <definedName name="______kk1_2" hidden="1">{#N/A,#N/A,FALSE,"Assessment";#N/A,#N/A,FALSE,"Staffing";#N/A,#N/A,FALSE,"Hires";#N/A,#N/A,FALSE,"Assumptions"}</definedName>
    <definedName name="______kk1_3" localSheetId="11" hidden="1">{#N/A,#N/A,FALSE,"Assessment";#N/A,#N/A,FALSE,"Staffing";#N/A,#N/A,FALSE,"Hires";#N/A,#N/A,FALSE,"Assumptions"}</definedName>
    <definedName name="______kk1_3" hidden="1">{#N/A,#N/A,FALSE,"Assessment";#N/A,#N/A,FALSE,"Staffing";#N/A,#N/A,FALSE,"Hires";#N/A,#N/A,FALSE,"Assumptions"}</definedName>
    <definedName name="______kk1_4" localSheetId="11"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hidden="1">{#N/A,#N/A,FALSE,"Assessment";#N/A,#N/A,FALSE,"Staffing";#N/A,#N/A,FALSE,"Hires";#N/A,#N/A,FALSE,"Assumptions"}</definedName>
    <definedName name="______KKK1_1" localSheetId="11" hidden="1">{#N/A,#N/A,FALSE,"Assessment";#N/A,#N/A,FALSE,"Staffing";#N/A,#N/A,FALSE,"Hires";#N/A,#N/A,FALSE,"Assumptions"}</definedName>
    <definedName name="______KKK1_1" hidden="1">{#N/A,#N/A,FALSE,"Assessment";#N/A,#N/A,FALSE,"Staffing";#N/A,#N/A,FALSE,"Hires";#N/A,#N/A,FALSE,"Assumptions"}</definedName>
    <definedName name="______KKK1_2" localSheetId="11" hidden="1">{#N/A,#N/A,FALSE,"Assessment";#N/A,#N/A,FALSE,"Staffing";#N/A,#N/A,FALSE,"Hires";#N/A,#N/A,FALSE,"Assumptions"}</definedName>
    <definedName name="______KKK1_2" hidden="1">{#N/A,#N/A,FALSE,"Assessment";#N/A,#N/A,FALSE,"Staffing";#N/A,#N/A,FALSE,"Hires";#N/A,#N/A,FALSE,"Assumptions"}</definedName>
    <definedName name="______KKK1_3" localSheetId="11" hidden="1">{#N/A,#N/A,FALSE,"Assessment";#N/A,#N/A,FALSE,"Staffing";#N/A,#N/A,FALSE,"Hires";#N/A,#N/A,FALSE,"Assumptions"}</definedName>
    <definedName name="______KKK1_3" hidden="1">{#N/A,#N/A,FALSE,"Assessment";#N/A,#N/A,FALSE,"Staffing";#N/A,#N/A,FALSE,"Hires";#N/A,#N/A,FALSE,"Assumptions"}</definedName>
    <definedName name="______KKK1_4" localSheetId="11"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hidden="1">{"holdco",#N/A,FALSE,"Summary Financials";"holdco",#N/A,FALSE,"Summary Financials"}</definedName>
    <definedName name="______wr9_1" localSheetId="11" hidden="1">{"holdco",#N/A,FALSE,"Summary Financials";"holdco",#N/A,FALSE,"Summary Financials"}</definedName>
    <definedName name="______wr9_1" hidden="1">{"holdco",#N/A,FALSE,"Summary Financials";"holdco",#N/A,FALSE,"Summary Financials"}</definedName>
    <definedName name="______wr9_2" localSheetId="11" hidden="1">{"holdco",#N/A,FALSE,"Summary Financials";"holdco",#N/A,FALSE,"Summary Financials"}</definedName>
    <definedName name="______wr9_2" hidden="1">{"holdco",#N/A,FALSE,"Summary Financials";"holdco",#N/A,FALSE,"Summary Financials"}</definedName>
    <definedName name="______wr9_3" localSheetId="11" hidden="1">{"holdco",#N/A,FALSE,"Summary Financials";"holdco",#N/A,FALSE,"Summary Financials"}</definedName>
    <definedName name="______wr9_3" hidden="1">{"holdco",#N/A,FALSE,"Summary Financials";"holdco",#N/A,FALSE,"Summary Financials"}</definedName>
    <definedName name="______wr9_4" localSheetId="11"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hidden="1">{"holdco",#N/A,FALSE,"Summary Financials";"holdco",#N/A,FALSE,"Summary Financials"}</definedName>
    <definedName name="______wrn1_1" localSheetId="11" hidden="1">{"holdco",#N/A,FALSE,"Summary Financials";"holdco",#N/A,FALSE,"Summary Financials"}</definedName>
    <definedName name="______wrn1_1" hidden="1">{"holdco",#N/A,FALSE,"Summary Financials";"holdco",#N/A,FALSE,"Summary Financials"}</definedName>
    <definedName name="______wrn1_2" localSheetId="11" hidden="1">{"holdco",#N/A,FALSE,"Summary Financials";"holdco",#N/A,FALSE,"Summary Financials"}</definedName>
    <definedName name="______wrn1_2" hidden="1">{"holdco",#N/A,FALSE,"Summary Financials";"holdco",#N/A,FALSE,"Summary Financials"}</definedName>
    <definedName name="______wrn1_3" localSheetId="11" hidden="1">{"holdco",#N/A,FALSE,"Summary Financials";"holdco",#N/A,FALSE,"Summary Financials"}</definedName>
    <definedName name="______wrn1_3" hidden="1">{"holdco",#N/A,FALSE,"Summary Financials";"holdco",#N/A,FALSE,"Summary Financials"}</definedName>
    <definedName name="______wrn1_4" localSheetId="11"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hidden="1">{"holdco",#N/A,FALSE,"Summary Financials";"holdco",#N/A,FALSE,"Summary Financials"}</definedName>
    <definedName name="______wrn2_1" localSheetId="11" hidden="1">{"holdco",#N/A,FALSE,"Summary Financials";"holdco",#N/A,FALSE,"Summary Financials"}</definedName>
    <definedName name="______wrn2_1" hidden="1">{"holdco",#N/A,FALSE,"Summary Financials";"holdco",#N/A,FALSE,"Summary Financials"}</definedName>
    <definedName name="______wrn2_2" localSheetId="11" hidden="1">{"holdco",#N/A,FALSE,"Summary Financials";"holdco",#N/A,FALSE,"Summary Financials"}</definedName>
    <definedName name="______wrn2_2" hidden="1">{"holdco",#N/A,FALSE,"Summary Financials";"holdco",#N/A,FALSE,"Summary Financials"}</definedName>
    <definedName name="______wrn2_3" localSheetId="11" hidden="1">{"holdco",#N/A,FALSE,"Summary Financials";"holdco",#N/A,FALSE,"Summary Financials"}</definedName>
    <definedName name="______wrn2_3" hidden="1">{"holdco",#N/A,FALSE,"Summary Financials";"holdco",#N/A,FALSE,"Summary Financials"}</definedName>
    <definedName name="______wrn2_4" localSheetId="11"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hidden="1">{"holdco",#N/A,FALSE,"Summary Financials";"holdco",#N/A,FALSE,"Summary Financials"}</definedName>
    <definedName name="______wrn3_1" localSheetId="11" hidden="1">{"holdco",#N/A,FALSE,"Summary Financials";"holdco",#N/A,FALSE,"Summary Financials"}</definedName>
    <definedName name="______wrn3_1" hidden="1">{"holdco",#N/A,FALSE,"Summary Financials";"holdco",#N/A,FALSE,"Summary Financials"}</definedName>
    <definedName name="______wrn3_2" localSheetId="11" hidden="1">{"holdco",#N/A,FALSE,"Summary Financials";"holdco",#N/A,FALSE,"Summary Financials"}</definedName>
    <definedName name="______wrn3_2" hidden="1">{"holdco",#N/A,FALSE,"Summary Financials";"holdco",#N/A,FALSE,"Summary Financials"}</definedName>
    <definedName name="______wrn3_3" localSheetId="11" hidden="1">{"holdco",#N/A,FALSE,"Summary Financials";"holdco",#N/A,FALSE,"Summary Financials"}</definedName>
    <definedName name="______wrn3_3" hidden="1">{"holdco",#N/A,FALSE,"Summary Financials";"holdco",#N/A,FALSE,"Summary Financials"}</definedName>
    <definedName name="______wrn3_4" localSheetId="11"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hidden="1">{"holdco",#N/A,FALSE,"Summary Financials";"holdco",#N/A,FALSE,"Summary Financials"}</definedName>
    <definedName name="______wrn8_1" localSheetId="11" hidden="1">{"holdco",#N/A,FALSE,"Summary Financials";"holdco",#N/A,FALSE,"Summary Financials"}</definedName>
    <definedName name="______wrn8_1" hidden="1">{"holdco",#N/A,FALSE,"Summary Financials";"holdco",#N/A,FALSE,"Summary Financials"}</definedName>
    <definedName name="______wrn8_2" localSheetId="11" hidden="1">{"holdco",#N/A,FALSE,"Summary Financials";"holdco",#N/A,FALSE,"Summary Financials"}</definedName>
    <definedName name="______wrn8_2" hidden="1">{"holdco",#N/A,FALSE,"Summary Financials";"holdco",#N/A,FALSE,"Summary Financials"}</definedName>
    <definedName name="______wrn8_3" localSheetId="11" hidden="1">{"holdco",#N/A,FALSE,"Summary Financials";"holdco",#N/A,FALSE,"Summary Financials"}</definedName>
    <definedName name="______wrn8_3" hidden="1">{"holdco",#N/A,FALSE,"Summary Financials";"holdco",#N/A,FALSE,"Summary Financials"}</definedName>
    <definedName name="______wrn8_4" localSheetId="11"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hidden="1">{#N/A,#N/A,FALSE,"Assessment";#N/A,#N/A,FALSE,"Staffing";#N/A,#N/A,FALSE,"Hires";#N/A,#N/A,FALSE,"Assumptions"}</definedName>
    <definedName name="_____KKK1_1" localSheetId="11" hidden="1">{#N/A,#N/A,FALSE,"Assessment";#N/A,#N/A,FALSE,"Staffing";#N/A,#N/A,FALSE,"Hires";#N/A,#N/A,FALSE,"Assumptions"}</definedName>
    <definedName name="_____KKK1_1" hidden="1">{#N/A,#N/A,FALSE,"Assessment";#N/A,#N/A,FALSE,"Staffing";#N/A,#N/A,FALSE,"Hires";#N/A,#N/A,FALSE,"Assumptions"}</definedName>
    <definedName name="_____KKK1_2" localSheetId="11" hidden="1">{#N/A,#N/A,FALSE,"Assessment";#N/A,#N/A,FALSE,"Staffing";#N/A,#N/A,FALSE,"Hires";#N/A,#N/A,FALSE,"Assumptions"}</definedName>
    <definedName name="_____KKK1_2" hidden="1">{#N/A,#N/A,FALSE,"Assessment";#N/A,#N/A,FALSE,"Staffing";#N/A,#N/A,FALSE,"Hires";#N/A,#N/A,FALSE,"Assumptions"}</definedName>
    <definedName name="_____KKK1_3" localSheetId="11" hidden="1">{#N/A,#N/A,FALSE,"Assessment";#N/A,#N/A,FALSE,"Staffing";#N/A,#N/A,FALSE,"Hires";#N/A,#N/A,FALSE,"Assumptions"}</definedName>
    <definedName name="_____KKK1_3" hidden="1">{#N/A,#N/A,FALSE,"Assessment";#N/A,#N/A,FALSE,"Staffing";#N/A,#N/A,FALSE,"Hires";#N/A,#N/A,FALSE,"Assumptions"}</definedName>
    <definedName name="_____KKK1_4" localSheetId="11"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hidden="1">{"holdco",#N/A,FALSE,"Summary Financials";"holdco",#N/A,FALSE,"Summary Financials"}</definedName>
    <definedName name="_____wrn1_1" localSheetId="11" hidden="1">{"holdco",#N/A,FALSE,"Summary Financials";"holdco",#N/A,FALSE,"Summary Financials"}</definedName>
    <definedName name="_____wrn1_1" hidden="1">{"holdco",#N/A,FALSE,"Summary Financials";"holdco",#N/A,FALSE,"Summary Financials"}</definedName>
    <definedName name="_____wrn1_2" localSheetId="11" hidden="1">{"holdco",#N/A,FALSE,"Summary Financials";"holdco",#N/A,FALSE,"Summary Financials"}</definedName>
    <definedName name="_____wrn1_2" hidden="1">{"holdco",#N/A,FALSE,"Summary Financials";"holdco",#N/A,FALSE,"Summary Financials"}</definedName>
    <definedName name="_____wrn1_3" localSheetId="11" hidden="1">{"holdco",#N/A,FALSE,"Summary Financials";"holdco",#N/A,FALSE,"Summary Financials"}</definedName>
    <definedName name="_____wrn1_3" hidden="1">{"holdco",#N/A,FALSE,"Summary Financials";"holdco",#N/A,FALSE,"Summary Financials"}</definedName>
    <definedName name="_____wrn1_4" localSheetId="11"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hidden="1">{"holdco",#N/A,FALSE,"Summary Financials";"holdco",#N/A,FALSE,"Summary Financials"}</definedName>
    <definedName name="_____wrn2_1" localSheetId="11" hidden="1">{"holdco",#N/A,FALSE,"Summary Financials";"holdco",#N/A,FALSE,"Summary Financials"}</definedName>
    <definedName name="_____wrn2_1" hidden="1">{"holdco",#N/A,FALSE,"Summary Financials";"holdco",#N/A,FALSE,"Summary Financials"}</definedName>
    <definedName name="_____wrn2_2" localSheetId="11" hidden="1">{"holdco",#N/A,FALSE,"Summary Financials";"holdco",#N/A,FALSE,"Summary Financials"}</definedName>
    <definedName name="_____wrn2_2" hidden="1">{"holdco",#N/A,FALSE,"Summary Financials";"holdco",#N/A,FALSE,"Summary Financials"}</definedName>
    <definedName name="_____wrn2_3" localSheetId="11" hidden="1">{"holdco",#N/A,FALSE,"Summary Financials";"holdco",#N/A,FALSE,"Summary Financials"}</definedName>
    <definedName name="_____wrn2_3" hidden="1">{"holdco",#N/A,FALSE,"Summary Financials";"holdco",#N/A,FALSE,"Summary Financials"}</definedName>
    <definedName name="_____wrn2_4" localSheetId="11"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hidden="1">{"holdco",#N/A,FALSE,"Summary Financials";"holdco",#N/A,FALSE,"Summary Financials"}</definedName>
    <definedName name="_____wrn3_1" localSheetId="11" hidden="1">{"holdco",#N/A,FALSE,"Summary Financials";"holdco",#N/A,FALSE,"Summary Financials"}</definedName>
    <definedName name="_____wrn3_1" hidden="1">{"holdco",#N/A,FALSE,"Summary Financials";"holdco",#N/A,FALSE,"Summary Financials"}</definedName>
    <definedName name="_____wrn3_2" localSheetId="11" hidden="1">{"holdco",#N/A,FALSE,"Summary Financials";"holdco",#N/A,FALSE,"Summary Financials"}</definedName>
    <definedName name="_____wrn3_2" hidden="1">{"holdco",#N/A,FALSE,"Summary Financials";"holdco",#N/A,FALSE,"Summary Financials"}</definedName>
    <definedName name="_____wrn3_3" localSheetId="11" hidden="1">{"holdco",#N/A,FALSE,"Summary Financials";"holdco",#N/A,FALSE,"Summary Financials"}</definedName>
    <definedName name="_____wrn3_3" hidden="1">{"holdco",#N/A,FALSE,"Summary Financials";"holdco",#N/A,FALSE,"Summary Financials"}</definedName>
    <definedName name="_____wrn3_4" localSheetId="11"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hidden="1">{"holdco",#N/A,FALSE,"Summary Financials";"holdco",#N/A,FALSE,"Summary Financials"}</definedName>
    <definedName name="_____wrn8_1" localSheetId="11" hidden="1">{"holdco",#N/A,FALSE,"Summary Financials";"holdco",#N/A,FALSE,"Summary Financials"}</definedName>
    <definedName name="_____wrn8_1" hidden="1">{"holdco",#N/A,FALSE,"Summary Financials";"holdco",#N/A,FALSE,"Summary Financials"}</definedName>
    <definedName name="_____wrn8_2" localSheetId="11" hidden="1">{"holdco",#N/A,FALSE,"Summary Financials";"holdco",#N/A,FALSE,"Summary Financials"}</definedName>
    <definedName name="_____wrn8_2" hidden="1">{"holdco",#N/A,FALSE,"Summary Financials";"holdco",#N/A,FALSE,"Summary Financials"}</definedName>
    <definedName name="_____wrn8_3" localSheetId="11" hidden="1">{"holdco",#N/A,FALSE,"Summary Financials";"holdco",#N/A,FALSE,"Summary Financials"}</definedName>
    <definedName name="_____wrn8_3" hidden="1">{"holdco",#N/A,FALSE,"Summary Financials";"holdco",#N/A,FALSE,"Summary Financials"}</definedName>
    <definedName name="_____wrn8_4" localSheetId="1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1" hidden="1">{#N/A,#N/A,FALSE,"Assessment";#N/A,#N/A,FALSE,"Staffing";#N/A,#N/A,FALSE,"Hires";#N/A,#N/A,FALSE,"Assumptions"}</definedName>
    <definedName name="__hom1" hidden="1">{#N/A,#N/A,FALSE,"Assessment";#N/A,#N/A,FALSE,"Staffing";#N/A,#N/A,FALSE,"Hires";#N/A,#N/A,FALSE,"Assumptions"}</definedName>
    <definedName name="__hom1_1" localSheetId="11" hidden="1">{#N/A,#N/A,FALSE,"Assessment";#N/A,#N/A,FALSE,"Staffing";#N/A,#N/A,FALSE,"Hires";#N/A,#N/A,FALSE,"Assumptions"}</definedName>
    <definedName name="__hom1_1" hidden="1">{#N/A,#N/A,FALSE,"Assessment";#N/A,#N/A,FALSE,"Staffing";#N/A,#N/A,FALSE,"Hires";#N/A,#N/A,FALSE,"Assumptions"}</definedName>
    <definedName name="__hom1_2" localSheetId="11" hidden="1">{#N/A,#N/A,FALSE,"Assessment";#N/A,#N/A,FALSE,"Staffing";#N/A,#N/A,FALSE,"Hires";#N/A,#N/A,FALSE,"Assumptions"}</definedName>
    <definedName name="__hom1_2" hidden="1">{#N/A,#N/A,FALSE,"Assessment";#N/A,#N/A,FALSE,"Staffing";#N/A,#N/A,FALSE,"Hires";#N/A,#N/A,FALSE,"Assumptions"}</definedName>
    <definedName name="__hom1_3" localSheetId="11" hidden="1">{#N/A,#N/A,FALSE,"Assessment";#N/A,#N/A,FALSE,"Staffing";#N/A,#N/A,FALSE,"Hires";#N/A,#N/A,FALSE,"Assumptions"}</definedName>
    <definedName name="__hom1_3" hidden="1">{#N/A,#N/A,FALSE,"Assessment";#N/A,#N/A,FALSE,"Staffing";#N/A,#N/A,FALSE,"Hires";#N/A,#N/A,FALSE,"Assumptions"}</definedName>
    <definedName name="__hom1_4" localSheetId="1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hidden="1">{#N/A,#N/A,FALSE,"Assessment";#N/A,#N/A,FALSE,"Staffing";#N/A,#N/A,FALSE,"Hires";#N/A,#N/A,FALSE,"Assumptions"}</definedName>
    <definedName name="__kk1_1" localSheetId="11" hidden="1">{#N/A,#N/A,FALSE,"Assessment";#N/A,#N/A,FALSE,"Staffing";#N/A,#N/A,FALSE,"Hires";#N/A,#N/A,FALSE,"Assumptions"}</definedName>
    <definedName name="__kk1_1" hidden="1">{#N/A,#N/A,FALSE,"Assessment";#N/A,#N/A,FALSE,"Staffing";#N/A,#N/A,FALSE,"Hires";#N/A,#N/A,FALSE,"Assumptions"}</definedName>
    <definedName name="__kk1_2" localSheetId="11" hidden="1">{#N/A,#N/A,FALSE,"Assessment";#N/A,#N/A,FALSE,"Staffing";#N/A,#N/A,FALSE,"Hires";#N/A,#N/A,FALSE,"Assumptions"}</definedName>
    <definedName name="__kk1_2" hidden="1">{#N/A,#N/A,FALSE,"Assessment";#N/A,#N/A,FALSE,"Staffing";#N/A,#N/A,FALSE,"Hires";#N/A,#N/A,FALSE,"Assumptions"}</definedName>
    <definedName name="__kk1_3" localSheetId="11" hidden="1">{#N/A,#N/A,FALSE,"Assessment";#N/A,#N/A,FALSE,"Staffing";#N/A,#N/A,FALSE,"Hires";#N/A,#N/A,FALSE,"Assumptions"}</definedName>
    <definedName name="__kk1_3" hidden="1">{#N/A,#N/A,FALSE,"Assessment";#N/A,#N/A,FALSE,"Staffing";#N/A,#N/A,FALSE,"Hires";#N/A,#N/A,FALSE,"Assumptions"}</definedName>
    <definedName name="__kk1_4" localSheetId="11"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hidden="1">{#N/A,#N/A,FALSE,"Assessment";#N/A,#N/A,FALSE,"Staffing";#N/A,#N/A,FALSE,"Hires";#N/A,#N/A,FALSE,"Assumptions"}</definedName>
    <definedName name="__KKK1_1" localSheetId="11" hidden="1">{#N/A,#N/A,FALSE,"Assessment";#N/A,#N/A,FALSE,"Staffing";#N/A,#N/A,FALSE,"Hires";#N/A,#N/A,FALSE,"Assumptions"}</definedName>
    <definedName name="__KKK1_1" hidden="1">{#N/A,#N/A,FALSE,"Assessment";#N/A,#N/A,FALSE,"Staffing";#N/A,#N/A,FALSE,"Hires";#N/A,#N/A,FALSE,"Assumptions"}</definedName>
    <definedName name="__KKK1_2" localSheetId="11" hidden="1">{#N/A,#N/A,FALSE,"Assessment";#N/A,#N/A,FALSE,"Staffing";#N/A,#N/A,FALSE,"Hires";#N/A,#N/A,FALSE,"Assumptions"}</definedName>
    <definedName name="__KKK1_2" hidden="1">{#N/A,#N/A,FALSE,"Assessment";#N/A,#N/A,FALSE,"Staffing";#N/A,#N/A,FALSE,"Hires";#N/A,#N/A,FALSE,"Assumptions"}</definedName>
    <definedName name="__KKK1_3" localSheetId="11" hidden="1">{#N/A,#N/A,FALSE,"Assessment";#N/A,#N/A,FALSE,"Staffing";#N/A,#N/A,FALSE,"Hires";#N/A,#N/A,FALSE,"Assumptions"}</definedName>
    <definedName name="__KKK1_3" hidden="1">{#N/A,#N/A,FALSE,"Assessment";#N/A,#N/A,FALSE,"Staffing";#N/A,#N/A,FALSE,"Hires";#N/A,#N/A,FALSE,"Assumptions"}</definedName>
    <definedName name="__KKK1_4" localSheetId="11"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hidden="1">{"holdco",#N/A,FALSE,"Summary Financials";"holdco",#N/A,FALSE,"Summary Financials"}</definedName>
    <definedName name="__wrn1_1" localSheetId="11" hidden="1">{"holdco",#N/A,FALSE,"Summary Financials";"holdco",#N/A,FALSE,"Summary Financials"}</definedName>
    <definedName name="__wrn1_1" hidden="1">{"holdco",#N/A,FALSE,"Summary Financials";"holdco",#N/A,FALSE,"Summary Financials"}</definedName>
    <definedName name="__wrn1_2" localSheetId="11" hidden="1">{"holdco",#N/A,FALSE,"Summary Financials";"holdco",#N/A,FALSE,"Summary Financials"}</definedName>
    <definedName name="__wrn1_2" hidden="1">{"holdco",#N/A,FALSE,"Summary Financials";"holdco",#N/A,FALSE,"Summary Financials"}</definedName>
    <definedName name="__wrn1_3" localSheetId="11" hidden="1">{"holdco",#N/A,FALSE,"Summary Financials";"holdco",#N/A,FALSE,"Summary Financials"}</definedName>
    <definedName name="__wrn1_3" hidden="1">{"holdco",#N/A,FALSE,"Summary Financials";"holdco",#N/A,FALSE,"Summary Financials"}</definedName>
    <definedName name="__wrn1_4" localSheetId="11"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hidden="1">{"holdco",#N/A,FALSE,"Summary Financials";"holdco",#N/A,FALSE,"Summary Financials"}</definedName>
    <definedName name="__wrn2_1" localSheetId="11" hidden="1">{"holdco",#N/A,FALSE,"Summary Financials";"holdco",#N/A,FALSE,"Summary Financials"}</definedName>
    <definedName name="__wrn2_1" hidden="1">{"holdco",#N/A,FALSE,"Summary Financials";"holdco",#N/A,FALSE,"Summary Financials"}</definedName>
    <definedName name="__wrn2_2" localSheetId="11" hidden="1">{"holdco",#N/A,FALSE,"Summary Financials";"holdco",#N/A,FALSE,"Summary Financials"}</definedName>
    <definedName name="__wrn2_2" hidden="1">{"holdco",#N/A,FALSE,"Summary Financials";"holdco",#N/A,FALSE,"Summary Financials"}</definedName>
    <definedName name="__wrn2_3" localSheetId="11" hidden="1">{"holdco",#N/A,FALSE,"Summary Financials";"holdco",#N/A,FALSE,"Summary Financials"}</definedName>
    <definedName name="__wrn2_3" hidden="1">{"holdco",#N/A,FALSE,"Summary Financials";"holdco",#N/A,FALSE,"Summary Financials"}</definedName>
    <definedName name="__wrn2_4" localSheetId="11"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hidden="1">{"holdco",#N/A,FALSE,"Summary Financials";"holdco",#N/A,FALSE,"Summary Financials"}</definedName>
    <definedName name="__wrn3_1" localSheetId="11" hidden="1">{"holdco",#N/A,FALSE,"Summary Financials";"holdco",#N/A,FALSE,"Summary Financials"}</definedName>
    <definedName name="__wrn3_1" hidden="1">{"holdco",#N/A,FALSE,"Summary Financials";"holdco",#N/A,FALSE,"Summary Financials"}</definedName>
    <definedName name="__wrn3_2" localSheetId="11" hidden="1">{"holdco",#N/A,FALSE,"Summary Financials";"holdco",#N/A,FALSE,"Summary Financials"}</definedName>
    <definedName name="__wrn3_2" hidden="1">{"holdco",#N/A,FALSE,"Summary Financials";"holdco",#N/A,FALSE,"Summary Financials"}</definedName>
    <definedName name="__wrn3_3" localSheetId="11" hidden="1">{"holdco",#N/A,FALSE,"Summary Financials";"holdco",#N/A,FALSE,"Summary Financials"}</definedName>
    <definedName name="__wrn3_3" hidden="1">{"holdco",#N/A,FALSE,"Summary Financials";"holdco",#N/A,FALSE,"Summary Financials"}</definedName>
    <definedName name="__wrn3_4" localSheetId="11"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hidden="1">{"holdco",#N/A,FALSE,"Summary Financials";"holdco",#N/A,FALSE,"Summary Financials"}</definedName>
    <definedName name="__wrn8_1" localSheetId="11" hidden="1">{"holdco",#N/A,FALSE,"Summary Financials";"holdco",#N/A,FALSE,"Summary Financials"}</definedName>
    <definedName name="__wrn8_1" hidden="1">{"holdco",#N/A,FALSE,"Summary Financials";"holdco",#N/A,FALSE,"Summary Financials"}</definedName>
    <definedName name="__wrn8_2" localSheetId="11" hidden="1">{"holdco",#N/A,FALSE,"Summary Financials";"holdco",#N/A,FALSE,"Summary Financials"}</definedName>
    <definedName name="__wrn8_2" hidden="1">{"holdco",#N/A,FALSE,"Summary Financials";"holdco",#N/A,FALSE,"Summary Financials"}</definedName>
    <definedName name="__wrn8_3" localSheetId="11" hidden="1">{"holdco",#N/A,FALSE,"Summary Financials";"holdco",#N/A,FALSE,"Summary Financials"}</definedName>
    <definedName name="__wrn8_3" hidden="1">{"holdco",#N/A,FALSE,"Summary Financials";"holdco",#N/A,FALSE,"Summary Financials"}</definedName>
    <definedName name="__wrn8_4" localSheetId="1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1" hidden="1">#REF!</definedName>
    <definedName name="_AtRisk_FitDataRange_FIT_1011A_FBAE" hidden="1">#REF!</definedName>
    <definedName name="_AtRisk_FitDataRange_FIT_17E8C_20BD8" localSheetId="11" hidden="1">#REF!</definedName>
    <definedName name="_AtRisk_FitDataRange_FIT_17E8C_20BD8" hidden="1">#REF!</definedName>
    <definedName name="_AtRisk_FitDataRange_FIT_1DEB0_6DB18" localSheetId="11" hidden="1">#REF!</definedName>
    <definedName name="_AtRisk_FitDataRange_FIT_1DEB0_6DB18" hidden="1">#REF!</definedName>
    <definedName name="_AtRisk_FitDataRange_FIT_2280B_45A39" hidden="1">'[3]8. Model G '!#REF!</definedName>
    <definedName name="_AtRisk_FitDataRange_FIT_323D9_6FBA6" localSheetId="11" hidden="1">#REF!</definedName>
    <definedName name="_AtRisk_FitDataRange_FIT_323D9_6FBA6" hidden="1">#REF!</definedName>
    <definedName name="_AtRisk_FitDataRange_FIT_365FC_67E33" localSheetId="11" hidden="1">#REF!</definedName>
    <definedName name="_AtRisk_FitDataRange_FIT_365FC_67E33" hidden="1">#REF!</definedName>
    <definedName name="_AtRisk_FitDataRange_FIT_532DB_74BED" localSheetId="11" hidden="1">#REF!</definedName>
    <definedName name="_AtRisk_FitDataRange_FIT_532DB_74BED" hidden="1">#REF!</definedName>
    <definedName name="_AtRisk_FitDataRange_FIT_6608D_D355B" localSheetId="11" hidden="1">#REF!</definedName>
    <definedName name="_AtRisk_FitDataRange_FIT_6608D_D355B" hidden="1">#REF!</definedName>
    <definedName name="_AtRisk_FitDataRange_FIT_8286E_12734" localSheetId="11" hidden="1">#REF!</definedName>
    <definedName name="_AtRisk_FitDataRange_FIT_8286E_12734" hidden="1">#REF!</definedName>
    <definedName name="_AtRisk_FitDataRange_FIT_89C7D_AAA8F" localSheetId="11" hidden="1">#REF!</definedName>
    <definedName name="_AtRisk_FitDataRange_FIT_89C7D_AAA8F" hidden="1">#REF!</definedName>
    <definedName name="_AtRisk_FitDataRange_FIT_9455F_F06D3" localSheetId="11" hidden="1">#REF!</definedName>
    <definedName name="_AtRisk_FitDataRange_FIT_9455F_F06D3" hidden="1">#REF!</definedName>
    <definedName name="_AtRisk_FitDataRange_FIT_A28F9_8D09A" hidden="1">'[3]8. Model G '!#REF!</definedName>
    <definedName name="_AtRisk_FitDataRange_FIT_A3DBD_EDC1C" localSheetId="11" hidden="1">#REF!</definedName>
    <definedName name="_AtRisk_FitDataRange_FIT_A3DBD_EDC1C" hidden="1">#REF!</definedName>
    <definedName name="_AtRisk_FitDataRange_FIT_A4EA1_559A" localSheetId="11" hidden="1">#REF!</definedName>
    <definedName name="_AtRisk_FitDataRange_FIT_A4EA1_559A" hidden="1">#REF!</definedName>
    <definedName name="_AtRisk_FitDataRange_FIT_B45A0_D9C47" localSheetId="11" hidden="1">#REF!</definedName>
    <definedName name="_AtRisk_FitDataRange_FIT_B45A0_D9C47" hidden="1">#REF!</definedName>
    <definedName name="_AtRisk_FitDataRange_FIT_B529B_53E7B" localSheetId="11" hidden="1">#REF!</definedName>
    <definedName name="_AtRisk_FitDataRange_FIT_B529B_53E7B" hidden="1">#REF!</definedName>
    <definedName name="_AtRisk_FitDataRange_FIT_B7BA1_791C6" localSheetId="11" hidden="1">#REF!</definedName>
    <definedName name="_AtRisk_FitDataRange_FIT_B7BA1_791C6" hidden="1">#REF!</definedName>
    <definedName name="_AtRisk_FitDataRange_FIT_BDACA_CB639" localSheetId="11" hidden="1">#REF!</definedName>
    <definedName name="_AtRisk_FitDataRange_FIT_BDACA_CB639" hidden="1">#REF!</definedName>
    <definedName name="_AtRisk_FitDataRange_FIT_C34BA_CC8A8" localSheetId="11" hidden="1">#REF!</definedName>
    <definedName name="_AtRisk_FitDataRange_FIT_C34BA_CC8A8" hidden="1">#REF!</definedName>
    <definedName name="_AtRisk_FitDataRange_FIT_C6B51_97A11" localSheetId="11" hidden="1">#REF!</definedName>
    <definedName name="_AtRisk_FitDataRange_FIT_C6B51_97A11" hidden="1">#REF!</definedName>
    <definedName name="_AtRisk_FitDataRange_FIT_CCE47_9E8E0" localSheetId="11" hidden="1">#REF!</definedName>
    <definedName name="_AtRisk_FitDataRange_FIT_CCE47_9E8E0" hidden="1">#REF!</definedName>
    <definedName name="_AtRisk_FitDataRange_FIT_D042_BF427" localSheetId="11" hidden="1">#REF!</definedName>
    <definedName name="_AtRisk_FitDataRange_FIT_D042_BF427" hidden="1">#REF!</definedName>
    <definedName name="_AtRisk_FitDataRange_FIT_D76B2_3E4A4" localSheetId="11" hidden="1">#REF!</definedName>
    <definedName name="_AtRisk_FitDataRange_FIT_D76B2_3E4A4" hidden="1">#REF!</definedName>
    <definedName name="_AtRisk_FitDataRange_FIT_E287_8F623" localSheetId="11" hidden="1">#REF!</definedName>
    <definedName name="_AtRisk_FitDataRange_FIT_E287_8F623" hidden="1">#REF!</definedName>
    <definedName name="_AtRisk_FitDataRange_FIT_EF6A6_1836D" localSheetId="11" hidden="1">#REF!</definedName>
    <definedName name="_AtRisk_FitDataRange_FIT_EF6A6_1836D" hidden="1">#REF!</definedName>
    <definedName name="_AtRisk_SimSetting_AutomaticallyGenerateReports" hidden="1">FALSE</definedName>
    <definedName name="_AtRisk_SimSetting_AutomaticResultsDisplayMode" localSheetId="11"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1"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1" hidden="1">#REF!</definedName>
    <definedName name="_example" hidden="1">#REF!</definedName>
    <definedName name="_Fill" localSheetId="11" hidden="1">#REF!</definedName>
    <definedName name="_Fill" hidden="1">#REF!</definedName>
    <definedName name="_Key1" localSheetId="11" hidden="1">#REF!</definedName>
    <definedName name="_Key1" hidden="1">#REF!</definedName>
    <definedName name="_Key2" hidden="1">#REF!</definedName>
    <definedName name="_Order1" hidden="1">255</definedName>
    <definedName name="_Order2" hidden="1">0</definedName>
    <definedName name="_Sort" localSheetId="11" hidden="1">#REF!</definedName>
    <definedName name="_Sort" hidden="1">#REF!</definedName>
    <definedName name="a" localSheetId="11"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[4]Sheet1!#REF!</definedName>
    <definedName name="ACwvu.CapersView." hidden="1">[4]Sheet1!#REF!</definedName>
    <definedName name="ACwvu.Japan_Capers_Ed_Pub." localSheetId="11" hidden="1">#REF!</definedName>
    <definedName name="ACwvu.Japan_Capers_Ed_Pub." hidden="1">#REF!</definedName>
    <definedName name="ACwvu.KJP_CC." localSheetId="11" hidden="1">#REF!</definedName>
    <definedName name="ACwvu.KJP_CC." hidden="1">#REF!</definedName>
    <definedName name="ADD" localSheetId="10">'[5]R5 Input page'!$D$92:$M$92</definedName>
    <definedName name="ADD" localSheetId="11">'[6]R5 Input page'!$D$98:$M$98</definedName>
    <definedName name="ADD" localSheetId="4">'RIIO-1 RPI and PVF'!#REF!</definedName>
    <definedName name="ADD">#REF!</definedName>
    <definedName name="ADDSF6" localSheetId="11">#REF!</definedName>
    <definedName name="ADDSF6" localSheetId="4">'RIIO-1 RPI and PVF'!#REF!</definedName>
    <definedName name="ADDSF6">#REF!</definedName>
    <definedName name="AFFTIRG" localSheetId="10">'[5]R5 Input page'!$E$109:$M$109</definedName>
    <definedName name="AFFTIRG" localSheetId="11">'[6]R5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'[6]R5 Input page'!$D$102:$M$102</definedName>
    <definedName name="ALE" localSheetId="4">'RIIO-1 RPI and PVF'!#REF!</definedName>
    <definedName name="ALE">#REF!</definedName>
    <definedName name="ANIA" localSheetId="10">'[5]R9 Innovation incentive'!$F$26:$M$26</definedName>
    <definedName name="ANIA" localSheetId="11">'[6]R9 Innovation incentive'!$F$26:$M$26</definedName>
    <definedName name="ANIA" localSheetId="4">'[8]R9 Innovation incentive'!$F$26:$M$26</definedName>
    <definedName name="ANIA">#REF!</definedName>
    <definedName name="ANLL" localSheetId="11">'[9]R4 Licence Condition Values'!$F$52:$M$52</definedName>
    <definedName name="ANLL">'[9]R4 Licence Condition Values'!$F$52:$M$52</definedName>
    <definedName name="ANLU" localSheetId="11">'[9]R4 Licence Condition Values'!$F$53:$M$53</definedName>
    <definedName name="ANLU">'[9]R4 Licence Condition Values'!$F$53:$M$53</definedName>
    <definedName name="AssetClass" localSheetId="11" hidden="1">'[10]A0.5_Data_Constants'!$A$71:$A$76</definedName>
    <definedName name="AssetClass" hidden="1">'[11]A0.5_Data_Constants'!$A$71:$A$76</definedName>
    <definedName name="AssetDesc" localSheetId="11" hidden="1">'[10]A0.5_Data_Constants'!$B$55:$B$103</definedName>
    <definedName name="AssetDesc" hidden="1">'[11]A0.5_Data_Constants'!$B$55:$B$103</definedName>
    <definedName name="ATIRG" localSheetId="10">'[5]R5 Input page'!$E$113:$M$113</definedName>
    <definedName name="ATIRG" localSheetId="11">'[6]R5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1" hidden="1">{#N/A,#N/A,FALSE,"DI 2 YEAR MASTER SCHEDULE"}</definedName>
    <definedName name="b" hidden="1">{#N/A,#N/A,FALSE,"DI 2 YEAR MASTER SCHEDULE"}</definedName>
    <definedName name="BASE" localSheetId="10">'[5]R5 Input page'!$E$91</definedName>
    <definedName name="BASE" localSheetId="11">'[6]R5 Input page'!$E$97</definedName>
    <definedName name="BASE" localSheetId="4">'RIIO-1 RPI and PVF'!#REF!</definedName>
    <definedName name="BASE">#REF!</definedName>
    <definedName name="Baseline_Risk" localSheetId="11">#REF!</definedName>
    <definedName name="Baseline_Risk">#REF!</definedName>
    <definedName name="bb" localSheetId="11" hidden="1">{#N/A,#N/A,FALSE,"PRJCTED MNTHLY QTY's"}</definedName>
    <definedName name="bb" hidden="1">{#N/A,#N/A,FALSE,"PRJCTED MNTHLY QTY's"}</definedName>
    <definedName name="bbbb" localSheetId="11" hidden="1">{#N/A,#N/A,FALSE,"PRJCTED QTRLY QTY's"}</definedName>
    <definedName name="bbbb" hidden="1">{#N/A,#N/A,FALSE,"PRJCTED QTRLY QTY's"}</definedName>
    <definedName name="bbbbbb" localSheetId="11" hidden="1">{#N/A,#N/A,FALSE,"PRJCTED QTRLY QTY's"}</definedName>
    <definedName name="bbbbbb" hidden="1">{#N/A,#N/A,FALSE,"PRJCTED QTRLY QTY's"}</definedName>
    <definedName name="BBC" localSheetId="11">'[9]R5 Input page'!$F$128:$M$128</definedName>
    <definedName name="BBC">'[9]R5 Input page'!$F$128:$M$128</definedName>
    <definedName name="BExEZ4HBCC06708765M8A06KCR7P" hidden="1">#N/A</definedName>
    <definedName name="BLPH1" localSheetId="11" hidden="1">[12]Sheet2!#REF!</definedName>
    <definedName name="BLPH1" hidden="1">[12]Sheet2!#REF!</definedName>
    <definedName name="BLPH10" localSheetId="11" hidden="1">#REF!</definedName>
    <definedName name="BLPH10" hidden="1">#REF!</definedName>
    <definedName name="BLPH100" localSheetId="11" hidden="1">#REF!</definedName>
    <definedName name="BLPH100" hidden="1">#REF!</definedName>
    <definedName name="BLPH101" localSheetId="11"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1" hidden="1">[12]Sheet2!#REF!</definedName>
    <definedName name="BLPH2" hidden="1">[12]Sheet2!#REF!</definedName>
    <definedName name="BLPH20" localSheetId="11" hidden="1">#REF!</definedName>
    <definedName name="BLPH20" hidden="1">#REF!</definedName>
    <definedName name="BLPH200" localSheetId="11" hidden="1">#REF!</definedName>
    <definedName name="BLPH200" hidden="1">#REF!</definedName>
    <definedName name="BLPH201" localSheetId="1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1" hidden="1">#REF!</definedName>
    <definedName name="BLPH210" hidden="1">#REF!</definedName>
    <definedName name="BLPH211" localSheetId="11" hidden="1">#REF!</definedName>
    <definedName name="BLPH211" hidden="1">#REF!</definedName>
    <definedName name="BLPH212" localSheetId="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1" hidden="1">#REF!</definedName>
    <definedName name="BLPH220" hidden="1">#REF!</definedName>
    <definedName name="BLPH221" localSheetId="11" hidden="1">#REF!</definedName>
    <definedName name="BLPH221" hidden="1">#REF!</definedName>
    <definedName name="BLPH222" localSheetId="1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1" hidden="1">#REF!</definedName>
    <definedName name="BLPH230" hidden="1">#REF!</definedName>
    <definedName name="BLPH231" localSheetId="11" hidden="1">#REF!</definedName>
    <definedName name="BLPH231" hidden="1">#REF!</definedName>
    <definedName name="BLPH232" localSheetId="1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1" hidden="1">#REF!</definedName>
    <definedName name="BLPH240" hidden="1">#REF!</definedName>
    <definedName name="BLPH241" localSheetId="11" hidden="1">#REF!</definedName>
    <definedName name="BLPH241" hidden="1">#REF!</definedName>
    <definedName name="BLPH242" localSheetId="1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1" hidden="1">#REF!</definedName>
    <definedName name="BLPH250" hidden="1">#REF!</definedName>
    <definedName name="BLPH251" localSheetId="11" hidden="1">#REF!</definedName>
    <definedName name="BLPH251" hidden="1">#REF!</definedName>
    <definedName name="BLPH252" localSheetId="1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1" hidden="1">#REF!</definedName>
    <definedName name="BLPH260" hidden="1">#REF!</definedName>
    <definedName name="BLPH261" localSheetId="11" hidden="1">#REF!</definedName>
    <definedName name="BLPH261" hidden="1">#REF!</definedName>
    <definedName name="BLPH262" localSheetId="1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1" hidden="1">#REF!</definedName>
    <definedName name="BLPH270" hidden="1">#REF!</definedName>
    <definedName name="BLPH271" localSheetId="11" hidden="1">#REF!</definedName>
    <definedName name="BLPH271" hidden="1">#REF!</definedName>
    <definedName name="BLPH272" localSheetId="1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1" hidden="1">#REF!</definedName>
    <definedName name="BLPH280" hidden="1">#REF!</definedName>
    <definedName name="BLPH281" localSheetId="11" hidden="1">#REF!</definedName>
    <definedName name="BLPH281" hidden="1">#REF!</definedName>
    <definedName name="BLPH282" localSheetId="1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1" hidden="1">#REF!</definedName>
    <definedName name="BLPH290" hidden="1">#REF!</definedName>
    <definedName name="BLPH291" localSheetId="11" hidden="1">#REF!</definedName>
    <definedName name="BLPH291" hidden="1">#REF!</definedName>
    <definedName name="BLPH292" localSheetId="1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1" hidden="1">#REF!</definedName>
    <definedName name="BLPH300" hidden="1">#REF!</definedName>
    <definedName name="BLPH301" localSheetId="11" hidden="1">#REF!</definedName>
    <definedName name="BLPH301" hidden="1">#REF!</definedName>
    <definedName name="BLPH302" localSheetId="1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1" hidden="1">#REF!</definedName>
    <definedName name="BLPH310" hidden="1">#REF!</definedName>
    <definedName name="BLPH311" localSheetId="11" hidden="1">#REF!</definedName>
    <definedName name="BLPH311" hidden="1">#REF!</definedName>
    <definedName name="BLPH312" localSheetId="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1" hidden="1">#REF!</definedName>
    <definedName name="BLPH320" hidden="1">#REF!</definedName>
    <definedName name="BLPH321" localSheetId="11" hidden="1">#REF!</definedName>
    <definedName name="BLPH321" hidden="1">#REF!</definedName>
    <definedName name="BLPH322" localSheetId="1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1" hidden="1">#REF!</definedName>
    <definedName name="BLPH330" hidden="1">#REF!</definedName>
    <definedName name="BLPH331" localSheetId="11" hidden="1">#REF!</definedName>
    <definedName name="BLPH331" hidden="1">#REF!</definedName>
    <definedName name="BLPH332" localSheetId="1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1" hidden="1">#REF!</definedName>
    <definedName name="BLPH340" hidden="1">#REF!</definedName>
    <definedName name="BLPH341" localSheetId="11" hidden="1">#REF!</definedName>
    <definedName name="BLPH341" hidden="1">#REF!</definedName>
    <definedName name="BLPH342" localSheetId="1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1" hidden="1">#REF!</definedName>
    <definedName name="BLPH350" hidden="1">#REF!</definedName>
    <definedName name="BLPH351" localSheetId="11" hidden="1">#REF!</definedName>
    <definedName name="BLPH351" hidden="1">#REF!</definedName>
    <definedName name="BLPH352" localSheetId="1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1" hidden="1">[12]Sheet2!#REF!</definedName>
    <definedName name="BLPH5" hidden="1">[12]Sheet2!#REF!</definedName>
    <definedName name="BLPH50" localSheetId="11" hidden="1">#REF!</definedName>
    <definedName name="BLPH50" hidden="1">#REF!</definedName>
    <definedName name="BLPH51" localSheetId="11" hidden="1">#REF!</definedName>
    <definedName name="BLPH51" hidden="1">#REF!</definedName>
    <definedName name="BLPH52" localSheetId="1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'[6]R5 Input page'!$F$108:$M$108</definedName>
    <definedName name="BPC" localSheetId="4">'RIIO-1 RPI and PVF'!#REF!</definedName>
    <definedName name="BPC">#REF!</definedName>
    <definedName name="BPC2020_21" localSheetId="11">'[14]2.1 Revenue_Interface'!$AB$108</definedName>
    <definedName name="BPC2020_21">'[15]2.1 Revenue_Interface'!$AB$108</definedName>
    <definedName name="BPCGROUP" localSheetId="10">'[5]R5 Input page'!#REF!</definedName>
    <definedName name="BPCGROUP" localSheetId="11">'[6]R5 Input page'!#REF!</definedName>
    <definedName name="BPCGROUP" localSheetId="4">'RIIO-1 RPI and PVF'!#REF!</definedName>
    <definedName name="BPCGROUP">#REF!</definedName>
    <definedName name="BPCLIMIT" localSheetId="10">'[5]R4 Licence Condition Values'!#REF!</definedName>
    <definedName name="BPCLIMIT" localSheetId="11">'[6]R4 Licence Condition Values'!#REF!</definedName>
    <definedName name="BPCLIMIT" localSheetId="4">'[8]R4 Licence Condition Values'!#REF!</definedName>
    <definedName name="BPCLIMIT">#REF!</definedName>
    <definedName name="BPCLIMIT2" localSheetId="10">'[5]R5 Input page'!#REF!</definedName>
    <definedName name="BPCLIMIT2" localSheetId="11">'[6]R5 Input page'!#REF!</definedName>
    <definedName name="BPCLIMIT2" localSheetId="4">'RIIO-1 RPI and PVF'!#REF!</definedName>
    <definedName name="BPCLIMIT2">#REF!</definedName>
    <definedName name="BR" comment="Transmission Base Revenue">'[7]R6 Base revenue'!$F$14:$M$14</definedName>
    <definedName name="BR2020_21" localSheetId="11">'[14]2.1 Revenue_Interface'!$AB$106</definedName>
    <definedName name="BR2020_21">'[15]2.1 Revenue_Interface'!$AB$106</definedName>
    <definedName name="BRt" comment="Transmission Base Revenue" localSheetId="10">'[5]R6 Base revenue'!$F$12:$M$12</definedName>
    <definedName name="BRt" comment="Transmission Base Revenue" localSheetId="11">'[6]R6 Base revenue'!$F$12:$O$12</definedName>
    <definedName name="BRt" comment="Transmission Base Revenue" localSheetId="4">'[8]R6 True Up'!$F$12:$M$12</definedName>
    <definedName name="BRt" comment="Transmission Base Revenue">#REF!</definedName>
    <definedName name="BSTC" localSheetId="11">#REF!</definedName>
    <definedName name="BSTC">#REF!</definedName>
    <definedName name="CANMR" localSheetId="10">'[5]R5 Input page'!#REF!</definedName>
    <definedName name="CANMR" localSheetId="11">'[6]R5 Input page'!#REF!</definedName>
    <definedName name="CANMR" localSheetId="4">'RIIO-1 RPI and PVF'!#REF!</definedName>
    <definedName name="CANMR">#REF!</definedName>
    <definedName name="CAP" localSheetId="11">'[9]R4 Licence Condition Values'!$F$66:$M$66</definedName>
    <definedName name="CAP">'[9]R4 Licence Condition Values'!$F$66:$M$66</definedName>
    <definedName name="CCTIRG" localSheetId="10">'[5]R4 Licence Condition Values'!$D$81:$M$81</definedName>
    <definedName name="CCTIRG" localSheetId="11">'[6]R4 Licence Condition Values'!$D$81:$M$81</definedName>
    <definedName name="CCTIRG" localSheetId="4">'[8]R4 Licence Condition Values'!$D$81:$M$81</definedName>
    <definedName name="CCTIRG">#REF!</definedName>
    <definedName name="CF" localSheetId="10">'[5]R4 Licence Condition Values'!$F$61:$M$61</definedName>
    <definedName name="CF" localSheetId="11">'[6]R4 Licence Condition Values'!$F$61:$M$61</definedName>
    <definedName name="CF" localSheetId="4">'[8]R4 Licence Condition Values'!$F$61:$M$61</definedName>
    <definedName name="CF">#REF!</definedName>
    <definedName name="CfDQD" localSheetId="10">'[5]R5 Input page'!#REF!</definedName>
    <definedName name="CfDQD" localSheetId="11">'[6]R5 Input page'!#REF!</definedName>
    <definedName name="CfDQD" localSheetId="4">'RIIO-1 RPI and PVF'!#REF!</definedName>
    <definedName name="CfDQD">#REF!</definedName>
    <definedName name="CfDS" localSheetId="10">'[5]R5 Input page'!$F$126:$M$126</definedName>
    <definedName name="CfDS" localSheetId="11">'[6]R5 Input page'!$F$132:$M$132</definedName>
    <definedName name="CfDS" localSheetId="4">'RIIO-1 RPI and PVF'!#REF!</definedName>
    <definedName name="CfDS">#REF!</definedName>
    <definedName name="CfDSD" localSheetId="10">'[5]R5 Input page'!$F$127:$M$127</definedName>
    <definedName name="CfDSD" localSheetId="11">'[6]R5 Input page'!$F$133:$M$133</definedName>
    <definedName name="CfDSD" localSheetId="4">'RIIO-1 RPI and PVF'!#REF!</definedName>
    <definedName name="CfDSD">#REF!</definedName>
    <definedName name="CFTIRG" localSheetId="10">'[5]R4 Licence Condition Values'!$E$74:$M$74</definedName>
    <definedName name="CFTIRG" localSheetId="11">'[6]R4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1">'[9]R5 Input page'!$F$93:$M$93</definedName>
    <definedName name="CLNGC">'[9]R5 Input page'!$F$93:$M$93</definedName>
    <definedName name="CM" localSheetId="11">'[9]R15 SO Constraint Management'!$F$15:$M$15</definedName>
    <definedName name="CM">'[9]R15 SO Constraint Management'!$F$15:$M$15</definedName>
    <definedName name="CMCA" localSheetId="11">'[9]R15 SO Constraint Management'!$F$61:$M$61</definedName>
    <definedName name="CMCA">'[9]R15 SO Constraint Management'!$F$61:$M$61</definedName>
    <definedName name="CMCE" localSheetId="11">'[9]R4 Licence Condition Values'!$F$49:$M$49</definedName>
    <definedName name="CMCE">'[9]R4 Licence Condition Values'!$F$49:$M$49</definedName>
    <definedName name="CMECAQD" localSheetId="10">'[5]R5 Input page'!#REF!</definedName>
    <definedName name="CMECAQD" localSheetId="11">'[6]R5 Input page'!#REF!</definedName>
    <definedName name="CMECAQD" localSheetId="4">'RIIO-1 RPI and PVF'!#REF!</definedName>
    <definedName name="CMECAQD">#REF!</definedName>
    <definedName name="CMINVC" localSheetId="11">'[9]R15 SO Constraint Management'!$F$50:$M$50</definedName>
    <definedName name="CMINVC">'[9]R15 SO Constraint Management'!$F$50:$M$50</definedName>
    <definedName name="CMIR" localSheetId="11">'[9]R15 SO Constraint Management'!$F$33:$M$33</definedName>
    <definedName name="CMIR">'[9]R15 SO Constraint Management'!$F$33:$M$33</definedName>
    <definedName name="CMOpBT" localSheetId="11">'[9]R4 Licence Condition Values'!$F$50:$M$50</definedName>
    <definedName name="CMOpBT">'[9]R4 Licence Condition Values'!$F$50:$M$50</definedName>
    <definedName name="CMopDT" localSheetId="11">'[9]R5 Input page'!$F$127:$M$127</definedName>
    <definedName name="CMopDT">'[9]R5 Input page'!$F$127:$M$127</definedName>
    <definedName name="CMOPPM" localSheetId="11">'[9]R15 SO Constraint Management'!$F$80:$M$80</definedName>
    <definedName name="CMOPPM">'[9]R15 SO Constraint Management'!$F$80:$M$80</definedName>
    <definedName name="CMQD" localSheetId="10">'[5]R5 Input page'!#REF!</definedName>
    <definedName name="CMQD" localSheetId="11">'[6]R5 Input page'!#REF!</definedName>
    <definedName name="CMQD" localSheetId="4">'RIIO-1 RPI and PVF'!#REF!</definedName>
    <definedName name="CMQD">#REF!</definedName>
    <definedName name="CMS" localSheetId="10">'[5]R5 Input page'!$F$128:$M$128</definedName>
    <definedName name="CMS" localSheetId="11">'[6]R5 Input page'!$F$134:$M$134</definedName>
    <definedName name="CMS" localSheetId="4">'RIIO-1 RPI and PVF'!#REF!</definedName>
    <definedName name="CMS">#REF!</definedName>
    <definedName name="CMSD" localSheetId="10">'[5]R5 Input page'!$F$129:$M$129</definedName>
    <definedName name="CMSD" localSheetId="11">'[6]R5 Input page'!$F$135:$M$135</definedName>
    <definedName name="CMSD" localSheetId="4">'RIIO-1 RPI and PVF'!#REF!</definedName>
    <definedName name="CMSD">#REF!</definedName>
    <definedName name="CNIARt" localSheetId="11">'[14]2.1 Revenue_Interface'!$AB$104</definedName>
    <definedName name="CNIARt">'[15]2.1 Revenue_Interface'!$AB$104</definedName>
    <definedName name="CNIAV" localSheetId="11">'[14]2.1 Revenue_Interface'!#REF!</definedName>
    <definedName name="CNIAV">'[15]2.1 Revenue_Interface'!#REF!</definedName>
    <definedName name="COL" localSheetId="11">'[9]R4 Licence Condition Values'!$F$67:$M$67</definedName>
    <definedName name="COL">'[9]R4 Licence Condition Values'!$F$67:$M$67</definedName>
    <definedName name="Combine_Lookup" localSheetId="11">#REF!</definedName>
    <definedName name="Combine_Lookup">#REF!</definedName>
    <definedName name="Combine_Valid" localSheetId="11">'[16]5.8 Decommissioned Sum '!#REF!</definedName>
    <definedName name="Combine_Valid">'[16]5.8 Decommissioned Sum '!#REF!</definedName>
    <definedName name="Company_Name" localSheetId="11">#REF!</definedName>
    <definedName name="Company_Name">#REF!</definedName>
    <definedName name="CompName" localSheetId="10">'[5]R5 Input page'!$E$6</definedName>
    <definedName name="CompName" localSheetId="11">'[6]R5 Input page'!$E$6</definedName>
    <definedName name="CompName" localSheetId="4">'RIIO-1 RPI and PVF'!$A$2</definedName>
    <definedName name="CompName">#REF!</definedName>
    <definedName name="CONADJ">'[7]R8 Output incentives'!$H$151:$O$151</definedName>
    <definedName name="CSSAF" localSheetId="11">'[9]TO Incentives'!#REF!</definedName>
    <definedName name="CSSAF">'[9]TO Incentives'!#REF!</definedName>
    <definedName name="CSSCAP" localSheetId="10">'[5]R4 Licence Condition Values'!$F$48:$M$48</definedName>
    <definedName name="CSSCAP" localSheetId="11">'[6]R4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'[6]R4 Licence Condition Values'!$F$51:$M$51</definedName>
    <definedName name="CSSDPA" localSheetId="4">'[8]R4 Licence Condition Values'!$F$51:$M$51</definedName>
    <definedName name="CSSDPA">#REF!</definedName>
    <definedName name="CSSP" localSheetId="10">'[5]R5 Input page'!$D$85:$M$85</definedName>
    <definedName name="CSSP" localSheetId="11">'[6]R5 Input page'!$D$91:$M$91</definedName>
    <definedName name="CSSP" localSheetId="4">'RIIO-1 RPI and PVF'!#REF!</definedName>
    <definedName name="CSSP">#REF!</definedName>
    <definedName name="CSSPRO" localSheetId="10">'[5]R4 Licence Condition Values'!$F$45:$M$45</definedName>
    <definedName name="CSSPRO" localSheetId="11">'[6]R4 Licence Condition Values'!$F$45:$M$45</definedName>
    <definedName name="CSSPRO" localSheetId="4">'[8]R4 Licence Condition Values'!$F$45:$M$45</definedName>
    <definedName name="CSSPRO">#REF!</definedName>
    <definedName name="CSSS" localSheetId="10">'[5]R15 SO Internal'!$F$91:$M$91</definedName>
    <definedName name="CSSS" localSheetId="11">'[6]R15 SO Internal'!$F$91:$M$91</definedName>
    <definedName name="CSSS" localSheetId="4">'[8]R15 SO Internal'!$F$91:$O$91</definedName>
    <definedName name="CSSS">#REF!</definedName>
    <definedName name="CSSSCfD" localSheetId="10">'[5]R5 Input page'!#REF!</definedName>
    <definedName name="CSSSCfD" localSheetId="11">'[6]R5 Input page'!#REF!</definedName>
    <definedName name="CSSSCfD" localSheetId="4">'RIIO-1 RPI and PVF'!#REF!</definedName>
    <definedName name="CSSSCfD">#REF!</definedName>
    <definedName name="CSSSCM" localSheetId="10">'[5]R5 Input page'!#REF!</definedName>
    <definedName name="CSSSCM" localSheetId="11">'[6]R5 Input page'!#REF!</definedName>
    <definedName name="CSSSCM" localSheetId="4">'RIIO-1 RPI and PVF'!#REF!</definedName>
    <definedName name="CSSSCM">#REF!</definedName>
    <definedName name="CSST" localSheetId="10">'[5]R4 Licence Condition Values'!$F$47:$M$47</definedName>
    <definedName name="CSST" localSheetId="11">'[6]R4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'[6]R4 Licence Condition Values'!$F$50:$M$50</definedName>
    <definedName name="CSSUPA" localSheetId="4">'[8]R4 Licence Condition Values'!$F$50:$M$50</definedName>
    <definedName name="CSSUPA">#REF!</definedName>
    <definedName name="CTE" localSheetId="10">#REF!</definedName>
    <definedName name="CTE" localSheetId="11">'[6]R8 Output incentives'!#REF!</definedName>
    <definedName name="CTE" localSheetId="4">'[8]R8 Output incentives'!#REF!</definedName>
    <definedName name="CTE">'[17]R8 Output incentives'!#REF!</definedName>
    <definedName name="Cwvu.CapersView." localSheetId="11" hidden="1">[4]Sheet1!#REF!</definedName>
    <definedName name="Cwvu.CapersView." hidden="1">[4]Sheet1!#REF!</definedName>
    <definedName name="Cwvu.Japan_Capers_Ed_Pub." localSheetId="11" hidden="1">[4]Sheet1!#REF!</definedName>
    <definedName name="Cwvu.Japan_Capers_Ed_Pub." hidden="1">[4]Sheet1!#REF!</definedName>
    <definedName name="CxIncRA" localSheetId="11">'[9]R5 Input page'!$E$32</definedName>
    <definedName name="CxIncRA">'[9]R5 Input page'!$E$32</definedName>
    <definedName name="DecimalPlaces" localSheetId="11">0.01</definedName>
    <definedName name="DecimalPlaces">'[18]E0.5_Data_Constants'!$B$7</definedName>
    <definedName name="DELINC" localSheetId="11">'[9]R17 SO Legacy Permits'!$F$11</definedName>
    <definedName name="DELINC">'[9]R17 SO Legacy Permits'!$F$11</definedName>
    <definedName name="Dep" localSheetId="10">'[5]R4 Licence Condition Values'!$E$78:$M$78</definedName>
    <definedName name="Dep" localSheetId="11">'[6]R4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'[6]R15 SO Internal'!$F$68:$M$68</definedName>
    <definedName name="DFA" localSheetId="4">'[8]R15 SO Internal'!$F$68:$O$68</definedName>
    <definedName name="DFA">#REF!</definedName>
    <definedName name="DFAA" localSheetId="10">'[5]R5 Input page'!#REF!</definedName>
    <definedName name="DFAA" localSheetId="11">'[6]R5 Input page'!#REF!</definedName>
    <definedName name="DFAA" localSheetId="4">'RIIO-1 RPI and PVF'!#REF!</definedName>
    <definedName name="DFAA">#REF!</definedName>
    <definedName name="DFAB" localSheetId="10">'[5]R5 Input page'!#REF!</definedName>
    <definedName name="DFAB" localSheetId="11">'[6]R5 Input page'!#REF!</definedName>
    <definedName name="DFAB" localSheetId="4">'RIIO-1 RPI and PVF'!#REF!</definedName>
    <definedName name="DFAB">#REF!</definedName>
    <definedName name="DFAC" localSheetId="10">'[5]R5 Input page'!#REF!</definedName>
    <definedName name="DFAC" localSheetId="11">'[6]R5 Input page'!#REF!</definedName>
    <definedName name="DFAC" localSheetId="4">'RIIO-1 RPI and PVF'!#REF!</definedName>
    <definedName name="DFAC">#REF!</definedName>
    <definedName name="Dia_Valid" localSheetId="11">'[16]5.8 Decommissioned Sum '!#REF!</definedName>
    <definedName name="Dia_Valid">'[16]5.8 Decommissioned Sum '!#REF!</definedName>
    <definedName name="DIS" localSheetId="10">'[5]R5 Input page'!$E$50:$M$50</definedName>
    <definedName name="DIS" localSheetId="11">'[6]R5 Input page'!$E$56:$M$56</definedName>
    <definedName name="DIS" localSheetId="4">'RIIO-1 RPI and PVF'!#REF!</definedName>
    <definedName name="DIS">#REF!</definedName>
    <definedName name="Dist_Valid" localSheetId="11">'[16]5.8 Decommissioned Sum '!#REF!</definedName>
    <definedName name="Dist_Valid">'[16]5.8 Decommissioned Sum '!#REF!</definedName>
    <definedName name="DRI" localSheetId="10">'[5]R5 Input page'!$E$122:$M$122</definedName>
    <definedName name="DRI" localSheetId="11">'[6]R5 Input page'!$E$128:$M$128</definedName>
    <definedName name="DRI" localSheetId="4">'RIIO-1 RPI and PVF'!#REF!</definedName>
    <definedName name="DRI">#REF!</definedName>
    <definedName name="Driver_Valid" localSheetId="11">'[16]5.8 Decommissioned Sum '!#REF!</definedName>
    <definedName name="Driver_Valid">'[16]5.8 Decommissioned Sum '!#REF!</definedName>
    <definedName name="DSF" localSheetId="11">'[9]R4 Licence Condition Values'!$F$65:$M$65</definedName>
    <definedName name="DSF">'[9]R4 Licence Condition Values'!$F$65:$M$65</definedName>
    <definedName name="DSP" localSheetId="10">'[5]R5 Input page'!$D$94:$M$94</definedName>
    <definedName name="DSP" localSheetId="11">'[6]R5 Input page'!$D$100:$M$100</definedName>
    <definedName name="DSP" localSheetId="4">'RIIO-1 RPI and PVF'!#REF!</definedName>
    <definedName name="DSP">#REF!</definedName>
    <definedName name="DSR" localSheetId="10">'[5]R15 SO Internal'!$F$82:$M$82</definedName>
    <definedName name="DSR" localSheetId="11">'[6]R15 SO Internal'!$F$82:$M$82</definedName>
    <definedName name="DSR" localSheetId="4">'[8]R15 SO Internal'!$F$82:$O$82</definedName>
    <definedName name="DSR">#REF!</definedName>
    <definedName name="DSRpq" localSheetId="10">'[5]R5 Input page'!$F$121:$M$121</definedName>
    <definedName name="DSRpq" localSheetId="11">'[6]R5 Input page'!$F$127:$M$127</definedName>
    <definedName name="DSRpq" localSheetId="4">'RIIO-1 RPI and PVF'!#REF!</definedName>
    <definedName name="DSRpq">#REF!</definedName>
    <definedName name="ECC" localSheetId="11">'[9]R5 Input page'!$F$134:$M$134</definedName>
    <definedName name="ECC">'[9]R5 Input page'!$F$134:$M$134</definedName>
    <definedName name="ECCC" localSheetId="11">'[9]R5 Input page'!$F$129:$M$129</definedName>
    <definedName name="ECCC">'[9]R5 Input page'!$F$129:$M$129</definedName>
    <definedName name="ECNIAt" localSheetId="11">'[14]2.1 Revenue_Interface'!$AB$103</definedName>
    <definedName name="ECNIAt">'[15]2.1 Revenue_Interface'!$AB$103</definedName>
    <definedName name="EDR" localSheetId="10">'[5]R8 Output incentives'!$F$140:$M$140</definedName>
    <definedName name="EDR" localSheetId="11">'[6]R8 Output incentives'!$F$140:$O$140</definedName>
    <definedName name="EDR" localSheetId="4">'[8]R8 Output incentives'!$F$140:$M$140</definedName>
    <definedName name="EDR">'[17]R8 Output incentives'!$F$140:$M$140</definedName>
    <definedName name="EDRO" localSheetId="10">'[5]R5 Input page'!$F$73:$M$73</definedName>
    <definedName name="EDRO" localSheetId="11">'[6]R5 Input page'!$F$79:$M$79</definedName>
    <definedName name="EDRO" localSheetId="4">'RIIO-1 RPI and PVF'!#REF!</definedName>
    <definedName name="EDRO">#REF!</definedName>
    <definedName name="EEPTA" localSheetId="11">'[9]R5 Input page'!$F$140:$M$140</definedName>
    <definedName name="EEPTA">'[9]R5 Input page'!$F$140:$M$140</definedName>
    <definedName name="EINIAT" localSheetId="10">#REF!</definedName>
    <definedName name="EINIAT" localSheetId="11">'[6]R5 Input page'!#REF!</definedName>
    <definedName name="EINIAT" localSheetId="4">'RIIO-1 RPI and PVF'!#REF!</definedName>
    <definedName name="EINIAT">#REF!</definedName>
    <definedName name="ENCMC" localSheetId="11">'[9]R15 SO Constraint Management'!$F$89:$M$89</definedName>
    <definedName name="ENCMC">'[9]R15 SO Constraint Management'!$F$89:$M$89</definedName>
    <definedName name="EnCMInv" localSheetId="11">'[9]R5 Input page'!$F$115:$M$115</definedName>
    <definedName name="EnCMInv">'[9]R5 Input page'!$F$115:$M$115</definedName>
    <definedName name="EnCMOp" localSheetId="11">'[9]R5 Input page'!$F$112:$M$112</definedName>
    <definedName name="EnCMOp">'[9]R5 Input page'!$F$112:$M$112</definedName>
    <definedName name="ENIA" localSheetId="10">'[5]R5 Input page'!$F$100:$M$100</definedName>
    <definedName name="ENIA" localSheetId="11">'[6]R5 Input page'!$F$106:$M$106</definedName>
    <definedName name="ENIA" localSheetId="4">'RIIO-1 RPI and PVF'!#REF!</definedName>
    <definedName name="ENIA">#REF!</definedName>
    <definedName name="ENIA2020_21" localSheetId="11">'[14]2.1 Revenue_Interface'!$AB$107</definedName>
    <definedName name="ENIA2020_21">'[15]2.1 Revenue_Interface'!$AB$107</definedName>
    <definedName name="ENSA" localSheetId="10">'[5]R5 Input page'!$D$80:$M$80</definedName>
    <definedName name="ENSA" localSheetId="11">'[6]R5 Input page'!$D$86:$M$86</definedName>
    <definedName name="ENSA" localSheetId="4">'RIIO-1 RPI and PVF'!#REF!</definedName>
    <definedName name="ENSA">#REF!</definedName>
    <definedName name="ENST" localSheetId="11">#REF!</definedName>
    <definedName name="ENST">#REF!</definedName>
    <definedName name="EPT" localSheetId="11">'[9]R5 Input page'!$F$139:$M$139</definedName>
    <definedName name="EPT">'[9]R5 Input page'!$F$139:$M$139</definedName>
    <definedName name="ETIRG" localSheetId="10">'[5]R11 TIRG'!$E$69:$M$69</definedName>
    <definedName name="ETIRG" localSheetId="11">'[6]R11 TIRG'!$E$69:$M$69</definedName>
    <definedName name="ETIRG" localSheetId="4">'[8]R11 TIRG'!$E$69:$M$69</definedName>
    <definedName name="ETIRG">'[17]R11 TIRG'!$E$69:$M$69</definedName>
    <definedName name="ETIRGC" localSheetId="10">'[5]R4 Licence Condition Values'!$E$79:$M$79</definedName>
    <definedName name="ETIRGC" localSheetId="11">'[6]R4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1">'[9]R5 Input page'!$F$114:$M$114</definedName>
    <definedName name="ExBBCNLRA">'[9]R5 Input page'!$F$114:$M$114</definedName>
    <definedName name="ExCC" localSheetId="11">'[9]R5 Input page'!$F$160:$M$160</definedName>
    <definedName name="ExCC">'[9]R5 Input page'!$F$160:$M$160</definedName>
    <definedName name="EXCMC" localSheetId="11">'[9]R15 SO Constraint Management'!$F$98:$M$98</definedName>
    <definedName name="EXCMC">'[9]R15 SO Constraint Management'!$F$98:$M$98</definedName>
    <definedName name="ExCMInv" localSheetId="11">'[9]R5 Input page'!$F$116:$M$116</definedName>
    <definedName name="ExCMInv">'[9]R5 Input page'!$F$116:$M$116</definedName>
    <definedName name="EXCMOp" localSheetId="11">'[9]R5 Input page'!$F$113:$M$113</definedName>
    <definedName name="EXCMOp">'[9]R5 Input page'!$F$113:$M$113</definedName>
    <definedName name="ExRO" localSheetId="11">'[9]R5 Input page'!$F$159:$M$159</definedName>
    <definedName name="ExRO">'[9]R5 Input page'!$F$159:$M$159</definedName>
    <definedName name="f" localSheetId="11"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1" hidden="1">{#N/A,#N/A,FALSE,"PRJCTED MNTHLY QTY's"}</definedName>
    <definedName name="ff" hidden="1">{#N/A,#N/A,FALSE,"PRJCTED MNTHLY QTY's"}</definedName>
    <definedName name="fffff" localSheetId="11" hidden="1">{#N/A,#N/A,FALSE,"PRJCTED QTRLY QTY's"}</definedName>
    <definedName name="fffff" hidden="1">{#N/A,#N/A,FALSE,"PRJCTED QTRLY QTY's"}</definedName>
    <definedName name="FTI" localSheetId="11">'[9]R5 Input page'!$F$89:$M$89</definedName>
    <definedName name="FTI">'[9]R5 Input page'!$F$89:$M$89</definedName>
    <definedName name="FTIRG" localSheetId="10">'[5]R11 TIRG'!$E$41:$M$41</definedName>
    <definedName name="FTIRG" localSheetId="11">'[6]R11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'[6]R5 Input page'!$F$99:$M$99</definedName>
    <definedName name="FYADD" localSheetId="4">'RIIO-1 RPI and PVF'!#REF!</definedName>
    <definedName name="FYADD">#REF!</definedName>
    <definedName name="FYDSP" localSheetId="10">'[5]R5 Input page'!$F$95:$M$95</definedName>
    <definedName name="FYDSP" localSheetId="11">'[6]R5 Input page'!$F$101:$M$101</definedName>
    <definedName name="FYDSP" localSheetId="4">'RIIO-1 RPI and PVF'!#REF!</definedName>
    <definedName name="FYDSP">#REF!</definedName>
    <definedName name="GDN" localSheetId="11">#REF!</definedName>
    <definedName name="GDN">#REF!</definedName>
    <definedName name="GDN_PF" localSheetId="11">#REF!</definedName>
    <definedName name="GDN_PF">#REF!</definedName>
    <definedName name="GHGC" localSheetId="11">'[9]R5 Input page'!$F$147:$M$147</definedName>
    <definedName name="GHGC">'[9]R5 Input page'!$F$147:$M$147</definedName>
    <definedName name="GHGIM" localSheetId="11">'[9]R5 Input page'!$F$156:$M$156</definedName>
    <definedName name="GHGIM">'[9]R5 Input page'!$F$156:$M$156</definedName>
    <definedName name="GHGIR" localSheetId="11">'[9]R1 SO External Cost Incentives'!$F$89:$M$89</definedName>
    <definedName name="GHGIR">'[9]R1 SO External Cost Incentives'!$F$89:$M$89</definedName>
    <definedName name="gjk" localSheetId="11" hidden="1">{#N/A,#N/A,FALSE,"DI 2 YEAR MASTER SCHEDULE"}</definedName>
    <definedName name="gjk" hidden="1">{#N/A,#N/A,FALSE,"DI 2 YEAR MASTER SCHEDULE"}</definedName>
    <definedName name="gwge" localSheetId="11"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'[6]R5 Input page'!#REF!</definedName>
    <definedName name="IONT" localSheetId="4">'RIIO-1 RPI and PVF'!#REF!</definedName>
    <definedName name="IONT">#REF!</definedName>
    <definedName name="IPTIRG" localSheetId="10">'[5]R11 TIRG'!$E$23:$M$23</definedName>
    <definedName name="IPTIRG" localSheetId="11">'[6]R11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1">'[9]TO pass through'!#REF!</definedName>
    <definedName name="ISA">'[9]TO pass through'!#REF!</definedName>
    <definedName name="ISE" localSheetId="11">'[9]R4 Licence Condition Values'!$F$16:$M$16</definedName>
    <definedName name="ISE">'[9]R4 Licence Condition Values'!$F$16:$M$16</definedName>
    <definedName name="It" localSheetId="10">'[5]R5 Input page'!$E$57:$M$57</definedName>
    <definedName name="It" localSheetId="11">'[6]R5 Input page'!$E$63:$O$63</definedName>
    <definedName name="It" localSheetId="4">'RIIO-1 RPI and PVF'!#REF!</definedName>
    <definedName name="It">#REF!</definedName>
    <definedName name="ITA" localSheetId="10">'[5]R4 Licence Condition Values'!$D$14:$M$14</definedName>
    <definedName name="ITA" localSheetId="11">'[6]R4 Licence Condition Values'!$D$14:$M$14</definedName>
    <definedName name="ITA" localSheetId="4">'[8]R4 Licence Condition Values'!$D$14:$M$14</definedName>
    <definedName name="ITA">#REF!</definedName>
    <definedName name="ITC" localSheetId="10">'[5]R7 pass through'!$F$63:$M$63</definedName>
    <definedName name="ITC" localSheetId="11">'[6]R7 pass through'!$F$84:$O$84</definedName>
    <definedName name="ITC" localSheetId="4">'[8]R7 Pass Through'!$F$64:$O$64</definedName>
    <definedName name="ITC">#REF!</definedName>
    <definedName name="ITP" localSheetId="10">'[5]R5 Input page'!$D$63:$M$63</definedName>
    <definedName name="ITP" localSheetId="11">'[6]R5 Input page'!$D$69:$M$69</definedName>
    <definedName name="ITP" localSheetId="4">'RIIO-1 RPI and PVF'!#REF!</definedName>
    <definedName name="ITP">#REF!</definedName>
    <definedName name="K" localSheetId="10">'[5]R10 Correction'!$E$17:$M$17</definedName>
    <definedName name="K" localSheetId="11">'[6]R10 Correction'!$E$19:$O$19</definedName>
    <definedName name="K" localSheetId="4">'[8]R10 Correction'!$E$17:$O$17</definedName>
    <definedName name="K">#REF!</definedName>
    <definedName name="KPI" localSheetId="11">'[7]R5 Input page'!#REF!</definedName>
    <definedName name="KPI" localSheetId="4">'[7]R5 Input page'!#REF!</definedName>
    <definedName name="KPI">'[7]R5 Input page'!#REF!</definedName>
    <definedName name="Kt" localSheetId="10">#REF!</definedName>
    <definedName name="Kt" localSheetId="11">'[6]R10 Correction'!#REF!</definedName>
    <definedName name="Kt" localSheetId="4">'[8]R10 Correction'!#REF!</definedName>
    <definedName name="Kt">#REF!</definedName>
    <definedName name="l" localSheetId="11" hidden="1">{#N/A,#N/A,FALSE,"DI 2 YEAR MASTER SCHEDULE"}</definedName>
    <definedName name="l" hidden="1">{#N/A,#N/A,FALSE,"DI 2 YEAR MASTER SCHEDULE"}</definedName>
    <definedName name="LF" localSheetId="10">'[5]R7 pass through'!$F$42:$M$42</definedName>
    <definedName name="LF" localSheetId="11">'[6]R7 pass through'!$F$63:$O$63</definedName>
    <definedName name="LF" localSheetId="4">'[8]R7 Pass Through'!$F$43:$O$43</definedName>
    <definedName name="LF">#REF!</definedName>
    <definedName name="LFA" localSheetId="10">'[5]R5 Input page'!$D$61:$M$61</definedName>
    <definedName name="LFA" localSheetId="11">'[6]R5 Input page'!$D$67:$M$67</definedName>
    <definedName name="LFA" localSheetId="4">'RIIO-1 RPI and PVF'!#REF!</definedName>
    <definedName name="LFA">#REF!</definedName>
    <definedName name="LFE" localSheetId="10">'[5]R4 Licence Condition Values'!$D$13:$M$13</definedName>
    <definedName name="LFE" localSheetId="11">'[6]R4 Licence Condition Values'!$D$13:$M$13</definedName>
    <definedName name="LFE" localSheetId="4">'[8]R4 Licence Condition Values'!$D$13:$M$13</definedName>
    <definedName name="LFE">#REF!</definedName>
    <definedName name="LFt" localSheetId="10">'[5]R7 pass through'!$E$10:$M$10</definedName>
    <definedName name="LFt" localSheetId="11">'[6]R7 pass through'!$E$16:$O$16</definedName>
    <definedName name="LFt">#REF!</definedName>
    <definedName name="ListOffset" hidden="1">1</definedName>
    <definedName name="lkl" localSheetId="11" hidden="1">{#N/A,#N/A,FALSE,"DI 2 YEAR MASTER SCHEDULE"}</definedName>
    <definedName name="lkl" hidden="1">{#N/A,#N/A,FALSE,"DI 2 YEAR MASTER SCHEDULE"}</definedName>
    <definedName name="LRCIC" localSheetId="11">'[9]R5 Input page'!$F$92:$M$92</definedName>
    <definedName name="LRCIC">'[9]R5 Input page'!$F$92:$M$92</definedName>
    <definedName name="LRD" localSheetId="11">'[9]R4 Licence Condition Values'!$F$56:$M$56</definedName>
    <definedName name="LRD">'[9]R4 Licence Condition Values'!$F$56:$M$56</definedName>
    <definedName name="Mat__Type_Array" localSheetId="11">'[16]5.8 Decommissioned Sum '!#REF!</definedName>
    <definedName name="Mat__Type_Array">'[16]5.8 Decommissioned Sum '!#REF!</definedName>
    <definedName name="Mat_Type_Row" localSheetId="11">#REF!</definedName>
    <definedName name="Mat_Type_Row">#REF!</definedName>
    <definedName name="Mat_Valid" localSheetId="11">'[16]5.8 Decommissioned Sum '!#REF!</definedName>
    <definedName name="Mat_Valid">'[16]5.8 Decommissioned Sum '!#REF!</definedName>
    <definedName name="MCIR" localSheetId="11">'[9]R5 Input page'!$F$154:$M$154</definedName>
    <definedName name="MCIR">'[9]R5 Input page'!$F$154:$M$154</definedName>
    <definedName name="MDIR" localSheetId="11">'[9]R5 Input page'!$F$155:$M$155</definedName>
    <definedName name="MDIR">'[9]R5 Input page'!$F$155:$M$155</definedName>
    <definedName name="MIR" localSheetId="11">'[9]R1 SO External Cost Incentives'!$F$96:$M$96</definedName>
    <definedName name="MIR">'[9]R1 SO External Cost Incentives'!$F$96:$M$96</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'[6]R5 Input page'!$F$27:$O$27</definedName>
    <definedName name="MOD" localSheetId="4">'RIIO-1 RPI and PVF'!$F$24:$M$24</definedName>
    <definedName name="MOD">#REF!</definedName>
    <definedName name="MR" localSheetId="11">'[9]R11 TO MAR'!$F$15:$M$15</definedName>
    <definedName name="MR">'[9]R11 TO MAR'!$F$15:$M$15</definedName>
    <definedName name="MRM" localSheetId="11">'[9]R5 Input page'!$F$137:$M$137</definedName>
    <definedName name="MRM">'[9]R5 Input page'!$F$137:$M$137</definedName>
    <definedName name="MTC" localSheetId="10">'[5]R5 Input page'!#REF!</definedName>
    <definedName name="MTC" localSheetId="11">'[6]R5 Input page'!#REF!</definedName>
    <definedName name="MTC" localSheetId="4">'RIIO-1 RPI and PVF'!#REF!</definedName>
    <definedName name="MTC">#REF!</definedName>
    <definedName name="NC" localSheetId="10">'1.6 External Revenue'!#REF!</definedName>
    <definedName name="NC" localSheetId="11">#REF!</definedName>
    <definedName name="NC" localSheetId="4">#REF!</definedName>
    <definedName name="NC">#REF!</definedName>
    <definedName name="NIA" localSheetId="10">'[5]R9 Innovation incentive'!$F$16:$M$16</definedName>
    <definedName name="NIA" localSheetId="11">'[6]R9 Innovation incentive'!$F$16:$M$16</definedName>
    <definedName name="NIA" localSheetId="4">'[8]R9 Innovation incentive'!$F$16:$M$16</definedName>
    <definedName name="NIA">#REF!</definedName>
    <definedName name="NIAIE" localSheetId="10">'[5]R5 Input page'!$F$101:$M$101</definedName>
    <definedName name="NIAIE" localSheetId="11">'[6]R5 Input page'!$F$107:$M$107</definedName>
    <definedName name="NIAIE" localSheetId="4">'RIIO-1 RPI and PVF'!#REF!</definedName>
    <definedName name="NIAIE">#REF!</definedName>
    <definedName name="NIAINT" localSheetId="11">'[19]R5 Input page'!$F$105:$M$105</definedName>
    <definedName name="NIAINT">'[19]R5 Input page'!$F$105:$M$105</definedName>
    <definedName name="NIAR" localSheetId="10">'[5]R5 Input page'!$F$103:$M$103</definedName>
    <definedName name="NIAR" localSheetId="11">'[6]R5 Input page'!$F$109:$M$109</definedName>
    <definedName name="NIAR" localSheetId="4">'RIIO-1 RPI and PVF'!#REF!</definedName>
    <definedName name="NIAR">#REF!</definedName>
    <definedName name="NIAV" localSheetId="10">'[5]R4 Licence Condition Values'!$F$63:$M$63</definedName>
    <definedName name="NIAV" localSheetId="11">'[6]R4 Licence Condition Values'!$F$63:$M$63</definedName>
    <definedName name="NIAV" localSheetId="4">'[8]R4 Licence Condition Values'!$F$63:$M$63</definedName>
    <definedName name="NIAV">#REF!</definedName>
    <definedName name="NIAV2020_21" localSheetId="11">'[14]2.1 Revenue_Interface'!$AB$105</definedName>
    <definedName name="NIAV2020_21">'[15]2.1 Revenue_Interface'!$AB$105</definedName>
    <definedName name="NICF" localSheetId="10">'[5]R5 Input page'!$F$104:$M$104</definedName>
    <definedName name="NICF" localSheetId="11">'[6]R5 Input page'!$F$110:$M$110</definedName>
    <definedName name="NICF" localSheetId="4">'RIIO-1 RPI and PVF'!#REF!</definedName>
    <definedName name="NICF">#REF!</definedName>
    <definedName name="NICF2" localSheetId="10">'[5]R9 Innovation incentive'!$F$9:$M$9</definedName>
    <definedName name="NICF2" localSheetId="11">'[6]R9 Innovation incentive'!$F$9:$M$9</definedName>
    <definedName name="NICF2" localSheetId="4">'[8]R9 Innovation incentive'!$F$9:$M$9</definedName>
    <definedName name="NICF2">#REF!</definedName>
    <definedName name="nn" localSheetId="11" hidden="1">{#N/A,#N/A,FALSE,"PRJCTED QTRLY $'s"}</definedName>
    <definedName name="nn" hidden="1">{#N/A,#N/A,FALSE,"PRJCTED QTRLY $'s"}</definedName>
    <definedName name="NTPC" localSheetId="10">'[5]R5 Input page'!$D$97:$M$97</definedName>
    <definedName name="NTPC" localSheetId="11">'[6]R5 Input page'!$D$103:$M$103</definedName>
    <definedName name="NTPC" localSheetId="4">'RIIO-1 RPI and PVF'!#REF!</definedName>
    <definedName name="NTPC">#REF!</definedName>
    <definedName name="OFET" localSheetId="10">'[5]R5 Input page'!$D$68:$M$68</definedName>
    <definedName name="OFET" localSheetId="11">'[6]R5 Input page'!$D$74:$M$74</definedName>
    <definedName name="OFET" localSheetId="4">'RIIO-1 RPI and PVF'!#REF!</definedName>
    <definedName name="OFET">#REF!</definedName>
    <definedName name="OIP" localSheetId="10">'[5]R8 Output incentives'!$F$13:$M$13</definedName>
    <definedName name="OIP">'[6]R8 Output incentives'!$F$13:$M$13</definedName>
    <definedName name="OIR" localSheetId="11">'[9]TO Incentives'!$F$9:$M$9</definedName>
    <definedName name="OIR">'[9]TO Incentives'!$F$9:$M$9</definedName>
    <definedName name="OMC" localSheetId="11">'[9]R5 Input page'!$F$135:$M$135</definedName>
    <definedName name="OMC">'[9]R5 Input page'!$F$135:$M$135</definedName>
    <definedName name="OPTC" localSheetId="11">'[9]TO pass through'!#REF!</definedName>
    <definedName name="OPTC">'[9]TO pass through'!#REF!</definedName>
    <definedName name="OSC" localSheetId="11">'[9]R5 Input page'!$F$142:$M$142</definedName>
    <definedName name="OSC">'[9]R5 Input page'!$F$142:$M$142</definedName>
    <definedName name="PA" localSheetId="11">'[9]TO Incentives'!#REF!</definedName>
    <definedName name="PA">'[9]TO Incentives'!#REF!</definedName>
    <definedName name="Pal_Workbook_GUID" hidden="1">"LJ9YVKRJVQ1A1KNUG7XIT5A9"</definedName>
    <definedName name="PEAK2" localSheetId="10">'[5]R5 Input page'!#REF!</definedName>
    <definedName name="PEAK2" localSheetId="11">'[6]R5 Input page'!#REF!</definedName>
    <definedName name="PEAK2" localSheetId="4">'RIIO-1 RPI and PVF'!#REF!</definedName>
    <definedName name="PEAK2">#REF!</definedName>
    <definedName name="PEAK3" localSheetId="10">'[5]R5 Input page'!$F$125:$M$125</definedName>
    <definedName name="PEAK3" localSheetId="11">'[6]R5 Input page'!$F$131:$M$131</definedName>
    <definedName name="PEAK3" localSheetId="4">'RIIO-1 RPI and PVF'!#REF!</definedName>
    <definedName name="PEAK3">#REF!</definedName>
    <definedName name="PEAK6" localSheetId="11">#REF!</definedName>
    <definedName name="PEAK6" localSheetId="4">'RIIO-1 RPI and PVF'!#REF!</definedName>
    <definedName name="PEAK6">#REF!</definedName>
    <definedName name="PEAKA" localSheetId="10">'[5]R5 Input page'!$F$123:$M$123</definedName>
    <definedName name="PEAKA" localSheetId="11">'[6]R5 Input page'!$F$129:$M$129</definedName>
    <definedName name="PEAKA" localSheetId="4">'RIIO-1 RPI and PVF'!#REF!</definedName>
    <definedName name="PEAKA">#REF!</definedName>
    <definedName name="Pipe_Length" localSheetId="11">#REF!</definedName>
    <definedName name="Pipe_Length">#REF!</definedName>
    <definedName name="PR">'[20]PR t'!$I$24:$P$24</definedName>
    <definedName name="_xlnm.Print_Area" localSheetId="10">'1.6 External Revenue'!$A$1:$C$72</definedName>
    <definedName name="_xlnm.Print_Area" localSheetId="4">'RIIO-1 RPI and PVF'!$A$1:$P$44</definedName>
    <definedName name="PRt" localSheetId="10">#REF!</definedName>
    <definedName name="PRt" localSheetId="11">#REF!</definedName>
    <definedName name="PRt" localSheetId="4">#REF!</definedName>
    <definedName name="PRt">#REF!</definedName>
    <definedName name="PT" comment="Pass through Items" localSheetId="11">'[9]TO pass through'!#REF!</definedName>
    <definedName name="PT" comment="Pass through Items">'[9]TO pass through'!#REF!</definedName>
    <definedName name="PTIS" localSheetId="10">'[5]R8 Output incentives'!$F$131:$M$131</definedName>
    <definedName name="PTIS" localSheetId="11">'[6]R8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'[6]R7 pass through'!$F$41:$M$41</definedName>
    <definedName name="PTt" comment="Pass through Items" localSheetId="4">'[8]R7 Pass Through'!$F$21:$M$21</definedName>
    <definedName name="PTt" comment="Pass through Items">#REF!</definedName>
    <definedName name="PTV" localSheetId="11">#REF!</definedName>
    <definedName name="PTV">#REF!</definedName>
    <definedName name="PU" localSheetId="10">'[5]R4 Licence Condition Values'!$F$9:$M$9</definedName>
    <definedName name="PU" localSheetId="11">'[6]R4 Licence Condition Values'!$F$9:$M$9</definedName>
    <definedName name="PU" localSheetId="4">'[8]R4 Licence Condition Values'!$F$9:$M$9</definedName>
    <definedName name="PU">#REF!</definedName>
    <definedName name="PVF" localSheetId="10">'[5]R5 Input page'!$E$45:$M$45</definedName>
    <definedName name="PVF" localSheetId="11">'[6]R5 Input page'!$E$51:$P$51</definedName>
    <definedName name="PVF" localSheetId="4">'RIIO-1 RPI and PVF'!$E$43:$P$43</definedName>
    <definedName name="PVF">#REF!</definedName>
    <definedName name="QDAIR" localSheetId="11">'[9]R5 Input page'!$F$148:$M$148</definedName>
    <definedName name="QDAIR">'[9]R5 Input page'!$F$148:$M$148</definedName>
    <definedName name="QDFIR" localSheetId="11">'[9]R1 SO External Cost Incentives'!$F$79:$M$79</definedName>
    <definedName name="QDFIR">'[9]R1 SO External Cost Incentives'!$F$79:$M$79</definedName>
    <definedName name="qs" localSheetId="11" hidden="1">{#N/A,#N/A,FALSE,"PRJCTED MNTHLY QTY's"}</definedName>
    <definedName name="qs" hidden="1">{#N/A,#N/A,FALSE,"PRJCTED MNTHLY QTY's"}</definedName>
    <definedName name="QTFIR" localSheetId="11">'[9]R5 Input page'!$F$149:$M$149</definedName>
    <definedName name="QTFIR">'[9]R5 Input page'!$F$149:$M$149</definedName>
    <definedName name="RADD" localSheetId="11">'[9]R5 Input page'!$F$126:$M$126</definedName>
    <definedName name="RADD">'[9]R5 Input page'!$F$126:$M$126</definedName>
    <definedName name="RAREnCA" localSheetId="11">'[9]R5 Input page'!$F$120:$M$120</definedName>
    <definedName name="RAREnCA">'[9]R5 Input page'!$F$120:$M$120</definedName>
    <definedName name="RB" localSheetId="10">'[5]R7 pass through'!$F$31:$O$31</definedName>
    <definedName name="RB" localSheetId="11">'[6]R7 pass through'!$F$52:$O$52</definedName>
    <definedName name="RB" localSheetId="4">'[8]R7 Pass Through'!$F$32:$O$32</definedName>
    <definedName name="RB">#REF!</definedName>
    <definedName name="RBA" localSheetId="10">'[5]R5 Input page'!$F$60:$M$60</definedName>
    <definedName name="RBA" localSheetId="11">'[6]R5 Input page'!$F$66:$M$66</definedName>
    <definedName name="RBA" localSheetId="4">'RIIO-1 RPI and PVF'!#REF!</definedName>
    <definedName name="RBA">#REF!</definedName>
    <definedName name="RBC" localSheetId="11">'[9]R5 Input page'!$F$136:$M$136</definedName>
    <definedName name="RBC">'[9]R5 Input page'!$F$136:$M$136</definedName>
    <definedName name="RBCAP" localSheetId="11">'[9]R5 Input page'!$F$144:$M$144</definedName>
    <definedName name="RBCAP">'[9]R5 Input page'!$F$144:$M$144</definedName>
    <definedName name="RBE" localSheetId="10">'[5]R4 Licence Condition Values'!$F$12:$M$12</definedName>
    <definedName name="RBE" localSheetId="11">'[6]R4 Licence Condition Values'!$F$12:$M$12</definedName>
    <definedName name="RBE" localSheetId="4">'[8]R4 Licence Condition Values'!$F$12:$M$12</definedName>
    <definedName name="RBE">#REF!</definedName>
    <definedName name="RBF" localSheetId="11">'[9]R5 Input page'!$F$145:$M$145</definedName>
    <definedName name="RBF">'[9]R5 Input page'!$F$145:$M$145</definedName>
    <definedName name="RBIR" localSheetId="11">'[9]R1 SO External Cost Incentives'!$F$72:$M$72</definedName>
    <definedName name="RBIR">'[9]R1 SO External Cost Incentives'!$F$72:$M$72</definedName>
    <definedName name="RBt" localSheetId="10">'[5]R7 pass through'!$E$9:$M$9</definedName>
    <definedName name="RBt" localSheetId="11">'[6]R7 pass through'!$E$15:$O$15</definedName>
    <definedName name="RBt" localSheetId="4">'[8]R7 Pass Through'!$E$10:$O$10</definedName>
    <definedName name="RBt">#REF!</definedName>
    <definedName name="RCOM" localSheetId="11">'[9]R5 Input page'!$F$87:$M$87</definedName>
    <definedName name="RCOM">'[9]R5 Input page'!$F$87:$M$87</definedName>
    <definedName name="RCOR" localSheetId="11">'[9]R5 Input page'!$F$121:$M$121</definedName>
    <definedName name="RCOR">'[9]R5 Input page'!$F$121:$M$121</definedName>
    <definedName name="Regulatory_Year_ending_31st_March_2021" localSheetId="11">#REF!</definedName>
    <definedName name="Regulatory_Year_ending_31st_March_2021">#REF!</definedName>
    <definedName name="RegYear" localSheetId="11">#REF!</definedName>
    <definedName name="RegYear">#REF!</definedName>
    <definedName name="RegYr" localSheetId="10">'[5]R5 Input page'!$F$7</definedName>
    <definedName name="RegYr" localSheetId="11">'[6]R5 Input page'!$F$7</definedName>
    <definedName name="RegYr" localSheetId="4">'RIIO-1 RPI and PVF'!$A$3</definedName>
    <definedName name="RegYr">#REF!</definedName>
    <definedName name="ReOpenerOutputs" localSheetId="11">#REF!</definedName>
    <definedName name="ReOpenerOutputs">#REF!</definedName>
    <definedName name="REV" localSheetId="10">'[5]R6 Base revenue'!$E$75:$M$75</definedName>
    <definedName name="REV" localSheetId="11">'[6]R6 Base revenue'!$E$77:$O$77</definedName>
    <definedName name="REV" localSheetId="4">'[8]R6 True Up'!$E$54:$O$54</definedName>
    <definedName name="REV">#REF!</definedName>
    <definedName name="RFIIR" localSheetId="10">'[5]R5 Input page'!#REF!</definedName>
    <definedName name="RFIIR" localSheetId="11">'[6]R5 Input page'!#REF!</definedName>
    <definedName name="RFIIR" localSheetId="4">'RIIO-1 RPI and PVF'!#REF!</definedName>
    <definedName name="RFIIR">#REF!</definedName>
    <definedName name="RI" localSheetId="10">'[5]R8 Output incentives'!$E$32:$M$32</definedName>
    <definedName name="RI" localSheetId="11">'[6]R8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1">'[9]R5 Input page'!$F$118:$M$118</definedName>
    <definedName name="RIEC">'[9]R5 Input page'!$F$118:$M$118</definedName>
    <definedName name="RILEG" localSheetId="11">#REF!</definedName>
    <definedName name="RILEG" localSheetId="4">'RIIO-1 RPI and PVF'!#REF!</definedName>
    <definedName name="RILEG">#REF!</definedName>
    <definedName name="RILT">'[20]Input TO'!$I$59:$P$59</definedName>
    <definedName name="RIP">'[20]Input TO'!$F$135:$P$135</definedName>
    <definedName name="RiskAfterRecalcMacro" localSheetId="11"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1"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1"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1" hidden="1">FALSE</definedName>
    <definedName name="RiskUseMultipleCPUs" hidden="1">TRUE</definedName>
    <definedName name="RIUPA">'[20]Input TO'!$I$62:$P$62</definedName>
    <definedName name="RIUT">'[20]Input TO'!$I$60:$P$60</definedName>
    <definedName name="RLOC" localSheetId="11">'[9]R5 Input page'!$F$122:$M$122</definedName>
    <definedName name="RLOC">'[9]R5 Input page'!$F$122:$M$122</definedName>
    <definedName name="RNC" localSheetId="11">'[9]R5 Input page'!$F$88:$M$88</definedName>
    <definedName name="RNC">'[9]R5 Input page'!$F$88:$M$88</definedName>
    <definedName name="RNOEC" localSheetId="11">'[9]R5 Input page'!$F$119:$M$119</definedName>
    <definedName name="RNOEC">'[9]R5 Input page'!$F$119:$M$119</definedName>
    <definedName name="RNOExC" localSheetId="11">'[9]R5 Input page'!$F$124:$M$124</definedName>
    <definedName name="RNOExC">'[9]R5 Input page'!$F$124:$M$124</definedName>
    <definedName name="RODEC" localSheetId="11">'[9]R5 Input page'!$F$117:$M$117</definedName>
    <definedName name="RODEC">'[9]R5 Input page'!$F$117:$M$117</definedName>
    <definedName name="RODExC" localSheetId="11">'[9]R5 Input page'!$F$125:$M$125</definedName>
    <definedName name="RODExC">'[9]R5 Input page'!$F$125:$M$125</definedName>
    <definedName name="ROPExC" localSheetId="11">'[9]R5 Input page'!$F$123:$M$123</definedName>
    <definedName name="ROPExC">'[9]R5 Input page'!$F$123:$M$123</definedName>
    <definedName name="RPIA" localSheetId="10">'[5]R5 Input page'!$D$10:$M$10</definedName>
    <definedName name="RPIA" localSheetId="11">'[6]R5 Input page'!$D$10:$M$10</definedName>
    <definedName name="RPIA" localSheetId="4">'RIIO-1 RPI and PVF'!$D$8:$O$8</definedName>
    <definedName name="RPIA">#REF!</definedName>
    <definedName name="RPIF" localSheetId="10">'[5]R6 Base revenue'!$E$28:$M$28</definedName>
    <definedName name="RPIF" localSheetId="11">'[6]R6 Base revenue'!$E$30:$O$30</definedName>
    <definedName name="RPIF" localSheetId="4">'[8]R6 True Up'!$E$30:$O$30</definedName>
    <definedName name="RPIF">#REF!</definedName>
    <definedName name="Rwvu.CapersView." localSheetId="11" hidden="1">#REF!</definedName>
    <definedName name="Rwvu.CapersView." hidden="1">#REF!</definedName>
    <definedName name="Rwvu.Japan_Capers_Ed_Pub." localSheetId="11" hidden="1">#REF!</definedName>
    <definedName name="Rwvu.Japan_Capers_Ed_Pub." hidden="1">#REF!</definedName>
    <definedName name="Rwvu.KJP_CC." hidden="1">#REF!</definedName>
    <definedName name="SAFTIRG" localSheetId="10">'[5]R5 Input page'!$D$111:$M$111</definedName>
    <definedName name="SAFTIRG" localSheetId="11">'[6]R5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1">'[9]R1 SO External Cost Incentives'!$F$31:$M$31</definedName>
    <definedName name="SC">'[9]R1 SO External Cost Incentives'!$F$31:$M$31</definedName>
    <definedName name="SCMR" localSheetId="11">'[9]R1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1">'[21]2. Out of area networks'!$L$188:$L$195</definedName>
    <definedName name="select_GDN_name">'[21]2. Out of area networks'!$L$188:$L$195</definedName>
    <definedName name="SER" localSheetId="10">'[5]R5 Input page'!$F$84:$M$84</definedName>
    <definedName name="SER" localSheetId="11">'[6]R5 Input page'!$F$90:$M$90</definedName>
    <definedName name="SER" localSheetId="4">'RIIO-1 RPI and PVF'!#REF!</definedName>
    <definedName name="SER">#REF!</definedName>
    <definedName name="SERLIMIT" localSheetId="10">'[5]R4 Licence Condition Values'!$F$59:$M$59</definedName>
    <definedName name="SERLIMIT" localSheetId="11">'[6]R4 Licence Condition Values'!$F$59:$M$59</definedName>
    <definedName name="SERLIMIT" localSheetId="4">'[8]R4 Licence Condition Values'!$F$59:$M$59</definedName>
    <definedName name="SERLIMIT">#REF!</definedName>
    <definedName name="SFI" localSheetId="10">'[5]R8 Output incentives'!$E$123:$M$123</definedName>
    <definedName name="SFI" localSheetId="11">'[6]R8 Output incentives'!$E$123:$O$123</definedName>
    <definedName name="SFI" localSheetId="4">'[8]R8 Output incentives'!$E$123:$M$123</definedName>
    <definedName name="SFI">'[17]R8 Output incentives'!$E$123:$M$123</definedName>
    <definedName name="SHCP" localSheetId="11">'[22]R8 Output incentives'!$F$149:$M$149</definedName>
    <definedName name="SHCP">'[22]R8 Output incentives'!$F$149:$M$149</definedName>
    <definedName name="Shrink" localSheetId="11">'[9]R5 Input page'!$F$132:$M$132</definedName>
    <definedName name="Shrink">'[9]R5 Input page'!$F$132:$M$132</definedName>
    <definedName name="ShrinkInc" localSheetId="11">'[9]R5 Input page'!$F$133:$M$133</definedName>
    <definedName name="ShrinkInc">'[9]R5 Input page'!$F$133:$M$133</definedName>
    <definedName name="SIFFt" localSheetId="11">'[14]2.1 Revenue_Interface'!#REF!</definedName>
    <definedName name="SIFFt">'[15]2.1 Revenue_Interface'!#REF!</definedName>
    <definedName name="SIR" localSheetId="11">'[9]R1 SO External Cost Incentives'!$F$46:$M$46</definedName>
    <definedName name="SIR">'[9]R1 SO External Cost Incentives'!$F$46:$M$46</definedName>
    <definedName name="SIT" localSheetId="11">'[9]R1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1">'[9]R14 SO Base Revenue'!$F$12:$M$12</definedName>
    <definedName name="SOBR">'[9]R14 SO Base Revenue'!$F$12:$M$12</definedName>
    <definedName name="SOCDSPt" localSheetId="11">'[14]2.1 Revenue_Interface'!$AB$76:$AF$76</definedName>
    <definedName name="SOCRITRAt" localSheetId="11">'[14]2.1 Revenue_Interface'!#REF!</definedName>
    <definedName name="SOCRITRAt">'[15]2.1 Revenue_Interface'!#REF!</definedName>
    <definedName name="SOCRITROt" localSheetId="11">'[14]2.1 Revenue_Interface'!#REF!</definedName>
    <definedName name="SOCRITROt">'[15]2.1 Revenue_Interface'!#REF!</definedName>
    <definedName name="SOCROTRAt" localSheetId="11">'[14]2.1 Revenue_Interface'!#REF!</definedName>
    <definedName name="SOCROTRAt">'[15]2.1 Revenue_Interface'!#REF!</definedName>
    <definedName name="SOCROTROt" localSheetId="11">'[14]2.1 Revenue_Interface'!#REF!</definedName>
    <definedName name="SOCROTROt">'[15]2.1 Revenue_Interface'!#REF!</definedName>
    <definedName name="SOEMR" localSheetId="10">'[5]R4 Licence Condition Values'!$E$87:$M$87</definedName>
    <definedName name="SOEMR" localSheetId="11">'[6]R4 Licence Condition Values'!$E$87:$M$87</definedName>
    <definedName name="SOEMR" localSheetId="4">'[8]R4 Licence Condition Values'!$E$87:$M$87</definedName>
    <definedName name="SOEMR">#REF!</definedName>
    <definedName name="SOEMRCO" localSheetId="10">'[5]R5 Input page'!$F$118:$M$118</definedName>
    <definedName name="SOEMRCO" localSheetId="11">'[6]R5 Input page'!$F$124:$M$124</definedName>
    <definedName name="SOEMRCO" localSheetId="4">'RIIO-1 RPI and PVF'!#REF!</definedName>
    <definedName name="SOEMRCO">#REF!</definedName>
    <definedName name="SOEMRDRI" localSheetId="10">'[5]R5 Input page'!#REF!</definedName>
    <definedName name="SOEMRDRI" localSheetId="11">'[6]R5 Input page'!#REF!</definedName>
    <definedName name="SOEMRDRI" localSheetId="4">'RIIO-1 RPI and PVF'!#REF!</definedName>
    <definedName name="SOEMRDRI">#REF!</definedName>
    <definedName name="SOEMRINC" localSheetId="10">'[5]R15 SO Internal'!$F$60:$M$60</definedName>
    <definedName name="SOEMRINC" localSheetId="11">'[6]R15 SO Internal'!$F$60:$M$60</definedName>
    <definedName name="SOEMRINC" localSheetId="4">'[8]R15 SO Internal'!$F$60:$M$60</definedName>
    <definedName name="SOEMRINC">#REF!</definedName>
    <definedName name="SOFIOCRAt" localSheetId="11">'[14]2.1 Revenue_Interface'!#REF!</definedName>
    <definedName name="SOFIOCRAt">'[15]2.1 Revenue_Interface'!#REF!</definedName>
    <definedName name="SOFIOCROt" localSheetId="11">'[14]2.1 Revenue_Interface'!#REF!</definedName>
    <definedName name="SOFIOCROt">'[15]2.1 Revenue_Interface'!#REF!</definedName>
    <definedName name="SOI" localSheetId="11">#REF!</definedName>
    <definedName name="SOI">#REF!</definedName>
    <definedName name="SOInterestincomeaccruedadjustment" localSheetId="11">'[14]2.1 Revenue_Interface'!$AB$81:$AF$81</definedName>
    <definedName name="SOK" localSheetId="11">'[9]R19 SO Correction (SOK)'!$E$19:$M$19</definedName>
    <definedName name="SOK">'[9]R19 SO Correction (SOK)'!$E$19:$M$19</definedName>
    <definedName name="SOMOD" localSheetId="10">'[5]R5 Input page'!$F$27:$M$27</definedName>
    <definedName name="SOMOD" localSheetId="11">'[6]R5 Input page'!$F$29:$M$29</definedName>
    <definedName name="SOMOD" localSheetId="4">'RIIO-1 RPI and PVF'!#REF!</definedName>
    <definedName name="SOMOD">#REF!</definedName>
    <definedName name="SOMR" localSheetId="11">'[9]R20 SO MAR'!$F$13:$M$13</definedName>
    <definedName name="SOMR">'[9]R20 SO MAR'!$F$13:$M$13</definedName>
    <definedName name="SONZROt" localSheetId="11">'[14]2.1 Revenue_Interface'!#REF!</definedName>
    <definedName name="SONZROt">'[15]2.1 Revenue_Interface'!#REF!</definedName>
    <definedName name="SOOIRC" localSheetId="11">'[9]R1 SO External Cost Incentives'!$F$20:$M$20</definedName>
    <definedName name="SOOIRC">'[9]R1 SO External Cost Incentives'!$F$20:$M$20</definedName>
    <definedName name="SOProvisionalBadDebtcost" localSheetId="11">'[14]2.1 Revenue_Interface'!$AB$79:$AF$79</definedName>
    <definedName name="SOPU" localSheetId="10">'[5]R4 Licence Condition Values'!$F$10:$M$10</definedName>
    <definedName name="SOPU" localSheetId="11">'[6]R4 Licence Condition Values'!$F$10:$M$10</definedName>
    <definedName name="SOPU" localSheetId="4">'[8]R4 Licence Condition Values'!$F$10:$M$10</definedName>
    <definedName name="SOPU">#REF!</definedName>
    <definedName name="SOREntc" localSheetId="11">'[9]R5 Input page'!$F$85:$M$85</definedName>
    <definedName name="SOREntc">'[9]R5 Input page'!$F$85:$M$85</definedName>
    <definedName name="SOREV" localSheetId="10">'[5]R15 SO Internal'!$F$39:$M$39</definedName>
    <definedName name="SOREV" localSheetId="11">'[6]R15 SO Internal'!$F$39:$M$39</definedName>
    <definedName name="SOREV" localSheetId="4">'[8]R15 SO Internal'!$F$39:$M$39</definedName>
    <definedName name="SOREV">#REF!</definedName>
    <definedName name="SORExC" localSheetId="11">'[9]R5 Input page'!$F$86:$M$86</definedName>
    <definedName name="SORExC">'[9]R5 Input page'!$F$86:$M$86</definedName>
    <definedName name="SOSOACO" localSheetId="11">'[14]2.1 Revenue_Interface'!$AB$28:$AF$28</definedName>
    <definedName name="SOSOACO">'[15]2.1 Revenue_Interface'!$AB$28:$AF$28</definedName>
    <definedName name="SOSOANC" localSheetId="11">'[14]2.1 Revenue_Interface'!$AB$27:$AF$27</definedName>
    <definedName name="SOSOANC">'[15]2.1 Revenue_Interface'!$AB$27:$AF$27</definedName>
    <definedName name="SOSOEDEt" localSheetId="11">'[14]2.1 Revenue_Interface'!$AB$77:$AF$77</definedName>
    <definedName name="SOSORBDt" localSheetId="11">'[14]2.1 Revenue_Interface'!$AB$82:$AF$82</definedName>
    <definedName name="SOTRU" localSheetId="10">'[5]R15 SO Internal'!$F$27:$M$27</definedName>
    <definedName name="SOTRU" localSheetId="11">'[6]R15 SO Internal'!$F$27:$M$27</definedName>
    <definedName name="SOTRU" localSheetId="4">'[8]R15 SO Internal'!$F$27:$O$27</definedName>
    <definedName name="SOTRU">#REF!</definedName>
    <definedName name="SS" localSheetId="11">'[7]R8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'[6]R8 Output incentives'!$F$80:$M$80</definedName>
    <definedName name="SSS" localSheetId="4">'[8]R8 Output incentives'!$F$80:$M$80</definedName>
    <definedName name="SSS">'[17]R8 Output incentives'!$F$80:$M$80</definedName>
    <definedName name="SSSAF" localSheetId="11">'[9]TO Incentives'!#REF!</definedName>
    <definedName name="SSSAF">'[9]TO Incentives'!#REF!</definedName>
    <definedName name="SSSCAP" localSheetId="10">'[5]R4 Licence Condition Values'!$F$55:$M$55</definedName>
    <definedName name="SSSCAP" localSheetId="11">'[6]R4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'[6]R4 Licence Condition Values'!$F$58:$M$58</definedName>
    <definedName name="SSSDPA" localSheetId="4">'[8]R4 Licence Condition Values'!$F$58:$M$58</definedName>
    <definedName name="SSSDPA">#REF!</definedName>
    <definedName name="SSSP" localSheetId="10">'[5]R5 Input page'!$D$83:$M$83</definedName>
    <definedName name="SSSP" localSheetId="11">'[6]R5 Input page'!$D$89:$M$89</definedName>
    <definedName name="SSSP" localSheetId="4">'RIIO-1 RPI and PVF'!#REF!</definedName>
    <definedName name="SSSP">#REF!</definedName>
    <definedName name="SSSPRO" localSheetId="10">'[5]R4 Licence Condition Values'!$F$53:$M$53</definedName>
    <definedName name="SSSPRO" localSheetId="11">'[6]R4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1">'[9]R5 Input page'!$F$143:$M$143</definedName>
    <definedName name="STIP">'[9]R5 Input page'!$F$143:$M$143</definedName>
    <definedName name="SubTIRG" localSheetId="10">'[5]R11 TIRG'!$E$12:$M$12</definedName>
    <definedName name="SubTIRG">'[6]R11 TIRG'!$E$12:$M$12</definedName>
    <definedName name="Sum_Length" localSheetId="11">#REF!</definedName>
    <definedName name="Sum_Length">#REF!</definedName>
    <definedName name="Swvu.CapersView." localSheetId="11" hidden="1">[4]Sheet1!#REF!</definedName>
    <definedName name="Swvu.CapersView." hidden="1">[4]Sheet1!#REF!</definedName>
    <definedName name="Swvu.Japan_Capers_Ed_Pub." localSheetId="11" hidden="1">#REF!</definedName>
    <definedName name="Swvu.Japan_Capers_Ed_Pub." hidden="1">#REF!</definedName>
    <definedName name="Swvu.KJP_CC." localSheetId="11" hidden="1">#REF!</definedName>
    <definedName name="Swvu.KJP_CC." hidden="1">#REF!</definedName>
    <definedName name="TA" localSheetId="11">'[9]R5 Input page'!$F$141:$M$141</definedName>
    <definedName name="TA">'[9]R5 Input page'!$F$141:$M$141</definedName>
    <definedName name="TERM" localSheetId="11">#REF!</definedName>
    <definedName name="TERM">#REF!</definedName>
    <definedName name="TERMt" localSheetId="10">'[5]R5 Input page'!$D$64:$M$64</definedName>
    <definedName name="TERMt" localSheetId="11">'[6]R5 Input page'!$D$70:$M$70</definedName>
    <definedName name="TERMt" localSheetId="4">'RIIO-1 RPI and PVF'!#REF!</definedName>
    <definedName name="TERMt">#REF!</definedName>
    <definedName name="Tier_Lookup" localSheetId="11">'[16]5.8 Decommissioned Sum '!#REF!</definedName>
    <definedName name="Tier_Lookup">'[16]5.8 Decommissioned Sum '!#REF!</definedName>
    <definedName name="TIRG" localSheetId="10">'[5]R11 TIRG'!$E$15:$M$15</definedName>
    <definedName name="TIRG" localSheetId="11">'[6]R11 TIRG'!$E$15:$M$15</definedName>
    <definedName name="TIRG" localSheetId="4">'[8]R11 TIRG'!$E$15:$M$15</definedName>
    <definedName name="TIRG">'[17]R11 TIRG'!$E$15:$M$15</definedName>
    <definedName name="TIRGINCADJ" localSheetId="10">'[5]R5 Input page'!$E$112:$M$112</definedName>
    <definedName name="TIRGINCADJ" localSheetId="11">'[6]R5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'[6]R4 Licence Condition Values'!$D$41:$M$41</definedName>
    <definedName name="TIS" localSheetId="4">'[8]R4 Licence Condition Values'!$D$41:$M$41</definedName>
    <definedName name="TIS">#REF!</definedName>
    <definedName name="TNR" localSheetId="10">'[5]R5 Input page'!$F$29:$M$29</definedName>
    <definedName name="TNR" localSheetId="11">'[6]R5 Input page'!$F$31:$M$31</definedName>
    <definedName name="TNR" localSheetId="4">'RIIO-1 RPI and PVF'!#REF!</definedName>
    <definedName name="TNR">#REF!</definedName>
    <definedName name="TO" localSheetId="10">'[5]R12 TO MAR'!$F$19:$M$19</definedName>
    <definedName name="TO" localSheetId="11">'[6]R12 TO MAR'!$F$22:$M$22</definedName>
    <definedName name="TO" localSheetId="4">'[8]R12 SO MAR'!$F$22:$M$22</definedName>
    <definedName name="TO">#REF!</definedName>
    <definedName name="TOACO" localSheetId="11">'[14]2.1 Revenue_Interface'!$AB$14:$AF$14</definedName>
    <definedName name="TOACO">'[15]2.1 Revenue_Interface'!$AB$14:$AF$14</definedName>
    <definedName name="TOACOU" localSheetId="11">'[14]2.1 Revenue_Interface'!$AB$21:$AF$21</definedName>
    <definedName name="TOACOU">'[15]2.1 Revenue_Interface'!$AB$21:$AF$21</definedName>
    <definedName name="TOActualBadDebtcostincurred" localSheetId="11">'[14]2.1 Revenue_Interface'!$AB$66:$AF$66</definedName>
    <definedName name="TOActualbusinessmileageemissions" localSheetId="11">'[14]2.1 Revenue_Interface'!$AB$89:$AF$89</definedName>
    <definedName name="TOActualbusinessmileageemissions">'[15]2.1 Revenue_Interface'!$AB$89:$AF$89</definedName>
    <definedName name="TOActualEnvironmentalValue" localSheetId="11">'[14]2.1 Revenue_Interface'!$AB$96:$AF$96</definedName>
    <definedName name="TOActualEnvironmentalValue">'[15]2.1 Revenue_Interface'!$AB$96:$AF$96</definedName>
    <definedName name="TOActualofficewaste" localSheetId="11">'[14]2.1 Revenue_Interface'!$AB$92:$AF$92</definedName>
    <definedName name="TOActualofficewaste">'[15]2.1 Revenue_Interface'!$AB$92:$AF$92</definedName>
    <definedName name="TOActualoperationaltransportemissions" localSheetId="11">'[14]2.1 Revenue_Interface'!$AB$88:$AF$88</definedName>
    <definedName name="TOActualoperationaltransportemissions">'[15]2.1 Revenue_Interface'!$AB$88:$AF$88</definedName>
    <definedName name="TOActualwateruse" localSheetId="11">'[14]2.1 Revenue_Interface'!$AB$93:$AF$93</definedName>
    <definedName name="TOActualwateruse">'[15]2.1 Revenue_Interface'!$AB$93:$AF$93</definedName>
    <definedName name="TOAIO" localSheetId="11">'[14]2.1 Revenue_Interface'!$AB$15:$AF$15</definedName>
    <definedName name="TOAIO">'[15]2.1 Revenue_Interface'!$AB$15:$AF$15</definedName>
    <definedName name="TOAIOU" localSheetId="11">'[14]2.1 Revenue_Interface'!$AB$22:$AF$22</definedName>
    <definedName name="TOAIOU">'[15]2.1 Revenue_Interface'!$AB$22:$AF$22</definedName>
    <definedName name="TOALC" localSheetId="11">'[14]2.1 Revenue_Interface'!$AB$11:$AF$11</definedName>
    <definedName name="TOALC">'[15]2.1 Revenue_Interface'!$AB$11:$AF$11</definedName>
    <definedName name="TOALCU" localSheetId="11">'[14]2.1 Revenue_Interface'!$AB$18:$AF$18</definedName>
    <definedName name="TOALCU">'[15]2.1 Revenue_Interface'!$AB$18:$AF$18</definedName>
    <definedName name="TOALTt" localSheetId="11">'[14]2.1 Revenue_Interface'!$AB$72:$AF$72</definedName>
    <definedName name="TOANC" localSheetId="11">'[14]2.1 Revenue_Interface'!$AB$16:$AF$16</definedName>
    <definedName name="TOANC">'[15]2.1 Revenue_Interface'!$AB$16:$AF$16</definedName>
    <definedName name="TOANCU" localSheetId="11">'[14]2.1 Revenue_Interface'!$AB$23:$AF$23</definedName>
    <definedName name="TOANCU">'[15]2.1 Revenue_Interface'!$AB$23:$AF$23</definedName>
    <definedName name="TOAOC" localSheetId="11">'[14]2.1 Revenue_Interface'!$AB$13:$AF$13</definedName>
    <definedName name="TOAOC">'[15]2.1 Revenue_Interface'!$AB$13:$AF$13</definedName>
    <definedName name="TOAOCU" localSheetId="11">'[14]2.1 Revenue_Interface'!$AB$20:$AF$20</definedName>
    <definedName name="TOAOCU">'[15]2.1 Revenue_Interface'!$AB$20:$AF$20</definedName>
    <definedName name="TOARC" localSheetId="11">'[14]2.1 Revenue_Interface'!$AB$12:$AF$12</definedName>
    <definedName name="TOARC">'[15]2.1 Revenue_Interface'!$AB$12:$AF$12</definedName>
    <definedName name="TOARCU" localSheetId="11">'[14]2.1 Revenue_Interface'!$AB$19:$AF$19</definedName>
    <definedName name="TOARCU">'[15]2.1 Revenue_Interface'!$AB$19:$AF$19</definedName>
    <definedName name="TOBPDt" localSheetId="11">'[14]2.1 Revenue_Interface'!$AB$70:$AF$70</definedName>
    <definedName name="TOBTRRAt" localSheetId="11">'[14]2.1 Revenue_Interface'!#REF!</definedName>
    <definedName name="TOBTRRAt">'[15]2.1 Revenue_Interface'!#REF!</definedName>
    <definedName name="TOBTRROt" localSheetId="11">'[14]2.1 Revenue_Interface'!#REF!</definedName>
    <definedName name="TOBTRROt">'[15]2.1 Revenue_Interface'!#REF!</definedName>
    <definedName name="TOCEPRAt" localSheetId="11">'[14]2.1 Revenue_Interface'!#REF!</definedName>
    <definedName name="TOCEPRAt">'[15]2.1 Revenue_Interface'!#REF!</definedName>
    <definedName name="TOCEPROt" localSheetId="11">'[14]2.1 Revenue_Interface'!#REF!</definedName>
    <definedName name="TOCEPROt">'[15]2.1 Revenue_Interface'!#REF!</definedName>
    <definedName name="TOCRITRAt" localSheetId="11">'[14]2.1 Revenue_Interface'!#REF!</definedName>
    <definedName name="TOCRITRAt">'[15]2.1 Revenue_Interface'!#REF!</definedName>
    <definedName name="TOCRITROt" localSheetId="11">'[14]2.1 Revenue_Interface'!#REF!</definedName>
    <definedName name="TOCRITROt">'[15]2.1 Revenue_Interface'!#REF!</definedName>
    <definedName name="TOCROTRAt" localSheetId="11">'[14]2.1 Revenue_Interface'!#REF!</definedName>
    <definedName name="TOCROTRAt">'[15]2.1 Revenue_Interface'!#REF!</definedName>
    <definedName name="TOCROTROt" localSheetId="11">'[14]2.1 Revenue_Interface'!#REF!</definedName>
    <definedName name="TOCROTROt">'[15]2.1 Revenue_Interface'!#REF!</definedName>
    <definedName name="TOCSPt" localSheetId="11">'[14]2.1 Revenue_Interface'!$AB$86:$AF$86</definedName>
    <definedName name="TOCSPt">'[15]2.1 Revenue_Interface'!$AB$86:$AF$86</definedName>
    <definedName name="TOEDEt" localSheetId="11">'[14]2.1 Revenue_Interface'!$AB$60:$AF$60</definedName>
    <definedName name="TOFIOCRAt" localSheetId="11">'[14]2.1 Revenue_Interface'!#REF!</definedName>
    <definedName name="TOFIOCRAt">'[15]2.1 Revenue_Interface'!#REF!</definedName>
    <definedName name="TOFIOCROt" localSheetId="11">'[14]2.1 Revenue_Interface'!#REF!</definedName>
    <definedName name="TOFIOCROt">'[15]2.1 Revenue_Interface'!#REF!</definedName>
    <definedName name="TOFTO" localSheetId="10">'[5]R5 Input page'!$D$67:$M$67</definedName>
    <definedName name="TOFTO" localSheetId="11">'[6]R5 Input page'!$D$73:$M$73</definedName>
    <definedName name="TOFTO" localSheetId="4">'RIIO-1 RPI and PVF'!#REF!</definedName>
    <definedName name="TOFTO">#REF!</definedName>
    <definedName name="TOIDRSt" localSheetId="11">'[14]2.1 Revenue_Interface'!#REF!</definedName>
    <definedName name="TOIDRSt">'[15]2.1 Revenue_Interface'!#REF!</definedName>
    <definedName name="TOInterestincomeaccruedadjustment" localSheetId="11">'[14]2.1 Revenue_Interface'!$AB$67:$AF$67</definedName>
    <definedName name="TOKLSRAt" localSheetId="11">'[14]2.1 Revenue_Interface'!#REF!</definedName>
    <definedName name="TOKLSRAt">'[15]2.1 Revenue_Interface'!#REF!</definedName>
    <definedName name="TOKLSROt" localSheetId="11">'[14]2.1 Revenue_Interface'!#REF!</definedName>
    <definedName name="TOKLSROt">'[15]2.1 Revenue_Interface'!#REF!</definedName>
    <definedName name="TOLA" localSheetId="11">'[9]R5 Input page'!$E$34</definedName>
    <definedName name="TOLA">'[9]R5 Input page'!$E$34</definedName>
    <definedName name="TOLFt" localSheetId="11">'[14]2.1 Revenue_Interface'!$AB$58:$AF$58</definedName>
    <definedName name="TOMR" localSheetId="11">'[9]R5 Input page'!$E$38</definedName>
    <definedName name="TOMR">'[9]R5 Input page'!$E$38</definedName>
    <definedName name="TONARMAHRt" localSheetId="11">'[14]2.1 Revenue_Interface'!#REF!</definedName>
    <definedName name="TONARMAHRt">'[15]2.1 Revenue_Interface'!#REF!</definedName>
    <definedName name="TONARMRt" localSheetId="11">'[14]2.1 Revenue_Interface'!#REF!</definedName>
    <definedName name="TONARMRt">'[15]2.1 Revenue_Interface'!#REF!</definedName>
    <definedName name="TONLAHRt" localSheetId="11">'[14]2.1 Revenue_Interface'!#REF!</definedName>
    <definedName name="TONLAHRt">'[15]2.1 Revenue_Interface'!#REF!</definedName>
    <definedName name="TONLARt" localSheetId="11">'[14]2.1 Revenue_Interface'!#REF!</definedName>
    <definedName name="TONLARt">'[15]2.1 Revenue_Interface'!#REF!</definedName>
    <definedName name="TONumberofQualifyingProjectswithnetEnvironmentalGainequaltoorabove15" localSheetId="11">'[14]2.1 Revenue_Interface'!$AB$94:$AF$94</definedName>
    <definedName name="TONumberofQualifyingProjectswithnetEnvironmentalGainequaltoorabove15">'[15]2.1 Revenue_Interface'!$AB$94:$AF$94</definedName>
    <definedName name="TONumberofQualifyingProjectswithnetEnvironmentalGainequaltoorlessthan5" localSheetId="11">'[14]2.1 Revenue_Interface'!$AB$95:$AF$95</definedName>
    <definedName name="TONumberofQualifyingProjectswithnetEnvironmentalGainequaltoorlessthan5">'[15]2.1 Revenue_Interface'!$AB$95:$AF$95</definedName>
    <definedName name="TONZPSt" localSheetId="11">'[14]2.1 Revenue_Interface'!$AB$63:$AF$63</definedName>
    <definedName name="TONZROt" localSheetId="11">'[14]2.1 Revenue_Interface'!#REF!</definedName>
    <definedName name="TONZROt">'[15]2.1 Revenue_Interface'!#REF!</definedName>
    <definedName name="TOOIDRSt" localSheetId="11">'[14]2.1 Revenue_Interface'!#REF!</definedName>
    <definedName name="TOOIDRSt">'[15]2.1 Revenue_Interface'!#REF!</definedName>
    <definedName name="TOOPTCt" localSheetId="11">'[14]2.1 Revenue_Interface'!$AB$61:$AF$61</definedName>
    <definedName name="TOPOSDRSt" localSheetId="11">'[14]2.1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1">'[14]2.1 Revenue_Interface'!#REF!</definedName>
    <definedName name="TOPREDRSt">'[15]2.1 Revenue_Interface'!#REF!</definedName>
    <definedName name="TOProvisionalBadDebtcost" localSheetId="11">'[14]2.1 Revenue_Interface'!$AB$65:$AF$65</definedName>
    <definedName name="TOPSUPRAt" localSheetId="11">'[14]2.1 Revenue_Interface'!#REF!</definedName>
    <definedName name="TOPSUPRAt">'[15]2.1 Revenue_Interface'!#REF!</definedName>
    <definedName name="TOPSUPROt" localSheetId="11">'[14]2.1 Revenue_Interface'!#REF!</definedName>
    <definedName name="TOPSUPROt">'[15]2.1 Revenue_Interface'!#REF!</definedName>
    <definedName name="TOPTVt" localSheetId="11">'[14]2.1 Revenue_Interface'!$AB$62:$AF$62</definedName>
    <definedName name="TOQLt_and_PDt" localSheetId="11">'[14]2.1 Revenue_Interface'!$AB$46:$AF$46</definedName>
    <definedName name="TOQLt_and_PDt">'[15]2.1 Revenue_Interface'!$AB$46:$AF$46</definedName>
    <definedName name="TOR" localSheetId="11">'[9]R5 Input page'!$E$37</definedName>
    <definedName name="TOR">'[9]R5 Input page'!$E$37</definedName>
    <definedName name="TORARt" localSheetId="11">'[14]2.1 Revenue_Interface'!#REF!</definedName>
    <definedName name="TORARt">'[15]2.1 Revenue_Interface'!#REF!</definedName>
    <definedName name="TORB" localSheetId="11">'[9]R5 Input page'!$E$33</definedName>
    <definedName name="TORB">'[9]R5 Input page'!$E$33</definedName>
    <definedName name="TORBDt" localSheetId="11">'[14]2.1 Revenue_Interface'!$AB$68:$AF$68</definedName>
    <definedName name="TORBt" localSheetId="11">'[14]2.1 Revenue_Interface'!$AB$59:$AF$59</definedName>
    <definedName name="TORCOM" localSheetId="11">'[9]R5 Input page'!$F$43:$M$43</definedName>
    <definedName name="TORCOM">'[9]R5 Input page'!$F$43:$M$43</definedName>
    <definedName name="TORDFRt" localSheetId="11">'[14]2.1 Revenue_Interface'!#REF!</definedName>
    <definedName name="TORDFRt">'[15]2.1 Revenue_Interface'!#REF!</definedName>
    <definedName name="TOREntC" localSheetId="11">'[9]R5 Input page'!$F$41:$M$41</definedName>
    <definedName name="TOREntC">'[9]R5 Input page'!$F$41:$M$41</definedName>
    <definedName name="TORExC" localSheetId="11">'[9]R5 Input page'!$F$42:$M$42</definedName>
    <definedName name="TORExC">'[9]R5 Input page'!$F$42:$M$42</definedName>
    <definedName name="TOTO">'[7]R5 Input page'!$F$90:$M$90</definedName>
    <definedName name="TOTotalannualoperationalandofficewaste" localSheetId="11">'[14]2.1 Revenue_Interface'!$AB$90:$AF$90</definedName>
    <definedName name="TOTotalannualoperationalandofficewaste">'[15]2.1 Revenue_Interface'!$AB$90:$AF$90</definedName>
    <definedName name="TOTotalannualoperationalandofficewasterecycled" localSheetId="11">'[14]2.1 Revenue_Interface'!$AB$91:$AF$91</definedName>
    <definedName name="TOTotalannualoperationalandofficewasterecycled">'[15]2.1 Revenue_Interface'!$AB$91:$AF$91</definedName>
    <definedName name="TOZ" localSheetId="11">'[9]R5 Input page'!$E$30</definedName>
    <definedName name="TOZ">'[9]R5 Input page'!$E$30</definedName>
    <definedName name="TOZA" localSheetId="11">'[9]R5 Input page'!$E$31</definedName>
    <definedName name="TOZA">'[9]R5 Input page'!$E$31</definedName>
    <definedName name="TPA" localSheetId="10">'[5]R5 Input page'!$E$62:$M$62</definedName>
    <definedName name="TPA" localSheetId="11">'[6]R5 Input page'!$E$68:$M$68</definedName>
    <definedName name="TPA" localSheetId="4">'RIIO-1 RPI and PVF'!#REF!</definedName>
    <definedName name="TPA">#REF!</definedName>
    <definedName name="TPD" localSheetId="10">'[5]R7 pass through'!$F$52:$M$52</definedName>
    <definedName name="TPD" localSheetId="11">'[6]R7 pass through'!$F$73:$O$73</definedName>
    <definedName name="TPD">#REF!</definedName>
    <definedName name="TR" localSheetId="10">'[5]R5 Input page'!$D$87:$M$87</definedName>
    <definedName name="TR" localSheetId="11">'[6]R5 Input page'!$D$93:$M$93</definedName>
    <definedName name="TR" localSheetId="4">'RIIO-1 RPI and PVF'!#REF!</definedName>
    <definedName name="TR">#REF!</definedName>
    <definedName name="TRU" localSheetId="10">'[5]R6 Base revenue'!$E$38:$M$38</definedName>
    <definedName name="TRU" localSheetId="11">'[6]R6 Base revenue'!$E$40:$Q$40</definedName>
    <definedName name="TRU" localSheetId="4">'[8]R6 True Up'!$E$40:$Q$40</definedName>
    <definedName name="TRU">#REF!</definedName>
    <definedName name="TS" localSheetId="10">'[5]R5 Input page'!$E$55:$M$55</definedName>
    <definedName name="TS" localSheetId="11">'[6]R5 Input page'!$E$61:$M$61</definedName>
    <definedName name="TS" localSheetId="4">'RIIO-1 RPI and PVF'!#REF!</definedName>
    <definedName name="TS">#REF!</definedName>
    <definedName name="TSH" localSheetId="10">'[5]R5 Input page'!$D$66:$M$66</definedName>
    <definedName name="TSH" localSheetId="11">'[6]R5 Input page'!$D$72:$M$72</definedName>
    <definedName name="TSH" localSheetId="4">'RIIO-1 RPI and PVF'!#REF!</definedName>
    <definedName name="TSH">#REF!</definedName>
    <definedName name="TSP" localSheetId="10">'[5]R5 Input page'!$D$65:$M$65</definedName>
    <definedName name="TSP" localSheetId="11">'[6]R5 Input page'!$D$71:$M$71</definedName>
    <definedName name="TSP" localSheetId="4">'RIIO-1 RPI and PVF'!#REF!</definedName>
    <definedName name="TSP">#REF!</definedName>
    <definedName name="TSS" localSheetId="11">'[9]R16 SO TSS'!$F$12:$M$12</definedName>
    <definedName name="TSS">'[9]R16 SO TSS'!$F$12:$M$12</definedName>
    <definedName name="TSSF" localSheetId="11">'[9]R4 Licence Condition Values'!$F$59:$M$59</definedName>
    <definedName name="TSSF">'[9]R4 Licence Condition Values'!$F$59:$M$59</definedName>
    <definedName name="TSSTC" localSheetId="11">'[9]R4 Licence Condition Values'!$F$58:$M$58</definedName>
    <definedName name="TSSTC">'[9]R4 Licence Condition Values'!$F$58:$M$58</definedName>
    <definedName name="u" localSheetId="11" hidden="1">{#VALUE!,#N/A,FALSE,0}</definedName>
    <definedName name="u" hidden="1">{#VALUE!,#N/A,FALSE,0}</definedName>
    <definedName name="UAG" localSheetId="11"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1">'[9]R4 Licence Condition Values'!$F$64:$M$64</definedName>
    <definedName name="USF">'[9]R4 Licence Condition Values'!$F$64:$M$64</definedName>
    <definedName name="v" localSheetId="11" hidden="1">{"Japan_Capers_Ed_Pub",#N/A,FALSE,"DI 2 YEAR MASTER SCHEDULE"}</definedName>
    <definedName name="v" hidden="1">{"Japan_Capers_Ed_Pub",#N/A,FALSE,"DI 2 YEAR MASTER SCHEDULE"}</definedName>
    <definedName name="VIPM" localSheetId="11">'[9]R5 Input page'!$F$151:$M$151</definedName>
    <definedName name="VIPM">'[9]R5 Input page'!$F$151:$M$151</definedName>
    <definedName name="VIRP" localSheetId="11">'[9]R5 Input page'!$F$153:$M$153</definedName>
    <definedName name="VIRP">'[9]R5 Input page'!$F$153:$M$153</definedName>
    <definedName name="VIT" localSheetId="11">'[9]R5 Input page'!$F$152:$M$152</definedName>
    <definedName name="VIT">'[9]R5 Input page'!$F$152:$M$152</definedName>
    <definedName name="VOLL" localSheetId="11">#REF!</definedName>
    <definedName name="VOLL">#REF!</definedName>
    <definedName name="WACC" localSheetId="11">#REF!</definedName>
    <definedName name="WACC" localSheetId="4">'RIIO-1 RPI and PVF'!$E$42:$M$42</definedName>
    <definedName name="WACC">#REF!</definedName>
    <definedName name="wrn.CapersPlotter." localSheetId="11"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hidden="1">{#N/A,#N/A,FALSE,"PRJCTED MNTHLY QTY's"}</definedName>
    <definedName name="wrn.Prjcted._.Qtrly._.Dollars." localSheetId="11" hidden="1">{#N/A,#N/A,FALSE,"PRJCTED QTRLY $'s"}</definedName>
    <definedName name="wrn.Prjcted._.Qtrly._.Dollars." hidden="1">{#N/A,#N/A,FALSE,"PRJCTED QTRLY $'s"}</definedName>
    <definedName name="wrn.Prjcted._.Qtrly._.Qtys." localSheetId="11"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7" l="1"/>
  <c r="J16" i="7"/>
  <c r="K16" i="7"/>
  <c r="L16" i="7"/>
  <c r="H16" i="7"/>
  <c r="D34" i="4"/>
  <c r="D33" i="4"/>
  <c r="D32" i="4"/>
  <c r="D31" i="4"/>
  <c r="D30" i="4"/>
  <c r="D29" i="4"/>
  <c r="N38" i="40" l="1"/>
  <c r="H101" i="39"/>
  <c r="AA20" i="24" l="1"/>
  <c r="Z20" i="24"/>
  <c r="Y20" i="24"/>
  <c r="X20" i="24"/>
  <c r="W20" i="24"/>
  <c r="I17" i="7"/>
  <c r="J17" i="7"/>
  <c r="K17" i="7"/>
  <c r="L17" i="7"/>
  <c r="I19" i="7"/>
  <c r="J19" i="7"/>
  <c r="K19" i="7"/>
  <c r="L19" i="7"/>
  <c r="H19" i="7"/>
  <c r="H17" i="7"/>
  <c r="S34" i="22"/>
  <c r="S40" i="22"/>
  <c r="S42" i="22" s="1"/>
  <c r="S13" i="22" s="1"/>
  <c r="S20" i="22" s="1"/>
  <c r="F43" i="13" l="1"/>
  <c r="H10" i="13"/>
  <c r="A3" i="43"/>
  <c r="A2" i="43"/>
  <c r="A1" i="43"/>
  <c r="M57" i="43"/>
  <c r="L57" i="43"/>
  <c r="K57" i="43"/>
  <c r="J57" i="43"/>
  <c r="I57" i="43"/>
  <c r="M32" i="43"/>
  <c r="L32" i="43"/>
  <c r="K32" i="43"/>
  <c r="J32" i="43"/>
  <c r="I52" i="7" s="1"/>
  <c r="I32" i="43"/>
  <c r="H52" i="7" s="1"/>
  <c r="K52" i="7" l="1"/>
  <c r="L52" i="7"/>
  <c r="J52" i="7"/>
  <c r="H45" i="7"/>
  <c r="H46" i="7"/>
  <c r="H47" i="7"/>
  <c r="H48" i="7"/>
  <c r="H44" i="7"/>
  <c r="F149" i="38" l="1"/>
  <c r="F150" i="38" s="1"/>
  <c r="F139" i="38" s="1"/>
  <c r="G140" i="38" s="1"/>
  <c r="F136" i="38"/>
  <c r="U42" i="39"/>
  <c r="T42" i="39"/>
  <c r="R42" i="39"/>
  <c r="Q42" i="39"/>
  <c r="O42" i="39"/>
  <c r="N42" i="39"/>
  <c r="L42" i="39"/>
  <c r="K42" i="39"/>
  <c r="I42" i="39"/>
  <c r="H42" i="39"/>
  <c r="K97" i="39"/>
  <c r="N96" i="39"/>
  <c r="G141" i="38" l="1"/>
  <c r="J102" i="38"/>
  <c r="A2" i="39"/>
  <c r="A1" i="39"/>
  <c r="D8" i="40"/>
  <c r="D27" i="40" s="1"/>
  <c r="F38" i="40" s="1"/>
  <c r="E8" i="40"/>
  <c r="F8" i="40"/>
  <c r="F27" i="40" s="1"/>
  <c r="H38" i="40" s="1"/>
  <c r="G8" i="40"/>
  <c r="H8" i="40"/>
  <c r="H27" i="40" s="1"/>
  <c r="J38" i="40" s="1"/>
  <c r="I8" i="40"/>
  <c r="J8" i="40"/>
  <c r="J27" i="40" s="1"/>
  <c r="L38" i="40" s="1"/>
  <c r="H97" i="39" s="1"/>
  <c r="K8" i="40"/>
  <c r="L8" i="40"/>
  <c r="L27" i="40" s="1"/>
  <c r="M8" i="40"/>
  <c r="M27" i="40" s="1"/>
  <c r="N8" i="40"/>
  <c r="N27" i="40" s="1"/>
  <c r="O8" i="40"/>
  <c r="O27" i="40" s="1"/>
  <c r="E27" i="40"/>
  <c r="G38" i="40" s="1"/>
  <c r="G27" i="40"/>
  <c r="I38" i="40" s="1"/>
  <c r="I27" i="40"/>
  <c r="K38" i="40" s="1"/>
  <c r="E97" i="39" s="1"/>
  <c r="K27" i="40"/>
  <c r="E28" i="40"/>
  <c r="F28" i="40"/>
  <c r="F29" i="40"/>
  <c r="G29" i="40"/>
  <c r="G30" i="40"/>
  <c r="H30" i="40"/>
  <c r="H31" i="40"/>
  <c r="I31" i="40"/>
  <c r="I32" i="40"/>
  <c r="J32" i="40"/>
  <c r="J33" i="40"/>
  <c r="K33" i="40"/>
  <c r="K34" i="40"/>
  <c r="L34" i="40"/>
  <c r="L35" i="40"/>
  <c r="M35" i="40"/>
  <c r="M38" i="40" s="1"/>
  <c r="E88" i="39" s="1"/>
  <c r="M36" i="40"/>
  <c r="N36" i="40"/>
  <c r="N37" i="40"/>
  <c r="O37" i="40"/>
  <c r="E38" i="40"/>
  <c r="E43" i="40"/>
  <c r="F43" i="40"/>
  <c r="G43" i="40"/>
  <c r="H43" i="40"/>
  <c r="I43" i="40"/>
  <c r="J43" i="40"/>
  <c r="K43" i="40"/>
  <c r="E99" i="39" s="1"/>
  <c r="L43" i="40"/>
  <c r="M43" i="40"/>
  <c r="K99" i="39" s="1"/>
  <c r="N43" i="40"/>
  <c r="O43" i="40"/>
  <c r="N100" i="39" s="1"/>
  <c r="P43" i="40"/>
  <c r="H36" i="39"/>
  <c r="H18" i="39" s="1"/>
  <c r="I36" i="39"/>
  <c r="I18" i="39" s="1"/>
  <c r="K36" i="39"/>
  <c r="K18" i="39" s="1"/>
  <c r="L36" i="39"/>
  <c r="L18" i="39" s="1"/>
  <c r="N36" i="39"/>
  <c r="N18" i="39" s="1"/>
  <c r="O36" i="39"/>
  <c r="O18" i="39" s="1"/>
  <c r="Q36" i="39"/>
  <c r="Q18" i="39" s="1"/>
  <c r="R36" i="39"/>
  <c r="R18" i="39" s="1"/>
  <c r="T36" i="39"/>
  <c r="T18" i="39" s="1"/>
  <c r="U36" i="39"/>
  <c r="U18" i="39" s="1"/>
  <c r="E52" i="39"/>
  <c r="F52" i="39" s="1"/>
  <c r="E54" i="39"/>
  <c r="F54" i="39"/>
  <c r="E55" i="39"/>
  <c r="F55" i="39"/>
  <c r="E79" i="39"/>
  <c r="E56" i="39" s="1"/>
  <c r="F79" i="39"/>
  <c r="F56" i="39" s="1"/>
  <c r="E84" i="39"/>
  <c r="F84" i="39"/>
  <c r="E85" i="39"/>
  <c r="F85" i="39"/>
  <c r="E96" i="39"/>
  <c r="Q96" i="39"/>
  <c r="T96" i="39"/>
  <c r="N97" i="39"/>
  <c r="Q97" i="39"/>
  <c r="T97" i="39"/>
  <c r="H99" i="39"/>
  <c r="N99" i="39"/>
  <c r="T99" i="39"/>
  <c r="E100" i="39"/>
  <c r="H100" i="39"/>
  <c r="K100" i="39"/>
  <c r="Q100" i="39"/>
  <c r="T100" i="39"/>
  <c r="O38" i="40" l="1"/>
  <c r="K96" i="39"/>
  <c r="T101" i="39"/>
  <c r="T21" i="39" s="1"/>
  <c r="U21" i="39" s="1"/>
  <c r="U24" i="39" s="1"/>
  <c r="U13" i="39" s="1"/>
  <c r="N101" i="39"/>
  <c r="N21" i="39" s="1"/>
  <c r="O21" i="39" s="1"/>
  <c r="O24" i="39" s="1"/>
  <c r="O13" i="39" s="1"/>
  <c r="K101" i="39"/>
  <c r="E101" i="39"/>
  <c r="E86" i="39" s="1"/>
  <c r="F86" i="39" s="1"/>
  <c r="F88" i="39"/>
  <c r="H96" i="39"/>
  <c r="Q99" i="39"/>
  <c r="Q101" i="39" s="1"/>
  <c r="Q21" i="39" s="1"/>
  <c r="R21" i="39" s="1"/>
  <c r="R24" i="39" s="1"/>
  <c r="R13" i="39" s="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25" i="38"/>
  <c r="I125" i="38"/>
  <c r="J125" i="38"/>
  <c r="K125" i="38"/>
  <c r="H21" i="39" l="1"/>
  <c r="K21" i="39"/>
  <c r="L21" i="39" s="1"/>
  <c r="L24" i="39" s="1"/>
  <c r="L13" i="39" s="1"/>
  <c r="T24" i="39"/>
  <c r="T13" i="39" s="1"/>
  <c r="N24" i="39"/>
  <c r="N13" i="39" s="1"/>
  <c r="E91" i="39"/>
  <c r="E57" i="39" s="1"/>
  <c r="E58" i="39" s="1"/>
  <c r="E13" i="39" s="1"/>
  <c r="F91" i="39"/>
  <c r="F57" i="39" s="1"/>
  <c r="F58" i="39" s="1"/>
  <c r="F13" i="39" s="1"/>
  <c r="Q24" i="39"/>
  <c r="Q13" i="39" s="1"/>
  <c r="G21" i="38"/>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105" i="23"/>
  <c r="W92" i="23"/>
  <c r="V92" i="23"/>
  <c r="U92" i="23"/>
  <c r="T92" i="23"/>
  <c r="W80" i="23"/>
  <c r="V80" i="23"/>
  <c r="U80" i="23"/>
  <c r="T80" i="23"/>
  <c r="S80" i="23"/>
  <c r="U81" i="23"/>
  <c r="W68" i="23"/>
  <c r="U68" i="23"/>
  <c r="T68" i="23"/>
  <c r="S68" i="23"/>
  <c r="S69" i="23"/>
  <c r="W56" i="23"/>
  <c r="V56" i="23"/>
  <c r="U56" i="23"/>
  <c r="T56" i="23"/>
  <c r="S56" i="23"/>
  <c r="W44" i="23"/>
  <c r="V44" i="23"/>
  <c r="U44" i="23"/>
  <c r="T44" i="23"/>
  <c r="S44" i="23"/>
  <c r="U45" i="23"/>
  <c r="T32" i="23"/>
  <c r="U32" i="23"/>
  <c r="V32" i="23"/>
  <c r="W32" i="23"/>
  <c r="S32" i="23"/>
  <c r="V20" i="23" l="1"/>
  <c r="S20" i="23"/>
  <c r="T20" i="23"/>
  <c r="Q8" i="39"/>
  <c r="U20" i="23"/>
  <c r="I21" i="39"/>
  <c r="I24" i="39" s="1"/>
  <c r="I13" i="39" s="1"/>
  <c r="H24" i="39"/>
  <c r="H13" i="39" s="1"/>
  <c r="G121" i="38"/>
  <c r="H123" i="38" s="1"/>
  <c r="H126" i="38" s="1"/>
  <c r="H20" i="38" s="1"/>
  <c r="H22" i="38" s="1"/>
  <c r="H121" i="38" s="1"/>
  <c r="I123" i="38" s="1"/>
  <c r="I126" i="38" s="1"/>
  <c r="I20" i="38" s="1"/>
  <c r="I22" i="38" s="1"/>
  <c r="I121" i="38" s="1"/>
  <c r="J123" i="38" s="1"/>
  <c r="J126" i="38" s="1"/>
  <c r="J20" i="38" s="1"/>
  <c r="J22" i="38" s="1"/>
  <c r="J121" i="38" s="1"/>
  <c r="K123" i="38" s="1"/>
  <c r="K126" i="38" s="1"/>
  <c r="K20" i="38" s="1"/>
  <c r="K22" i="38" s="1"/>
  <c r="K121" i="38" s="1"/>
  <c r="K24" i="39"/>
  <c r="K13" i="39" s="1"/>
  <c r="N8" i="39" s="1"/>
  <c r="T8" i="39"/>
  <c r="W20" i="23"/>
  <c r="K8" i="39" l="1"/>
  <c r="H8" i="39"/>
  <c r="K39" i="35"/>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3" i="13" l="1"/>
  <c r="F50" i="13"/>
  <c r="F37" i="13"/>
  <c r="F27" i="13" s="1"/>
  <c r="L27" i="13" s="1"/>
  <c r="W17" i="24" l="1"/>
  <c r="T40" i="22"/>
  <c r="T42" i="22" s="1"/>
  <c r="V40" i="22"/>
  <c r="V42" i="22" s="1"/>
  <c r="W40" i="22"/>
  <c r="W42" i="22" s="1"/>
  <c r="H11" i="13"/>
  <c r="W18" i="24"/>
  <c r="S44" i="22" l="1"/>
  <c r="W13" i="22"/>
  <c r="W44" i="22"/>
  <c r="V13" i="22"/>
  <c r="V44" i="22"/>
  <c r="T13" i="22"/>
  <c r="T44" i="22"/>
  <c r="J20" i="12"/>
  <c r="K20" i="12"/>
  <c r="L20" i="12"/>
  <c r="M20" i="12"/>
  <c r="I20" i="12"/>
  <c r="S11" i="37"/>
  <c r="T11" i="37"/>
  <c r="U11" i="37"/>
  <c r="V11" i="37"/>
  <c r="W11" i="37"/>
  <c r="A2" i="37"/>
  <c r="A1" i="37"/>
  <c r="T36" i="18"/>
  <c r="U36" i="18"/>
  <c r="V36" i="18"/>
  <c r="W36" i="18"/>
  <c r="S36" i="18"/>
  <c r="T13" i="36"/>
  <c r="U13" i="36"/>
  <c r="V13" i="36"/>
  <c r="W13" i="36"/>
  <c r="S13" i="36"/>
  <c r="A2" i="36"/>
  <c r="A1" i="36"/>
  <c r="T35" i="34"/>
  <c r="U35" i="34"/>
  <c r="V35" i="34"/>
  <c r="W35" i="34"/>
  <c r="S35" i="34"/>
  <c r="T22" i="34"/>
  <c r="U22" i="34"/>
  <c r="V22" i="34"/>
  <c r="W22" i="34"/>
  <c r="S22" i="34"/>
  <c r="T14" i="37" l="1"/>
  <c r="U14" i="37"/>
  <c r="V14" i="37"/>
  <c r="W14" i="37"/>
  <c r="S14" i="37"/>
  <c r="G52" i="17"/>
  <c r="V48" i="17"/>
  <c r="F69" i="13" l="1"/>
  <c r="F29" i="13" s="1"/>
  <c r="L29" i="13" s="1"/>
  <c r="F56" i="13"/>
  <c r="F28" i="13" s="1"/>
  <c r="L28" i="13" s="1"/>
  <c r="U171" i="19" l="1"/>
  <c r="V171" i="19"/>
  <c r="W171" i="19"/>
  <c r="X171" i="19"/>
  <c r="U170" i="19"/>
  <c r="V170" i="19"/>
  <c r="W170" i="19"/>
  <c r="X170" i="19"/>
  <c r="T171" i="19"/>
  <c r="T170" i="19"/>
  <c r="U98" i="19"/>
  <c r="V98" i="19"/>
  <c r="W98" i="19"/>
  <c r="X98" i="19"/>
  <c r="U97" i="19"/>
  <c r="V97" i="19"/>
  <c r="W97" i="19"/>
  <c r="X97" i="19"/>
  <c r="T98" i="19"/>
  <c r="T97" i="19"/>
  <c r="S44" i="18"/>
  <c r="T95" i="19"/>
  <c r="X95" i="19"/>
  <c r="W95" i="19"/>
  <c r="V95" i="19"/>
  <c r="U95" i="19"/>
  <c r="T44" i="18"/>
  <c r="U44" i="18"/>
  <c r="V44" i="18"/>
  <c r="W44"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C10" i="4" l="1"/>
  <c r="C9" i="4"/>
  <c r="G31" i="14" l="1"/>
  <c r="A2" i="34" l="1"/>
  <c r="A1" i="34"/>
  <c r="A1" i="29" l="1"/>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K29" i="12" s="1"/>
  <c r="V31" i="26"/>
  <c r="L29" i="12" s="1"/>
  <c r="W31" i="26"/>
  <c r="M29" i="12" s="1"/>
  <c r="S31" i="26"/>
  <c r="A2" i="26"/>
  <c r="A1" i="26"/>
  <c r="X12" i="25"/>
  <c r="X11" i="25"/>
  <c r="X13" i="25" s="1"/>
  <c r="A2" i="25"/>
  <c r="A1" i="25"/>
  <c r="I29" i="12" l="1"/>
  <c r="J29" i="12"/>
  <c r="X19" i="24"/>
  <c r="Y19" i="24"/>
  <c r="Z19" i="24"/>
  <c r="AA19" i="24"/>
  <c r="X18" i="24"/>
  <c r="Y18" i="24"/>
  <c r="Z18" i="24"/>
  <c r="AA18" i="24"/>
  <c r="W19" i="24"/>
  <c r="Z17" i="24"/>
  <c r="Y17" i="24"/>
  <c r="X17" i="24"/>
  <c r="AA17" i="24"/>
  <c r="X25" i="24"/>
  <c r="X27" i="24" s="1"/>
  <c r="X11" i="24" s="1"/>
  <c r="X15" i="24" s="1"/>
  <c r="J19" i="12" s="1"/>
  <c r="J23" i="12" s="1"/>
  <c r="J13" i="12" s="1"/>
  <c r="Y25" i="24"/>
  <c r="Y27" i="24" s="1"/>
  <c r="Y11" i="24" s="1"/>
  <c r="Y15" i="24" s="1"/>
  <c r="K19" i="12" s="1"/>
  <c r="K23" i="12" s="1"/>
  <c r="K13" i="12" s="1"/>
  <c r="Z25" i="24"/>
  <c r="Z27" i="24" s="1"/>
  <c r="Z11" i="24" s="1"/>
  <c r="Z15" i="24" s="1"/>
  <c r="L19" i="12" s="1"/>
  <c r="L23" i="12" s="1"/>
  <c r="L13" i="12" s="1"/>
  <c r="AA25" i="24"/>
  <c r="AA27" i="24" s="1"/>
  <c r="AA11" i="24" s="1"/>
  <c r="AA15" i="24" s="1"/>
  <c r="M19" i="12" s="1"/>
  <c r="M23" i="12" s="1"/>
  <c r="M13" i="12" s="1"/>
  <c r="W25" i="24"/>
  <c r="W27" i="24" s="1"/>
  <c r="W11" i="24" s="1"/>
  <c r="W15" i="24" s="1"/>
  <c r="I19" i="12" s="1"/>
  <c r="I23" i="12" s="1"/>
  <c r="I13" i="12"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6" i="18"/>
  <c r="U26" i="18"/>
  <c r="V26" i="18"/>
  <c r="W26" i="18"/>
  <c r="S26" i="18"/>
  <c r="T19" i="18"/>
  <c r="U19" i="18"/>
  <c r="V19" i="18"/>
  <c r="W19" i="18"/>
  <c r="S19" i="18"/>
  <c r="A1" i="18"/>
  <c r="X15" i="19" l="1"/>
  <c r="U15" i="19"/>
  <c r="V15" i="19"/>
  <c r="W15" i="19"/>
  <c r="S13" i="18"/>
  <c r="I27" i="12" s="1"/>
  <c r="U13" i="18"/>
  <c r="K27" i="12" s="1"/>
  <c r="T13" i="18"/>
  <c r="J27" i="12" s="1"/>
  <c r="W13" i="18"/>
  <c r="M27" i="12" s="1"/>
  <c r="V13" i="18"/>
  <c r="L27" i="12" s="1"/>
  <c r="T15" i="19"/>
  <c r="W29" i="14" l="1"/>
  <c r="X29" i="14"/>
  <c r="Y29" i="14"/>
  <c r="Z29" i="14"/>
  <c r="A1" i="14"/>
  <c r="A1" i="13"/>
  <c r="A1" i="12"/>
  <c r="A1" i="11"/>
  <c r="C22" i="4"/>
  <c r="C21" i="4"/>
  <c r="C20" i="4"/>
  <c r="C19" i="4"/>
  <c r="C18" i="4"/>
  <c r="C16" i="4"/>
  <c r="C15" i="4"/>
  <c r="C14" i="4"/>
  <c r="C13" i="4"/>
  <c r="C12" i="4"/>
  <c r="C17" i="4"/>
  <c r="H24" i="8"/>
  <c r="I24" i="8"/>
  <c r="J24" i="8"/>
  <c r="K24" i="8"/>
  <c r="G24" i="8"/>
  <c r="A1" i="10"/>
  <c r="A1" i="8"/>
  <c r="A1" i="7"/>
  <c r="A1" i="4"/>
  <c r="A1" i="3"/>
  <c r="A1" i="2"/>
  <c r="A3" i="2"/>
  <c r="A4" i="1"/>
  <c r="A3" i="1"/>
  <c r="G53" i="17" l="1"/>
  <c r="V55" i="17" s="1"/>
  <c r="H25" i="7" s="1"/>
  <c r="H67" i="13"/>
  <c r="H36" i="13"/>
  <c r="G52" i="13"/>
  <c r="G41" i="13"/>
  <c r="I41" i="13" s="1"/>
  <c r="G36" i="13"/>
  <c r="I36" i="13" s="1"/>
  <c r="G62" i="13"/>
  <c r="I62" i="13" s="1"/>
  <c r="G49" i="13"/>
  <c r="I49" i="13" s="1"/>
  <c r="H62" i="13"/>
  <c r="H60" i="13"/>
  <c r="H65" i="13"/>
  <c r="G35" i="13"/>
  <c r="I35" i="13" s="1"/>
  <c r="J35" i="13" s="1"/>
  <c r="H39" i="13"/>
  <c r="H54" i="13"/>
  <c r="G60" i="13"/>
  <c r="I60" i="13" s="1"/>
  <c r="G65" i="13"/>
  <c r="I65" i="13" s="1"/>
  <c r="H52" i="13"/>
  <c r="H49" i="13"/>
  <c r="H41" i="13"/>
  <c r="G54" i="13"/>
  <c r="I54" i="13" s="1"/>
  <c r="J54" i="13" s="1"/>
  <c r="G67" i="13"/>
  <c r="I67" i="13" s="1"/>
  <c r="G39" i="13"/>
  <c r="K53" i="7"/>
  <c r="G55" i="13"/>
  <c r="I55" i="13" s="1"/>
  <c r="H55" i="13"/>
  <c r="G42" i="13"/>
  <c r="I42" i="13" s="1"/>
  <c r="J53" i="7"/>
  <c r="H68" i="13"/>
  <c r="G61" i="13"/>
  <c r="I53" i="7"/>
  <c r="G68" i="13"/>
  <c r="I68" i="13" s="1"/>
  <c r="L53" i="7"/>
  <c r="H42" i="13"/>
  <c r="H53" i="7"/>
  <c r="H61" i="13"/>
  <c r="H63" i="13" s="1"/>
  <c r="H29" i="13" s="1"/>
  <c r="G48" i="13"/>
  <c r="I48" i="13" s="1"/>
  <c r="K48" i="13" s="1"/>
  <c r="K11" i="7"/>
  <c r="G53" i="13"/>
  <c r="I53" i="13" s="1"/>
  <c r="J53" i="13" s="1"/>
  <c r="J11" i="7"/>
  <c r="H53" i="13"/>
  <c r="H66" i="13"/>
  <c r="H69" i="13" s="1"/>
  <c r="G40" i="13"/>
  <c r="I40" i="13" s="1"/>
  <c r="K40" i="13" s="1"/>
  <c r="H48" i="13"/>
  <c r="H35" i="13"/>
  <c r="I11" i="7"/>
  <c r="H40" i="13"/>
  <c r="H43" i="13" s="1"/>
  <c r="H11" i="7"/>
  <c r="L11" i="7"/>
  <c r="G66" i="13"/>
  <c r="G47" i="13"/>
  <c r="H34" i="13"/>
  <c r="H37" i="13" s="1"/>
  <c r="H27" i="13" s="1"/>
  <c r="G34" i="13"/>
  <c r="H47" i="13"/>
  <c r="H50" i="13" s="1"/>
  <c r="H28" i="13" s="1"/>
  <c r="W58" i="14"/>
  <c r="J26" i="8"/>
  <c r="I26" i="8"/>
  <c r="H26" i="8"/>
  <c r="G26" i="8"/>
  <c r="K26" i="8"/>
  <c r="A3" i="15"/>
  <c r="A3" i="39"/>
  <c r="A3" i="38"/>
  <c r="A3" i="35"/>
  <c r="A3" i="37"/>
  <c r="A3" i="36"/>
  <c r="A3" i="34"/>
  <c r="A3" i="17"/>
  <c r="A3" i="29"/>
  <c r="A3" i="28"/>
  <c r="A3" i="25"/>
  <c r="A3" i="26"/>
  <c r="J67" i="13"/>
  <c r="I69" i="13"/>
  <c r="K69" i="13" s="1"/>
  <c r="K41" i="13"/>
  <c r="Y58" i="14"/>
  <c r="X58" i="14"/>
  <c r="Z58" i="14"/>
  <c r="V58" i="14"/>
  <c r="J65" i="13"/>
  <c r="G32" i="14"/>
  <c r="D41" i="4"/>
  <c r="A3" i="14"/>
  <c r="A2" i="2"/>
  <c r="A2" i="24"/>
  <c r="A2" i="22"/>
  <c r="A2" i="23"/>
  <c r="A2" i="20"/>
  <c r="A2" i="19"/>
  <c r="A2" i="18"/>
  <c r="A2" i="14"/>
  <c r="A2" i="12"/>
  <c r="A2" i="13"/>
  <c r="A2" i="15"/>
  <c r="A2" i="11"/>
  <c r="A3" i="12"/>
  <c r="A3" i="13"/>
  <c r="A3" i="3"/>
  <c r="A3" i="22"/>
  <c r="A3" i="24"/>
  <c r="A3" i="23"/>
  <c r="A3" i="20"/>
  <c r="A3" i="19"/>
  <c r="A3" i="18"/>
  <c r="A3" i="11"/>
  <c r="E9" i="11" s="1"/>
  <c r="A2" i="16"/>
  <c r="A3" i="16"/>
  <c r="K65" i="13"/>
  <c r="K53" i="13"/>
  <c r="J40" i="13"/>
  <c r="J41" i="13"/>
  <c r="K67" i="13"/>
  <c r="K60" i="13"/>
  <c r="J60" i="13"/>
  <c r="A3" i="7"/>
  <c r="A3" i="10"/>
  <c r="A2" i="8"/>
  <c r="A3" i="8"/>
  <c r="A2" i="4"/>
  <c r="A2" i="10"/>
  <c r="A2" i="3"/>
  <c r="A2" i="7"/>
  <c r="A3" i="4"/>
  <c r="H56" i="13" l="1"/>
  <c r="J48" i="13"/>
  <c r="K35" i="13"/>
  <c r="K54" i="13"/>
  <c r="G69" i="13"/>
  <c r="I66" i="13"/>
  <c r="K55" i="13"/>
  <c r="J55" i="13"/>
  <c r="K49" i="13"/>
  <c r="J49" i="13"/>
  <c r="Z34" i="14"/>
  <c r="Z52" i="14" s="1"/>
  <c r="L24" i="7" s="1"/>
  <c r="V46" i="14"/>
  <c r="J68" i="13"/>
  <c r="K68" i="13"/>
  <c r="K62" i="13"/>
  <c r="J62" i="13"/>
  <c r="G43" i="13"/>
  <c r="I39" i="13"/>
  <c r="J36" i="13"/>
  <c r="K36" i="13"/>
  <c r="G63" i="13"/>
  <c r="G29" i="13" s="1"/>
  <c r="I29" i="13" s="1"/>
  <c r="J29" i="13" s="1"/>
  <c r="I61" i="13"/>
  <c r="I34" i="13"/>
  <c r="G37" i="13"/>
  <c r="G27" i="13" s="1"/>
  <c r="I27" i="13" s="1"/>
  <c r="J27" i="13" s="1"/>
  <c r="G56" i="13"/>
  <c r="I52" i="13"/>
  <c r="G50" i="13"/>
  <c r="G28" i="13" s="1"/>
  <c r="I28" i="13" s="1"/>
  <c r="J28" i="13" s="1"/>
  <c r="I47" i="13"/>
  <c r="J42" i="13"/>
  <c r="K42" i="13"/>
  <c r="J63" i="13"/>
  <c r="J69" i="13"/>
  <c r="J16" i="8"/>
  <c r="K18" i="7" s="1"/>
  <c r="I16" i="8"/>
  <c r="J18" i="7" s="1"/>
  <c r="H16" i="8"/>
  <c r="I18" i="7" s="1"/>
  <c r="G16" i="8"/>
  <c r="H18" i="7" s="1"/>
  <c r="K16" i="8"/>
  <c r="L18" i="7" s="1"/>
  <c r="W34" i="14"/>
  <c r="X34" i="14"/>
  <c r="Y34" i="14"/>
  <c r="H33" i="10"/>
  <c r="L33" i="10"/>
  <c r="I33" i="10"/>
  <c r="J33" i="10"/>
  <c r="K33" i="10"/>
  <c r="Y46" i="14"/>
  <c r="Z46" i="14"/>
  <c r="W46" i="14"/>
  <c r="X46" i="14"/>
  <c r="V41" i="14"/>
  <c r="W41" i="14"/>
  <c r="X41" i="14"/>
  <c r="V34" i="14"/>
  <c r="V52" i="14" s="1"/>
  <c r="Z41" i="14"/>
  <c r="Y41" i="14"/>
  <c r="H30" i="13"/>
  <c r="F30" i="13"/>
  <c r="K29" i="13"/>
  <c r="G30" i="13" l="1"/>
  <c r="I30" i="13" s="1"/>
  <c r="J30" i="13" s="1"/>
  <c r="K27" i="13"/>
  <c r="K52" i="13"/>
  <c r="I56" i="13"/>
  <c r="K56" i="13" s="1"/>
  <c r="J52" i="13"/>
  <c r="J56" i="13" s="1"/>
  <c r="K39" i="13"/>
  <c r="I43" i="13"/>
  <c r="K43" i="13" s="1"/>
  <c r="J39" i="13"/>
  <c r="J43" i="13" s="1"/>
  <c r="K28" i="13"/>
  <c r="I37" i="13"/>
  <c r="K37" i="13" s="1"/>
  <c r="K34" i="13"/>
  <c r="J34" i="13"/>
  <c r="J37" i="13" s="1"/>
  <c r="I50" i="13"/>
  <c r="K50" i="13" s="1"/>
  <c r="J47" i="13"/>
  <c r="J50" i="13" s="1"/>
  <c r="K47" i="13"/>
  <c r="I63" i="13"/>
  <c r="K63" i="13" s="1"/>
  <c r="K61" i="13"/>
  <c r="J61" i="13"/>
  <c r="K66" i="13"/>
  <c r="J66" i="13"/>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47" i="14"/>
  <c r="W47" i="14"/>
  <c r="Z47" i="14"/>
  <c r="V47" i="14"/>
  <c r="X47" i="14"/>
  <c r="Y52" i="14"/>
  <c r="K24" i="7" s="1"/>
  <c r="X52" i="14"/>
  <c r="J24" i="7" s="1"/>
  <c r="W52" i="14"/>
  <c r="I24" i="7" s="1"/>
  <c r="H24" i="7" l="1"/>
  <c r="V53" i="14"/>
  <c r="K30" i="13"/>
  <c r="X53" i="14"/>
  <c r="W53" i="14"/>
  <c r="Z53" i="14"/>
  <c r="Y53" i="14"/>
  <c r="S23" i="22" l="1"/>
  <c r="I28" i="12" s="1"/>
  <c r="S28" i="23"/>
  <c r="U20" i="22"/>
  <c r="U23" i="22" s="1"/>
  <c r="K28" i="12" s="1"/>
  <c r="K33" i="12" s="1"/>
  <c r="K14" i="12" s="1"/>
  <c r="U28" i="23"/>
  <c r="T20" i="22"/>
  <c r="T23" i="22" s="1"/>
  <c r="J28" i="12" s="1"/>
  <c r="J33" i="12" s="1"/>
  <c r="J14" i="12" s="1"/>
  <c r="T28" i="23"/>
  <c r="I33" i="12" l="1"/>
  <c r="I14" i="12" s="1"/>
  <c r="J12" i="7"/>
  <c r="K15" i="12"/>
  <c r="I12" i="7"/>
  <c r="J15" i="12"/>
  <c r="T33" i="23"/>
  <c r="T16" i="23"/>
  <c r="T21" i="23" s="1"/>
  <c r="U33" i="23"/>
  <c r="U16" i="23"/>
  <c r="U21" i="23" s="1"/>
  <c r="S33" i="23"/>
  <c r="S16" i="23"/>
  <c r="S21" i="23" s="1"/>
  <c r="V20" i="22"/>
  <c r="V23" i="22" s="1"/>
  <c r="L28" i="12" s="1"/>
  <c r="L33" i="12" s="1"/>
  <c r="L14" i="12" s="1"/>
  <c r="V28" i="23"/>
  <c r="W28" i="23"/>
  <c r="W20" i="22"/>
  <c r="W23" i="22" s="1"/>
  <c r="M28" i="12" s="1"/>
  <c r="M33" i="12" s="1"/>
  <c r="M14" i="12" s="1"/>
  <c r="I15" i="12" l="1"/>
  <c r="H12" i="7"/>
  <c r="H34" i="10" s="1"/>
  <c r="H41" i="10" s="1"/>
  <c r="I34" i="10"/>
  <c r="I43" i="10" s="1"/>
  <c r="J34" i="10"/>
  <c r="J51" i="10" s="1"/>
  <c r="K12" i="7"/>
  <c r="L15" i="12"/>
  <c r="L12" i="7"/>
  <c r="M15" i="12"/>
  <c r="W33" i="23"/>
  <c r="W16" i="23"/>
  <c r="W21" i="23" s="1"/>
  <c r="V33" i="23"/>
  <c r="V16" i="23"/>
  <c r="V21" i="23" s="1"/>
  <c r="I47" i="10" l="1"/>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<sst xmlns="http://schemas.openxmlformats.org/spreadsheetml/2006/main" count="3961" uniqueCount="916">
  <si>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</si>
  <si>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</si>
  <si>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</si>
  <si>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</si>
  <si>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</si>
  <si>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</si>
  <si>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</si>
  <si>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</si>
  <si>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</si>
  <si>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</si>
  <si>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</si>
  <si>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</si>
  <si>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</si>
  <si>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</si>
  <si>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</si>
  <si>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</si>
  <si>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</si>
  <si>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</si>
  <si>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</si>
  <si>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</si>
  <si>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</si>
  <si>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</si>
  <si>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</si>
  <si>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</si>
  <si>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</si>
  <si>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</si>
  <si>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</si>
  <si>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</si>
  <si>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</si>
  <si>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</si>
  <si>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</si>
  <si>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</si>
  <si>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</si>
  <si>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</si>
  <si>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</si>
  <si>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</si>
  <si>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</si>
  <si>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</si>
  <si>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</si>
  <si>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</si>
  <si>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</si>
  <si>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</si>
  <si>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</si>
  <si>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</si>
  <si>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</si>
  <si>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</si>
  <si>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</si>
  <si>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</si>
  <si>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</si>
  <si>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</si>
  <si>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</si>
  <si>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</si>
  <si>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</si>
  <si>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</si>
  <si>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</si>
  <si>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</si>
  <si>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</si>
  <si>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6.3 System Operation (SO) Review Costs</t>
  </si>
  <si>
    <t>6.4 Unfunded Innovation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</si>
  <si>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</si>
  <si>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</si>
  <si>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</si>
  <si>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</si>
  <si>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</si>
  <si>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</si>
  <si>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</si>
  <si>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</si>
  <si>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</si>
  <si>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</si>
  <si>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</si>
  <si>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</si>
  <si>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</si>
  <si>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</si>
  <si>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</si>
  <si>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</si>
  <si>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</si>
  <si>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</si>
  <si>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</si>
  <si>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</si>
  <si>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</si>
  <si>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</si>
  <si>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</si>
  <si>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</si>
  <si>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</si>
  <si>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</si>
  <si>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</si>
  <si>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</si>
  <si>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</si>
  <si>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</si>
  <si>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</si>
  <si>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</si>
  <si>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</si>
  <si>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</si>
  <si>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</si>
  <si>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</si>
  <si>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</si>
  <si>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</si>
  <si>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</si>
  <si>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</si>
  <si>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</si>
  <si>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</si>
  <si>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</si>
  <si>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</si>
  <si>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</si>
  <si>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</si>
  <si>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</si>
  <si>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</si>
  <si>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</si>
  <si>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</si>
  <si>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</si>
  <si>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</si>
  <si>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</si>
  <si>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</si>
  <si>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</si>
  <si>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</si>
  <si>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</si>
  <si>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</si>
  <si>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</si>
  <si>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</si>
  <si>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</si>
  <si>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</si>
  <si>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</si>
  <si>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</si>
  <si>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</si>
  <si>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</si>
  <si>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</si>
  <si>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</si>
  <si>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</si>
  <si>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</si>
  <si>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</si>
  <si>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</si>
  <si>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</si>
  <si>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</si>
  <si>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</si>
  <si>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</si>
  <si>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</si>
  <si>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</si>
  <si>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</si>
  <si>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</si>
  <si>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</si>
  <si>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</si>
  <si>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</si>
  <si>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</si>
  <si>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</si>
  <si>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</si>
  <si>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</si>
  <si>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</si>
  <si>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</si>
  <si>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</si>
  <si>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</si>
  <si>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</si>
  <si>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Cells H55 to L41 were incorrectly formatted as numerical values and have been corrected to % formatting.</t>
  </si>
  <si>
    <t>Updated version number</t>
  </si>
  <si>
    <t>Emily Bottoni; Ofgem</t>
  </si>
  <si>
    <t>Changed Licence reference for SOPTt section from SpC 4.1.11 to 4.2.9</t>
  </si>
  <si>
    <t>Changed Licence reference for SOPTt section items from SpC 4.1 to SpC 4.2</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</si>
  <si>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</si>
  <si>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</si>
  <si>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</si>
  <si>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</si>
  <si>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</si>
  <si>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</si>
  <si>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</si>
  <si>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</si>
  <si>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</si>
  <si>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</si>
  <si>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</si>
  <si>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</si>
  <si>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</si>
  <si>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</si>
  <si>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</si>
  <si>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</si>
  <si>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</si>
  <si>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</si>
  <si>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</si>
  <si>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</si>
  <si>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</si>
  <si>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</si>
  <si>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</si>
  <si>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</si>
  <si>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</si>
  <si>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</si>
  <si>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</si>
  <si>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</si>
  <si>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</si>
  <si>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</si>
  <si>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</si>
  <si>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</si>
  <si>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</si>
  <si>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</si>
  <si>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</si>
  <si>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</si>
  <si>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</si>
  <si>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</si>
  <si>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</si>
  <si>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</si>
  <si>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</si>
  <si>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</si>
  <si>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</si>
  <si>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</si>
  <si>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</si>
  <si>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</si>
  <si>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</si>
  <si>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</si>
  <si>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</si>
  <si>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</si>
  <si>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</si>
  <si>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</si>
  <si>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</si>
  <si>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</si>
  <si>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</si>
  <si>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</si>
  <si>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</si>
  <si>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</si>
  <si>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</si>
  <si>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</si>
  <si>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</si>
  <si>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</si>
  <si>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</si>
  <si>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</si>
  <si>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</si>
  <si>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</si>
  <si>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</si>
  <si>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</si>
  <si>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</si>
  <si>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</si>
  <si>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</si>
  <si>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</si>
  <si>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</si>
  <si>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</si>
  <si>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</si>
  <si>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</si>
  <si>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</si>
  <si>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</si>
  <si>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</si>
  <si>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</si>
  <si>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</si>
  <si>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</si>
  <si>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</si>
  <si>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</si>
  <si>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</si>
  <si>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</si>
  <si>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</si>
  <si>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</si>
  <si>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</si>
  <si>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</si>
  <si>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</si>
  <si>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</si>
  <si>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</si>
  <si>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</si>
  <si>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</si>
  <si>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</si>
  <si>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</si>
  <si>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</si>
  <si>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</si>
  <si>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</si>
  <si>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</si>
  <si>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</si>
  <si>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</si>
  <si>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</si>
  <si>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</si>
  <si>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</si>
  <si>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</si>
  <si>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</si>
  <si>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</si>
  <si>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</si>
  <si>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t>£m nominal</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</si>
  <si>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</si>
  <si>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</si>
  <si>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</si>
  <si>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</si>
  <si>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</si>
  <si>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</si>
  <si>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</si>
  <si>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</si>
  <si>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</si>
  <si>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</si>
  <si>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</si>
  <si>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</si>
  <si>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</si>
  <si>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</si>
  <si>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</si>
  <si>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</si>
  <si>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</si>
  <si>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</si>
  <si>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</si>
  <si>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</si>
  <si>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</si>
  <si>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</si>
  <si>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</si>
  <si>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</si>
  <si>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</si>
  <si>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</si>
  <si>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</si>
  <si>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</si>
  <si>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</si>
  <si>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</si>
  <si>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</si>
  <si>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</si>
  <si>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</si>
  <si>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</si>
  <si>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</si>
  <si>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</si>
  <si>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</si>
  <si>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</si>
  <si>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</si>
  <si>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</si>
  <si>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</si>
  <si>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</si>
  <si>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</si>
  <si>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</si>
  <si>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</si>
  <si>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</si>
  <si>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</si>
  <si>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</si>
  <si>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</si>
  <si>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</si>
  <si>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</si>
  <si>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</si>
  <si>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</si>
  <si>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</si>
  <si>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</si>
  <si>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</si>
  <si>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</si>
  <si>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</si>
  <si>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</si>
  <si>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</si>
  <si>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</si>
  <si>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</si>
  <si>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</si>
  <si>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</si>
  <si>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</si>
  <si>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</si>
  <si>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</si>
  <si>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</si>
  <si>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</si>
  <si>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</si>
  <si>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</si>
  <si>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</si>
  <si>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</si>
  <si>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</si>
  <si>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</si>
  <si>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</si>
  <si>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</si>
  <si>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</si>
  <si>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</si>
  <si>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</si>
  <si>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</si>
  <si>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</si>
  <si>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</si>
  <si>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</si>
  <si>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</si>
  <si>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</si>
  <si>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</si>
  <si>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</si>
  <si>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</si>
  <si>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</si>
  <si>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</si>
  <si>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</si>
  <si>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</si>
  <si>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</si>
  <si>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</si>
  <si>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</si>
  <si>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</si>
  <si>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</si>
  <si>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</si>
  <si>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</si>
  <si>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</si>
  <si>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</si>
  <si>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</si>
  <si>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</si>
  <si>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</si>
  <si>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</si>
  <si>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</si>
  <si>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</si>
  <si>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</si>
  <si>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</si>
  <si>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</si>
  <si>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</si>
  <si>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</si>
  <si>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</si>
  <si>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</si>
  <si>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</si>
  <si>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</si>
  <si>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</si>
  <si>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</si>
  <si>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</si>
  <si>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</si>
  <si>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</si>
  <si>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</si>
  <si>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</si>
  <si>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</si>
  <si>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</si>
  <si>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</si>
  <si>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</si>
  <si>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</si>
  <si>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</si>
  <si>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</si>
  <si>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</si>
  <si>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</si>
  <si>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</si>
  <si>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</si>
  <si>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</si>
  <si>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</si>
  <si>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</si>
  <si>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</si>
  <si>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</si>
  <si>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</si>
  <si>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</si>
  <si>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</si>
  <si>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</si>
  <si>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</si>
  <si>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</si>
  <si>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</si>
  <si>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</si>
  <si>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</si>
  <si>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</si>
  <si>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</si>
  <si>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</si>
  <si>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</si>
  <si>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</si>
  <si>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</si>
  <si>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</si>
  <si>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</si>
  <si>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</si>
  <si>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</si>
  <si>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</si>
  <si>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</si>
  <si>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</si>
  <si>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</si>
  <si>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</si>
  <si>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</si>
  <si>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</si>
  <si>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</si>
  <si>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</si>
  <si>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</si>
  <si>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</si>
  <si>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</si>
  <si>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</si>
  <si>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</si>
  <si>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</si>
  <si>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</si>
  <si>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</si>
  <si>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</si>
  <si>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</si>
  <si>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</si>
  <si>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</si>
  <si>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</si>
  <si>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</si>
  <si>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</si>
  <si>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</si>
  <si>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</si>
  <si>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</si>
  <si>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r>
      <t>(TO</t>
    </r>
    <r>
      <rPr>
        <vertAlign val="subscript"/>
        <sz val="10"/>
        <color theme="1"/>
        <rFont val="Verdana"/>
        <family val="2"/>
      </rPr>
      <t>t-1</t>
    </r>
    <r>
      <rPr>
        <sz val="10"/>
        <color theme="1"/>
        <rFont val="Verdana"/>
        <family val="2"/>
      </rPr>
      <t>-TO*</t>
    </r>
    <r>
      <rPr>
        <vertAlign val="subscript"/>
        <sz val="10"/>
        <color theme="1"/>
        <rFont val="Verdana"/>
        <family val="2"/>
      </rPr>
      <t>t-1</t>
    </r>
    <r>
      <rPr>
        <sz val="10"/>
        <color theme="1"/>
        <rFont val="Verdana"/>
        <family val="2"/>
      </rPr>
      <t xml:space="preserve">) </t>
    </r>
  </si>
  <si>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</si>
  <si>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</si>
  <si>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</si>
  <si>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</si>
  <si>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</si>
  <si>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</si>
  <si>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</si>
  <si>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</si>
  <si>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</si>
  <si>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</si>
  <si>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</si>
  <si>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</si>
  <si>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</si>
  <si>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</si>
  <si>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</si>
  <si>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</si>
  <si>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</si>
  <si>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</si>
  <si>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</si>
  <si>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</si>
  <si>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</si>
  <si>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</si>
  <si>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</si>
  <si>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</si>
  <si>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 xml:space="preserve">1.6 Balancing Services Activity External Revenue </t>
  </si>
  <si>
    <t>2020/21 Scheme Total</t>
  </si>
  <si>
    <t>2021/22 Scheme Total</t>
  </si>
  <si>
    <t>2022/23 Scheme Total</t>
  </si>
  <si>
    <t>2020/21 Accounts</t>
  </si>
  <si>
    <t>2021/22 Accounts</t>
  </si>
  <si>
    <t>2022/23 Accounts</t>
  </si>
  <si>
    <t>2023/24 Accounts</t>
  </si>
  <si>
    <t>2024/25 Accounts</t>
  </si>
  <si>
    <t>2025/26 Accounts</t>
  </si>
  <si>
    <t>2026/27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</si>
  <si>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</si>
  <si>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</si>
  <si>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</si>
  <si>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</si>
  <si>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</si>
  <si>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</si>
  <si>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</si>
  <si>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</si>
  <si>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</si>
  <si>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</si>
  <si>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</si>
  <si>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</si>
  <si>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</si>
  <si>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</si>
  <si>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</si>
  <si>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</si>
  <si>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</si>
  <si>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</si>
  <si>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2014/15 Scheme</t>
  </si>
  <si>
    <t>2015/16 Scheme</t>
  </si>
  <si>
    <t>2016/17 Scheme</t>
  </si>
  <si>
    <t>2017/18 Scheme</t>
  </si>
  <si>
    <t>2018/19 Scheme</t>
  </si>
  <si>
    <t>2019/20 Scheme</t>
  </si>
  <si>
    <t>2020/21 Scheme</t>
  </si>
  <si>
    <t>Incentive adjustment per 4.2.3 ( c)</t>
  </si>
  <si>
    <t>BSUoSEXCt financing cost adjustment per 4.2.3 (d)</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</si>
  <si>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</si>
  <si>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</si>
  <si>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</si>
  <si>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</si>
  <si>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</si>
  <si>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</si>
  <si>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</si>
  <si>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</si>
  <si>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</si>
  <si>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</si>
  <si>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</si>
  <si>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</si>
  <si>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</si>
  <si>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</si>
  <si>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</si>
  <si>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</si>
  <si>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</si>
  <si>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</si>
  <si>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</si>
  <si>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</si>
  <si>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</si>
  <si>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</si>
  <si>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</si>
  <si>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</si>
  <si>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</si>
  <si>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</si>
  <si>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</si>
  <si>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</si>
  <si>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</si>
  <si>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</si>
  <si>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</si>
  <si>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</si>
  <si>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</si>
  <si>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</si>
  <si>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</si>
  <si>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</si>
  <si>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</si>
  <si>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</si>
  <si>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</si>
  <si>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</si>
  <si>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</si>
  <si>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</si>
  <si>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</si>
  <si>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</si>
  <si>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Outage Cost adjustments</t>
  </si>
  <si>
    <t>IONT</t>
  </si>
  <si>
    <t>SO-TO Cost Allowance RPI True Up</t>
  </si>
  <si>
    <t>(SC 4J.3)</t>
  </si>
  <si>
    <t>Source: 2020-21_ngeso_revenue_rrp_v4 PV</t>
  </si>
  <si>
    <t>RPI Actual</t>
  </si>
  <si>
    <t>RPIA</t>
  </si>
  <si>
    <t>Present value factor (t-2)</t>
  </si>
  <si>
    <t>Present value factor (t-1)</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</si>
  <si>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</si>
  <si>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</si>
  <si>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</si>
  <si>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</si>
  <si>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</si>
  <si>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</si>
  <si>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</si>
  <si>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</si>
  <si>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</si>
  <si>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</si>
  <si>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</si>
  <si>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</si>
  <si>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</si>
  <si>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</si>
  <si>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</si>
  <si>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</si>
  <si>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</si>
  <si>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</si>
  <si>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Cost benchmark Tracker</t>
  </si>
  <si>
    <t>Date cost benchmark agreed</t>
  </si>
  <si>
    <t>Reasons for changes</t>
  </si>
  <si>
    <t>Cost benchmark (£m 18/19 prices)</t>
  </si>
  <si>
    <t>Role 1</t>
  </si>
  <si>
    <t>Role 2</t>
  </si>
  <si>
    <t>Role 3</t>
  </si>
  <si>
    <t>15 December 2021</t>
  </si>
  <si>
    <t>Updates following Ofgem's Six-Month Review of ESO Performance 2021-23</t>
  </si>
  <si>
    <t>Original benchmark</t>
  </si>
  <si>
    <t>Cost Benchmark Summary</t>
  </si>
  <si>
    <t>Funding Category</t>
  </si>
  <si>
    <t>Allocation methodology</t>
  </si>
  <si>
    <t>BP1 Cost Benchmark</t>
  </si>
  <si>
    <t>2021/22 Costs</t>
  </si>
  <si>
    <t>Forecast 2022/23 Costs</t>
  </si>
  <si>
    <t>Forecast Total</t>
  </si>
  <si>
    <t>Higher / Lower</t>
  </si>
  <si>
    <t>% Variation</t>
  </si>
  <si>
    <t>Total Price Control Costs included in the Cost Benchmark</t>
  </si>
  <si>
    <t>Total Role 1 Costs</t>
  </si>
  <si>
    <t>Total Role 2 Costs</t>
  </si>
  <si>
    <t>Total Role 3 Costs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</si>
  <si>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</si>
  <si>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</si>
  <si>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</si>
  <si>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</si>
  <si>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</si>
  <si>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</si>
  <si>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</si>
  <si>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</si>
  <si>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</si>
  <si>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</si>
  <si>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</si>
  <si>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</si>
  <si>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</si>
  <si>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</si>
  <si>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</si>
  <si>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</si>
  <si>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</si>
  <si>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</si>
  <si>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</si>
  <si>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</si>
  <si>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</si>
  <si>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</si>
  <si>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</si>
  <si>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</si>
  <si>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</si>
  <si>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</si>
  <si>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</si>
  <si>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</si>
  <si>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</si>
  <si>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</si>
  <si>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</si>
  <si>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</si>
  <si>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</si>
  <si>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</si>
  <si>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</si>
  <si>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</si>
  <si>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</si>
  <si>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</si>
  <si>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</si>
  <si>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</si>
  <si>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</si>
  <si>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</si>
  <si>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</si>
  <si>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</si>
  <si>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</si>
  <si>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</si>
  <si>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</si>
  <si>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</si>
  <si>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</si>
  <si>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</si>
  <si>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</si>
  <si>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</si>
  <si>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</si>
  <si>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</si>
  <si>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</si>
  <si>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</si>
  <si>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</si>
  <si>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</si>
  <si>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</si>
  <si>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</si>
  <si>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</si>
  <si>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</si>
  <si>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</si>
  <si>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</si>
  <si>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</si>
  <si>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</si>
  <si>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</si>
  <si>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</si>
  <si>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</si>
  <si>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</si>
  <si>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</si>
  <si>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</si>
  <si>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</si>
  <si>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</si>
  <si>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</si>
  <si>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</si>
  <si>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</si>
  <si>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</si>
  <si>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</si>
  <si>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</si>
  <si>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</si>
  <si>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</si>
  <si>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</si>
  <si>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</si>
  <si>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</si>
  <si>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</si>
  <si>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</si>
  <si>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</si>
  <si>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</si>
  <si>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</si>
  <si>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</si>
  <si>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</si>
  <si>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</si>
  <si>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</si>
  <si>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</si>
  <si>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</si>
  <si>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</si>
  <si>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</si>
  <si>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</si>
  <si>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</si>
  <si>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</si>
  <si>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</si>
  <si>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</si>
  <si>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</si>
  <si>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</si>
  <si>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</si>
  <si>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</si>
  <si>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</si>
  <si>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</si>
  <si>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</si>
  <si>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</si>
  <si>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</si>
  <si>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</si>
  <si>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</si>
  <si>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</si>
  <si>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</si>
  <si>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</si>
  <si>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</si>
  <si>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£k</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</si>
  <si>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</si>
  <si>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</si>
  <si>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</si>
  <si>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</si>
  <si>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</si>
  <si>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</si>
  <si>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</si>
  <si>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</si>
  <si>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</si>
  <si>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</si>
  <si>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</si>
  <si>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</si>
  <si>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</si>
  <si>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</si>
  <si>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</si>
  <si>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</si>
  <si>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</si>
  <si>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</si>
  <si>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</si>
  <si>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</si>
  <si>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</si>
  <si>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</si>
  <si>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</si>
  <si>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</si>
  <si>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</si>
  <si>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</si>
  <si>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</si>
  <si>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Other</t>
  </si>
  <si>
    <t>Total Gross Costs - IT &amp; telecoms</t>
  </si>
  <si>
    <t>IT Project Opex - Role 1</t>
  </si>
  <si>
    <t>IT Project Opex - Role 2</t>
  </si>
  <si>
    <t>IT Project Opex - Role 3</t>
  </si>
  <si>
    <t>IT Project Opex - Split 1/3 per role</t>
  </si>
  <si>
    <t>Total IT Project Opex</t>
  </si>
  <si>
    <t>IT Run the Business Opex</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</si>
  <si>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</si>
  <si>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</si>
  <si>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</si>
  <si>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</si>
  <si>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</si>
  <si>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</si>
  <si>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</si>
  <si>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</si>
  <si>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</si>
  <si>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</si>
  <si>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</si>
  <si>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</si>
  <si>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</si>
  <si>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</si>
  <si>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</si>
  <si>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</si>
  <si>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</si>
  <si>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</si>
  <si>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</si>
  <si>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</si>
  <si>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</si>
  <si>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</si>
  <si>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</si>
  <si>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</si>
  <si>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</si>
  <si>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</si>
  <si>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</si>
  <si>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</si>
  <si>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</si>
  <si>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</si>
  <si>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</si>
  <si>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</si>
  <si>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</si>
  <si>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</si>
  <si>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</si>
  <si>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</si>
  <si>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SO Review Opex</t>
  </si>
  <si>
    <t>SO Review Capex</t>
  </si>
  <si>
    <t>SO Review Totex</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</si>
  <si>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</si>
  <si>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</si>
  <si>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</si>
  <si>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</si>
  <si>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</si>
  <si>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</si>
  <si>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</si>
  <si>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</si>
  <si>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</si>
  <si>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</si>
  <si>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t>-</t>
  </si>
  <si>
    <r>
      <t>Total NIA Expenditure (NIAE</t>
    </r>
    <r>
      <rPr>
        <b/>
        <vertAlign val="subscript"/>
        <sz val="10"/>
        <color theme="1"/>
        <rFont val="Verdana"/>
        <family val="2"/>
      </rPr>
      <t>t</t>
    </r>
    <r>
      <rPr>
        <b/>
        <sz val="10"/>
        <color theme="1"/>
        <rFont val="Verdana"/>
        <family val="2"/>
      </rPr>
      <t>)</t>
    </r>
  </si>
  <si>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</si>
  <si>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</si>
  <si>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Unrecoverable NIA Expenditure (which cannot be recovered as Total NIA Expenditure) by activity / project</t>
  </si>
  <si>
    <t>Internal Expenditure</t>
  </si>
  <si>
    <t>Total NIA Expenditure on internal resources</t>
  </si>
  <si>
    <t>Network Innovation Allowance to be recovered</t>
  </si>
  <si>
    <r>
      <t>Maximum Network Innovation Allowance that can be recovered over RIIO-2, as specified in SpC 4.6 (TNIA</t>
    </r>
    <r>
      <rPr>
        <b/>
        <vertAlign val="subscript"/>
        <sz val="10"/>
        <color theme="1"/>
        <rFont val="Verdana"/>
        <family val="2"/>
      </rPr>
      <t>t</t>
    </r>
    <r>
      <rPr>
        <b/>
        <sz val="10"/>
        <color theme="1"/>
        <rFont val="Verdana"/>
        <family val="2"/>
      </rPr>
      <t>)</t>
    </r>
  </si>
  <si>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</si>
  <si>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</si>
  <si>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</si>
  <si>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</si>
  <si>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</si>
  <si>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</si>
  <si>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</si>
  <si>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</si>
  <si>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</si>
  <si>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</si>
  <si>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</si>
  <si>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</si>
  <si>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</si>
  <si>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</si>
  <si>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</si>
  <si>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</si>
  <si>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</si>
  <si>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</si>
  <si>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</si>
  <si>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</si>
  <si>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</si>
  <si>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</si>
  <si>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</si>
  <si>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</si>
  <si>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</si>
  <si>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</si>
  <si>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</si>
  <si>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</si>
  <si>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</si>
  <si>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</si>
  <si>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</si>
  <si>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</si>
  <si>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</si>
  <si>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</si>
  <si>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</si>
  <si>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</si>
  <si>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</si>
  <si>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</si>
  <si>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</si>
  <si>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</si>
  <si>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</si>
  <si>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</si>
  <si>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</si>
  <si>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</si>
  <si>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</si>
  <si>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</si>
  <si>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</si>
  <si>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</si>
  <si>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</si>
  <si>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</si>
  <si>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</si>
  <si>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</si>
  <si>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</si>
  <si>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</si>
  <si>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</si>
  <si>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</si>
  <si>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</si>
  <si>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</si>
  <si>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</si>
  <si>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</si>
  <si>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</si>
  <si>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</si>
  <si>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</si>
  <si>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</si>
  <si>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</si>
  <si>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</si>
  <si>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</si>
  <si>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</si>
  <si>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</si>
  <si>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</si>
  <si>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</si>
  <si>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</si>
  <si>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</si>
  <si>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</si>
  <si>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</si>
  <si>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</si>
  <si>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</si>
  <si>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</si>
  <si>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</si>
  <si>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</si>
  <si>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</si>
  <si>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</si>
  <si>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</si>
  <si>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</si>
  <si>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Deleted 1.8 - Inflation Update no longer required, all pass-through are nominal - per our approach in other sectors</t>
  </si>
  <si>
    <t>1.8 Inflation Update</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</si>
  <si>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</si>
  <si>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</si>
  <si>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</si>
  <si>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r>
      <t>SOPTt = RBt + EDEt + SOBDt + WCF</t>
    </r>
    <r>
      <rPr>
        <vertAlign val="subscript"/>
        <sz val="10"/>
        <color rgb="FF000000"/>
        <rFont val="Verdana"/>
        <family val="2"/>
      </rPr>
      <t>t</t>
    </r>
  </si>
  <si>
    <t>Cell B14 changed from "Pass through costs (PTt)" to "Allowed Pass through costs (SOPTt) reflect contents correctly</t>
  </si>
  <si>
    <t>Future System Operator</t>
  </si>
  <si>
    <r>
      <t>FSO</t>
    </r>
    <r>
      <rPr>
        <vertAlign val="subscript"/>
        <sz val="10"/>
        <color theme="1"/>
        <rFont val="Verdana"/>
        <family val="2"/>
      </rPr>
      <t>t</t>
    </r>
  </si>
  <si>
    <t>Added input line for FSOt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</si>
</sst>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1">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1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auto="1"/>
      </left>
      <right/>
      <top/>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629">
    <xf numFmtId="0" fontId="0" fillId="0" borderId="0"/>
    <xf numFmtId="0" fontId="9" fillId="0" borderId="0"/>
    <xf numFmtId="0" fontId="9" fillId="0" borderId="0"/>
    <xf numFmtId="0" fontId="9" fillId="0" borderId="0"/>
    <xf numFmtId="0" fontId="9" fillId="0" borderId="0"/>
    <xf numFmtId="0" fontId="6" fillId="35" borderId="0" applyNumberFormat="0" applyBorder="0" applyAlignment="0" applyProtection="0"/>
    <xf numFmtId="0" fontId="15" fillId="36" borderId="0" applyNumberFormat="0" applyBorder="0" applyAlignment="0" applyProtection="0"/>
    <xf numFmtId="0" fontId="6" fillId="0" borderId="0"/>
    <xf numFmtId="0" fontId="6" fillId="37" borderId="0" applyNumberFormat="0" applyFont="0" applyBorder="0" applyAlignment="0" applyProtection="0"/>
    <xf numFmtId="4" fontId="6" fillId="38" borderId="0" applyBorder="0" applyAlignment="0" applyProtection="0"/>
    <xf numFmtId="4" fontId="6" fillId="39" borderId="0"/>
    <xf numFmtId="4" fontId="6" fillId="40" borderId="0"/>
    <xf numFmtId="0" fontId="16" fillId="0" borderId="19" applyFill="0"/>
    <xf numFmtId="0" fontId="18" fillId="0" borderId="0"/>
    <xf numFmtId="0" fontId="22" fillId="0" borderId="0" applyNumberFormat="0" applyFill="0" applyBorder="0" applyAlignment="0" applyProtection="0">
      <alignment vertical="top"/>
      <protection locked="0"/>
    </xf>
    <xf numFmtId="0" fontId="17" fillId="0" borderId="0"/>
    <xf numFmtId="0" fontId="6" fillId="0" borderId="0"/>
    <xf numFmtId="0" fontId="17" fillId="0" borderId="0"/>
    <xf numFmtId="0" fontId="6" fillId="0" borderId="0"/>
    <xf numFmtId="0" fontId="17" fillId="0" borderId="0"/>
    <xf numFmtId="0" fontId="18" fillId="0" borderId="0"/>
    <xf numFmtId="0" fontId="17" fillId="0" borderId="0"/>
    <xf numFmtId="170" fontId="17" fillId="0" borderId="0" applyFont="0" applyFill="0" applyBorder="0" applyAlignment="0" applyProtection="0"/>
    <xf numFmtId="4" fontId="33" fillId="67" borderId="84" applyNumberFormat="0" applyProtection="0">
      <alignment horizontal="right" vertical="center"/>
    </xf>
    <xf numFmtId="0" fontId="18" fillId="0" borderId="0"/>
    <xf numFmtId="0" fontId="18" fillId="0" borderId="0"/>
    <xf numFmtId="0" fontId="18" fillId="0" borderId="0"/>
    <xf numFmtId="0" fontId="28" fillId="48" borderId="0" applyNumberFormat="0" applyBorder="0" applyAlignment="0" applyProtection="0"/>
    <xf numFmtId="0" fontId="28" fillId="49" borderId="0" applyNumberFormat="0" applyBorder="0" applyAlignment="0" applyProtection="0"/>
    <xf numFmtId="0" fontId="29"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9" fillId="56"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9" fillId="49" borderId="0" applyNumberFormat="0" applyBorder="0" applyAlignment="0" applyProtection="0"/>
    <xf numFmtId="0" fontId="28" fillId="57"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9" fontId="16" fillId="0" borderId="0" applyFont="0" applyFill="0" applyBorder="0" applyAlignment="0" applyProtection="0"/>
    <xf numFmtId="4" fontId="31" fillId="62"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0" fontId="31" fillId="62" borderId="30" applyNumberFormat="0" applyProtection="0">
      <alignment horizontal="left" vertical="top" indent="1"/>
    </xf>
    <xf numFmtId="4" fontId="31" fillId="63" borderId="0" applyNumberFormat="0" applyProtection="0">
      <alignment horizontal="left" vertical="center" indent="1"/>
    </xf>
    <xf numFmtId="4" fontId="33" fillId="64"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31" fillId="73" borderId="31" applyNumberFormat="0" applyProtection="0">
      <alignment horizontal="left" vertical="center" indent="1"/>
    </xf>
    <xf numFmtId="4" fontId="33" fillId="74" borderId="0" applyNumberFormat="0" applyProtection="0">
      <alignment horizontal="left" vertical="center" indent="1"/>
    </xf>
    <xf numFmtId="4" fontId="34" fillId="75" borderId="0" applyNumberFormat="0" applyProtection="0">
      <alignment horizontal="left" vertical="center" indent="1"/>
    </xf>
    <xf numFmtId="4" fontId="33" fillId="63" borderId="30" applyNumberFormat="0" applyProtection="0">
      <alignment horizontal="right" vertical="center"/>
    </xf>
    <xf numFmtId="4" fontId="33" fillId="74" borderId="0" applyNumberFormat="0" applyProtection="0">
      <alignment horizontal="left" vertical="center" indent="1"/>
    </xf>
    <xf numFmtId="4" fontId="33" fillId="63" borderId="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17" fillId="77" borderId="19" applyNumberFormat="0">
      <protection locked="0"/>
    </xf>
    <xf numFmtId="4" fontId="33" fillId="78"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35" fillId="74" borderId="30" applyNumberFormat="0" applyProtection="0">
      <alignment horizontal="right" vertical="center"/>
    </xf>
    <xf numFmtId="4" fontId="33" fillId="63" borderId="30" applyNumberFormat="0" applyProtection="0">
      <alignment horizontal="left" vertical="center" indent="1"/>
    </xf>
    <xf numFmtId="0" fontId="33" fillId="63" borderId="30" applyNumberFormat="0" applyProtection="0">
      <alignment horizontal="left" vertical="top" indent="1"/>
    </xf>
    <xf numFmtId="4" fontId="36" fillId="79" borderId="0" applyNumberFormat="0" applyProtection="0">
      <alignment horizontal="left" vertical="center" indent="1"/>
    </xf>
    <xf numFmtId="4" fontId="37" fillId="74" borderId="30" applyNumberFormat="0" applyProtection="0">
      <alignment horizontal="right" vertical="center"/>
    </xf>
    <xf numFmtId="0" fontId="38" fillId="0" borderId="0" applyNumberFormat="0" applyFill="0" applyBorder="0" applyAlignment="0" applyProtection="0"/>
    <xf numFmtId="0" fontId="17" fillId="0" borderId="0"/>
    <xf numFmtId="9" fontId="39" fillId="0" borderId="0" applyFont="0" applyFill="0" applyBorder="0" applyAlignment="0" applyProtection="0"/>
    <xf numFmtId="0" fontId="17" fillId="0" borderId="0"/>
    <xf numFmtId="0" fontId="18" fillId="0" borderId="0"/>
    <xf numFmtId="0" fontId="18" fillId="0" borderId="0"/>
    <xf numFmtId="165" fontId="18" fillId="0" borderId="0" applyFont="0" applyFill="0" applyBorder="0" applyAlignment="0" applyProtection="0"/>
    <xf numFmtId="0" fontId="17" fillId="0" borderId="0"/>
    <xf numFmtId="0" fontId="33" fillId="63" borderId="0" applyNumberFormat="0" applyBorder="0" applyAlignment="0" applyProtection="0"/>
    <xf numFmtId="0" fontId="33" fillId="65" borderId="0" applyNumberFormat="0" applyBorder="0" applyAlignment="0" applyProtection="0"/>
    <xf numFmtId="0" fontId="33" fillId="78" borderId="0" applyNumberFormat="0" applyBorder="0" applyAlignment="0" applyProtection="0"/>
    <xf numFmtId="0" fontId="33" fillId="77" borderId="0" applyNumberFormat="0" applyBorder="0" applyAlignment="0" applyProtection="0"/>
    <xf numFmtId="0" fontId="33" fillId="76" borderId="0" applyNumberFormat="0" applyBorder="0" applyAlignment="0" applyProtection="0"/>
    <xf numFmtId="0" fontId="33" fillId="64"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3" fillId="70" borderId="0" applyNumberFormat="0" applyBorder="0" applyAlignment="0" applyProtection="0"/>
    <xf numFmtId="0" fontId="33" fillId="84" borderId="0" applyNumberFormat="0" applyBorder="0" applyAlignment="0" applyProtection="0"/>
    <xf numFmtId="0" fontId="33" fillId="75" borderId="0" applyNumberFormat="0" applyBorder="0" applyAlignment="0" applyProtection="0"/>
    <xf numFmtId="0" fontId="33" fillId="85" borderId="0" applyNumberFormat="0" applyBorder="0" applyAlignment="0" applyProtection="0"/>
    <xf numFmtId="0" fontId="56" fillId="75" borderId="0" applyNumberFormat="0" applyBorder="0" applyAlignment="0" applyProtection="0"/>
    <xf numFmtId="0" fontId="56" fillId="65" borderId="0" applyNumberFormat="0" applyBorder="0" applyAlignment="0" applyProtection="0"/>
    <xf numFmtId="0" fontId="56" fillId="70" borderId="0" applyNumberFormat="0" applyBorder="0" applyAlignment="0" applyProtection="0"/>
    <xf numFmtId="0" fontId="56" fillId="84" borderId="0" applyNumberFormat="0" applyBorder="0" applyAlignment="0" applyProtection="0"/>
    <xf numFmtId="0" fontId="56" fillId="75" borderId="0" applyNumberFormat="0" applyBorder="0" applyAlignment="0" applyProtection="0"/>
    <xf numFmtId="0" fontId="56" fillId="85" borderId="0" applyNumberFormat="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53" borderId="0" applyNumberFormat="0" applyBorder="0" applyAlignment="0" applyProtection="0"/>
    <xf numFmtId="0" fontId="29" fillId="88" borderId="0" applyNumberFormat="0" applyBorder="0" applyAlignment="0" applyProtection="0"/>
    <xf numFmtId="0" fontId="29" fillId="89" borderId="0" applyNumberFormat="0" applyBorder="0" applyAlignment="0" applyProtection="0"/>
    <xf numFmtId="0" fontId="29" fillId="90" borderId="0" applyNumberFormat="0" applyBorder="0" applyAlignment="0" applyProtection="0"/>
    <xf numFmtId="0" fontId="57" fillId="52" borderId="0" applyNumberFormat="0" applyBorder="0" applyAlignment="0" applyProtection="0"/>
    <xf numFmtId="0" fontId="58" fillId="91" borderId="33" applyNumberFormat="0" applyAlignment="0" applyProtection="0"/>
    <xf numFmtId="0" fontId="59" fillId="53" borderId="34" applyNumberFormat="0" applyAlignment="0" applyProtection="0"/>
    <xf numFmtId="0" fontId="60" fillId="0" borderId="0" applyNumberFormat="0" applyFill="0" applyBorder="0" applyAlignment="0" applyProtection="0"/>
    <xf numFmtId="0" fontId="61" fillId="92" borderId="0" applyNumberFormat="0" applyBorder="0" applyAlignment="0" applyProtection="0"/>
    <xf numFmtId="0" fontId="62" fillId="0" borderId="35" applyNumberFormat="0" applyFill="0" applyAlignment="0" applyProtection="0"/>
    <xf numFmtId="0" fontId="63" fillId="0" borderId="36" applyNumberFormat="0" applyFill="0" applyAlignment="0" applyProtection="0"/>
    <xf numFmtId="0" fontId="64" fillId="0" borderId="37" applyNumberFormat="0" applyFill="0" applyAlignment="0" applyProtection="0"/>
    <xf numFmtId="0" fontId="64" fillId="0" borderId="0" applyNumberFormat="0" applyFill="0" applyBorder="0" applyAlignment="0" applyProtection="0"/>
    <xf numFmtId="0" fontId="65" fillId="58" borderId="33" applyNumberFormat="0" applyAlignment="0" applyProtection="0"/>
    <xf numFmtId="0" fontId="66" fillId="0" borderId="38" applyNumberFormat="0" applyFill="0" applyAlignment="0" applyProtection="0"/>
    <xf numFmtId="0" fontId="67" fillId="58" borderId="0" applyNumberFormat="0" applyBorder="0" applyAlignment="0" applyProtection="0"/>
    <xf numFmtId="0" fontId="17" fillId="57" borderId="39" applyNumberFormat="0" applyFont="0" applyAlignment="0" applyProtection="0"/>
    <xf numFmtId="0" fontId="68" fillId="91" borderId="40" applyNumberFormat="0" applyAlignment="0" applyProtection="0"/>
    <xf numFmtId="0" fontId="29" fillId="90" borderId="0" applyNumberFormat="0" applyBorder="0" applyAlignment="0" applyProtection="0"/>
    <xf numFmtId="0" fontId="29" fillId="89" borderId="0" applyNumberFormat="0" applyBorder="0" applyAlignment="0" applyProtection="0"/>
    <xf numFmtId="0" fontId="29" fillId="88" borderId="0" applyNumberFormat="0" applyBorder="0" applyAlignment="0" applyProtection="0"/>
    <xf numFmtId="0" fontId="29" fillId="53"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0" fontId="38" fillId="0" borderId="0" applyNumberFormat="0" applyFill="0" applyBorder="0" applyAlignment="0" applyProtection="0"/>
    <xf numFmtId="0" fontId="30" fillId="0" borderId="41" applyNumberFormat="0" applyFill="0" applyAlignment="0" applyProtection="0"/>
    <xf numFmtId="0" fontId="69" fillId="0" borderId="0" applyNumberFormat="0" applyFill="0" applyBorder="0" applyAlignment="0" applyProtection="0"/>
    <xf numFmtId="0" fontId="26" fillId="0" borderId="0"/>
    <xf numFmtId="4" fontId="33" fillId="74" borderId="0" applyNumberFormat="0" applyProtection="0">
      <alignment horizontal="left" vertical="center" indent="1"/>
    </xf>
    <xf numFmtId="4" fontId="33" fillId="63" borderId="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4" fontId="70" fillId="96" borderId="42" applyNumberFormat="0" applyProtection="0">
      <alignment horizontal="left" vertical="center" indent="1"/>
    </xf>
    <xf numFmtId="4" fontId="70" fillId="96" borderId="42" applyNumberFormat="0" applyProtection="0">
      <alignment horizontal="left" vertical="center" indent="1"/>
    </xf>
    <xf numFmtId="0" fontId="70" fillId="75" borderId="30" applyNumberFormat="0" applyProtection="0">
      <alignment horizontal="left" vertical="top" indent="1"/>
    </xf>
    <xf numFmtId="0" fontId="70" fillId="63" borderId="30" applyNumberFormat="0" applyProtection="0">
      <alignment horizontal="left" vertical="top" indent="1"/>
    </xf>
    <xf numFmtId="0" fontId="70" fillId="76" borderId="30" applyNumberFormat="0" applyProtection="0">
      <alignment horizontal="left" vertical="top" indent="1"/>
    </xf>
    <xf numFmtId="0" fontId="70" fillId="74" borderId="30" applyNumberFormat="0" applyProtection="0">
      <alignment horizontal="left" vertical="top" indent="1"/>
    </xf>
    <xf numFmtId="4" fontId="70" fillId="0" borderId="42" applyNumberFormat="0" applyProtection="0">
      <alignment horizontal="right" vertical="center"/>
    </xf>
    <xf numFmtId="0" fontId="17" fillId="0" borderId="0"/>
    <xf numFmtId="0" fontId="17" fillId="0" borderId="0"/>
    <xf numFmtId="0" fontId="70" fillId="97" borderId="0"/>
    <xf numFmtId="0" fontId="29" fillId="86" borderId="0" applyNumberFormat="0" applyBorder="0" applyAlignment="0" applyProtection="0"/>
    <xf numFmtId="0" fontId="28" fillId="98" borderId="0" applyNumberFormat="0" applyBorder="0" applyAlignment="0" applyProtection="0"/>
    <xf numFmtId="0" fontId="28" fillId="56" borderId="0" applyNumberFormat="0" applyBorder="0" applyAlignment="0" applyProtection="0"/>
    <xf numFmtId="0" fontId="29" fillId="99" borderId="0" applyNumberFormat="0" applyBorder="0" applyAlignment="0" applyProtection="0"/>
    <xf numFmtId="0" fontId="29" fillId="87" borderId="0" applyNumberFormat="0" applyBorder="0" applyAlignment="0" applyProtection="0"/>
    <xf numFmtId="0" fontId="28" fillId="100" borderId="0" applyNumberFormat="0" applyBorder="0" applyAlignment="0" applyProtection="0"/>
    <xf numFmtId="0" fontId="28" fillId="55" borderId="0" applyNumberFormat="0" applyBorder="0" applyAlignment="0" applyProtection="0"/>
    <xf numFmtId="0" fontId="29" fillId="52" borderId="0" applyNumberFormat="0" applyBorder="0" applyAlignment="0" applyProtection="0"/>
    <xf numFmtId="0" fontId="29" fillId="101" borderId="0" applyNumberFormat="0" applyBorder="0" applyAlignment="0" applyProtection="0"/>
    <xf numFmtId="0" fontId="28" fillId="102" borderId="0" applyNumberFormat="0" applyBorder="0" applyAlignment="0" applyProtection="0"/>
    <xf numFmtId="0" fontId="28" fillId="103" borderId="0" applyNumberFormat="0" applyBorder="0" applyAlignment="0" applyProtection="0"/>
    <xf numFmtId="0" fontId="29" fillId="104" borderId="0" applyNumberFormat="0" applyBorder="0" applyAlignment="0" applyProtection="0"/>
    <xf numFmtId="0" fontId="29" fillId="105" borderId="0" applyNumberFormat="0" applyBorder="0" applyAlignment="0" applyProtection="0"/>
    <xf numFmtId="0" fontId="28" fillId="100" borderId="0" applyNumberFormat="0" applyBorder="0" applyAlignment="0" applyProtection="0"/>
    <xf numFmtId="0" fontId="28" fillId="53" borderId="0" applyNumberFormat="0" applyBorder="0" applyAlignment="0" applyProtection="0"/>
    <xf numFmtId="0" fontId="29" fillId="55" borderId="0" applyNumberFormat="0" applyBorder="0" applyAlignment="0" applyProtection="0"/>
    <xf numFmtId="0" fontId="29" fillId="99" borderId="0" applyNumberFormat="0" applyBorder="0" applyAlignment="0" applyProtection="0"/>
    <xf numFmtId="0" fontId="28" fillId="54"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28" fillId="58" borderId="0" applyNumberFormat="0" applyBorder="0" applyAlignment="0" applyProtection="0"/>
    <xf numFmtId="0" fontId="29" fillId="107" borderId="0" applyNumberFormat="0" applyBorder="0" applyAlignment="0" applyProtection="0"/>
    <xf numFmtId="0" fontId="77" fillId="57" borderId="0" applyNumberFormat="0" applyBorder="0" applyAlignment="0" applyProtection="0"/>
    <xf numFmtId="0" fontId="78" fillId="108" borderId="42" applyNumberFormat="0" applyAlignment="0" applyProtection="0"/>
    <xf numFmtId="0" fontId="59" fillId="105" borderId="34" applyNumberFormat="0" applyAlignment="0" applyProtection="0"/>
    <xf numFmtId="0" fontId="30" fillId="109" borderId="0" applyNumberFormat="0" applyBorder="0" applyAlignment="0" applyProtection="0"/>
    <xf numFmtId="0" fontId="30" fillId="110" borderId="0" applyNumberFormat="0" applyBorder="0" applyAlignment="0" applyProtection="0"/>
    <xf numFmtId="0" fontId="28" fillId="103" borderId="0" applyNumberFormat="0" applyBorder="0" applyAlignment="0" applyProtection="0"/>
    <xf numFmtId="0" fontId="62" fillId="0" borderId="35" applyNumberFormat="0" applyFill="0" applyAlignment="0" applyProtection="0"/>
    <xf numFmtId="0" fontId="63" fillId="0" borderId="43" applyNumberFormat="0" applyFill="0" applyAlignment="0" applyProtection="0"/>
    <xf numFmtId="0" fontId="64" fillId="0" borderId="44" applyNumberFormat="0" applyFill="0" applyAlignment="0" applyProtection="0"/>
    <xf numFmtId="0" fontId="64" fillId="0" borderId="0" applyNumberFormat="0" applyFill="0" applyBorder="0" applyAlignment="0" applyProtection="0"/>
    <xf numFmtId="0" fontId="65" fillId="58" borderId="42" applyNumberFormat="0" applyAlignment="0" applyProtection="0"/>
    <xf numFmtId="0" fontId="61" fillId="0" borderId="45" applyNumberFormat="0" applyFill="0" applyAlignment="0" applyProtection="0"/>
    <xf numFmtId="0" fontId="61" fillId="58" borderId="0" applyNumberFormat="0" applyBorder="0" applyAlignment="0" applyProtection="0"/>
    <xf numFmtId="0" fontId="70" fillId="57" borderId="42" applyNumberFormat="0" applyFont="0" applyAlignment="0" applyProtection="0"/>
    <xf numFmtId="0" fontId="68" fillId="108" borderId="40" applyNumberFormat="0" applyAlignment="0" applyProtection="0"/>
    <xf numFmtId="4" fontId="70" fillId="62" borderId="42" applyNumberFormat="0" applyProtection="0">
      <alignment vertical="center"/>
    </xf>
    <xf numFmtId="4" fontId="80" fillId="111" borderId="42" applyNumberFormat="0" applyProtection="0">
      <alignment vertical="center"/>
    </xf>
    <xf numFmtId="4" fontId="70" fillId="111" borderId="42" applyNumberFormat="0" applyProtection="0">
      <alignment horizontal="left" vertical="center" indent="1"/>
    </xf>
    <xf numFmtId="0" fontId="74" fillId="62" borderId="30" applyNumberFormat="0" applyProtection="0">
      <alignment horizontal="left" vertical="top"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17" fillId="75" borderId="46" applyNumberFormat="0" applyProtection="0">
      <alignment horizontal="left" vertical="center" indent="1"/>
    </xf>
    <xf numFmtId="4" fontId="17" fillId="75"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0" fontId="70" fillId="77" borderId="47" applyNumberFormat="0">
      <protection locked="0"/>
    </xf>
    <xf numFmtId="0" fontId="72" fillId="75" borderId="48" applyBorder="0"/>
    <xf numFmtId="4" fontId="73" fillId="78" borderId="30" applyNumberFormat="0" applyProtection="0">
      <alignment vertical="center"/>
    </xf>
    <xf numFmtId="4" fontId="80" fillId="82" borderId="19" applyNumberFormat="0" applyProtection="0">
      <alignment vertical="center"/>
    </xf>
    <xf numFmtId="4" fontId="73" fillId="84" borderId="30" applyNumberFormat="0" applyProtection="0">
      <alignment horizontal="left" vertical="center" indent="1"/>
    </xf>
    <xf numFmtId="0" fontId="73" fillId="78" borderId="30" applyNumberFormat="0" applyProtection="0">
      <alignment horizontal="left" vertical="top" indent="1"/>
    </xf>
    <xf numFmtId="4" fontId="80" fillId="81" borderId="42" applyNumberFormat="0" applyProtection="0">
      <alignment horizontal="right" vertical="center"/>
    </xf>
    <xf numFmtId="0" fontId="73" fillId="63" borderId="30" applyNumberFormat="0" applyProtection="0">
      <alignment horizontal="left" vertical="top" indent="1"/>
    </xf>
    <xf numFmtId="4" fontId="75" fillId="79" borderId="46" applyNumberFormat="0" applyProtection="0">
      <alignment horizontal="left" vertical="center" indent="1"/>
    </xf>
    <xf numFmtId="0" fontId="70" fillId="114" borderId="19"/>
    <xf numFmtId="4" fontId="76" fillId="77" borderId="42" applyNumberFormat="0" applyProtection="0">
      <alignment horizontal="right" vertical="center"/>
    </xf>
    <xf numFmtId="0" fontId="30" fillId="0" borderId="41" applyNumberFormat="0" applyFill="0" applyAlignment="0" applyProtection="0"/>
    <xf numFmtId="0" fontId="79" fillId="0" borderId="0" applyNumberFormat="0" applyFill="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101" borderId="0" applyNumberFormat="0" applyBorder="0" applyAlignment="0" applyProtection="0"/>
    <xf numFmtId="0" fontId="29" fillId="105"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99" borderId="0" applyNumberFormat="0" applyBorder="0" applyAlignment="0" applyProtection="0"/>
    <xf numFmtId="0" fontId="29" fillId="105" borderId="0" applyNumberFormat="0" applyBorder="0" applyAlignment="0" applyProtection="0"/>
    <xf numFmtId="0" fontId="29" fillId="101"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9" fontId="17" fillId="0" borderId="0" applyFont="0" applyFill="0" applyBorder="0" applyAlignment="0" applyProtection="0"/>
    <xf numFmtId="0" fontId="70" fillId="97" borderId="0"/>
    <xf numFmtId="0" fontId="29" fillId="86" borderId="0" applyNumberFormat="0" applyBorder="0" applyAlignment="0" applyProtection="0"/>
    <xf numFmtId="0" fontId="29" fillId="87" borderId="0" applyNumberFormat="0" applyBorder="0" applyAlignment="0" applyProtection="0"/>
    <xf numFmtId="0" fontId="29" fillId="101" borderId="0" applyNumberFormat="0" applyBorder="0" applyAlignment="0" applyProtection="0"/>
    <xf numFmtId="0" fontId="29" fillId="105" borderId="0" applyNumberFormat="0" applyBorder="0" applyAlignment="0" applyProtection="0"/>
    <xf numFmtId="0" fontId="29" fillId="99" borderId="0" applyNumberFormat="0" applyBorder="0" applyAlignment="0" applyProtection="0"/>
    <xf numFmtId="0" fontId="29" fillId="106" borderId="0" applyNumberFormat="0" applyBorder="0" applyAlignment="0" applyProtection="0"/>
    <xf numFmtId="0" fontId="17" fillId="0" borderId="0"/>
    <xf numFmtId="0" fontId="26" fillId="0" borderId="0"/>
    <xf numFmtId="0" fontId="17" fillId="0" borderId="0"/>
    <xf numFmtId="9" fontId="17" fillId="0" borderId="0" applyFont="0" applyFill="0" applyBorder="0" applyAlignment="0" applyProtection="0"/>
    <xf numFmtId="9" fontId="26" fillId="0" borderId="0" applyFont="0" applyFill="0" applyBorder="0" applyAlignment="0" applyProtection="0"/>
    <xf numFmtId="0" fontId="17" fillId="0" borderId="0"/>
    <xf numFmtId="0" fontId="71" fillId="0" borderId="0" applyNumberFormat="0" applyFill="0" applyBorder="0" applyAlignment="0" applyProtection="0"/>
    <xf numFmtId="9" fontId="17" fillId="0" borderId="0" applyFont="0" applyFill="0" applyBorder="0" applyAlignment="0" applyProtection="0"/>
    <xf numFmtId="0" fontId="70" fillId="97" borderId="0"/>
    <xf numFmtId="0" fontId="17" fillId="0" borderId="0"/>
    <xf numFmtId="9" fontId="17" fillId="0" borderId="0" applyFont="0" applyFill="0" applyBorder="0" applyAlignment="0" applyProtection="0"/>
    <xf numFmtId="0" fontId="28" fillId="119" borderId="0" applyNumberFormat="0" applyBorder="0" applyAlignment="0" applyProtection="0"/>
    <xf numFmtId="0" fontId="33" fillId="63" borderId="0" applyNumberFormat="0" applyBorder="0" applyAlignment="0" applyProtection="0"/>
    <xf numFmtId="0" fontId="28" fillId="116" borderId="0" applyNumberFormat="0" applyBorder="0" applyAlignment="0" applyProtection="0"/>
    <xf numFmtId="0" fontId="84" fillId="0" borderId="0"/>
    <xf numFmtId="0" fontId="17" fillId="0" borderId="0"/>
    <xf numFmtId="9" fontId="17" fillId="0" borderId="0" applyFont="0" applyFill="0" applyBorder="0" applyAlignment="0" applyProtection="0"/>
    <xf numFmtId="0" fontId="33" fillId="75" borderId="0" applyNumberFormat="0" applyBorder="0" applyAlignment="0" applyProtection="0"/>
    <xf numFmtId="0" fontId="28" fillId="84" borderId="0" applyNumberFormat="0" applyBorder="0" applyAlignment="0" applyProtection="0"/>
    <xf numFmtId="0" fontId="33" fillId="84" borderId="0" applyNumberFormat="0" applyBorder="0" applyAlignment="0" applyProtection="0"/>
    <xf numFmtId="0" fontId="29" fillId="124" borderId="0" applyNumberFormat="0" applyBorder="0" applyAlignment="0" applyProtection="0"/>
    <xf numFmtId="0" fontId="28" fillId="51" borderId="0" applyNumberFormat="0" applyBorder="0" applyAlignment="0" applyProtection="0"/>
    <xf numFmtId="0" fontId="29" fillId="87"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56" fillId="75"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56" fillId="67" borderId="0" applyNumberFormat="0" applyBorder="0" applyAlignment="0" applyProtection="0"/>
    <xf numFmtId="0" fontId="29" fillId="123" borderId="0" applyNumberFormat="0" applyBorder="0" applyAlignment="0" applyProtection="0"/>
    <xf numFmtId="0" fontId="56" fillId="121" borderId="0" applyNumberFormat="0" applyBorder="0" applyAlignment="0" applyProtection="0"/>
    <xf numFmtId="0" fontId="56" fillId="84" borderId="0" applyNumberFormat="0" applyBorder="0" applyAlignment="0" applyProtection="0"/>
    <xf numFmtId="0" fontId="56" fillId="84" borderId="0" applyNumberFormat="0" applyBorder="0" applyAlignment="0" applyProtection="0"/>
    <xf numFmtId="0" fontId="56" fillId="65" borderId="0" applyNumberFormat="0" applyBorder="0" applyAlignment="0" applyProtection="0"/>
    <xf numFmtId="0" fontId="29" fillId="72" borderId="0" applyNumberFormat="0" applyBorder="0" applyAlignment="0" applyProtection="0"/>
    <xf numFmtId="0" fontId="56" fillId="70" borderId="0" applyNumberFormat="0" applyBorder="0" applyAlignment="0" applyProtection="0"/>
    <xf numFmtId="0" fontId="56" fillId="65" borderId="0" applyNumberFormat="0" applyBorder="0" applyAlignment="0" applyProtection="0"/>
    <xf numFmtId="0" fontId="29" fillId="122"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29" fillId="122" borderId="0" applyNumberFormat="0" applyBorder="0" applyAlignment="0" applyProtection="0"/>
    <xf numFmtId="0" fontId="33" fillId="85"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33" fillId="75" borderId="0" applyNumberFormat="0" applyBorder="0" applyAlignment="0" applyProtection="0"/>
    <xf numFmtId="0" fontId="33" fillId="84" borderId="0" applyNumberFormat="0" applyBorder="0" applyAlignment="0" applyProtection="0"/>
    <xf numFmtId="0" fontId="33" fillId="84" borderId="0" applyNumberFormat="0" applyBorder="0" applyAlignment="0" applyProtection="0"/>
    <xf numFmtId="0" fontId="28" fillId="118" borderId="0" applyNumberFormat="0" applyBorder="0" applyAlignment="0" applyProtection="0"/>
    <xf numFmtId="0" fontId="28" fillId="118" borderId="0" applyNumberFormat="0" applyBorder="0" applyAlignment="0" applyProtection="0"/>
    <xf numFmtId="0" fontId="33" fillId="120"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33"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28" fillId="118" borderId="0" applyNumberFormat="0" applyBorder="0" applyAlignment="0" applyProtection="0"/>
    <xf numFmtId="0" fontId="33" fillId="11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28" fillId="116" borderId="0" applyNumberFormat="0" applyBorder="0" applyAlignment="0" applyProtection="0"/>
    <xf numFmtId="0" fontId="33" fillId="71"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28" fillId="115" borderId="0" applyNumberFormat="0" applyBorder="0" applyAlignment="0" applyProtection="0"/>
    <xf numFmtId="0" fontId="28" fillId="115" borderId="0" applyNumberFormat="0" applyBorder="0" applyAlignment="0" applyProtection="0"/>
    <xf numFmtId="0" fontId="33" fillId="74"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84" fillId="0" borderId="0"/>
    <xf numFmtId="0" fontId="84" fillId="0" borderId="0"/>
    <xf numFmtId="0" fontId="17" fillId="0" borderId="0"/>
    <xf numFmtId="0" fontId="17" fillId="0" borderId="0"/>
    <xf numFmtId="0" fontId="17" fillId="0" borderId="0"/>
    <xf numFmtId="0" fontId="99" fillId="0" borderId="0"/>
    <xf numFmtId="0" fontId="17" fillId="0" borderId="0"/>
    <xf numFmtId="0" fontId="84" fillId="0" borderId="0"/>
    <xf numFmtId="0" fontId="84" fillId="0" borderId="0"/>
    <xf numFmtId="0" fontId="84" fillId="0" borderId="0"/>
    <xf numFmtId="0" fontId="17" fillId="0" borderId="0" applyFont="0" applyFill="0" applyBorder="0" applyAlignment="0" applyProtection="0"/>
    <xf numFmtId="0" fontId="17" fillId="0" borderId="0"/>
    <xf numFmtId="0" fontId="29" fillId="124" borderId="0" applyNumberFormat="0" applyBorder="0" applyAlignment="0" applyProtection="0"/>
    <xf numFmtId="0" fontId="29" fillId="86" borderId="0" applyNumberFormat="0" applyBorder="0" applyAlignment="0" applyProtection="0"/>
    <xf numFmtId="0" fontId="56" fillId="75" borderId="0" applyNumberFormat="0" applyBorder="0" applyAlignment="0" applyProtection="0"/>
    <xf numFmtId="0" fontId="29" fillId="123" borderId="0" applyNumberFormat="0" applyBorder="0" applyAlignment="0" applyProtection="0"/>
    <xf numFmtId="0" fontId="29" fillId="65" borderId="0" applyNumberFormat="0" applyBorder="0" applyAlignment="0" applyProtection="0"/>
    <xf numFmtId="0" fontId="56" fillId="121" borderId="0" applyNumberFormat="0" applyBorder="0" applyAlignment="0" applyProtection="0"/>
    <xf numFmtId="0" fontId="28" fillId="67" borderId="0" applyNumberFormat="0" applyBorder="0" applyAlignment="0" applyProtection="0"/>
    <xf numFmtId="0" fontId="29" fillId="65" borderId="0" applyNumberFormat="0" applyBorder="0" applyAlignment="0" applyProtection="0"/>
    <xf numFmtId="0" fontId="56" fillId="120" borderId="0" applyNumberFormat="0" applyBorder="0" applyAlignment="0" applyProtection="0"/>
    <xf numFmtId="0" fontId="29" fillId="96" borderId="0" applyNumberFormat="0" applyBorder="0" applyAlignment="0" applyProtection="0"/>
    <xf numFmtId="0" fontId="56" fillId="85" borderId="0" applyNumberFormat="0" applyBorder="0" applyAlignment="0" applyProtection="0"/>
    <xf numFmtId="0" fontId="29" fillId="50" borderId="0" applyNumberFormat="0" applyBorder="0" applyAlignment="0" applyProtection="0"/>
    <xf numFmtId="0" fontId="33" fillId="70" borderId="0" applyNumberFormat="0" applyBorder="0" applyAlignment="0" applyProtection="0"/>
    <xf numFmtId="0" fontId="28" fillId="119" borderId="0" applyNumberFormat="0" applyBorder="0" applyAlignment="0" applyProtection="0"/>
    <xf numFmtId="0" fontId="33" fillId="64" borderId="0" applyNumberFormat="0" applyBorder="0" applyAlignment="0" applyProtection="0"/>
    <xf numFmtId="0" fontId="56" fillId="85" borderId="0" applyNumberFormat="0" applyBorder="0" applyAlignment="0" applyProtection="0"/>
    <xf numFmtId="0" fontId="29" fillId="96" borderId="0" applyNumberFormat="0" applyBorder="0" applyAlignment="0" applyProtection="0"/>
    <xf numFmtId="0" fontId="29" fillId="72" borderId="0" applyNumberFormat="0" applyBorder="0" applyAlignment="0" applyProtection="0"/>
    <xf numFmtId="0" fontId="56" fillId="63" borderId="0" applyNumberFormat="0" applyBorder="0" applyAlignment="0" applyProtection="0"/>
    <xf numFmtId="0" fontId="28" fillId="67" borderId="0" applyNumberFormat="0" applyBorder="0" applyAlignment="0" applyProtection="0"/>
    <xf numFmtId="0" fontId="28" fillId="84"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0" fontId="28" fillId="118" borderId="0" applyNumberFormat="0" applyBorder="0" applyAlignment="0" applyProtection="0"/>
    <xf numFmtId="0" fontId="33" fillId="77"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3" fillId="74" borderId="0" applyNumberFormat="0" applyBorder="0" applyAlignment="0" applyProtection="0"/>
    <xf numFmtId="0" fontId="33" fillId="64" borderId="0" applyNumberFormat="0" applyBorder="0" applyAlignment="0" applyProtection="0"/>
    <xf numFmtId="0" fontId="33" fillId="85" borderId="0" applyNumberFormat="0" applyBorder="0" applyAlignment="0" applyProtection="0"/>
    <xf numFmtId="0" fontId="33" fillId="77"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10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105"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9" fillId="56"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123" borderId="0" applyNumberFormat="0" applyBorder="0" applyAlignment="0" applyProtection="0"/>
    <xf numFmtId="0" fontId="29" fillId="123"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99" borderId="0" applyNumberFormat="0" applyBorder="0" applyAlignment="0" applyProtection="0"/>
    <xf numFmtId="0" fontId="28" fillId="48" borderId="0" applyNumberFormat="0" applyBorder="0" applyAlignment="0" applyProtection="0"/>
    <xf numFmtId="0" fontId="29" fillId="4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106"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86" fillId="84" borderId="33" applyNumberFormat="0" applyAlignment="0" applyProtection="0"/>
    <xf numFmtId="0" fontId="86" fillId="84" borderId="33" applyNumberFormat="0" applyAlignment="0" applyProtection="0"/>
    <xf numFmtId="0" fontId="58" fillId="91" borderId="33" applyNumberFormat="0" applyAlignment="0" applyProtection="0"/>
    <xf numFmtId="0" fontId="58" fillId="91" borderId="33" applyNumberFormat="0" applyAlignment="0" applyProtection="0"/>
    <xf numFmtId="0" fontId="59" fillId="125" borderId="34" applyNumberFormat="0" applyAlignment="0" applyProtection="0"/>
    <xf numFmtId="0" fontId="59" fillId="125" borderId="34" applyNumberFormat="0" applyAlignment="0" applyProtection="0"/>
    <xf numFmtId="0" fontId="59" fillId="53" borderId="34" applyNumberFormat="0" applyAlignment="0" applyProtection="0"/>
    <xf numFmtId="0" fontId="59" fillId="53" borderId="34" applyNumberFormat="0" applyAlignment="0" applyProtection="0"/>
    <xf numFmtId="37" fontId="40" fillId="0" borderId="28">
      <alignment horizontal="center"/>
    </xf>
    <xf numFmtId="37" fontId="40" fillId="0" borderId="0">
      <alignment horizontal="center" vertical="center" wrapText="1"/>
    </xf>
    <xf numFmtId="165" fontId="17" fillId="0" borderId="0" applyFont="0" applyFill="0" applyBorder="0" applyAlignment="0" applyProtection="0"/>
    <xf numFmtId="0" fontId="17" fillId="0" borderId="0" applyNumberFormat="0" applyFont="0" applyBorder="0" applyAlignment="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7" fontId="26" fillId="0" borderId="0" applyFont="0" applyFill="0" applyBorder="0" applyAlignment="0" applyProtection="0"/>
    <xf numFmtId="174" fontId="17" fillId="0" borderId="0" applyFill="0" applyBorder="0"/>
    <xf numFmtId="174" fontId="17" fillId="0" borderId="0" applyFill="0" applyBorder="0"/>
    <xf numFmtId="174" fontId="17" fillId="0" borderId="0" applyFill="0" applyBorder="0"/>
    <xf numFmtId="164" fontId="17" fillId="0" borderId="0" applyFont="0" applyFill="0" applyBorder="0" applyAlignment="0" applyProtection="0"/>
    <xf numFmtId="165" fontId="17" fillId="0" borderId="0" applyFont="0" applyFill="0" applyBorder="0" applyAlignment="0" applyProtection="0"/>
    <xf numFmtId="173" fontId="82" fillId="0" borderId="27"/>
    <xf numFmtId="0" fontId="30" fillId="59" borderId="0" applyNumberFormat="0" applyBorder="0" applyAlignment="0" applyProtection="0"/>
    <xf numFmtId="0" fontId="30" fillId="60" borderId="0" applyNumberFormat="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8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116" borderId="0" applyNumberFormat="0" applyBorder="0" applyAlignment="0" applyProtection="0"/>
    <xf numFmtId="0" fontId="61" fillId="116"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17" fillId="84" borderId="0" applyNumberFormat="0" applyFont="0" applyBorder="0" applyAlignment="0" applyProtection="0"/>
    <xf numFmtId="0" fontId="88" fillId="0" borderId="49" applyNumberFormat="0" applyFill="0" applyAlignment="0" applyProtection="0"/>
    <xf numFmtId="0" fontId="88" fillId="0" borderId="49" applyNumberFormat="0" applyFill="0" applyAlignment="0" applyProtection="0"/>
    <xf numFmtId="0" fontId="89" fillId="0" borderId="36" applyNumberFormat="0" applyFill="0" applyAlignment="0" applyProtection="0"/>
    <xf numFmtId="0" fontId="89"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90" fillId="0" borderId="50" applyNumberFormat="0" applyFill="0" applyAlignment="0" applyProtection="0"/>
    <xf numFmtId="0" fontId="90" fillId="0" borderId="50" applyNumberFormat="0" applyFill="0" applyAlignment="0" applyProtection="0"/>
    <xf numFmtId="0" fontId="64" fillId="0" borderId="37" applyNumberFormat="0" applyFill="0" applyAlignment="0" applyProtection="0"/>
    <xf numFmtId="0" fontId="64" fillId="0" borderId="37"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84" borderId="33" applyNumberFormat="0" applyAlignment="0" applyProtection="0"/>
    <xf numFmtId="0" fontId="92" fillId="84" borderId="33" applyNumberFormat="0" applyAlignment="0" applyProtection="0"/>
    <xf numFmtId="0" fontId="65" fillId="58" borderId="33" applyNumberFormat="0" applyAlignment="0" applyProtection="0"/>
    <xf numFmtId="0" fontId="65" fillId="58" borderId="33" applyNumberFormat="0" applyAlignment="0" applyProtection="0"/>
    <xf numFmtId="0" fontId="93" fillId="0" borderId="51" applyNumberFormat="0" applyFill="0" applyAlignment="0" applyProtection="0"/>
    <xf numFmtId="0" fontId="93" fillId="0" borderId="51" applyNumberFormat="0" applyFill="0" applyAlignment="0" applyProtection="0"/>
    <xf numFmtId="0" fontId="66" fillId="0" borderId="38" applyNumberFormat="0" applyFill="0" applyAlignment="0" applyProtection="0"/>
    <xf numFmtId="0" fontId="66" fillId="0" borderId="38" applyNumberFormat="0" applyFill="0" applyAlignment="0" applyProtection="0"/>
    <xf numFmtId="37" fontId="24" fillId="0" borderId="0"/>
    <xf numFmtId="0" fontId="67" fillId="62" borderId="0" applyNumberFormat="0" applyBorder="0" applyAlignment="0" applyProtection="0"/>
    <xf numFmtId="0" fontId="67" fillId="62"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17" fillId="0" borderId="0"/>
    <xf numFmtId="0" fontId="17" fillId="0" borderId="0"/>
    <xf numFmtId="0" fontId="17" fillId="0" borderId="0"/>
    <xf numFmtId="0" fontId="26"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applyFill="0" applyBorder="0">
      <protection locked="0"/>
    </xf>
    <xf numFmtId="0" fontId="17" fillId="78" borderId="39" applyNumberFormat="0" applyFont="0" applyAlignment="0" applyProtection="0"/>
    <xf numFmtId="0" fontId="17" fillId="78" borderId="39" applyNumberFormat="0" applyFont="0" applyAlignment="0" applyProtection="0"/>
    <xf numFmtId="0" fontId="70" fillId="57" borderId="42" applyNumberFormat="0" applyFont="0" applyAlignment="0" applyProtection="0"/>
    <xf numFmtId="0" fontId="17" fillId="57" borderId="39" applyNumberFormat="0" applyFont="0" applyAlignment="0" applyProtection="0"/>
    <xf numFmtId="0" fontId="17" fillId="57" borderId="39" applyNumberFormat="0" applyFont="0" applyAlignment="0" applyProtection="0"/>
    <xf numFmtId="0" fontId="68" fillId="84" borderId="40" applyNumberFormat="0" applyAlignment="0" applyProtection="0"/>
    <xf numFmtId="0" fontId="68" fillId="84" borderId="40" applyNumberFormat="0" applyAlignment="0" applyProtection="0"/>
    <xf numFmtId="0" fontId="68" fillId="91" borderId="40" applyNumberFormat="0" applyAlignment="0" applyProtection="0"/>
    <xf numFmtId="0" fontId="68" fillId="91" borderId="4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4" fontId="31" fillId="62" borderId="30" applyNumberFormat="0" applyProtection="0">
      <alignment vertical="center"/>
    </xf>
    <xf numFmtId="4" fontId="34" fillId="111" borderId="30" applyNumberFormat="0" applyProtection="0">
      <alignment vertical="center"/>
    </xf>
    <xf numFmtId="4" fontId="34" fillId="111" borderId="30" applyNumberFormat="0" applyProtection="0">
      <alignment vertical="center"/>
    </xf>
    <xf numFmtId="4" fontId="31" fillId="62" borderId="30" applyNumberFormat="0" applyProtection="0">
      <alignment vertical="center"/>
    </xf>
    <xf numFmtId="4" fontId="31" fillId="62" borderId="30" applyNumberFormat="0" applyProtection="0">
      <alignment vertical="center"/>
    </xf>
    <xf numFmtId="4" fontId="70" fillId="62" borderId="42" applyNumberFormat="0" applyProtection="0">
      <alignment vertical="center"/>
    </xf>
    <xf numFmtId="4" fontId="32" fillId="62" borderId="30" applyNumberFormat="0" applyProtection="0">
      <alignment vertical="center"/>
    </xf>
    <xf numFmtId="4" fontId="95" fillId="111" borderId="30" applyNumberFormat="0" applyProtection="0">
      <alignment vertical="center"/>
    </xf>
    <xf numFmtId="4" fontId="95" fillId="111"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4" fontId="96" fillId="111" borderId="30" applyNumberFormat="0" applyProtection="0">
      <alignment horizontal="left" vertical="center" indent="1"/>
    </xf>
    <xf numFmtId="4" fontId="96" fillId="111" borderId="30" applyNumberFormat="0" applyProtection="0">
      <alignment horizontal="left" vertical="center" indent="1"/>
    </xf>
    <xf numFmtId="4" fontId="31" fillId="62" borderId="30" applyNumberFormat="0" applyProtection="0">
      <alignment horizontal="left" vertical="center" indent="1"/>
    </xf>
    <xf numFmtId="4" fontId="31" fillId="62" borderId="30" applyNumberFormat="0" applyProtection="0">
      <alignment horizontal="left" vertical="center" indent="1"/>
    </xf>
    <xf numFmtId="4" fontId="70" fillId="111" borderId="42" applyNumberFormat="0" applyProtection="0">
      <alignment horizontal="left" vertical="center" indent="1"/>
    </xf>
    <xf numFmtId="0" fontId="31" fillId="62" borderId="30" applyNumberFormat="0" applyProtection="0">
      <alignment horizontal="left" vertical="top" indent="1"/>
    </xf>
    <xf numFmtId="4" fontId="31" fillId="63" borderId="0" applyNumberFormat="0" applyProtection="0">
      <alignment horizontal="left" vertical="center" indent="1"/>
    </xf>
    <xf numFmtId="4" fontId="96" fillId="126" borderId="0" applyNumberFormat="0" applyProtection="0">
      <alignment horizontal="left" vertical="center" indent="1"/>
    </xf>
    <xf numFmtId="4" fontId="96" fillId="126" borderId="0" applyNumberFormat="0" applyProtection="0">
      <alignment horizontal="left" vertical="center" indent="1"/>
    </xf>
    <xf numFmtId="4" fontId="31" fillId="63" borderId="0" applyNumberFormat="0" applyProtection="0">
      <alignment horizontal="left" vertical="center" indent="1"/>
    </xf>
    <xf numFmtId="4" fontId="31" fillId="63" borderId="0" applyNumberFormat="0" applyProtection="0">
      <alignment horizontal="left" vertical="center" indent="1"/>
    </xf>
    <xf numFmtId="4" fontId="70" fillId="96" borderId="42" applyNumberFormat="0" applyProtection="0">
      <alignment horizontal="left" vertical="center" indent="1"/>
    </xf>
    <xf numFmtId="4" fontId="33" fillId="64" borderId="30" applyNumberFormat="0" applyProtection="0">
      <alignment horizontal="right" vertical="center"/>
    </xf>
    <xf numFmtId="4" fontId="96" fillId="127" borderId="30" applyNumberFormat="0" applyProtection="0">
      <alignment horizontal="right" vertical="center"/>
    </xf>
    <xf numFmtId="4" fontId="96" fillId="127" borderId="30" applyNumberFormat="0" applyProtection="0">
      <alignment horizontal="right" vertical="center"/>
    </xf>
    <xf numFmtId="4" fontId="33" fillId="64" borderId="30" applyNumberFormat="0" applyProtection="0">
      <alignment horizontal="right" vertical="center"/>
    </xf>
    <xf numFmtId="4" fontId="33" fillId="64" borderId="30" applyNumberFormat="0" applyProtection="0">
      <alignment horizontal="right" vertical="center"/>
    </xf>
    <xf numFmtId="4" fontId="70" fillId="64" borderId="42" applyNumberFormat="0" applyProtection="0">
      <alignment horizontal="right" vertical="center"/>
    </xf>
    <xf numFmtId="4" fontId="33" fillId="65" borderId="30" applyNumberFormat="0" applyProtection="0">
      <alignment horizontal="right" vertical="center"/>
    </xf>
    <xf numFmtId="4" fontId="96" fillId="95" borderId="30" applyNumberFormat="0" applyProtection="0">
      <alignment horizontal="right" vertical="center"/>
    </xf>
    <xf numFmtId="4" fontId="96" fillId="95" borderId="30" applyNumberFormat="0" applyProtection="0">
      <alignment horizontal="right" vertical="center"/>
    </xf>
    <xf numFmtId="4" fontId="33" fillId="65" borderId="30" applyNumberFormat="0" applyProtection="0">
      <alignment horizontal="right" vertical="center"/>
    </xf>
    <xf numFmtId="4" fontId="33" fillId="65" borderId="30" applyNumberFormat="0" applyProtection="0">
      <alignment horizontal="right" vertical="center"/>
    </xf>
    <xf numFmtId="4" fontId="70" fillId="112" borderId="42" applyNumberFormat="0" applyProtection="0">
      <alignment horizontal="right" vertical="center"/>
    </xf>
    <xf numFmtId="4" fontId="33" fillId="66" borderId="30" applyNumberFormat="0" applyProtection="0">
      <alignment horizontal="right" vertical="center"/>
    </xf>
    <xf numFmtId="4" fontId="96" fillId="128" borderId="30" applyNumberFormat="0" applyProtection="0">
      <alignment horizontal="right" vertical="center"/>
    </xf>
    <xf numFmtId="4" fontId="96" fillId="128" borderId="30" applyNumberFormat="0" applyProtection="0">
      <alignment horizontal="right" vertical="center"/>
    </xf>
    <xf numFmtId="4" fontId="33" fillId="66" borderId="30" applyNumberFormat="0" applyProtection="0">
      <alignment horizontal="right" vertical="center"/>
    </xf>
    <xf numFmtId="4" fontId="33" fillId="66" borderId="30" applyNumberFormat="0" applyProtection="0">
      <alignment horizontal="right" vertical="center"/>
    </xf>
    <xf numFmtId="4" fontId="70" fillId="66" borderId="46" applyNumberFormat="0" applyProtection="0">
      <alignment horizontal="right" vertical="center"/>
    </xf>
    <xf numFmtId="4" fontId="33" fillId="67" borderId="30" applyNumberFormat="0" applyProtection="0">
      <alignment horizontal="right" vertical="center"/>
    </xf>
    <xf numFmtId="4" fontId="96" fillId="80" borderId="30" applyNumberFormat="0" applyProtection="0">
      <alignment horizontal="right" vertical="center"/>
    </xf>
    <xf numFmtId="4" fontId="96" fillId="80" borderId="30" applyNumberFormat="0" applyProtection="0">
      <alignment horizontal="right" vertical="center"/>
    </xf>
    <xf numFmtId="4" fontId="33" fillId="67" borderId="30" applyNumberFormat="0" applyProtection="0">
      <alignment horizontal="right" vertical="center"/>
    </xf>
    <xf numFmtId="4" fontId="33" fillId="67" borderId="30" applyNumberFormat="0" applyProtection="0">
      <alignment horizontal="right" vertical="center"/>
    </xf>
    <xf numFmtId="4" fontId="70" fillId="67" borderId="42" applyNumberFormat="0" applyProtection="0">
      <alignment horizontal="right" vertical="center"/>
    </xf>
    <xf numFmtId="4" fontId="33" fillId="68" borderId="30" applyNumberFormat="0" applyProtection="0">
      <alignment horizontal="right" vertical="center"/>
    </xf>
    <xf numFmtId="4" fontId="96" fillId="129" borderId="30" applyNumberFormat="0" applyProtection="0">
      <alignment horizontal="right" vertical="center"/>
    </xf>
    <xf numFmtId="4" fontId="96" fillId="129" borderId="30" applyNumberFormat="0" applyProtection="0">
      <alignment horizontal="right" vertical="center"/>
    </xf>
    <xf numFmtId="4" fontId="33" fillId="68" borderId="30" applyNumberFormat="0" applyProtection="0">
      <alignment horizontal="right" vertical="center"/>
    </xf>
    <xf numFmtId="4" fontId="33" fillId="68" borderId="30" applyNumberFormat="0" applyProtection="0">
      <alignment horizontal="right" vertical="center"/>
    </xf>
    <xf numFmtId="4" fontId="70" fillId="68" borderId="42" applyNumberFormat="0" applyProtection="0">
      <alignment horizontal="right" vertical="center"/>
    </xf>
    <xf numFmtId="4" fontId="33" fillId="69" borderId="30" applyNumberFormat="0" applyProtection="0">
      <alignment horizontal="right" vertical="center"/>
    </xf>
    <xf numFmtId="4" fontId="96" fillId="83" borderId="30" applyNumberFormat="0" applyProtection="0">
      <alignment horizontal="right" vertical="center"/>
    </xf>
    <xf numFmtId="4" fontId="96" fillId="83" borderId="30" applyNumberFormat="0" applyProtection="0">
      <alignment horizontal="right" vertical="center"/>
    </xf>
    <xf numFmtId="4" fontId="33" fillId="69" borderId="30" applyNumberFormat="0" applyProtection="0">
      <alignment horizontal="right" vertical="center"/>
    </xf>
    <xf numFmtId="4" fontId="33" fillId="69" borderId="30" applyNumberFormat="0" applyProtection="0">
      <alignment horizontal="right" vertical="center"/>
    </xf>
    <xf numFmtId="4" fontId="70" fillId="69" borderId="42" applyNumberFormat="0" applyProtection="0">
      <alignment horizontal="right" vertical="center"/>
    </xf>
    <xf numFmtId="4" fontId="33" fillId="70" borderId="30" applyNumberFormat="0" applyProtection="0">
      <alignment horizontal="right" vertical="center"/>
    </xf>
    <xf numFmtId="4" fontId="96" fillId="130" borderId="30" applyNumberFormat="0" applyProtection="0">
      <alignment horizontal="right" vertical="center"/>
    </xf>
    <xf numFmtId="4" fontId="96" fillId="130" borderId="30" applyNumberFormat="0" applyProtection="0">
      <alignment horizontal="right" vertical="center"/>
    </xf>
    <xf numFmtId="4" fontId="33" fillId="70" borderId="30" applyNumberFormat="0" applyProtection="0">
      <alignment horizontal="right" vertical="center"/>
    </xf>
    <xf numFmtId="4" fontId="33" fillId="70" borderId="30" applyNumberFormat="0" applyProtection="0">
      <alignment horizontal="right" vertical="center"/>
    </xf>
    <xf numFmtId="4" fontId="70" fillId="70" borderId="42" applyNumberFormat="0" applyProtection="0">
      <alignment horizontal="right" vertical="center"/>
    </xf>
    <xf numFmtId="4" fontId="33" fillId="71" borderId="30" applyNumberFormat="0" applyProtection="0">
      <alignment horizontal="right" vertical="center"/>
    </xf>
    <xf numFmtId="4" fontId="96" fillId="131" borderId="30" applyNumberFormat="0" applyProtection="0">
      <alignment horizontal="right" vertical="center"/>
    </xf>
    <xf numFmtId="4" fontId="96" fillId="131" borderId="30" applyNumberFormat="0" applyProtection="0">
      <alignment horizontal="right" vertical="center"/>
    </xf>
    <xf numFmtId="4" fontId="33" fillId="71" borderId="30" applyNumberFormat="0" applyProtection="0">
      <alignment horizontal="right" vertical="center"/>
    </xf>
    <xf numFmtId="4" fontId="33" fillId="71" borderId="30" applyNumberFormat="0" applyProtection="0">
      <alignment horizontal="right" vertical="center"/>
    </xf>
    <xf numFmtId="4" fontId="70" fillId="71" borderId="42" applyNumberFormat="0" applyProtection="0">
      <alignment horizontal="right" vertical="center"/>
    </xf>
    <xf numFmtId="4" fontId="33" fillId="72" borderId="30" applyNumberFormat="0" applyProtection="0">
      <alignment horizontal="right" vertical="center"/>
    </xf>
    <xf numFmtId="4" fontId="96" fillId="132" borderId="30" applyNumberFormat="0" applyProtection="0">
      <alignment horizontal="right" vertical="center"/>
    </xf>
    <xf numFmtId="4" fontId="96" fillId="132" borderId="30" applyNumberFormat="0" applyProtection="0">
      <alignment horizontal="right" vertical="center"/>
    </xf>
    <xf numFmtId="4" fontId="33" fillId="72" borderId="30" applyNumberFormat="0" applyProtection="0">
      <alignment horizontal="right" vertical="center"/>
    </xf>
    <xf numFmtId="4" fontId="33" fillId="72" borderId="30" applyNumberFormat="0" applyProtection="0">
      <alignment horizontal="right" vertical="center"/>
    </xf>
    <xf numFmtId="4" fontId="70" fillId="72" borderId="42" applyNumberFormat="0" applyProtection="0">
      <alignment horizontal="right" vertical="center"/>
    </xf>
    <xf numFmtId="4" fontId="31" fillId="73" borderId="31" applyNumberFormat="0" applyProtection="0">
      <alignment horizontal="left" vertical="center" indent="1"/>
    </xf>
    <xf numFmtId="4" fontId="34" fillId="133" borderId="31" applyNumberFormat="0" applyProtection="0">
      <alignment horizontal="left" vertical="center" indent="1"/>
    </xf>
    <xf numFmtId="4" fontId="34" fillId="133" borderId="31" applyNumberFormat="0" applyProtection="0">
      <alignment horizontal="left" vertical="center" indent="1"/>
    </xf>
    <xf numFmtId="4" fontId="31" fillId="73" borderId="31" applyNumberFormat="0" applyProtection="0">
      <alignment horizontal="left" vertical="center" indent="1"/>
    </xf>
    <xf numFmtId="4" fontId="31" fillId="73" borderId="31" applyNumberFormat="0" applyProtection="0">
      <alignment horizontal="left" vertical="center" indent="1"/>
    </xf>
    <xf numFmtId="4" fontId="70" fillId="73" borderId="46" applyNumberFormat="0" applyProtection="0">
      <alignment horizontal="left" vertical="center" indent="1"/>
    </xf>
    <xf numFmtId="4" fontId="33" fillId="74" borderId="0" applyNumberFormat="0" applyProtection="0">
      <alignment horizontal="left" vertical="center" indent="1"/>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3" fillId="74" borderId="0" applyNumberFormat="0" applyProtection="0">
      <alignment horizontal="left" vertical="center" indent="1"/>
    </xf>
    <xf numFmtId="4" fontId="34" fillId="75"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75" borderId="0" applyNumberFormat="0" applyProtection="0">
      <alignment horizontal="left" vertical="center" indent="1"/>
    </xf>
    <xf numFmtId="4" fontId="33" fillId="63" borderId="30" applyNumberFormat="0" applyProtection="0">
      <alignment horizontal="right" vertical="center"/>
    </xf>
    <xf numFmtId="4" fontId="96" fillId="93" borderId="30" applyNumberFormat="0" applyProtection="0">
      <alignment horizontal="right" vertical="center"/>
    </xf>
    <xf numFmtId="4" fontId="96" fillId="93" borderId="30" applyNumberFormat="0" applyProtection="0">
      <alignment horizontal="right" vertical="center"/>
    </xf>
    <xf numFmtId="4" fontId="33" fillId="63" borderId="30" applyNumberFormat="0" applyProtection="0">
      <alignment horizontal="right" vertical="center"/>
    </xf>
    <xf numFmtId="4" fontId="33" fillId="63" borderId="30" applyNumberFormat="0" applyProtection="0">
      <alignment horizontal="right" vertical="center"/>
    </xf>
    <xf numFmtId="4" fontId="70" fillId="63" borderId="42" applyNumberFormat="0" applyProtection="0">
      <alignment horizontal="right" vertical="center"/>
    </xf>
    <xf numFmtId="4" fontId="33" fillId="93" borderId="0" applyNumberFormat="0" applyProtection="0">
      <alignment horizontal="left" vertical="center" indent="1"/>
    </xf>
    <xf numFmtId="4" fontId="33" fillId="93" borderId="0" applyNumberFormat="0" applyProtection="0">
      <alignment horizontal="left" vertical="center" indent="1"/>
    </xf>
    <xf numFmtId="4" fontId="33" fillId="74" borderId="0" applyNumberFormat="0" applyProtection="0">
      <alignment horizontal="left" vertical="center" indent="1"/>
    </xf>
    <xf numFmtId="4" fontId="33" fillId="74" borderId="0" applyNumberFormat="0" applyProtection="0">
      <alignment horizontal="left" vertical="center" indent="1"/>
    </xf>
    <xf numFmtId="4" fontId="33" fillId="74" borderId="0" applyNumberFormat="0" applyProtection="0">
      <alignment horizontal="left" vertical="center" indent="1"/>
    </xf>
    <xf numFmtId="4" fontId="33" fillId="126" borderId="0" applyNumberFormat="0" applyProtection="0">
      <alignment horizontal="left" vertical="center" indent="1"/>
    </xf>
    <xf numFmtId="4" fontId="33" fillId="126" borderId="0" applyNumberFormat="0" applyProtection="0">
      <alignment horizontal="left" vertical="center" indent="1"/>
    </xf>
    <xf numFmtId="4" fontId="33" fillId="63" borderId="0" applyNumberFormat="0" applyProtection="0">
      <alignment horizontal="left" vertical="center" indent="1"/>
    </xf>
    <xf numFmtId="4" fontId="33" fillId="63" borderId="0" applyNumberFormat="0" applyProtection="0">
      <alignment horizontal="left" vertical="center" indent="1"/>
    </xf>
    <xf numFmtId="4" fontId="33" fillId="63" borderId="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70" fillId="75" borderId="30" applyNumberFormat="0" applyProtection="0">
      <alignment horizontal="left" vertical="top" indent="1"/>
    </xf>
    <xf numFmtId="0" fontId="17" fillId="75" borderId="30" applyNumberFormat="0" applyProtection="0">
      <alignment horizontal="left" vertical="top"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70" fillId="63" borderId="30" applyNumberFormat="0" applyProtection="0">
      <alignment horizontal="left" vertical="top" indent="1"/>
    </xf>
    <xf numFmtId="0" fontId="17" fillId="63" borderId="30" applyNumberFormat="0" applyProtection="0">
      <alignment horizontal="left" vertical="top"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70" fillId="76" borderId="30" applyNumberFormat="0" applyProtection="0">
      <alignment horizontal="left" vertical="top" indent="1"/>
    </xf>
    <xf numFmtId="0" fontId="17" fillId="76" borderId="30" applyNumberFormat="0" applyProtection="0">
      <alignment horizontal="left" vertical="top"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70" fillId="74" borderId="30" applyNumberFormat="0" applyProtection="0">
      <alignment horizontal="left" vertical="top" indent="1"/>
    </xf>
    <xf numFmtId="0" fontId="17" fillId="74" borderId="30" applyNumberFormat="0" applyProtection="0">
      <alignment horizontal="left" vertical="top" indent="1"/>
    </xf>
    <xf numFmtId="0" fontId="17" fillId="74" borderId="30" applyNumberFormat="0" applyProtection="0">
      <alignment horizontal="left" vertical="top" indent="1"/>
    </xf>
    <xf numFmtId="0" fontId="17" fillId="77" borderId="19" applyNumberFormat="0">
      <protection locked="0"/>
    </xf>
    <xf numFmtId="0" fontId="70" fillId="77" borderId="47" applyNumberFormat="0">
      <protection locked="0"/>
    </xf>
    <xf numFmtId="0" fontId="17" fillId="77" borderId="19" applyNumberFormat="0">
      <protection locked="0"/>
    </xf>
    <xf numFmtId="0" fontId="17" fillId="77" borderId="19" applyNumberFormat="0">
      <protection locked="0"/>
    </xf>
    <xf numFmtId="4" fontId="33" fillId="78" borderId="30" applyNumberFormat="0" applyProtection="0">
      <alignment vertical="center"/>
    </xf>
    <xf numFmtId="4" fontId="96" fillId="134" borderId="30" applyNumberFormat="0" applyProtection="0">
      <alignment vertical="center"/>
    </xf>
    <xf numFmtId="4" fontId="96" fillId="134" borderId="30" applyNumberFormat="0" applyProtection="0">
      <alignment vertical="center"/>
    </xf>
    <xf numFmtId="4" fontId="33" fillId="78" borderId="30" applyNumberFormat="0" applyProtection="0">
      <alignment vertical="center"/>
    </xf>
    <xf numFmtId="4" fontId="35"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4" fontId="34" fillId="93" borderId="52" applyNumberFormat="0" applyProtection="0">
      <alignment horizontal="left" vertical="center" indent="1"/>
    </xf>
    <xf numFmtId="4" fontId="34" fillId="93" borderId="52" applyNumberFormat="0" applyProtection="0">
      <alignment horizontal="left" vertical="center" indent="1"/>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96" fillId="134" borderId="30" applyNumberFormat="0" applyProtection="0">
      <alignment horizontal="right" vertical="center"/>
    </xf>
    <xf numFmtId="4" fontId="96" fillId="134" borderId="30" applyNumberFormat="0" applyProtection="0">
      <alignment horizontal="right" vertical="center"/>
    </xf>
    <xf numFmtId="4" fontId="33" fillId="74" borderId="30" applyNumberFormat="0" applyProtection="0">
      <alignment horizontal="right" vertical="center"/>
    </xf>
    <xf numFmtId="4" fontId="33" fillId="74" borderId="30" applyNumberFormat="0" applyProtection="0">
      <alignment horizontal="right" vertical="center"/>
    </xf>
    <xf numFmtId="4" fontId="70" fillId="0" borderId="42" applyNumberFormat="0" applyProtection="0">
      <alignment horizontal="right" vertical="center"/>
    </xf>
    <xf numFmtId="4" fontId="35"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5" fillId="74" borderId="30" applyNumberFormat="0" applyProtection="0">
      <alignment horizontal="right" vertical="center"/>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4" fillId="93" borderId="30" applyNumberFormat="0" applyProtection="0">
      <alignment horizontal="left" vertical="center" indent="1"/>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3" fillId="63" borderId="30" applyNumberFormat="0" applyProtection="0">
      <alignment horizontal="left" vertical="center" indent="1"/>
    </xf>
    <xf numFmtId="4" fontId="34" fillId="93" borderId="30" applyNumberFormat="0" applyProtection="0">
      <alignment horizontal="left" vertical="center" indent="1"/>
    </xf>
    <xf numFmtId="4" fontId="33" fillId="63" borderId="30" applyNumberFormat="0" applyProtection="0">
      <alignment horizontal="left" vertical="center" indent="1"/>
    </xf>
    <xf numFmtId="0" fontId="33" fillId="63" borderId="30" applyNumberFormat="0" applyProtection="0">
      <alignment horizontal="left" vertical="top" indent="1"/>
    </xf>
    <xf numFmtId="4" fontId="36" fillId="79" borderId="0" applyNumberFormat="0" applyProtection="0">
      <alignment horizontal="left" vertical="center" indent="1"/>
    </xf>
    <xf numFmtId="4" fontId="36" fillId="94" borderId="52" applyNumberFormat="0" applyProtection="0">
      <alignment horizontal="left" vertical="center" indent="1"/>
    </xf>
    <xf numFmtId="4" fontId="36" fillId="94" borderId="52" applyNumberFormat="0" applyProtection="0">
      <alignment horizontal="left" vertical="center" indent="1"/>
    </xf>
    <xf numFmtId="4" fontId="36" fillId="79" borderId="0" applyNumberFormat="0" applyProtection="0">
      <alignment horizontal="left" vertical="center" indent="1"/>
    </xf>
    <xf numFmtId="0" fontId="70" fillId="114" borderId="19"/>
    <xf numFmtId="0" fontId="70" fillId="114" borderId="19"/>
    <xf numFmtId="4" fontId="37"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7" fillId="74" borderId="30" applyNumberFormat="0" applyProtection="0">
      <alignment horizontal="right" vertical="center"/>
    </xf>
    <xf numFmtId="0" fontId="17" fillId="135"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37" fontId="40" fillId="0" borderId="27" applyNumberFormat="0"/>
    <xf numFmtId="0" fontId="101" fillId="0" borderId="53" applyNumberFormat="0" applyAlignment="0" applyProtection="0"/>
    <xf numFmtId="0" fontId="3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3" fontId="40" fillId="0" borderId="29" applyFill="0"/>
    <xf numFmtId="0" fontId="30" fillId="0" borderId="54" applyNumberFormat="0" applyFill="0" applyAlignment="0" applyProtection="0"/>
    <xf numFmtId="0" fontId="30" fillId="0" borderId="54" applyNumberFormat="0" applyFill="0" applyAlignment="0" applyProtection="0"/>
    <xf numFmtId="37" fontId="40" fillId="0" borderId="32" applyNumberFormat="0" applyFill="0"/>
    <xf numFmtId="166" fontId="17" fillId="0" borderId="0" applyFont="0" applyFill="0" applyBorder="0" applyAlignment="0" applyProtection="0"/>
    <xf numFmtId="167" fontId="17"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78" borderId="0" applyNumberFormat="0" applyFont="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0" fontId="70" fillId="97" borderId="0"/>
    <xf numFmtId="4" fontId="70" fillId="62" borderId="42" applyNumberFormat="0" applyProtection="0">
      <alignment vertical="center"/>
    </xf>
    <xf numFmtId="4" fontId="70" fillId="111" borderId="42" applyNumberFormat="0" applyProtection="0">
      <alignment horizontal="left" vertical="center" indent="1"/>
    </xf>
    <xf numFmtId="4" fontId="70" fillId="96" borderId="42" applyNumberFormat="0" applyProtection="0">
      <alignment horizontal="left" vertical="center"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4" fontId="70" fillId="0" borderId="42" applyNumberFormat="0" applyProtection="0">
      <alignment horizontal="right" vertical="center"/>
    </xf>
    <xf numFmtId="0" fontId="70" fillId="114" borderId="19"/>
    <xf numFmtId="0" fontId="70" fillId="97"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3" fillId="63" borderId="30" applyNumberFormat="0" applyProtection="0">
      <alignment horizontal="left" vertical="center" indent="1"/>
    </xf>
    <xf numFmtId="0" fontId="17" fillId="0" borderId="0"/>
    <xf numFmtId="0" fontId="17" fillId="0" borderId="0"/>
    <xf numFmtId="0" fontId="17" fillId="0" borderId="0"/>
    <xf numFmtId="0" fontId="26" fillId="8" borderId="8" applyNumberFormat="0" applyFont="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62" borderId="30" applyNumberFormat="0" applyProtection="0">
      <alignment horizontal="left" vertical="top" indent="1"/>
    </xf>
    <xf numFmtId="4" fontId="70" fillId="96" borderId="42" applyNumberFormat="0" applyProtection="0">
      <alignment horizontal="left" vertical="center" indent="1"/>
    </xf>
    <xf numFmtId="4" fontId="37" fillId="74" borderId="30" applyNumberFormat="0" applyProtection="0">
      <alignment horizontal="right" vertical="center"/>
    </xf>
    <xf numFmtId="0" fontId="26" fillId="0" borderId="0"/>
    <xf numFmtId="4" fontId="17" fillId="75" borderId="46" applyNumberFormat="0" applyProtection="0">
      <alignment horizontal="left" vertical="center" indent="1"/>
    </xf>
    <xf numFmtId="4" fontId="17" fillId="75" borderId="46" applyNumberFormat="0" applyProtection="0">
      <alignment horizontal="left" vertical="center" indent="1"/>
    </xf>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29" fillId="87" borderId="0" applyNumberFormat="0" applyBorder="0" applyAlignment="0" applyProtection="0"/>
    <xf numFmtId="0" fontId="29" fillId="89" borderId="0" applyNumberFormat="0" applyBorder="0" applyAlignment="0" applyProtection="0"/>
    <xf numFmtId="0" fontId="29" fillId="86" borderId="0" applyNumberFormat="0" applyBorder="0" applyAlignment="0" applyProtection="0"/>
    <xf numFmtId="0" fontId="29" fillId="53"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88" borderId="0" applyNumberFormat="0" applyBorder="0" applyAlignment="0" applyProtection="0"/>
    <xf numFmtId="0" fontId="29" fillId="53" borderId="0" applyNumberFormat="0" applyBorder="0" applyAlignment="0" applyProtection="0"/>
    <xf numFmtId="0" fontId="29" fillId="87" borderId="0" applyNumberFormat="0" applyBorder="0" applyAlignment="0" applyProtection="0"/>
    <xf numFmtId="0" fontId="29" fillId="86" borderId="0" applyNumberFormat="0" applyBorder="0" applyAlignment="0" applyProtection="0"/>
    <xf numFmtId="0" fontId="29" fillId="89" borderId="0" applyNumberFormat="0" applyBorder="0" applyAlignment="0" applyProtection="0"/>
    <xf numFmtId="0" fontId="29" fillId="88" borderId="0" applyNumberFormat="0" applyBorder="0" applyAlignment="0" applyProtection="0"/>
    <xf numFmtId="4" fontId="31" fillId="62" borderId="55" applyNumberFormat="0" applyProtection="0">
      <alignment vertical="center"/>
    </xf>
    <xf numFmtId="4" fontId="32" fillId="62" borderId="55" applyNumberFormat="0" applyProtection="0">
      <alignment vertical="center"/>
    </xf>
    <xf numFmtId="4" fontId="31" fillId="62" borderId="55" applyNumberFormat="0" applyProtection="0">
      <alignment horizontal="left" vertical="center" indent="1"/>
    </xf>
    <xf numFmtId="0" fontId="31" fillId="62" borderId="55" applyNumberFormat="0" applyProtection="0">
      <alignment horizontal="left" vertical="top" indent="1"/>
    </xf>
    <xf numFmtId="4" fontId="33" fillId="64" borderId="55" applyNumberFormat="0" applyProtection="0">
      <alignment horizontal="right" vertical="center"/>
    </xf>
    <xf numFmtId="4" fontId="33" fillId="65" borderId="55" applyNumberFormat="0" applyProtection="0">
      <alignment horizontal="right" vertical="center"/>
    </xf>
    <xf numFmtId="4" fontId="33" fillId="66" borderId="55" applyNumberFormat="0" applyProtection="0">
      <alignment horizontal="right" vertical="center"/>
    </xf>
    <xf numFmtId="4" fontId="33" fillId="67" borderId="55" applyNumberFormat="0" applyProtection="0">
      <alignment horizontal="right" vertical="center"/>
    </xf>
    <xf numFmtId="4" fontId="33" fillId="68" borderId="55" applyNumberFormat="0" applyProtection="0">
      <alignment horizontal="right" vertical="center"/>
    </xf>
    <xf numFmtId="4" fontId="33" fillId="69" borderId="55" applyNumberFormat="0" applyProtection="0">
      <alignment horizontal="right" vertical="center"/>
    </xf>
    <xf numFmtId="4" fontId="33" fillId="70" borderId="55" applyNumberFormat="0" applyProtection="0">
      <alignment horizontal="right" vertical="center"/>
    </xf>
    <xf numFmtId="4" fontId="33" fillId="71" borderId="55" applyNumberFormat="0" applyProtection="0">
      <alignment horizontal="right" vertical="center"/>
    </xf>
    <xf numFmtId="4" fontId="33" fillId="72" borderId="55" applyNumberFormat="0" applyProtection="0">
      <alignment horizontal="right" vertical="center"/>
    </xf>
    <xf numFmtId="4" fontId="33" fillId="63" borderId="55" applyNumberFormat="0" applyProtection="0">
      <alignment horizontal="right" vertical="center"/>
    </xf>
    <xf numFmtId="0" fontId="17" fillId="75" borderId="55" applyNumberFormat="0" applyProtection="0">
      <alignment horizontal="left" vertical="center" indent="1"/>
    </xf>
    <xf numFmtId="0" fontId="17" fillId="75" borderId="55" applyNumberFormat="0" applyProtection="0">
      <alignment horizontal="left" vertical="top" indent="1"/>
    </xf>
    <xf numFmtId="0" fontId="17" fillId="63" borderId="55" applyNumberFormat="0" applyProtection="0">
      <alignment horizontal="left" vertical="center" indent="1"/>
    </xf>
    <xf numFmtId="0" fontId="17" fillId="63" borderId="55" applyNumberFormat="0" applyProtection="0">
      <alignment horizontal="left" vertical="top" indent="1"/>
    </xf>
    <xf numFmtId="0" fontId="17" fillId="76" borderId="55" applyNumberFormat="0" applyProtection="0">
      <alignment horizontal="left" vertical="center" indent="1"/>
    </xf>
    <xf numFmtId="0" fontId="17" fillId="76" borderId="55" applyNumberFormat="0" applyProtection="0">
      <alignment horizontal="left" vertical="top" indent="1"/>
    </xf>
    <xf numFmtId="0" fontId="17" fillId="74" borderId="55" applyNumberFormat="0" applyProtection="0">
      <alignment horizontal="left" vertical="center" indent="1"/>
    </xf>
    <xf numFmtId="0" fontId="17" fillId="74" borderId="55" applyNumberFormat="0" applyProtection="0">
      <alignment horizontal="left" vertical="top" indent="1"/>
    </xf>
    <xf numFmtId="4" fontId="33" fillId="78" borderId="55" applyNumberFormat="0" applyProtection="0">
      <alignment vertical="center"/>
    </xf>
    <xf numFmtId="4" fontId="35" fillId="78" borderId="55" applyNumberFormat="0" applyProtection="0">
      <alignment vertical="center"/>
    </xf>
    <xf numFmtId="4" fontId="33" fillId="78" borderId="55" applyNumberFormat="0" applyProtection="0">
      <alignment horizontal="left" vertical="center" indent="1"/>
    </xf>
    <xf numFmtId="0" fontId="33" fillId="78" borderId="55" applyNumberFormat="0" applyProtection="0">
      <alignment horizontal="left" vertical="top" indent="1"/>
    </xf>
    <xf numFmtId="4" fontId="33" fillId="74" borderId="55" applyNumberFormat="0" applyProtection="0">
      <alignment horizontal="right" vertical="center"/>
    </xf>
    <xf numFmtId="4" fontId="35" fillId="74" borderId="55" applyNumberFormat="0" applyProtection="0">
      <alignment horizontal="right" vertical="center"/>
    </xf>
    <xf numFmtId="4" fontId="33" fillId="63" borderId="55" applyNumberFormat="0" applyProtection="0">
      <alignment horizontal="left" vertical="center" indent="1"/>
    </xf>
    <xf numFmtId="0" fontId="33" fillId="63" borderId="55" applyNumberFormat="0" applyProtection="0">
      <alignment horizontal="left" vertical="top" indent="1"/>
    </xf>
    <xf numFmtId="4" fontId="37" fillId="74" borderId="55" applyNumberFormat="0" applyProtection="0">
      <alignment horizontal="right" vertical="center"/>
    </xf>
    <xf numFmtId="0" fontId="18" fillId="0" borderId="0"/>
    <xf numFmtId="0" fontId="18" fillId="0" borderId="0"/>
    <xf numFmtId="0" fontId="58" fillId="91" borderId="33" applyNumberFormat="0" applyAlignment="0" applyProtection="0"/>
    <xf numFmtId="0" fontId="65" fillId="58" borderId="33" applyNumberFormat="0" applyAlignment="0" applyProtection="0"/>
    <xf numFmtId="0" fontId="17" fillId="57" borderId="39" applyNumberFormat="0" applyFont="0" applyAlignment="0" applyProtection="0"/>
    <xf numFmtId="0" fontId="30" fillId="0" borderId="41" applyNumberFormat="0" applyFill="0" applyAlignment="0" applyProtection="0"/>
    <xf numFmtId="4" fontId="70" fillId="96" borderId="42" applyNumberFormat="0" applyProtection="0">
      <alignment horizontal="left" vertical="center" indent="1"/>
    </xf>
    <xf numFmtId="4" fontId="70" fillId="96" borderId="42" applyNumberFormat="0" applyProtection="0">
      <alignment horizontal="left" vertical="center" indent="1"/>
    </xf>
    <xf numFmtId="0" fontId="70" fillId="75" borderId="55" applyNumberFormat="0" applyProtection="0">
      <alignment horizontal="left" vertical="top" indent="1"/>
    </xf>
    <xf numFmtId="0" fontId="70" fillId="63" borderId="55" applyNumberFormat="0" applyProtection="0">
      <alignment horizontal="left" vertical="top" indent="1"/>
    </xf>
    <xf numFmtId="0" fontId="70" fillId="76" borderId="55" applyNumberFormat="0" applyProtection="0">
      <alignment horizontal="left" vertical="top" indent="1"/>
    </xf>
    <xf numFmtId="0" fontId="70" fillId="74" borderId="55" applyNumberFormat="0" applyProtection="0">
      <alignment horizontal="left" vertical="top" indent="1"/>
    </xf>
    <xf numFmtId="4" fontId="70" fillId="0" borderId="42" applyNumberFormat="0" applyProtection="0">
      <alignment horizontal="right" vertical="center"/>
    </xf>
    <xf numFmtId="0" fontId="78" fillId="108" borderId="42" applyNumberFormat="0" applyAlignment="0" applyProtection="0"/>
    <xf numFmtId="0" fontId="65" fillId="58" borderId="42" applyNumberFormat="0" applyAlignment="0" applyProtection="0"/>
    <xf numFmtId="0" fontId="70" fillId="57" borderId="42" applyNumberFormat="0" applyFont="0" applyAlignment="0" applyProtection="0"/>
    <xf numFmtId="4" fontId="70" fillId="62" borderId="42" applyNumberFormat="0" applyProtection="0">
      <alignment vertical="center"/>
    </xf>
    <xf numFmtId="4" fontId="80" fillId="111" borderId="42" applyNumberFormat="0" applyProtection="0">
      <alignment vertical="center"/>
    </xf>
    <xf numFmtId="4" fontId="70" fillId="111" borderId="42" applyNumberFormat="0" applyProtection="0">
      <alignment horizontal="left" vertical="center" indent="1"/>
    </xf>
    <xf numFmtId="0" fontId="74" fillId="62" borderId="55" applyNumberFormat="0" applyProtection="0">
      <alignment horizontal="left" vertical="top"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17" fillId="75" borderId="46" applyNumberFormat="0" applyProtection="0">
      <alignment horizontal="left" vertical="center" indent="1"/>
    </xf>
    <xf numFmtId="4" fontId="17" fillId="75"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0" fontId="72" fillId="75" borderId="48" applyBorder="0"/>
    <xf numFmtId="4" fontId="73" fillId="78" borderId="55" applyNumberFormat="0" applyProtection="0">
      <alignment vertical="center"/>
    </xf>
    <xf numFmtId="4" fontId="73" fillId="84" borderId="55" applyNumberFormat="0" applyProtection="0">
      <alignment horizontal="left" vertical="center" indent="1"/>
    </xf>
    <xf numFmtId="0" fontId="73" fillId="78" borderId="55" applyNumberFormat="0" applyProtection="0">
      <alignment horizontal="left" vertical="top" indent="1"/>
    </xf>
    <xf numFmtId="4" fontId="80" fillId="81" borderId="42" applyNumberFormat="0" applyProtection="0">
      <alignment horizontal="right" vertical="center"/>
    </xf>
    <xf numFmtId="0" fontId="73" fillId="63" borderId="55" applyNumberFormat="0" applyProtection="0">
      <alignment horizontal="left" vertical="top" indent="1"/>
    </xf>
    <xf numFmtId="4" fontId="75" fillId="79" borderId="46" applyNumberFormat="0" applyProtection="0">
      <alignment horizontal="left" vertical="center" indent="1"/>
    </xf>
    <xf numFmtId="4" fontId="76" fillId="77" borderId="42" applyNumberFormat="0" applyProtection="0">
      <alignment horizontal="right" vertical="center"/>
    </xf>
    <xf numFmtId="0" fontId="30" fillId="0" borderId="41" applyNumberFormat="0" applyFill="0" applyAlignment="0" applyProtection="0"/>
    <xf numFmtId="0" fontId="86" fillId="84" borderId="33" applyNumberFormat="0" applyAlignment="0" applyProtection="0"/>
    <xf numFmtId="0" fontId="86" fillId="84" borderId="33" applyNumberFormat="0" applyAlignment="0" applyProtection="0"/>
    <xf numFmtId="0" fontId="58" fillId="91" borderId="33" applyNumberFormat="0" applyAlignment="0" applyProtection="0"/>
    <xf numFmtId="0" fontId="58" fillId="91" borderId="33" applyNumberFormat="0" applyAlignment="0" applyProtection="0"/>
    <xf numFmtId="0" fontId="92" fillId="84" borderId="33" applyNumberFormat="0" applyAlignment="0" applyProtection="0"/>
    <xf numFmtId="0" fontId="92" fillId="84" borderId="33" applyNumberFormat="0" applyAlignment="0" applyProtection="0"/>
    <xf numFmtId="0" fontId="65" fillId="58" borderId="33" applyNumberFormat="0" applyAlignment="0" applyProtection="0"/>
    <xf numFmtId="0" fontId="65" fillId="58" borderId="33" applyNumberFormat="0" applyAlignment="0" applyProtection="0"/>
    <xf numFmtId="0" fontId="17" fillId="78" borderId="39" applyNumberFormat="0" applyFont="0" applyAlignment="0" applyProtection="0"/>
    <xf numFmtId="0" fontId="17" fillId="78" borderId="39" applyNumberFormat="0" applyFont="0" applyAlignment="0" applyProtection="0"/>
    <xf numFmtId="0" fontId="70" fillId="57" borderId="42" applyNumberFormat="0" applyFont="0" applyAlignment="0" applyProtection="0"/>
    <xf numFmtId="0" fontId="17" fillId="57" borderId="39" applyNumberFormat="0" applyFont="0" applyAlignment="0" applyProtection="0"/>
    <xf numFmtId="0" fontId="17" fillId="57" borderId="39" applyNumberFormat="0" applyFont="0" applyAlignment="0" applyProtection="0"/>
    <xf numFmtId="4" fontId="31" fillId="62" borderId="55" applyNumberFormat="0" applyProtection="0">
      <alignment vertical="center"/>
    </xf>
    <xf numFmtId="4" fontId="34" fillId="111" borderId="55" applyNumberFormat="0" applyProtection="0">
      <alignment vertical="center"/>
    </xf>
    <xf numFmtId="4" fontId="34" fillId="111" borderId="55" applyNumberFormat="0" applyProtection="0">
      <alignment vertical="center"/>
    </xf>
    <xf numFmtId="4" fontId="31" fillId="62" borderId="55" applyNumberFormat="0" applyProtection="0">
      <alignment vertical="center"/>
    </xf>
    <xf numFmtId="4" fontId="31" fillId="62" borderId="55" applyNumberFormat="0" applyProtection="0">
      <alignment vertical="center"/>
    </xf>
    <xf numFmtId="4" fontId="32" fillId="62" borderId="55" applyNumberFormat="0" applyProtection="0">
      <alignment vertical="center"/>
    </xf>
    <xf numFmtId="4" fontId="95" fillId="111" borderId="55" applyNumberFormat="0" applyProtection="0">
      <alignment vertical="center"/>
    </xf>
    <xf numFmtId="4" fontId="95" fillId="111" borderId="55" applyNumberFormat="0" applyProtection="0">
      <alignment vertical="center"/>
    </xf>
    <xf numFmtId="4" fontId="32" fillId="62" borderId="55" applyNumberFormat="0" applyProtection="0">
      <alignment vertical="center"/>
    </xf>
    <xf numFmtId="4" fontId="31" fillId="62" borderId="55" applyNumberFormat="0" applyProtection="0">
      <alignment horizontal="left" vertical="center" indent="1"/>
    </xf>
    <xf numFmtId="4" fontId="96" fillId="111" borderId="55" applyNumberFormat="0" applyProtection="0">
      <alignment horizontal="left" vertical="center" indent="1"/>
    </xf>
    <xf numFmtId="4" fontId="96" fillId="111" borderId="55" applyNumberFormat="0" applyProtection="0">
      <alignment horizontal="left" vertical="center" indent="1"/>
    </xf>
    <xf numFmtId="4" fontId="31" fillId="62" borderId="55" applyNumberFormat="0" applyProtection="0">
      <alignment horizontal="left" vertical="center" indent="1"/>
    </xf>
    <xf numFmtId="4" fontId="31" fillId="62" borderId="55" applyNumberFormat="0" applyProtection="0">
      <alignment horizontal="left" vertical="center" indent="1"/>
    </xf>
    <xf numFmtId="0" fontId="31" fillId="62" borderId="55" applyNumberFormat="0" applyProtection="0">
      <alignment horizontal="left" vertical="top" indent="1"/>
    </xf>
    <xf numFmtId="4" fontId="33" fillId="64" borderId="55" applyNumberFormat="0" applyProtection="0">
      <alignment horizontal="right" vertical="center"/>
    </xf>
    <xf numFmtId="4" fontId="96" fillId="127" borderId="55" applyNumberFormat="0" applyProtection="0">
      <alignment horizontal="right" vertical="center"/>
    </xf>
    <xf numFmtId="4" fontId="96" fillId="127" borderId="55" applyNumberFormat="0" applyProtection="0">
      <alignment horizontal="right" vertical="center"/>
    </xf>
    <xf numFmtId="4" fontId="33" fillId="64" borderId="55" applyNumberFormat="0" applyProtection="0">
      <alignment horizontal="right" vertical="center"/>
    </xf>
    <xf numFmtId="4" fontId="33" fillId="64" borderId="55" applyNumberFormat="0" applyProtection="0">
      <alignment horizontal="right" vertical="center"/>
    </xf>
    <xf numFmtId="4" fontId="33" fillId="65" borderId="55" applyNumberFormat="0" applyProtection="0">
      <alignment horizontal="right" vertical="center"/>
    </xf>
    <xf numFmtId="4" fontId="96" fillId="95" borderId="55" applyNumberFormat="0" applyProtection="0">
      <alignment horizontal="right" vertical="center"/>
    </xf>
    <xf numFmtId="4" fontId="96" fillId="95" borderId="55" applyNumberFormat="0" applyProtection="0">
      <alignment horizontal="right" vertical="center"/>
    </xf>
    <xf numFmtId="4" fontId="33" fillId="65" borderId="55" applyNumberFormat="0" applyProtection="0">
      <alignment horizontal="right" vertical="center"/>
    </xf>
    <xf numFmtId="4" fontId="33" fillId="65" borderId="55" applyNumberFormat="0" applyProtection="0">
      <alignment horizontal="right" vertical="center"/>
    </xf>
    <xf numFmtId="4" fontId="33" fillId="66" borderId="55" applyNumberFormat="0" applyProtection="0">
      <alignment horizontal="right" vertical="center"/>
    </xf>
    <xf numFmtId="4" fontId="96" fillId="128" borderId="55" applyNumberFormat="0" applyProtection="0">
      <alignment horizontal="right" vertical="center"/>
    </xf>
    <xf numFmtId="4" fontId="96" fillId="128" borderId="55" applyNumberFormat="0" applyProtection="0">
      <alignment horizontal="right" vertical="center"/>
    </xf>
    <xf numFmtId="4" fontId="33" fillId="66" borderId="55" applyNumberFormat="0" applyProtection="0">
      <alignment horizontal="right" vertical="center"/>
    </xf>
    <xf numFmtId="4" fontId="33" fillId="66" borderId="55" applyNumberFormat="0" applyProtection="0">
      <alignment horizontal="right" vertical="center"/>
    </xf>
    <xf numFmtId="4" fontId="33" fillId="67" borderId="55" applyNumberFormat="0" applyProtection="0">
      <alignment horizontal="right" vertical="center"/>
    </xf>
    <xf numFmtId="4" fontId="96" fillId="80" borderId="55" applyNumberFormat="0" applyProtection="0">
      <alignment horizontal="right" vertical="center"/>
    </xf>
    <xf numFmtId="4" fontId="96" fillId="80" borderId="55" applyNumberFormat="0" applyProtection="0">
      <alignment horizontal="right" vertical="center"/>
    </xf>
    <xf numFmtId="4" fontId="33" fillId="67" borderId="55" applyNumberFormat="0" applyProtection="0">
      <alignment horizontal="right" vertical="center"/>
    </xf>
    <xf numFmtId="4" fontId="33" fillId="67" borderId="55" applyNumberFormat="0" applyProtection="0">
      <alignment horizontal="right" vertical="center"/>
    </xf>
    <xf numFmtId="4" fontId="33" fillId="68" borderId="55" applyNumberFormat="0" applyProtection="0">
      <alignment horizontal="right" vertical="center"/>
    </xf>
    <xf numFmtId="4" fontId="96" fillId="129" borderId="55" applyNumberFormat="0" applyProtection="0">
      <alignment horizontal="right" vertical="center"/>
    </xf>
    <xf numFmtId="4" fontId="96" fillId="129" borderId="55" applyNumberFormat="0" applyProtection="0">
      <alignment horizontal="right" vertical="center"/>
    </xf>
    <xf numFmtId="4" fontId="33" fillId="68" borderId="55" applyNumberFormat="0" applyProtection="0">
      <alignment horizontal="right" vertical="center"/>
    </xf>
    <xf numFmtId="4" fontId="33" fillId="68" borderId="55" applyNumberFormat="0" applyProtection="0">
      <alignment horizontal="right" vertical="center"/>
    </xf>
    <xf numFmtId="4" fontId="33" fillId="69" borderId="55" applyNumberFormat="0" applyProtection="0">
      <alignment horizontal="right" vertical="center"/>
    </xf>
    <xf numFmtId="4" fontId="96" fillId="83" borderId="55" applyNumberFormat="0" applyProtection="0">
      <alignment horizontal="right" vertical="center"/>
    </xf>
    <xf numFmtId="4" fontId="96" fillId="83" borderId="55" applyNumberFormat="0" applyProtection="0">
      <alignment horizontal="right" vertical="center"/>
    </xf>
    <xf numFmtId="4" fontId="33" fillId="69" borderId="55" applyNumberFormat="0" applyProtection="0">
      <alignment horizontal="right" vertical="center"/>
    </xf>
    <xf numFmtId="4" fontId="33" fillId="69" borderId="55" applyNumberFormat="0" applyProtection="0">
      <alignment horizontal="right" vertical="center"/>
    </xf>
    <xf numFmtId="4" fontId="33" fillId="70" borderId="55" applyNumberFormat="0" applyProtection="0">
      <alignment horizontal="right" vertical="center"/>
    </xf>
    <xf numFmtId="4" fontId="96" fillId="130" borderId="55" applyNumberFormat="0" applyProtection="0">
      <alignment horizontal="right" vertical="center"/>
    </xf>
    <xf numFmtId="4" fontId="96" fillId="130" borderId="55" applyNumberFormat="0" applyProtection="0">
      <alignment horizontal="right" vertical="center"/>
    </xf>
    <xf numFmtId="4" fontId="33" fillId="70" borderId="55" applyNumberFormat="0" applyProtection="0">
      <alignment horizontal="right" vertical="center"/>
    </xf>
    <xf numFmtId="4" fontId="33" fillId="70" borderId="55" applyNumberFormat="0" applyProtection="0">
      <alignment horizontal="right" vertical="center"/>
    </xf>
    <xf numFmtId="4" fontId="33" fillId="71" borderId="55" applyNumberFormat="0" applyProtection="0">
      <alignment horizontal="right" vertical="center"/>
    </xf>
    <xf numFmtId="4" fontId="96" fillId="131" borderId="55" applyNumberFormat="0" applyProtection="0">
      <alignment horizontal="right" vertical="center"/>
    </xf>
    <xf numFmtId="4" fontId="96" fillId="131" borderId="55" applyNumberFormat="0" applyProtection="0">
      <alignment horizontal="right" vertical="center"/>
    </xf>
    <xf numFmtId="4" fontId="33" fillId="71" borderId="55" applyNumberFormat="0" applyProtection="0">
      <alignment horizontal="right" vertical="center"/>
    </xf>
    <xf numFmtId="4" fontId="33" fillId="71" borderId="55" applyNumberFormat="0" applyProtection="0">
      <alignment horizontal="right" vertical="center"/>
    </xf>
    <xf numFmtId="4" fontId="33" fillId="72" borderId="55" applyNumberFormat="0" applyProtection="0">
      <alignment horizontal="right" vertical="center"/>
    </xf>
    <xf numFmtId="4" fontId="96" fillId="132" borderId="55" applyNumberFormat="0" applyProtection="0">
      <alignment horizontal="right" vertical="center"/>
    </xf>
    <xf numFmtId="4" fontId="96" fillId="132" borderId="55" applyNumberFormat="0" applyProtection="0">
      <alignment horizontal="right" vertical="center"/>
    </xf>
    <xf numFmtId="4" fontId="33" fillId="72" borderId="55" applyNumberFormat="0" applyProtection="0">
      <alignment horizontal="right" vertical="center"/>
    </xf>
    <xf numFmtId="4" fontId="33" fillId="72" borderId="55" applyNumberFormat="0" applyProtection="0">
      <alignment horizontal="right" vertical="center"/>
    </xf>
    <xf numFmtId="4" fontId="33" fillId="63" borderId="55" applyNumberFormat="0" applyProtection="0">
      <alignment horizontal="right" vertical="center"/>
    </xf>
    <xf numFmtId="4" fontId="96" fillId="93" borderId="55" applyNumberFormat="0" applyProtection="0">
      <alignment horizontal="right" vertical="center"/>
    </xf>
    <xf numFmtId="4" fontId="96" fillId="93" borderId="55" applyNumberFormat="0" applyProtection="0">
      <alignment horizontal="right" vertical="center"/>
    </xf>
    <xf numFmtId="4" fontId="33" fillId="63" borderId="55" applyNumberFormat="0" applyProtection="0">
      <alignment horizontal="right" vertical="center"/>
    </xf>
    <xf numFmtId="4" fontId="33" fillId="63" borderId="55" applyNumberFormat="0" applyProtection="0">
      <alignment horizontal="right" vertical="center"/>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center" indent="1"/>
    </xf>
    <xf numFmtId="0" fontId="17" fillId="75" borderId="55" applyNumberFormat="0" applyProtection="0">
      <alignment horizontal="left" vertical="top" indent="1"/>
    </xf>
    <xf numFmtId="0" fontId="70" fillId="75" borderId="55" applyNumberFormat="0" applyProtection="0">
      <alignment horizontal="left" vertical="top" indent="1"/>
    </xf>
    <xf numFmtId="0" fontId="17" fillId="75" borderId="55" applyNumberFormat="0" applyProtection="0">
      <alignment horizontal="left" vertical="top" indent="1"/>
    </xf>
    <xf numFmtId="0" fontId="17" fillId="75" borderId="55" applyNumberFormat="0" applyProtection="0">
      <alignment horizontal="left" vertical="top"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center" indent="1"/>
    </xf>
    <xf numFmtId="0" fontId="17" fillId="63" borderId="55" applyNumberFormat="0" applyProtection="0">
      <alignment horizontal="left" vertical="top" indent="1"/>
    </xf>
    <xf numFmtId="0" fontId="70" fillId="63" borderId="55" applyNumberFormat="0" applyProtection="0">
      <alignment horizontal="left" vertical="top" indent="1"/>
    </xf>
    <xf numFmtId="0" fontId="17" fillId="63" borderId="55" applyNumberFormat="0" applyProtection="0">
      <alignment horizontal="left" vertical="top" indent="1"/>
    </xf>
    <xf numFmtId="0" fontId="17" fillId="63" borderId="55" applyNumberFormat="0" applyProtection="0">
      <alignment horizontal="left" vertical="top"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center" indent="1"/>
    </xf>
    <xf numFmtId="0" fontId="17" fillId="76" borderId="55" applyNumberFormat="0" applyProtection="0">
      <alignment horizontal="left" vertical="top" indent="1"/>
    </xf>
    <xf numFmtId="0" fontId="70" fillId="76" borderId="55" applyNumberFormat="0" applyProtection="0">
      <alignment horizontal="left" vertical="top" indent="1"/>
    </xf>
    <xf numFmtId="0" fontId="17" fillId="76" borderId="55" applyNumberFormat="0" applyProtection="0">
      <alignment horizontal="left" vertical="top" indent="1"/>
    </xf>
    <xf numFmtId="0" fontId="17" fillId="76" borderId="55" applyNumberFormat="0" applyProtection="0">
      <alignment horizontal="left" vertical="top"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center" indent="1"/>
    </xf>
    <xf numFmtId="0" fontId="17" fillId="74" borderId="55" applyNumberFormat="0" applyProtection="0">
      <alignment horizontal="left" vertical="top" indent="1"/>
    </xf>
    <xf numFmtId="0" fontId="70" fillId="74" borderId="55" applyNumberFormat="0" applyProtection="0">
      <alignment horizontal="left" vertical="top" indent="1"/>
    </xf>
    <xf numFmtId="0" fontId="17" fillId="74" borderId="55" applyNumberFormat="0" applyProtection="0">
      <alignment horizontal="left" vertical="top" indent="1"/>
    </xf>
    <xf numFmtId="0" fontId="17" fillId="74" borderId="55" applyNumberFormat="0" applyProtection="0">
      <alignment horizontal="left" vertical="top" indent="1"/>
    </xf>
    <xf numFmtId="4" fontId="33" fillId="78" borderId="55" applyNumberFormat="0" applyProtection="0">
      <alignment vertical="center"/>
    </xf>
    <xf numFmtId="4" fontId="96" fillId="134" borderId="55" applyNumberFormat="0" applyProtection="0">
      <alignment vertical="center"/>
    </xf>
    <xf numFmtId="4" fontId="96" fillId="134" borderId="55" applyNumberFormat="0" applyProtection="0">
      <alignment vertical="center"/>
    </xf>
    <xf numFmtId="4" fontId="33" fillId="78" borderId="55" applyNumberFormat="0" applyProtection="0">
      <alignment vertical="center"/>
    </xf>
    <xf numFmtId="4" fontId="35"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5" fillId="78" borderId="55" applyNumberFormat="0" applyProtection="0">
      <alignment vertical="center"/>
    </xf>
    <xf numFmtId="4" fontId="33" fillId="78" borderId="55" applyNumberFormat="0" applyProtection="0">
      <alignment horizontal="left" vertical="center" indent="1"/>
    </xf>
    <xf numFmtId="4" fontId="34" fillId="93" borderId="52" applyNumberFormat="0" applyProtection="0">
      <alignment horizontal="left" vertical="center" indent="1"/>
    </xf>
    <xf numFmtId="4" fontId="34" fillId="93" borderId="52" applyNumberFormat="0" applyProtection="0">
      <alignment horizontal="left" vertical="center" indent="1"/>
    </xf>
    <xf numFmtId="4" fontId="33" fillId="78" borderId="55" applyNumberFormat="0" applyProtection="0">
      <alignment horizontal="left" vertical="center" indent="1"/>
    </xf>
    <xf numFmtId="0" fontId="33" fillId="78" borderId="55" applyNumberFormat="0" applyProtection="0">
      <alignment horizontal="left" vertical="top" indent="1"/>
    </xf>
    <xf numFmtId="4" fontId="33" fillId="74" borderId="55" applyNumberFormat="0" applyProtection="0">
      <alignment horizontal="right" vertical="center"/>
    </xf>
    <xf numFmtId="4" fontId="96" fillId="134" borderId="55" applyNumberFormat="0" applyProtection="0">
      <alignment horizontal="right" vertical="center"/>
    </xf>
    <xf numFmtId="4" fontId="96" fillId="134" borderId="55" applyNumberFormat="0" applyProtection="0">
      <alignment horizontal="right" vertical="center"/>
    </xf>
    <xf numFmtId="4" fontId="33" fillId="74" borderId="55" applyNumberFormat="0" applyProtection="0">
      <alignment horizontal="right" vertical="center"/>
    </xf>
    <xf numFmtId="4" fontId="33" fillId="74" borderId="55" applyNumberFormat="0" applyProtection="0">
      <alignment horizontal="right" vertical="center"/>
    </xf>
    <xf numFmtId="4" fontId="35"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5" fillId="74" borderId="55" applyNumberFormat="0" applyProtection="0">
      <alignment horizontal="right" vertical="center"/>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4" fillId="93" borderId="55" applyNumberFormat="0" applyProtection="0">
      <alignment horizontal="left" vertical="center" indent="1"/>
    </xf>
    <xf numFmtId="4" fontId="70" fillId="96" borderId="42" applyNumberFormat="0" applyProtection="0">
      <alignment horizontal="left" vertical="center" indent="1"/>
    </xf>
    <xf numFmtId="4" fontId="70" fillId="96" borderId="42" applyNumberFormat="0" applyProtection="0">
      <alignment horizontal="left" vertical="center" indent="1"/>
    </xf>
    <xf numFmtId="4" fontId="33" fillId="63" borderId="55" applyNumberFormat="0" applyProtection="0">
      <alignment horizontal="left" vertical="center" indent="1"/>
    </xf>
    <xf numFmtId="4" fontId="34" fillId="93" borderId="55" applyNumberFormat="0" applyProtection="0">
      <alignment horizontal="left" vertical="center" indent="1"/>
    </xf>
    <xf numFmtId="0" fontId="33" fillId="63" borderId="55" applyNumberFormat="0" applyProtection="0">
      <alignment horizontal="left" vertical="top" indent="1"/>
    </xf>
    <xf numFmtId="4" fontId="36" fillId="94" borderId="52" applyNumberFormat="0" applyProtection="0">
      <alignment horizontal="left" vertical="center" indent="1"/>
    </xf>
    <xf numFmtId="4" fontId="36" fillId="94" borderId="52" applyNumberFormat="0" applyProtection="0">
      <alignment horizontal="left" vertical="center" indent="1"/>
    </xf>
    <xf numFmtId="4" fontId="37"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7" fillId="74" borderId="55" applyNumberFormat="0" applyProtection="0">
      <alignment horizontal="right" vertical="center"/>
    </xf>
    <xf numFmtId="0" fontId="30" fillId="0" borderId="54" applyNumberFormat="0" applyFill="0" applyAlignment="0" applyProtection="0"/>
    <xf numFmtId="0" fontId="30" fillId="0" borderId="54" applyNumberFormat="0" applyFill="0" applyAlignment="0" applyProtection="0"/>
    <xf numFmtId="4" fontId="70" fillId="62" borderId="42" applyNumberFormat="0" applyProtection="0">
      <alignment vertical="center"/>
    </xf>
    <xf numFmtId="4" fontId="70" fillId="111" borderId="42" applyNumberFormat="0" applyProtection="0">
      <alignment horizontal="left" vertical="center" indent="1"/>
    </xf>
    <xf numFmtId="4" fontId="70" fillId="96" borderId="42" applyNumberFormat="0" applyProtection="0">
      <alignment horizontal="left" vertical="center" indent="1"/>
    </xf>
    <xf numFmtId="4" fontId="70" fillId="64" borderId="42" applyNumberFormat="0" applyProtection="0">
      <alignment horizontal="right" vertical="center"/>
    </xf>
    <xf numFmtId="4" fontId="70" fillId="112" borderId="42" applyNumberFormat="0" applyProtection="0">
      <alignment horizontal="right" vertical="center"/>
    </xf>
    <xf numFmtId="4" fontId="70" fillId="66" borderId="46" applyNumberFormat="0" applyProtection="0">
      <alignment horizontal="right" vertical="center"/>
    </xf>
    <xf numFmtId="4" fontId="70" fillId="67" borderId="42" applyNumberFormat="0" applyProtection="0">
      <alignment horizontal="right" vertical="center"/>
    </xf>
    <xf numFmtId="4" fontId="70" fillId="68" borderId="42" applyNumberFormat="0" applyProtection="0">
      <alignment horizontal="right" vertical="center"/>
    </xf>
    <xf numFmtId="4" fontId="70" fillId="69" borderId="42" applyNumberFormat="0" applyProtection="0">
      <alignment horizontal="right" vertical="center"/>
    </xf>
    <xf numFmtId="4" fontId="70" fillId="70" borderId="42" applyNumberFormat="0" applyProtection="0">
      <alignment horizontal="right" vertical="center"/>
    </xf>
    <xf numFmtId="4" fontId="70" fillId="71" borderId="42" applyNumberFormat="0" applyProtection="0">
      <alignment horizontal="right" vertical="center"/>
    </xf>
    <xf numFmtId="4" fontId="70" fillId="72" borderId="42" applyNumberFormat="0" applyProtection="0">
      <alignment horizontal="right" vertical="center"/>
    </xf>
    <xf numFmtId="4" fontId="70" fillId="73" borderId="46" applyNumberFormat="0" applyProtection="0">
      <alignment horizontal="left" vertical="center" indent="1"/>
    </xf>
    <xf numFmtId="4" fontId="70" fillId="63" borderId="42" applyNumberFormat="0" applyProtection="0">
      <alignment horizontal="right" vertical="center"/>
    </xf>
    <xf numFmtId="4" fontId="70" fillId="74" borderId="46" applyNumberFormat="0" applyProtection="0">
      <alignment horizontal="left" vertical="center" indent="1"/>
    </xf>
    <xf numFmtId="4" fontId="70" fillId="63" borderId="46" applyNumberFormat="0" applyProtection="0">
      <alignment horizontal="left" vertical="center" indent="1"/>
    </xf>
    <xf numFmtId="0" fontId="70" fillId="84" borderId="42" applyNumberFormat="0" applyProtection="0">
      <alignment horizontal="left" vertical="center" indent="1"/>
    </xf>
    <xf numFmtId="0" fontId="70" fillId="113" borderId="42" applyNumberFormat="0" applyProtection="0">
      <alignment horizontal="left" vertical="center" indent="1"/>
    </xf>
    <xf numFmtId="0" fontId="70" fillId="76" borderId="42" applyNumberFormat="0" applyProtection="0">
      <alignment horizontal="left" vertical="center" indent="1"/>
    </xf>
    <xf numFmtId="0" fontId="70" fillId="74" borderId="42" applyNumberFormat="0" applyProtection="0">
      <alignment horizontal="left" vertical="center" indent="1"/>
    </xf>
    <xf numFmtId="4" fontId="70" fillId="0" borderId="42" applyNumberFormat="0" applyProtection="0">
      <alignment horizontal="right" vertical="center"/>
    </xf>
    <xf numFmtId="4" fontId="33" fillId="63" borderId="55" applyNumberFormat="0" applyProtection="0">
      <alignment horizontal="left" vertical="center" indent="1"/>
    </xf>
    <xf numFmtId="0" fontId="31" fillId="62" borderId="55" applyNumberFormat="0" applyProtection="0">
      <alignment horizontal="left" vertical="top" indent="1"/>
    </xf>
    <xf numFmtId="4" fontId="70" fillId="96" borderId="42" applyNumberFormat="0" applyProtection="0">
      <alignment horizontal="left" vertical="center" indent="1"/>
    </xf>
    <xf numFmtId="4" fontId="37" fillId="74" borderId="55" applyNumberFormat="0" applyProtection="0">
      <alignment horizontal="right" vertical="center"/>
    </xf>
    <xf numFmtId="4" fontId="17" fillId="75" borderId="46" applyNumberFormat="0" applyProtection="0">
      <alignment horizontal="left" vertical="center" indent="1"/>
    </xf>
    <xf numFmtId="4" fontId="17" fillId="75" borderId="46" applyNumberFormat="0" applyProtection="0">
      <alignment horizontal="left" vertical="center" indent="1"/>
    </xf>
    <xf numFmtId="0" fontId="26" fillId="0" borderId="0"/>
    <xf numFmtId="165" fontId="26" fillId="0" borderId="0" applyFont="0" applyFill="0" applyBorder="0" applyAlignment="0" applyProtection="0"/>
    <xf numFmtId="175" fontId="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26" fillId="0" borderId="0"/>
    <xf numFmtId="0" fontId="18" fillId="0" borderId="0"/>
    <xf numFmtId="0" fontId="6" fillId="0" borderId="0"/>
    <xf numFmtId="0" fontId="26" fillId="0" borderId="0"/>
    <xf numFmtId="0" fontId="26" fillId="0" borderId="0"/>
    <xf numFmtId="165" fontId="6" fillId="0" borderId="0" applyFont="0" applyFill="0" applyBorder="0" applyAlignment="0" applyProtection="0"/>
    <xf numFmtId="165" fontId="6" fillId="0" borderId="0" applyFont="0" applyFill="0" applyBorder="0" applyAlignment="0" applyProtection="0"/>
    <xf numFmtId="0" fontId="103" fillId="0" borderId="0" applyNumberFormat="0" applyFill="0" applyBorder="0" applyAlignment="0" applyProtection="0">
      <alignment vertical="top"/>
      <protection locked="0"/>
    </xf>
    <xf numFmtId="176" fontId="104" fillId="137" borderId="0"/>
    <xf numFmtId="176" fontId="105" fillId="136" borderId="0"/>
    <xf numFmtId="0" fontId="103" fillId="0" borderId="0" applyNumberFormat="0" applyFill="0" applyBorder="0" applyAlignment="0" applyProtection="0"/>
    <xf numFmtId="0" fontId="26" fillId="0" borderId="0"/>
    <xf numFmtId="4" fontId="96" fillId="134" borderId="71" applyNumberFormat="0" applyProtection="0">
      <alignment horizontal="right" vertical="center"/>
    </xf>
    <xf numFmtId="4" fontId="97" fillId="134" borderId="84" applyNumberFormat="0" applyProtection="0">
      <alignment horizontal="right" vertical="center"/>
    </xf>
    <xf numFmtId="4" fontId="35" fillId="74" borderId="97" applyNumberFormat="0" applyProtection="0">
      <alignment horizontal="right" vertical="center"/>
    </xf>
    <xf numFmtId="4" fontId="33" fillId="74" borderId="71" applyNumberFormat="0" applyProtection="0">
      <alignment horizontal="right" vertical="center"/>
    </xf>
    <xf numFmtId="4" fontId="96" fillId="134" borderId="71" applyNumberFormat="0" applyProtection="0">
      <alignment horizontal="right" vertical="center"/>
    </xf>
    <xf numFmtId="4" fontId="34" fillId="93" borderId="81" applyNumberFormat="0" applyProtection="0">
      <alignment horizontal="left" vertical="center" indent="1"/>
    </xf>
    <xf numFmtId="4" fontId="34" fillId="93" borderId="81" applyNumberFormat="0" applyProtection="0">
      <alignment horizontal="left" vertical="center" indent="1"/>
    </xf>
    <xf numFmtId="0" fontId="68" fillId="84" borderId="76" applyNumberFormat="0" applyAlignment="0" applyProtection="0"/>
    <xf numFmtId="0" fontId="17" fillId="57" borderId="75" applyNumberFormat="0" applyFont="0" applyAlignment="0" applyProtection="0"/>
    <xf numFmtId="0" fontId="17" fillId="78" borderId="75" applyNumberFormat="0" applyFont="0" applyAlignment="0" applyProtection="0"/>
    <xf numFmtId="0" fontId="92" fillId="84" borderId="74" applyNumberFormat="0" applyAlignment="0" applyProtection="0"/>
    <xf numFmtId="4" fontId="33" fillId="63" borderId="97" applyNumberFormat="0" applyProtection="0">
      <alignment horizontal="right" vertical="center"/>
    </xf>
    <xf numFmtId="4" fontId="33" fillId="72" borderId="110" applyNumberFormat="0" applyProtection="0">
      <alignment horizontal="right" vertical="center"/>
    </xf>
    <xf numFmtId="0" fontId="68" fillId="84" borderId="89" applyNumberFormat="0" applyAlignment="0" applyProtection="0"/>
    <xf numFmtId="0" fontId="68" fillId="84" borderId="89" applyNumberFormat="0" applyAlignment="0" applyProtection="0"/>
    <xf numFmtId="4" fontId="33" fillId="64" borderId="84" applyNumberFormat="0" applyProtection="0">
      <alignment horizontal="right" vertical="center"/>
    </xf>
    <xf numFmtId="4" fontId="31" fillId="62" borderId="110" applyNumberFormat="0" applyProtection="0">
      <alignment vertical="center"/>
    </xf>
    <xf numFmtId="4" fontId="33" fillId="64" borderId="84" applyNumberFormat="0" applyProtection="0">
      <alignment horizontal="right" vertical="center"/>
    </xf>
    <xf numFmtId="4" fontId="70" fillId="112" borderId="104" applyNumberFormat="0" applyProtection="0">
      <alignment horizontal="right" vertical="center"/>
    </xf>
    <xf numFmtId="4" fontId="33" fillId="78" borderId="110" applyNumberFormat="0" applyProtection="0">
      <alignment vertical="center"/>
    </xf>
    <xf numFmtId="0" fontId="33" fillId="63" borderId="84" applyNumberFormat="0" applyProtection="0">
      <alignment horizontal="left" vertical="top" indent="1"/>
    </xf>
    <xf numFmtId="4" fontId="70" fillId="96" borderId="91" applyNumberFormat="0" applyProtection="0">
      <alignment horizontal="left" vertical="center" indent="1"/>
    </xf>
    <xf numFmtId="4" fontId="96" fillId="127" borderId="97" applyNumberFormat="0" applyProtection="0">
      <alignment horizontal="right" vertical="center"/>
    </xf>
    <xf numFmtId="0" fontId="17" fillId="57" borderId="101" applyNumberFormat="0" applyFont="0" applyAlignment="0" applyProtection="0"/>
    <xf numFmtId="0" fontId="17" fillId="76" borderId="97" applyNumberFormat="0" applyProtection="0">
      <alignment horizontal="left" vertical="center" indent="1"/>
    </xf>
    <xf numFmtId="4" fontId="95" fillId="111" borderId="123" applyNumberFormat="0" applyProtection="0">
      <alignment vertical="center"/>
    </xf>
    <xf numFmtId="0" fontId="70" fillId="74" borderId="97" applyNumberFormat="0" applyProtection="0">
      <alignment horizontal="left" vertical="top" indent="1"/>
    </xf>
    <xf numFmtId="4" fontId="70" fillId="70" borderId="91" applyNumberFormat="0" applyProtection="0">
      <alignment horizontal="right" vertical="center"/>
    </xf>
    <xf numFmtId="4" fontId="31" fillId="62" borderId="57" applyNumberFormat="0" applyProtection="0">
      <alignment vertical="center"/>
    </xf>
    <xf numFmtId="4" fontId="32" fillId="62" borderId="57" applyNumberFormat="0" applyProtection="0">
      <alignment vertical="center"/>
    </xf>
    <xf numFmtId="4" fontId="31" fillId="62" borderId="57" applyNumberFormat="0" applyProtection="0">
      <alignment horizontal="left" vertical="center" indent="1"/>
    </xf>
    <xf numFmtId="0" fontId="31" fillId="62" borderId="57" applyNumberFormat="0" applyProtection="0">
      <alignment horizontal="left" vertical="top" indent="1"/>
    </xf>
    <xf numFmtId="4" fontId="96" fillId="127" borderId="84" applyNumberFormat="0" applyProtection="0">
      <alignment horizontal="right" vertical="center"/>
    </xf>
    <xf numFmtId="4" fontId="33" fillId="64" borderId="57" applyNumberFormat="0" applyProtection="0">
      <alignment horizontal="right" vertical="center"/>
    </xf>
    <xf numFmtId="4" fontId="33" fillId="65" borderId="57" applyNumberFormat="0" applyProtection="0">
      <alignment horizontal="right" vertical="center"/>
    </xf>
    <xf numFmtId="4" fontId="33" fillId="66" borderId="57" applyNumberFormat="0" applyProtection="0">
      <alignment horizontal="right" vertical="center"/>
    </xf>
    <xf numFmtId="4" fontId="33" fillId="67" borderId="57" applyNumberFormat="0" applyProtection="0">
      <alignment horizontal="right" vertical="center"/>
    </xf>
    <xf numFmtId="4" fontId="33" fillId="68" borderId="57" applyNumberFormat="0" applyProtection="0">
      <alignment horizontal="right" vertical="center"/>
    </xf>
    <xf numFmtId="4" fontId="33" fillId="69" borderId="57" applyNumberFormat="0" applyProtection="0">
      <alignment horizontal="right" vertical="center"/>
    </xf>
    <xf numFmtId="4" fontId="33" fillId="70" borderId="57" applyNumberFormat="0" applyProtection="0">
      <alignment horizontal="right" vertical="center"/>
    </xf>
    <xf numFmtId="4" fontId="33" fillId="71" borderId="57" applyNumberFormat="0" applyProtection="0">
      <alignment horizontal="right" vertical="center"/>
    </xf>
    <xf numFmtId="4" fontId="33" fillId="72" borderId="57" applyNumberFormat="0" applyProtection="0">
      <alignment horizontal="right" vertical="center"/>
    </xf>
    <xf numFmtId="0" fontId="70" fillId="76" borderId="84" applyNumberFormat="0" applyProtection="0">
      <alignment horizontal="left" vertical="top" indent="1"/>
    </xf>
    <xf numFmtId="4" fontId="33" fillId="63" borderId="57" applyNumberFormat="0" applyProtection="0">
      <alignment horizontal="right" vertical="center"/>
    </xf>
    <xf numFmtId="0" fontId="70" fillId="76" borderId="11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top" indent="1"/>
    </xf>
    <xf numFmtId="0" fontId="17" fillId="63" borderId="57" applyNumberFormat="0" applyProtection="0">
      <alignment horizontal="left" vertical="center" indent="1"/>
    </xf>
    <xf numFmtId="0" fontId="17" fillId="63" borderId="57" applyNumberFormat="0" applyProtection="0">
      <alignment horizontal="left" vertical="top" indent="1"/>
    </xf>
    <xf numFmtId="0" fontId="17" fillId="76" borderId="57" applyNumberFormat="0" applyProtection="0">
      <alignment horizontal="left" vertical="center" indent="1"/>
    </xf>
    <xf numFmtId="0" fontId="17" fillId="76" borderId="57" applyNumberFormat="0" applyProtection="0">
      <alignment horizontal="left" vertical="top" indent="1"/>
    </xf>
    <xf numFmtId="0" fontId="17" fillId="74" borderId="57" applyNumberFormat="0" applyProtection="0">
      <alignment horizontal="left" vertical="center" indent="1"/>
    </xf>
    <xf numFmtId="0" fontId="17" fillId="74" borderId="57" applyNumberFormat="0" applyProtection="0">
      <alignment horizontal="left" vertical="top" indent="1"/>
    </xf>
    <xf numFmtId="0" fontId="17" fillId="77" borderId="56" applyNumberFormat="0">
      <protection locked="0"/>
    </xf>
    <xf numFmtId="4" fontId="33" fillId="78" borderId="57" applyNumberFormat="0" applyProtection="0">
      <alignment vertical="center"/>
    </xf>
    <xf numFmtId="4" fontId="35" fillId="78" borderId="57" applyNumberFormat="0" applyProtection="0">
      <alignment vertical="center"/>
    </xf>
    <xf numFmtId="4" fontId="33" fillId="78" borderId="57" applyNumberFormat="0" applyProtection="0">
      <alignment horizontal="left" vertical="center" indent="1"/>
    </xf>
    <xf numFmtId="0" fontId="33" fillId="78" borderId="57" applyNumberFormat="0" applyProtection="0">
      <alignment horizontal="left" vertical="top" indent="1"/>
    </xf>
    <xf numFmtId="4" fontId="33" fillId="74" borderId="57" applyNumberFormat="0" applyProtection="0">
      <alignment horizontal="right" vertical="center"/>
    </xf>
    <xf numFmtId="4" fontId="35" fillId="74" borderId="57" applyNumberFormat="0" applyProtection="0">
      <alignment horizontal="right" vertical="center"/>
    </xf>
    <xf numFmtId="4" fontId="33" fillId="63" borderId="57" applyNumberFormat="0" applyProtection="0">
      <alignment horizontal="left" vertical="center" indent="1"/>
    </xf>
    <xf numFmtId="0" fontId="33" fillId="63" borderId="57" applyNumberFormat="0" applyProtection="0">
      <alignment horizontal="left" vertical="top" indent="1"/>
    </xf>
    <xf numFmtId="4" fontId="37" fillId="74" borderId="57" applyNumberFormat="0" applyProtection="0">
      <alignment horizontal="right" vertical="center"/>
    </xf>
    <xf numFmtId="0" fontId="17" fillId="76" borderId="84" applyNumberFormat="0" applyProtection="0">
      <alignment horizontal="left" vertical="center" indent="1"/>
    </xf>
    <xf numFmtId="4" fontId="70" fillId="96" borderId="78" applyNumberFormat="0" applyProtection="0">
      <alignment horizontal="left" vertical="center" indent="1"/>
    </xf>
    <xf numFmtId="4" fontId="35" fillId="78" borderId="84" applyNumberFormat="0" applyProtection="0">
      <alignment vertical="center"/>
    </xf>
    <xf numFmtId="4" fontId="34" fillId="111" borderId="97" applyNumberFormat="0" applyProtection="0">
      <alignment vertical="center"/>
    </xf>
    <xf numFmtId="0" fontId="70" fillId="75" borderId="84" applyNumberFormat="0" applyProtection="0">
      <alignment horizontal="left" vertical="top" indent="1"/>
    </xf>
    <xf numFmtId="4" fontId="33" fillId="74" borderId="71" applyNumberFormat="0" applyProtection="0">
      <alignment horizontal="right" vertical="center"/>
    </xf>
    <xf numFmtId="4" fontId="33" fillId="78" borderId="71" applyNumberFormat="0" applyProtection="0">
      <alignment horizontal="left" vertical="center" indent="1"/>
    </xf>
    <xf numFmtId="0" fontId="30" fillId="0" borderId="116" applyNumberFormat="0" applyFill="0" applyAlignment="0" applyProtection="0"/>
    <xf numFmtId="4" fontId="96" fillId="134" borderId="123" applyNumberFormat="0" applyProtection="0">
      <alignment horizontal="right" vertical="center"/>
    </xf>
    <xf numFmtId="0" fontId="17" fillId="76" borderId="71" applyNumberFormat="0" applyProtection="0">
      <alignment horizontal="left" vertical="center" indent="1"/>
    </xf>
    <xf numFmtId="0" fontId="17" fillId="63" borderId="71" applyNumberFormat="0" applyProtection="0">
      <alignment horizontal="left" vertical="center" indent="1"/>
    </xf>
    <xf numFmtId="0" fontId="17" fillId="75" borderId="71" applyNumberFormat="0" applyProtection="0">
      <alignment horizontal="left" vertical="center" indent="1"/>
    </xf>
    <xf numFmtId="0" fontId="68" fillId="91" borderId="89" applyNumberFormat="0" applyAlignment="0" applyProtection="0"/>
    <xf numFmtId="4" fontId="33" fillId="63" borderId="71" applyNumberFormat="0" applyProtection="0">
      <alignment horizontal="right" vertical="center"/>
    </xf>
    <xf numFmtId="0" fontId="58" fillId="91" borderId="87" applyNumberFormat="0" applyAlignment="0" applyProtection="0"/>
    <xf numFmtId="4" fontId="96" fillId="131" borderId="71" applyNumberFormat="0" applyProtection="0">
      <alignment horizontal="right" vertical="center"/>
    </xf>
    <xf numFmtId="4" fontId="96" fillId="130" borderId="71" applyNumberFormat="0" applyProtection="0">
      <alignment horizontal="right" vertical="center"/>
    </xf>
    <xf numFmtId="4" fontId="33" fillId="68" borderId="71" applyNumberFormat="0" applyProtection="0">
      <alignment horizontal="right" vertical="center"/>
    </xf>
    <xf numFmtId="4" fontId="33" fillId="67" borderId="71" applyNumberFormat="0" applyProtection="0">
      <alignment horizontal="right" vertical="center"/>
    </xf>
    <xf numFmtId="4" fontId="96" fillId="128" borderId="71" applyNumberFormat="0" applyProtection="0">
      <alignment horizontal="right" vertical="center"/>
    </xf>
    <xf numFmtId="4" fontId="33" fillId="65" borderId="71" applyNumberFormat="0" applyProtection="0">
      <alignment horizontal="right" vertical="center"/>
    </xf>
    <xf numFmtId="4" fontId="70" fillId="74" borderId="118" applyNumberFormat="0" applyProtection="0">
      <alignment horizontal="left" vertical="center" indent="1"/>
    </xf>
    <xf numFmtId="4" fontId="95" fillId="111" borderId="71" applyNumberFormat="0" applyProtection="0">
      <alignment vertical="center"/>
    </xf>
    <xf numFmtId="4" fontId="98" fillId="134" borderId="97" applyNumberFormat="0" applyProtection="0">
      <alignment horizontal="right" vertical="center"/>
    </xf>
    <xf numFmtId="0" fontId="68" fillId="91" borderId="76" applyNumberFormat="0" applyAlignment="0" applyProtection="0"/>
    <xf numFmtId="0" fontId="17" fillId="75" borderId="84" applyNumberFormat="0" applyProtection="0">
      <alignment horizontal="left" vertical="center" indent="1"/>
    </xf>
    <xf numFmtId="0" fontId="70" fillId="76" borderId="97" applyNumberFormat="0" applyProtection="0">
      <alignment horizontal="left" vertical="top" indent="1"/>
    </xf>
    <xf numFmtId="4" fontId="70" fillId="71" borderId="91" applyNumberFormat="0" applyProtection="0">
      <alignment horizontal="right" vertical="center"/>
    </xf>
    <xf numFmtId="0" fontId="17" fillId="74" borderId="110" applyNumberFormat="0" applyProtection="0">
      <alignment horizontal="left" vertical="center" indent="1"/>
    </xf>
    <xf numFmtId="0" fontId="17" fillId="76" borderId="97" applyNumberFormat="0" applyProtection="0">
      <alignment horizontal="left" vertical="top" indent="1"/>
    </xf>
    <xf numFmtId="0" fontId="58" fillId="91" borderId="60" applyNumberFormat="0" applyAlignment="0" applyProtection="0"/>
    <xf numFmtId="4" fontId="70" fillId="74" borderId="92" applyNumberFormat="0" applyProtection="0">
      <alignment horizontal="left" vertical="center" indent="1"/>
    </xf>
    <xf numFmtId="0" fontId="17" fillId="78" borderId="88" applyNumberFormat="0" applyFont="0" applyAlignment="0" applyProtection="0"/>
    <xf numFmtId="4" fontId="33" fillId="66" borderId="123" applyNumberFormat="0" applyProtection="0">
      <alignment horizontal="right" vertical="center"/>
    </xf>
    <xf numFmtId="0" fontId="17" fillId="77" borderId="83" applyNumberFormat="0">
      <protection locked="0"/>
    </xf>
    <xf numFmtId="4" fontId="33" fillId="63" borderId="97" applyNumberFormat="0" applyProtection="0">
      <alignment horizontal="left" vertical="center" indent="1"/>
    </xf>
    <xf numFmtId="0" fontId="73" fillId="63" borderId="71" applyNumberFormat="0" applyProtection="0">
      <alignment horizontal="left" vertical="top" indent="1"/>
    </xf>
    <xf numFmtId="0" fontId="72" fillId="75" borderId="80" applyBorder="0"/>
    <xf numFmtId="0" fontId="65" fillId="58" borderId="60" applyNumberFormat="0" applyAlignment="0" applyProtection="0"/>
    <xf numFmtId="0" fontId="70" fillId="57" borderId="78" applyNumberFormat="0" applyFont="0" applyAlignment="0" applyProtection="0"/>
    <xf numFmtId="4" fontId="33" fillId="65" borderId="84" applyNumberFormat="0" applyProtection="0">
      <alignment horizontal="right" vertical="center"/>
    </xf>
    <xf numFmtId="0" fontId="17" fillId="57" borderId="61" applyNumberFormat="0" applyFont="0" applyAlignment="0" applyProtection="0"/>
    <xf numFmtId="0" fontId="68" fillId="91" borderId="62" applyNumberFormat="0" applyAlignment="0" applyProtection="0"/>
    <xf numFmtId="4" fontId="37" fillId="74" borderId="97" applyNumberFormat="0" applyProtection="0">
      <alignment horizontal="right" vertical="center"/>
    </xf>
    <xf numFmtId="4" fontId="31" fillId="62" borderId="97" applyNumberFormat="0" applyProtection="0">
      <alignment horizontal="left" vertical="center" indent="1"/>
    </xf>
    <xf numFmtId="4" fontId="36" fillId="94" borderId="120" applyNumberFormat="0" applyProtection="0">
      <alignment horizontal="left" vertical="center" indent="1"/>
    </xf>
    <xf numFmtId="4" fontId="70" fillId="63" borderId="92" applyNumberFormat="0" applyProtection="0">
      <alignment horizontal="left" vertical="center" indent="1"/>
    </xf>
    <xf numFmtId="4" fontId="33" fillId="70" borderId="84" applyNumberFormat="0" applyProtection="0">
      <alignment horizontal="right" vertical="center"/>
    </xf>
    <xf numFmtId="4" fontId="17" fillId="75" borderId="92" applyNumberFormat="0" applyProtection="0">
      <alignment horizontal="left" vertical="center" indent="1"/>
    </xf>
    <xf numFmtId="0" fontId="30" fillId="0" borderId="63" applyNumberFormat="0" applyFill="0" applyAlignment="0" applyProtection="0"/>
    <xf numFmtId="4" fontId="37" fillId="74" borderId="84" applyNumberFormat="0" applyProtection="0">
      <alignment horizontal="right" vertical="center"/>
    </xf>
    <xf numFmtId="0" fontId="70" fillId="76" borderId="71" applyNumberFormat="0" applyProtection="0">
      <alignment horizontal="left" vertical="top" indent="1"/>
    </xf>
    <xf numFmtId="4" fontId="96" fillId="128" borderId="110" applyNumberFormat="0" applyProtection="0">
      <alignment horizontal="right" vertical="center"/>
    </xf>
    <xf numFmtId="4" fontId="96" fillId="131" borderId="84" applyNumberFormat="0" applyProtection="0">
      <alignment horizontal="right" vertical="center"/>
    </xf>
    <xf numFmtId="0" fontId="31" fillId="62" borderId="84" applyNumberFormat="0" applyProtection="0">
      <alignment horizontal="left" vertical="top" indent="1"/>
    </xf>
    <xf numFmtId="4" fontId="95" fillId="111" borderId="84" applyNumberFormat="0" applyProtection="0">
      <alignment vertical="center"/>
    </xf>
    <xf numFmtId="4" fontId="33" fillId="66" borderId="84" applyNumberFormat="0" applyProtection="0">
      <alignment horizontal="right" vertical="center"/>
    </xf>
    <xf numFmtId="4" fontId="70" fillId="0" borderId="78" applyNumberFormat="0" applyProtection="0">
      <alignment horizontal="right" vertical="center"/>
    </xf>
    <xf numFmtId="4" fontId="33" fillId="72" borderId="84" applyNumberFormat="0" applyProtection="0">
      <alignment horizontal="right" vertical="center"/>
    </xf>
    <xf numFmtId="4" fontId="33" fillId="74" borderId="84" applyNumberFormat="0" applyProtection="0">
      <alignment horizontal="right" vertical="center"/>
    </xf>
    <xf numFmtId="0" fontId="17" fillId="75" borderId="97" applyNumberFormat="0" applyProtection="0">
      <alignment horizontal="left" vertical="top" indent="1"/>
    </xf>
    <xf numFmtId="0" fontId="17" fillId="75" borderId="84" applyNumberFormat="0" applyProtection="0">
      <alignment horizontal="left" vertical="center" indent="1"/>
    </xf>
    <xf numFmtId="0" fontId="70" fillId="76" borderId="91" applyNumberFormat="0" applyProtection="0">
      <alignment horizontal="left" vertical="center" indent="1"/>
    </xf>
    <xf numFmtId="0" fontId="31" fillId="62" borderId="123" applyNumberFormat="0" applyProtection="0">
      <alignment horizontal="left" vertical="top" indent="1"/>
    </xf>
    <xf numFmtId="4" fontId="33" fillId="66" borderId="97" applyNumberFormat="0" applyProtection="0">
      <alignment horizontal="right" vertical="center"/>
    </xf>
    <xf numFmtId="0" fontId="70" fillId="113" borderId="104" applyNumberFormat="0" applyProtection="0">
      <alignment horizontal="left" vertical="center" indent="1"/>
    </xf>
    <xf numFmtId="4" fontId="75" fillId="79" borderId="79" applyNumberFormat="0" applyProtection="0">
      <alignment horizontal="left" vertical="center" indent="1"/>
    </xf>
    <xf numFmtId="4" fontId="73" fillId="78" borderId="71" applyNumberFormat="0" applyProtection="0">
      <alignment vertical="center"/>
    </xf>
    <xf numFmtId="4" fontId="33" fillId="68" borderId="84" applyNumberFormat="0" applyProtection="0">
      <alignment horizontal="right" vertical="center"/>
    </xf>
    <xf numFmtId="4" fontId="33" fillId="72" borderId="97" applyNumberFormat="0" applyProtection="0">
      <alignment horizontal="right" vertical="center"/>
    </xf>
    <xf numFmtId="0" fontId="17" fillId="57" borderId="88" applyNumberFormat="0" applyFont="0" applyAlignment="0" applyProtection="0"/>
    <xf numFmtId="4" fontId="70" fillId="68" borderId="78" applyNumberFormat="0" applyProtection="0">
      <alignment horizontal="right" vertical="center"/>
    </xf>
    <xf numFmtId="4" fontId="31" fillId="62" borderId="84" applyNumberFormat="0" applyProtection="0">
      <alignment vertical="center"/>
    </xf>
    <xf numFmtId="4" fontId="31" fillId="62" borderId="123" applyNumberFormat="0" applyProtection="0">
      <alignment vertical="center"/>
    </xf>
    <xf numFmtId="0" fontId="68" fillId="108" borderId="76" applyNumberFormat="0" applyAlignment="0" applyProtection="0"/>
    <xf numFmtId="4" fontId="70" fillId="66" borderId="92" applyNumberFormat="0" applyProtection="0">
      <alignment horizontal="right" vertical="center"/>
    </xf>
    <xf numFmtId="4" fontId="70" fillId="111" borderId="104" applyNumberFormat="0" applyProtection="0">
      <alignment horizontal="left" vertical="center" indent="1"/>
    </xf>
    <xf numFmtId="4" fontId="32" fillId="62" borderId="84" applyNumberFormat="0" applyProtection="0">
      <alignment vertical="center"/>
    </xf>
    <xf numFmtId="4" fontId="70" fillId="96" borderId="117" applyNumberFormat="0" applyProtection="0">
      <alignment horizontal="left" vertical="center" indent="1"/>
    </xf>
    <xf numFmtId="4" fontId="96" fillId="134" borderId="84" applyNumberFormat="0" applyProtection="0">
      <alignment vertical="center"/>
    </xf>
    <xf numFmtId="4" fontId="96" fillId="95" borderId="71" applyNumberFormat="0" applyProtection="0">
      <alignment horizontal="right" vertical="center"/>
    </xf>
    <xf numFmtId="0" fontId="70" fillId="113" borderId="104" applyNumberFormat="0" applyProtection="0">
      <alignment horizontal="left" vertical="center" indent="1"/>
    </xf>
    <xf numFmtId="4" fontId="33" fillId="71" borderId="71" applyNumberFormat="0" applyProtection="0">
      <alignment horizontal="right" vertical="center"/>
    </xf>
    <xf numFmtId="0" fontId="17" fillId="63" borderId="84" applyNumberFormat="0" applyProtection="0">
      <alignment horizontal="left" vertical="top" indent="1"/>
    </xf>
    <xf numFmtId="4" fontId="96" fillId="130" borderId="71" applyNumberFormat="0" applyProtection="0">
      <alignment horizontal="right" vertical="center"/>
    </xf>
    <xf numFmtId="0" fontId="31" fillId="62" borderId="71" applyNumberFormat="0" applyProtection="0">
      <alignment horizontal="left" vertical="top" indent="1"/>
    </xf>
    <xf numFmtId="37" fontId="40" fillId="0" borderId="98" applyNumberFormat="0"/>
    <xf numFmtId="0" fontId="70" fillId="57" borderId="91" applyNumberFormat="0" applyFont="0" applyAlignment="0" applyProtection="0"/>
    <xf numFmtId="4" fontId="95" fillId="111" borderId="71" applyNumberFormat="0" applyProtection="0">
      <alignment vertical="center"/>
    </xf>
    <xf numFmtId="4" fontId="80" fillId="81" borderId="104" applyNumberFormat="0" applyProtection="0">
      <alignment horizontal="right" vertical="center"/>
    </xf>
    <xf numFmtId="4" fontId="33" fillId="63" borderId="71" applyNumberFormat="0" applyProtection="0">
      <alignment horizontal="right" vertical="center"/>
    </xf>
    <xf numFmtId="4" fontId="33" fillId="67" borderId="71" applyNumberFormat="0" applyProtection="0">
      <alignment horizontal="right" vertical="center"/>
    </xf>
    <xf numFmtId="4" fontId="31" fillId="62" borderId="71" applyNumberFormat="0" applyProtection="0">
      <alignment vertical="center"/>
    </xf>
    <xf numFmtId="4" fontId="31" fillId="62" borderId="84" applyNumberFormat="0" applyProtection="0">
      <alignment vertical="center"/>
    </xf>
    <xf numFmtId="4" fontId="33" fillId="66" borderId="71" applyNumberFormat="0" applyProtection="0">
      <alignment horizontal="right" vertical="center"/>
    </xf>
    <xf numFmtId="0" fontId="68" fillId="91" borderId="76" applyNumberFormat="0" applyAlignment="0" applyProtection="0"/>
    <xf numFmtId="4" fontId="70" fillId="96" borderId="64" applyNumberFormat="0" applyProtection="0">
      <alignment horizontal="left" vertical="center" indent="1"/>
    </xf>
    <xf numFmtId="4" fontId="70" fillId="96" borderId="64" applyNumberFormat="0" applyProtection="0">
      <alignment horizontal="left" vertical="center" indent="1"/>
    </xf>
    <xf numFmtId="0" fontId="70" fillId="75" borderId="57" applyNumberFormat="0" applyProtection="0">
      <alignment horizontal="left" vertical="top" indent="1"/>
    </xf>
    <xf numFmtId="0" fontId="70" fillId="63" borderId="57" applyNumberFormat="0" applyProtection="0">
      <alignment horizontal="left" vertical="top" indent="1"/>
    </xf>
    <xf numFmtId="0" fontId="70" fillId="76" borderId="57" applyNumberFormat="0" applyProtection="0">
      <alignment horizontal="left" vertical="top" indent="1"/>
    </xf>
    <xf numFmtId="0" fontId="70" fillId="74" borderId="57" applyNumberFormat="0" applyProtection="0">
      <alignment horizontal="left" vertical="top" indent="1"/>
    </xf>
    <xf numFmtId="4" fontId="70" fillId="0" borderId="64" applyNumberFormat="0" applyProtection="0">
      <alignment horizontal="right" vertical="center"/>
    </xf>
    <xf numFmtId="0" fontId="70" fillId="74" borderId="71" applyNumberFormat="0" applyProtection="0">
      <alignment horizontal="left" vertical="top" indent="1"/>
    </xf>
    <xf numFmtId="37" fontId="40" fillId="0" borderId="111" applyNumberFormat="0"/>
    <xf numFmtId="0" fontId="31" fillId="62" borderId="97" applyNumberFormat="0" applyProtection="0">
      <alignment horizontal="left" vertical="top" indent="1"/>
    </xf>
    <xf numFmtId="0" fontId="17" fillId="57" borderId="75" applyNumberFormat="0" applyFont="0" applyAlignment="0" applyProtection="0"/>
    <xf numFmtId="0" fontId="17" fillId="78" borderId="75" applyNumberFormat="0" applyFont="0" applyAlignment="0" applyProtection="0"/>
    <xf numFmtId="4" fontId="35" fillId="78" borderId="123" applyNumberFormat="0" applyProtection="0">
      <alignment vertical="center"/>
    </xf>
    <xf numFmtId="4" fontId="96" fillId="134" borderId="97" applyNumberFormat="0" applyProtection="0">
      <alignment horizontal="right" vertical="center"/>
    </xf>
    <xf numFmtId="4" fontId="33" fillId="65" borderId="110" applyNumberFormat="0" applyProtection="0">
      <alignment horizontal="right" vertical="center"/>
    </xf>
    <xf numFmtId="4" fontId="34" fillId="111" borderId="110" applyNumberFormat="0" applyProtection="0">
      <alignment vertical="center"/>
    </xf>
    <xf numFmtId="4" fontId="70" fillId="96" borderId="130" applyNumberFormat="0" applyProtection="0">
      <alignment horizontal="left" vertical="center" indent="1"/>
    </xf>
    <xf numFmtId="4" fontId="95" fillId="111" borderId="84" applyNumberFormat="0" applyProtection="0">
      <alignment vertical="center"/>
    </xf>
    <xf numFmtId="0" fontId="17" fillId="76" borderId="84" applyNumberFormat="0" applyProtection="0">
      <alignment horizontal="left" vertical="center" indent="1"/>
    </xf>
    <xf numFmtId="4" fontId="31" fillId="62" borderId="97" applyNumberFormat="0" applyProtection="0">
      <alignment vertical="center"/>
    </xf>
    <xf numFmtId="0" fontId="70" fillId="74" borderId="84" applyNumberFormat="0" applyProtection="0">
      <alignment horizontal="left" vertical="top" indent="1"/>
    </xf>
    <xf numFmtId="0" fontId="78" fillId="108" borderId="91" applyNumberFormat="0" applyAlignment="0" applyProtection="0"/>
    <xf numFmtId="0" fontId="70" fillId="63" borderId="97" applyNumberFormat="0" applyProtection="0">
      <alignment horizontal="left" vertical="top" indent="1"/>
    </xf>
    <xf numFmtId="4" fontId="33" fillId="69" borderId="84" applyNumberFormat="0" applyProtection="0">
      <alignment horizontal="right" vertical="center"/>
    </xf>
    <xf numFmtId="0" fontId="17" fillId="74" borderId="84" applyNumberFormat="0" applyProtection="0">
      <alignment horizontal="left" vertical="top" indent="1"/>
    </xf>
    <xf numFmtId="0" fontId="17" fillId="75" borderId="110" applyNumberFormat="0" applyProtection="0">
      <alignment horizontal="left" vertical="center" indent="1"/>
    </xf>
    <xf numFmtId="0" fontId="78" fillId="108" borderId="104" applyNumberFormat="0" applyAlignment="0" applyProtection="0"/>
    <xf numFmtId="0" fontId="17" fillId="75" borderId="84" applyNumberFormat="0" applyProtection="0">
      <alignment horizontal="left" vertical="center" indent="1"/>
    </xf>
    <xf numFmtId="4" fontId="33" fillId="63" borderId="84" applyNumberFormat="0" applyProtection="0">
      <alignment horizontal="left" vertical="center" indent="1"/>
    </xf>
    <xf numFmtId="4" fontId="34" fillId="93" borderId="84" applyNumberFormat="0" applyProtection="0">
      <alignment horizontal="left" vertical="center" indent="1"/>
    </xf>
    <xf numFmtId="0" fontId="78" fillId="108" borderId="64" applyNumberFormat="0" applyAlignment="0" applyProtection="0"/>
    <xf numFmtId="4" fontId="96" fillId="127" borderId="110" applyNumberFormat="0" applyProtection="0">
      <alignment horizontal="right" vertical="center"/>
    </xf>
    <xf numFmtId="4" fontId="33" fillId="74" borderId="110" applyNumberFormat="0" applyProtection="0">
      <alignment horizontal="right" vertical="center"/>
    </xf>
    <xf numFmtId="4" fontId="33" fillId="78" borderId="84" applyNumberFormat="0" applyProtection="0">
      <alignment vertical="center"/>
    </xf>
    <xf numFmtId="4" fontId="33" fillId="68" borderId="110" applyNumberFormat="0" applyProtection="0">
      <alignment horizontal="right" vertical="center"/>
    </xf>
    <xf numFmtId="0" fontId="17" fillId="74" borderId="84" applyNumberFormat="0" applyProtection="0">
      <alignment horizontal="left" vertical="top" indent="1"/>
    </xf>
    <xf numFmtId="4" fontId="80" fillId="81" borderId="78" applyNumberFormat="0" applyProtection="0">
      <alignment horizontal="right" vertical="center"/>
    </xf>
    <xf numFmtId="0" fontId="65" fillId="58" borderId="64" applyNumberFormat="0" applyAlignment="0" applyProtection="0"/>
    <xf numFmtId="4" fontId="70" fillId="112" borderId="78" applyNumberFormat="0" applyProtection="0">
      <alignment horizontal="right" vertical="center"/>
    </xf>
    <xf numFmtId="4" fontId="96" fillId="131" borderId="123" applyNumberFormat="0" applyProtection="0">
      <alignment horizontal="right" vertical="center"/>
    </xf>
    <xf numFmtId="0" fontId="70" fillId="57" borderId="64" applyNumberFormat="0" applyFont="0" applyAlignment="0" applyProtection="0"/>
    <xf numFmtId="0" fontId="68" fillId="108" borderId="62" applyNumberFormat="0" applyAlignment="0" applyProtection="0"/>
    <xf numFmtId="4" fontId="70" fillId="62" borderId="64" applyNumberFormat="0" applyProtection="0">
      <alignment vertical="center"/>
    </xf>
    <xf numFmtId="4" fontId="80" fillId="111" borderId="64" applyNumberFormat="0" applyProtection="0">
      <alignment vertical="center"/>
    </xf>
    <xf numFmtId="4" fontId="70" fillId="111" borderId="64" applyNumberFormat="0" applyProtection="0">
      <alignment horizontal="left" vertical="center" indent="1"/>
    </xf>
    <xf numFmtId="0" fontId="74" fillId="62" borderId="57" applyNumberFormat="0" applyProtection="0">
      <alignment horizontal="left" vertical="top"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33" fillId="63" borderId="71" applyNumberFormat="0" applyProtection="0">
      <alignment horizontal="right" vertical="center"/>
    </xf>
    <xf numFmtId="0" fontId="72" fillId="75" borderId="66" applyBorder="0"/>
    <xf numFmtId="4" fontId="73" fillId="78" borderId="57" applyNumberFormat="0" applyProtection="0">
      <alignment vertical="center"/>
    </xf>
    <xf numFmtId="4" fontId="80" fillId="82" borderId="56" applyNumberFormat="0" applyProtection="0">
      <alignment vertical="center"/>
    </xf>
    <xf numFmtId="4" fontId="73" fillId="84" borderId="57" applyNumberFormat="0" applyProtection="0">
      <alignment horizontal="left" vertical="center" indent="1"/>
    </xf>
    <xf numFmtId="0" fontId="73" fillId="78" borderId="57" applyNumberFormat="0" applyProtection="0">
      <alignment horizontal="left" vertical="top" indent="1"/>
    </xf>
    <xf numFmtId="4" fontId="80" fillId="81" borderId="64" applyNumberFormat="0" applyProtection="0">
      <alignment horizontal="right" vertical="center"/>
    </xf>
    <xf numFmtId="0" fontId="73" fillId="63" borderId="57" applyNumberFormat="0" applyProtection="0">
      <alignment horizontal="left" vertical="top" indent="1"/>
    </xf>
    <xf numFmtId="4" fontId="75" fillId="79" borderId="65" applyNumberFormat="0" applyProtection="0">
      <alignment horizontal="left" vertical="center" indent="1"/>
    </xf>
    <xf numFmtId="0" fontId="70" fillId="114" borderId="56"/>
    <xf numFmtId="4" fontId="76" fillId="77" borderId="64" applyNumberFormat="0" applyProtection="0">
      <alignment horizontal="right" vertical="center"/>
    </xf>
    <xf numFmtId="0" fontId="30" fillId="0" borderId="63" applyNumberFormat="0" applyFill="0" applyAlignment="0" applyProtection="0"/>
    <xf numFmtId="0" fontId="17" fillId="74" borderId="110" applyNumberFormat="0" applyProtection="0">
      <alignment horizontal="left" vertical="top" indent="1"/>
    </xf>
    <xf numFmtId="0" fontId="17" fillId="63" borderId="84" applyNumberFormat="0" applyProtection="0">
      <alignment horizontal="left" vertical="top" indent="1"/>
    </xf>
    <xf numFmtId="0" fontId="17" fillId="75" borderId="84" applyNumberFormat="0" applyProtection="0">
      <alignment horizontal="left" vertical="top" indent="1"/>
    </xf>
    <xf numFmtId="4" fontId="33" fillId="72" borderId="84" applyNumberFormat="0" applyProtection="0">
      <alignment horizontal="right" vertical="center"/>
    </xf>
    <xf numFmtId="4" fontId="70" fillId="0" borderId="91" applyNumberFormat="0" applyProtection="0">
      <alignment horizontal="right" vertical="center"/>
    </xf>
    <xf numFmtId="0" fontId="17" fillId="63" borderId="97" applyNumberFormat="0" applyProtection="0">
      <alignment horizontal="left" vertical="center" indent="1"/>
    </xf>
    <xf numFmtId="0" fontId="58" fillId="91" borderId="87" applyNumberFormat="0" applyAlignment="0" applyProtection="0"/>
    <xf numFmtId="37" fontId="40" fillId="0" borderId="85" applyNumberFormat="0"/>
    <xf numFmtId="4" fontId="70" fillId="0" borderId="104" applyNumberFormat="0" applyProtection="0">
      <alignment horizontal="right" vertical="center"/>
    </xf>
    <xf numFmtId="4" fontId="70" fillId="74" borderId="92" applyNumberFormat="0" applyProtection="0">
      <alignment horizontal="left" vertical="center" indent="1"/>
    </xf>
    <xf numFmtId="0" fontId="72" fillId="75" borderId="93" applyBorder="0"/>
    <xf numFmtId="0" fontId="17" fillId="76" borderId="84" applyNumberFormat="0" applyProtection="0">
      <alignment horizontal="left" vertical="top" indent="1"/>
    </xf>
    <xf numFmtId="0" fontId="70" fillId="76" borderId="91" applyNumberFormat="0" applyProtection="0">
      <alignment horizontal="left" vertical="center" indent="1"/>
    </xf>
    <xf numFmtId="4" fontId="35" fillId="78" borderId="123" applyNumberFormat="0" applyProtection="0">
      <alignment vertical="center"/>
    </xf>
    <xf numFmtId="4" fontId="96" fillId="93" borderId="110" applyNumberFormat="0" applyProtection="0">
      <alignment horizontal="right" vertical="center"/>
    </xf>
    <xf numFmtId="4" fontId="70" fillId="64" borderId="104" applyNumberFormat="0" applyProtection="0">
      <alignment horizontal="right" vertical="center"/>
    </xf>
    <xf numFmtId="0" fontId="86" fillId="84" borderId="74" applyNumberFormat="0" applyAlignment="0" applyProtection="0"/>
    <xf numFmtId="4" fontId="96" fillId="127" borderId="110" applyNumberFormat="0" applyProtection="0">
      <alignment horizontal="right" vertical="center"/>
    </xf>
    <xf numFmtId="4" fontId="32" fillId="62" borderId="84" applyNumberFormat="0" applyProtection="0">
      <alignment vertical="center"/>
    </xf>
    <xf numFmtId="0" fontId="70" fillId="75" borderId="71" applyNumberFormat="0" applyProtection="0">
      <alignment horizontal="left" vertical="top" indent="1"/>
    </xf>
    <xf numFmtId="0" fontId="31" fillId="62" borderId="84" applyNumberFormat="0" applyProtection="0">
      <alignment horizontal="left" vertical="top" indent="1"/>
    </xf>
    <xf numFmtId="4" fontId="31" fillId="62" borderId="84" applyNumberFormat="0" applyProtection="0">
      <alignment vertical="center"/>
    </xf>
    <xf numFmtId="4" fontId="70" fillId="63" borderId="79" applyNumberFormat="0" applyProtection="0">
      <alignment horizontal="left" vertical="center" indent="1"/>
    </xf>
    <xf numFmtId="4" fontId="37" fillId="74" borderId="110" applyNumberFormat="0" applyProtection="0">
      <alignment horizontal="right" vertical="center"/>
    </xf>
    <xf numFmtId="4" fontId="96" fillId="95" borderId="123" applyNumberFormat="0" applyProtection="0">
      <alignment horizontal="right" vertical="center"/>
    </xf>
    <xf numFmtId="0" fontId="17" fillId="74" borderId="97" applyNumberFormat="0" applyProtection="0">
      <alignment horizontal="left" vertical="top" indent="1"/>
    </xf>
    <xf numFmtId="4" fontId="70" fillId="111" borderId="91" applyNumberFormat="0" applyProtection="0">
      <alignment horizontal="left" vertical="center" indent="1"/>
    </xf>
    <xf numFmtId="4" fontId="33" fillId="66" borderId="84" applyNumberFormat="0" applyProtection="0">
      <alignment horizontal="right" vertical="center"/>
    </xf>
    <xf numFmtId="4" fontId="33" fillId="71" borderId="71" applyNumberFormat="0" applyProtection="0">
      <alignment horizontal="right" vertical="center"/>
    </xf>
    <xf numFmtId="0" fontId="17" fillId="63" borderId="71" applyNumberFormat="0" applyProtection="0">
      <alignment horizontal="left" vertical="center" indent="1"/>
    </xf>
    <xf numFmtId="4" fontId="33" fillId="74" borderId="71" applyNumberFormat="0" applyProtection="0">
      <alignment horizontal="right" vertical="center"/>
    </xf>
    <xf numFmtId="4" fontId="96" fillId="134" borderId="110" applyNumberFormat="0" applyProtection="0">
      <alignment vertical="center"/>
    </xf>
    <xf numFmtId="4" fontId="33" fillId="78" borderId="84" applyNumberFormat="0" applyProtection="0">
      <alignment horizontal="left" vertical="center" indent="1"/>
    </xf>
    <xf numFmtId="0" fontId="70" fillId="114" borderId="109"/>
    <xf numFmtId="4" fontId="96" fillId="93" borderId="71" applyNumberFormat="0" applyProtection="0">
      <alignment horizontal="right" vertical="center"/>
    </xf>
    <xf numFmtId="4" fontId="34" fillId="93" borderId="94" applyNumberFormat="0" applyProtection="0">
      <alignment horizontal="left" vertical="center" indent="1"/>
    </xf>
    <xf numFmtId="0" fontId="17" fillId="76" borderId="97" applyNumberFormat="0" applyProtection="0">
      <alignment horizontal="left" vertical="top" indent="1"/>
    </xf>
    <xf numFmtId="0" fontId="92" fillId="84" borderId="74" applyNumberFormat="0" applyAlignment="0" applyProtection="0"/>
    <xf numFmtId="0" fontId="70" fillId="57" borderId="78" applyNumberFormat="0" applyFont="0" applyAlignment="0" applyProtection="0"/>
    <xf numFmtId="0" fontId="68" fillId="84" borderId="76" applyNumberFormat="0" applyAlignment="0" applyProtection="0"/>
    <xf numFmtId="4" fontId="31" fillId="62" borderId="71" applyNumberFormat="0" applyProtection="0">
      <alignment vertical="center"/>
    </xf>
    <xf numFmtId="0" fontId="17" fillId="74" borderId="84" applyNumberFormat="0" applyProtection="0">
      <alignment horizontal="left" vertical="top" indent="1"/>
    </xf>
    <xf numFmtId="4" fontId="33" fillId="66" borderId="97" applyNumberFormat="0" applyProtection="0">
      <alignment horizontal="right" vertical="center"/>
    </xf>
    <xf numFmtId="4" fontId="33" fillId="63" borderId="84" applyNumberFormat="0" applyProtection="0">
      <alignment horizontal="right" vertical="center"/>
    </xf>
    <xf numFmtId="4" fontId="31" fillId="62" borderId="71" applyNumberFormat="0" applyProtection="0">
      <alignment horizontal="left" vertical="center" indent="1"/>
    </xf>
    <xf numFmtId="4" fontId="34" fillId="111" borderId="71" applyNumberFormat="0" applyProtection="0">
      <alignment vertical="center"/>
    </xf>
    <xf numFmtId="4" fontId="96" fillId="111" borderId="71" applyNumberFormat="0" applyProtection="0">
      <alignment horizontal="left" vertical="center" indent="1"/>
    </xf>
    <xf numFmtId="4" fontId="96" fillId="111" borderId="71" applyNumberFormat="0" applyProtection="0">
      <alignment horizontal="left" vertical="center" indent="1"/>
    </xf>
    <xf numFmtId="4" fontId="33" fillId="64" borderId="71" applyNumberFormat="0" applyProtection="0">
      <alignment horizontal="right" vertical="center"/>
    </xf>
    <xf numFmtId="4" fontId="96" fillId="127" borderId="110" applyNumberFormat="0" applyProtection="0">
      <alignment horizontal="right" vertical="center"/>
    </xf>
    <xf numFmtId="4" fontId="96" fillId="127" borderId="71" applyNumberFormat="0" applyProtection="0">
      <alignment horizontal="right" vertical="center"/>
    </xf>
    <xf numFmtId="4" fontId="96" fillId="128"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33" fillId="66" borderId="71" applyNumberFormat="0" applyProtection="0">
      <alignment horizontal="right" vertical="center"/>
    </xf>
    <xf numFmtId="4" fontId="96" fillId="129"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33" fillId="69" borderId="71" applyNumberFormat="0" applyProtection="0">
      <alignment horizontal="right" vertical="center"/>
    </xf>
    <xf numFmtId="4" fontId="33" fillId="71" borderId="71" applyNumberFormat="0" applyProtection="0">
      <alignment horizontal="right" vertical="center"/>
    </xf>
    <xf numFmtId="4" fontId="96" fillId="131" borderId="71" applyNumberFormat="0" applyProtection="0">
      <alignment horizontal="right" vertical="center"/>
    </xf>
    <xf numFmtId="4" fontId="96" fillId="132" borderId="71" applyNumberFormat="0" applyProtection="0">
      <alignment horizontal="right" vertical="center"/>
    </xf>
    <xf numFmtId="4" fontId="33" fillId="72" borderId="71" applyNumberFormat="0" applyProtection="0">
      <alignment horizontal="right" vertical="center"/>
    </xf>
    <xf numFmtId="4" fontId="33" fillId="72" borderId="71" applyNumberFormat="0" applyProtection="0">
      <alignment horizontal="right" vertical="center"/>
    </xf>
    <xf numFmtId="0" fontId="30" fillId="0" borderId="95" applyNumberFormat="0" applyFill="0" applyAlignment="0" applyProtection="0"/>
    <xf numFmtId="4" fontId="70" fillId="69" borderId="9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63"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top" indent="1"/>
    </xf>
    <xf numFmtId="0" fontId="17" fillId="74" borderId="71" applyNumberFormat="0" applyProtection="0">
      <alignment horizontal="left" vertical="top" indent="1"/>
    </xf>
    <xf numFmtId="0" fontId="17" fillId="74" borderId="71" applyNumberFormat="0" applyProtection="0">
      <alignment horizontal="left" vertical="top" indent="1"/>
    </xf>
    <xf numFmtId="0" fontId="17" fillId="77" borderId="69" applyNumberFormat="0">
      <protection locked="0"/>
    </xf>
    <xf numFmtId="4" fontId="31" fillId="62" borderId="110" applyNumberFormat="0" applyProtection="0">
      <alignment vertical="center"/>
    </xf>
    <xf numFmtId="0" fontId="17" fillId="77" borderId="69" applyNumberFormat="0">
      <protection locked="0"/>
    </xf>
    <xf numFmtId="0" fontId="17" fillId="77" borderId="69" applyNumberFormat="0">
      <protection locked="0"/>
    </xf>
    <xf numFmtId="4" fontId="33" fillId="78" borderId="71" applyNumberFormat="0" applyProtection="0">
      <alignment vertical="center"/>
    </xf>
    <xf numFmtId="4" fontId="96" fillId="134" borderId="71" applyNumberFormat="0" applyProtection="0">
      <alignment vertical="center"/>
    </xf>
    <xf numFmtId="4" fontId="96" fillId="134" borderId="71" applyNumberFormat="0" applyProtection="0">
      <alignment vertical="center"/>
    </xf>
    <xf numFmtId="4" fontId="33" fillId="78" borderId="71" applyNumberFormat="0" applyProtection="0">
      <alignment vertical="center"/>
    </xf>
    <xf numFmtId="4" fontId="35"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3" fillId="78" borderId="71" applyNumberFormat="0" applyProtection="0">
      <alignment horizontal="left" vertical="center" indent="1"/>
    </xf>
    <xf numFmtId="0" fontId="70" fillId="74" borderId="84" applyNumberFormat="0" applyProtection="0">
      <alignment horizontal="left" vertical="top" indent="1"/>
    </xf>
    <xf numFmtId="4" fontId="31" fillId="62" borderId="71" applyNumberFormat="0" applyProtection="0">
      <alignment vertical="center"/>
    </xf>
    <xf numFmtId="4" fontId="31" fillId="62" borderId="71" applyNumberFormat="0" applyProtection="0">
      <alignment horizontal="left" vertical="center" indent="1"/>
    </xf>
    <xf numFmtId="4" fontId="33" fillId="64" borderId="71" applyNumberFormat="0" applyProtection="0">
      <alignment horizontal="right" vertical="center"/>
    </xf>
    <xf numFmtId="4" fontId="96" fillId="95" borderId="71" applyNumberFormat="0" applyProtection="0">
      <alignment horizontal="right" vertical="center"/>
    </xf>
    <xf numFmtId="4" fontId="96" fillId="80" borderId="71" applyNumberFormat="0" applyProtection="0">
      <alignment horizontal="right" vertical="center"/>
    </xf>
    <xf numFmtId="4" fontId="32" fillId="62" borderId="71" applyNumberFormat="0" applyProtection="0">
      <alignment vertical="center"/>
    </xf>
    <xf numFmtId="4" fontId="33" fillId="68" borderId="84" applyNumberFormat="0" applyProtection="0">
      <alignment horizontal="right" vertical="center"/>
    </xf>
    <xf numFmtId="4" fontId="33" fillId="70" borderId="71" applyNumberFormat="0" applyProtection="0">
      <alignment horizontal="right" vertical="center"/>
    </xf>
    <xf numFmtId="4" fontId="96" fillId="132" borderId="84" applyNumberFormat="0" applyProtection="0">
      <alignment horizontal="right" vertical="center"/>
    </xf>
    <xf numFmtId="0" fontId="17" fillId="76" borderId="84" applyNumberFormat="0" applyProtection="0">
      <alignment horizontal="left" vertical="center" indent="1"/>
    </xf>
    <xf numFmtId="4" fontId="32" fillId="62" borderId="71" applyNumberFormat="0" applyProtection="0">
      <alignment vertical="center"/>
    </xf>
    <xf numFmtId="4" fontId="33" fillId="68" borderId="84" applyNumberFormat="0" applyProtection="0">
      <alignment horizontal="right" vertical="center"/>
    </xf>
    <xf numFmtId="4" fontId="33" fillId="64" borderId="71" applyNumberFormat="0" applyProtection="0">
      <alignment horizontal="right" vertical="center"/>
    </xf>
    <xf numFmtId="4" fontId="96" fillId="80" borderId="71" applyNumberFormat="0" applyProtection="0">
      <alignment horizontal="right" vertical="center"/>
    </xf>
    <xf numFmtId="4" fontId="96" fillId="93" borderId="71" applyNumberFormat="0" applyProtection="0">
      <alignment horizontal="right" vertical="center"/>
    </xf>
    <xf numFmtId="0" fontId="17" fillId="78" borderId="101" applyNumberFormat="0" applyFont="0" applyAlignment="0" applyProtection="0"/>
    <xf numFmtId="0" fontId="74" fillId="62" borderId="84" applyNumberFormat="0" applyProtection="0">
      <alignment horizontal="left" vertical="top"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4" fontId="96" fillId="132" borderId="71" applyNumberFormat="0" applyProtection="0">
      <alignment horizontal="right" vertical="center"/>
    </xf>
    <xf numFmtId="4" fontId="33" fillId="63" borderId="71" applyNumberFormat="0" applyProtection="0">
      <alignment horizontal="right" vertical="center"/>
    </xf>
    <xf numFmtId="4" fontId="33" fillId="67" borderId="84" applyNumberFormat="0" applyProtection="0">
      <alignment horizontal="right" vertical="center"/>
    </xf>
    <xf numFmtId="0" fontId="17" fillId="63" borderId="97" applyNumberFormat="0" applyProtection="0">
      <alignment horizontal="left" vertical="top" indent="1"/>
    </xf>
    <xf numFmtId="4" fontId="33" fillId="67" borderId="123" applyNumberFormat="0" applyProtection="0">
      <alignment horizontal="right" vertical="center"/>
    </xf>
    <xf numFmtId="4" fontId="70" fillId="74" borderId="92" applyNumberFormat="0" applyProtection="0">
      <alignment horizontal="left" vertical="center" indent="1"/>
    </xf>
    <xf numFmtId="0" fontId="70" fillId="63" borderId="84" applyNumberFormat="0" applyProtection="0">
      <alignment horizontal="left" vertical="top" indent="1"/>
    </xf>
    <xf numFmtId="4" fontId="33" fillId="74" borderId="84" applyNumberFormat="0" applyProtection="0">
      <alignment horizontal="right" vertical="center"/>
    </xf>
    <xf numFmtId="4" fontId="37" fillId="74" borderId="84" applyNumberFormat="0" applyProtection="0">
      <alignment horizontal="right" vertical="center"/>
    </xf>
    <xf numFmtId="0" fontId="17" fillId="78" borderId="88" applyNumberFormat="0" applyFont="0" applyAlignment="0" applyProtection="0"/>
    <xf numFmtId="4" fontId="34" fillId="93" borderId="94" applyNumberFormat="0" applyProtection="0">
      <alignment horizontal="left" vertical="center" indent="1"/>
    </xf>
    <xf numFmtId="0" fontId="17" fillId="74" borderId="84" applyNumberFormat="0" applyProtection="0">
      <alignment horizontal="left" vertical="center" indent="1"/>
    </xf>
    <xf numFmtId="4" fontId="75" fillId="79" borderId="92" applyNumberFormat="0" applyProtection="0">
      <alignment horizontal="left" vertical="center" indent="1"/>
    </xf>
    <xf numFmtId="4" fontId="70" fillId="63" borderId="91" applyNumberFormat="0" applyProtection="0">
      <alignment horizontal="right" vertical="center"/>
    </xf>
    <xf numFmtId="4" fontId="70" fillId="96" borderId="91" applyNumberFormat="0" applyProtection="0">
      <alignment horizontal="left" vertical="center" indent="1"/>
    </xf>
    <xf numFmtId="0" fontId="17" fillId="57" borderId="88" applyNumberFormat="0" applyFont="0" applyAlignment="0" applyProtection="0"/>
    <xf numFmtId="4" fontId="34" fillId="111" borderId="84" applyNumberFormat="0" applyProtection="0">
      <alignment vertical="center"/>
    </xf>
    <xf numFmtId="4" fontId="96" fillId="127" borderId="84" applyNumberFormat="0" applyProtection="0">
      <alignment horizontal="right" vertical="center"/>
    </xf>
    <xf numFmtId="4" fontId="96" fillId="111" borderId="84" applyNumberFormat="0" applyProtection="0">
      <alignment horizontal="left" vertical="center" indent="1"/>
    </xf>
    <xf numFmtId="4" fontId="96" fillId="111" borderId="84" applyNumberFormat="0" applyProtection="0">
      <alignment horizontal="left" vertical="center" indent="1"/>
    </xf>
    <xf numFmtId="4" fontId="33" fillId="67" borderId="84" applyNumberFormat="0" applyProtection="0">
      <alignment horizontal="right" vertical="center"/>
    </xf>
    <xf numFmtId="4" fontId="96" fillId="128" borderId="84" applyNumberFormat="0" applyProtection="0">
      <alignment horizontal="right" vertical="center"/>
    </xf>
    <xf numFmtId="4" fontId="33" fillId="66" borderId="84" applyNumberFormat="0" applyProtection="0">
      <alignment horizontal="right" vertical="center"/>
    </xf>
    <xf numFmtId="173" fontId="82" fillId="0" borderId="72"/>
    <xf numFmtId="4" fontId="33" fillId="70" borderId="84" applyNumberFormat="0" applyProtection="0">
      <alignment horizontal="right" vertical="center"/>
    </xf>
    <xf numFmtId="4" fontId="96" fillId="130" borderId="84" applyNumberFormat="0" applyProtection="0">
      <alignment horizontal="right" vertical="center"/>
    </xf>
    <xf numFmtId="4" fontId="96" fillId="130" borderId="84" applyNumberFormat="0" applyProtection="0">
      <alignment horizontal="right" vertical="center"/>
    </xf>
    <xf numFmtId="4" fontId="33" fillId="70" borderId="84" applyNumberFormat="0" applyProtection="0">
      <alignment horizontal="right" vertical="center"/>
    </xf>
    <xf numFmtId="4" fontId="96" fillId="131" borderId="84" applyNumberFormat="0" applyProtection="0">
      <alignment horizontal="right" vertical="center"/>
    </xf>
    <xf numFmtId="4" fontId="96" fillId="93" borderId="84" applyNumberFormat="0" applyProtection="0">
      <alignment horizontal="right" vertical="center"/>
    </xf>
    <xf numFmtId="4" fontId="33" fillId="72" borderId="84" applyNumberFormat="0" applyProtection="0">
      <alignment horizontal="right" vertical="center"/>
    </xf>
    <xf numFmtId="0" fontId="17" fillId="75" borderId="84" applyNumberFormat="0" applyProtection="0">
      <alignment horizontal="left" vertical="top" indent="1"/>
    </xf>
    <xf numFmtId="0" fontId="70" fillId="84" borderId="91" applyNumberFormat="0" applyProtection="0">
      <alignment horizontal="left" vertical="center" indent="1"/>
    </xf>
    <xf numFmtId="0" fontId="86" fillId="84" borderId="74" applyNumberFormat="0" applyAlignment="0" applyProtection="0"/>
    <xf numFmtId="4" fontId="37" fillId="74" borderId="84" applyNumberFormat="0" applyProtection="0">
      <alignment horizontal="right" vertical="center"/>
    </xf>
    <xf numFmtId="4" fontId="17" fillId="75" borderId="92" applyNumberFormat="0" applyProtection="0">
      <alignment horizontal="left" vertical="center" indent="1"/>
    </xf>
    <xf numFmtId="4" fontId="33" fillId="71" borderId="97" applyNumberFormat="0" applyProtection="0">
      <alignment horizontal="right" vertical="center"/>
    </xf>
    <xf numFmtId="4" fontId="17" fillId="75" borderId="92" applyNumberFormat="0" applyProtection="0">
      <alignment horizontal="left" vertical="center" indent="1"/>
    </xf>
    <xf numFmtId="0" fontId="31" fillId="62" borderId="84" applyNumberFormat="0" applyProtection="0">
      <alignment horizontal="left" vertical="top" indent="1"/>
    </xf>
    <xf numFmtId="0" fontId="70" fillId="57" borderId="117" applyNumberFormat="0" applyFont="0" applyAlignment="0" applyProtection="0"/>
    <xf numFmtId="4" fontId="70" fillId="63" borderId="131" applyNumberFormat="0" applyProtection="0">
      <alignment horizontal="left" vertical="center" indent="1"/>
    </xf>
    <xf numFmtId="4" fontId="33" fillId="78" borderId="84" applyNumberFormat="0" applyProtection="0">
      <alignment horizontal="left" vertical="center" indent="1"/>
    </xf>
    <xf numFmtId="4" fontId="33" fillId="78" borderId="84" applyNumberFormat="0" applyProtection="0">
      <alignment vertical="center"/>
    </xf>
    <xf numFmtId="4" fontId="70" fillId="96" borderId="91" applyNumberFormat="0" applyProtection="0">
      <alignment horizontal="left" vertical="center" indent="1"/>
    </xf>
    <xf numFmtId="4" fontId="70" fillId="96" borderId="91" applyNumberFormat="0" applyProtection="0">
      <alignment horizontal="left" vertical="center" indent="1"/>
    </xf>
    <xf numFmtId="0" fontId="17" fillId="74" borderId="84" applyNumberFormat="0" applyProtection="0">
      <alignment horizontal="left" vertical="top" indent="1"/>
    </xf>
    <xf numFmtId="0" fontId="17" fillId="76" borderId="84" applyNumberFormat="0" applyProtection="0">
      <alignment horizontal="left" vertical="top" indent="1"/>
    </xf>
    <xf numFmtId="0" fontId="33" fillId="78" borderId="84" applyNumberFormat="0" applyProtection="0">
      <alignment horizontal="left" vertical="top" indent="1"/>
    </xf>
    <xf numFmtId="4" fontId="33" fillId="78" borderId="84" applyNumberFormat="0" applyProtection="0">
      <alignment vertical="center"/>
    </xf>
    <xf numFmtId="4" fontId="34" fillId="93" borderId="84" applyNumberFormat="0" applyProtection="0">
      <alignment horizontal="left" vertical="center" indent="1"/>
    </xf>
    <xf numFmtId="4" fontId="35" fillId="78" borderId="84" applyNumberFormat="0" applyProtection="0">
      <alignment vertical="center"/>
    </xf>
    <xf numFmtId="4" fontId="70" fillId="70" borderId="91" applyNumberFormat="0" applyProtection="0">
      <alignment horizontal="right" vertical="center"/>
    </xf>
    <xf numFmtId="0" fontId="17" fillId="77" borderId="96" applyNumberFormat="0">
      <protection locked="0"/>
    </xf>
    <xf numFmtId="0" fontId="65" fillId="58" borderId="91" applyNumberFormat="0" applyAlignment="0" applyProtection="0"/>
    <xf numFmtId="4" fontId="33" fillId="72" borderId="110" applyNumberFormat="0" applyProtection="0">
      <alignment horizontal="right" vertical="center"/>
    </xf>
    <xf numFmtId="0" fontId="33" fillId="63" borderId="84" applyNumberFormat="0" applyProtection="0">
      <alignment horizontal="left" vertical="top" indent="1"/>
    </xf>
    <xf numFmtId="4" fontId="33" fillId="74" borderId="84" applyNumberFormat="0" applyProtection="0">
      <alignment horizontal="right" vertical="center"/>
    </xf>
    <xf numFmtId="4" fontId="33" fillId="78" borderId="84" applyNumberFormat="0" applyProtection="0">
      <alignment horizontal="left" vertical="center" indent="1"/>
    </xf>
    <xf numFmtId="4" fontId="35" fillId="78" borderId="84" applyNumberFormat="0" applyProtection="0">
      <alignment vertical="center"/>
    </xf>
    <xf numFmtId="4" fontId="33" fillId="78" borderId="84" applyNumberFormat="0" applyProtection="0">
      <alignment vertical="center"/>
    </xf>
    <xf numFmtId="0" fontId="17" fillId="74" borderId="84" applyNumberFormat="0" applyProtection="0">
      <alignment horizontal="left" vertical="center" indent="1"/>
    </xf>
    <xf numFmtId="0" fontId="17" fillId="63" borderId="84" applyNumberFormat="0" applyProtection="0">
      <alignment horizontal="left" vertical="top" indent="1"/>
    </xf>
    <xf numFmtId="4" fontId="97" fillId="134" borderId="84" applyNumberFormat="0" applyProtection="0">
      <alignment vertical="center"/>
    </xf>
    <xf numFmtId="4" fontId="33" fillId="70" borderId="84" applyNumberFormat="0" applyProtection="0">
      <alignment horizontal="right" vertical="center"/>
    </xf>
    <xf numFmtId="0" fontId="17" fillId="57" borderId="101" applyNumberFormat="0" applyFont="0" applyAlignment="0" applyProtection="0"/>
    <xf numFmtId="4" fontId="70" fillId="0" borderId="117" applyNumberFormat="0" applyProtection="0">
      <alignment horizontal="right" vertical="center"/>
    </xf>
    <xf numFmtId="0" fontId="70" fillId="76" borderId="104" applyNumberFormat="0" applyProtection="0">
      <alignment horizontal="left" vertical="center" indent="1"/>
    </xf>
    <xf numFmtId="4" fontId="37" fillId="74" borderId="84" applyNumberFormat="0" applyProtection="0">
      <alignment horizontal="right" vertical="center"/>
    </xf>
    <xf numFmtId="4" fontId="70" fillId="96" borderId="104" applyNumberFormat="0" applyProtection="0">
      <alignment horizontal="left" vertical="center" indent="1"/>
    </xf>
    <xf numFmtId="4" fontId="70" fillId="96" borderId="117" applyNumberFormat="0" applyProtection="0">
      <alignment horizontal="left" vertical="center" indent="1"/>
    </xf>
    <xf numFmtId="0" fontId="65" fillId="58" borderId="100" applyNumberFormat="0" applyAlignment="0" applyProtection="0"/>
    <xf numFmtId="4" fontId="70" fillId="67" borderId="117" applyNumberFormat="0" applyProtection="0">
      <alignment horizontal="right" vertical="center"/>
    </xf>
    <xf numFmtId="4" fontId="31" fillId="62" borderId="110" applyNumberFormat="0" applyProtection="0">
      <alignment horizontal="left" vertical="center" indent="1"/>
    </xf>
    <xf numFmtId="4" fontId="96" fillId="134" borderId="110" applyNumberFormat="0" applyProtection="0">
      <alignment horizontal="right" vertical="center"/>
    </xf>
    <xf numFmtId="4" fontId="73" fillId="84" borderId="123" applyNumberFormat="0" applyProtection="0">
      <alignment horizontal="left" vertical="center" indent="1"/>
    </xf>
    <xf numFmtId="4" fontId="70" fillId="72" borderId="91" applyNumberFormat="0" applyProtection="0">
      <alignment horizontal="right" vertical="center"/>
    </xf>
    <xf numFmtId="0" fontId="65" fillId="58" borderId="113" applyNumberFormat="0" applyAlignment="0" applyProtection="0"/>
    <xf numFmtId="4" fontId="33" fillId="66" borderId="110" applyNumberFormat="0" applyProtection="0">
      <alignment horizontal="right" vertical="center"/>
    </xf>
    <xf numFmtId="4" fontId="70" fillId="96" borderId="104" applyNumberFormat="0" applyProtection="0">
      <alignment horizontal="left" vertical="center" indent="1"/>
    </xf>
    <xf numFmtId="4" fontId="33" fillId="64" borderId="123" applyNumberFormat="0" applyProtection="0">
      <alignment horizontal="right" vertical="center"/>
    </xf>
    <xf numFmtId="4" fontId="96" fillId="95" borderId="110" applyNumberFormat="0" applyProtection="0">
      <alignment horizontal="right" vertical="center"/>
    </xf>
    <xf numFmtId="4" fontId="33" fillId="78" borderId="110" applyNumberFormat="0" applyProtection="0">
      <alignment vertical="center"/>
    </xf>
    <xf numFmtId="4" fontId="33" fillId="63" borderId="97" applyNumberFormat="0" applyProtection="0">
      <alignment horizontal="left" vertical="center" indent="1"/>
    </xf>
    <xf numFmtId="4" fontId="33" fillId="64" borderId="110" applyNumberFormat="0" applyProtection="0">
      <alignment horizontal="right" vertical="center"/>
    </xf>
    <xf numFmtId="4" fontId="96" fillId="80" borderId="110" applyNumberFormat="0" applyProtection="0">
      <alignment horizontal="right" vertical="center"/>
    </xf>
    <xf numFmtId="0" fontId="70" fillId="113" borderId="117" applyNumberFormat="0" applyProtection="0">
      <alignment horizontal="left" vertical="center" indent="1"/>
    </xf>
    <xf numFmtId="4" fontId="17" fillId="75" borderId="105" applyNumberFormat="0" applyProtection="0">
      <alignment horizontal="left" vertical="center" indent="1"/>
    </xf>
    <xf numFmtId="0" fontId="17" fillId="76" borderId="110" applyNumberFormat="0" applyProtection="0">
      <alignment horizontal="left" vertical="center" indent="1"/>
    </xf>
    <xf numFmtId="4" fontId="33" fillId="71" borderId="110" applyNumberFormat="0" applyProtection="0">
      <alignment horizontal="right" vertical="center"/>
    </xf>
    <xf numFmtId="0" fontId="70" fillId="74" borderId="91" applyNumberFormat="0" applyProtection="0">
      <alignment horizontal="left" vertical="center" indent="1"/>
    </xf>
    <xf numFmtId="0" fontId="30" fillId="0" borderId="121" applyNumberFormat="0" applyFill="0" applyAlignment="0" applyProtection="0"/>
    <xf numFmtId="4" fontId="37" fillId="74" borderId="97" applyNumberFormat="0" applyProtection="0">
      <alignment horizontal="right" vertical="center"/>
    </xf>
    <xf numFmtId="4" fontId="37" fillId="74" borderId="84" applyNumberFormat="0" applyProtection="0">
      <alignment horizontal="right" vertical="center"/>
    </xf>
    <xf numFmtId="0" fontId="70" fillId="114" borderId="83"/>
    <xf numFmtId="4" fontId="36" fillId="94" borderId="94" applyNumberFormat="0" applyProtection="0">
      <alignment horizontal="left" vertical="center" indent="1"/>
    </xf>
    <xf numFmtId="4" fontId="98" fillId="134" borderId="84" applyNumberFormat="0" applyProtection="0">
      <alignment horizontal="right" vertical="center"/>
    </xf>
    <xf numFmtId="4" fontId="34" fillId="93" borderId="84" applyNumberFormat="0" applyProtection="0">
      <alignment horizontal="left" vertical="center" indent="1"/>
    </xf>
    <xf numFmtId="4" fontId="70" fillId="96" borderId="91" applyNumberFormat="0" applyProtection="0">
      <alignment horizontal="left" vertical="center" indent="1"/>
    </xf>
    <xf numFmtId="4" fontId="70" fillId="96" borderId="91" applyNumberFormat="0" applyProtection="0">
      <alignment horizontal="left" vertical="center" indent="1"/>
    </xf>
    <xf numFmtId="4" fontId="70" fillId="96" borderId="91" applyNumberFormat="0" applyProtection="0">
      <alignment horizontal="left" vertical="center" indent="1"/>
    </xf>
    <xf numFmtId="4" fontId="35" fillId="74" borderId="84" applyNumberFormat="0" applyProtection="0">
      <alignment horizontal="right" vertical="center"/>
    </xf>
    <xf numFmtId="4" fontId="97" fillId="134" borderId="84" applyNumberFormat="0" applyProtection="0">
      <alignment horizontal="right" vertical="center"/>
    </xf>
    <xf numFmtId="4" fontId="33" fillId="74" borderId="84" applyNumberFormat="0" applyProtection="0">
      <alignment horizontal="right" vertical="center"/>
    </xf>
    <xf numFmtId="4" fontId="96" fillId="134" borderId="84" applyNumberFormat="0" applyProtection="0">
      <alignment horizontal="right" vertical="center"/>
    </xf>
    <xf numFmtId="0" fontId="17" fillId="63" borderId="97" applyNumberFormat="0" applyProtection="0">
      <alignment horizontal="left" vertical="top" indent="1"/>
    </xf>
    <xf numFmtId="0" fontId="17" fillId="74" borderId="84" applyNumberFormat="0" applyProtection="0">
      <alignment horizontal="left" vertical="center" indent="1"/>
    </xf>
    <xf numFmtId="0" fontId="17" fillId="75" borderId="84" applyNumberFormat="0" applyProtection="0">
      <alignment horizontal="left" vertical="center" indent="1"/>
    </xf>
    <xf numFmtId="0" fontId="17" fillId="74" borderId="110" applyNumberFormat="0" applyProtection="0">
      <alignment horizontal="left" vertical="top" indent="1"/>
    </xf>
    <xf numFmtId="0" fontId="70" fillId="75" borderId="97" applyNumberFormat="0" applyProtection="0">
      <alignment horizontal="left" vertical="top" indent="1"/>
    </xf>
    <xf numFmtId="4" fontId="96" fillId="83" borderId="110" applyNumberFormat="0" applyProtection="0">
      <alignment horizontal="right" vertical="center"/>
    </xf>
    <xf numFmtId="0" fontId="33" fillId="63" borderId="97" applyNumberFormat="0" applyProtection="0">
      <alignment horizontal="left" vertical="top" indent="1"/>
    </xf>
    <xf numFmtId="4" fontId="33" fillId="68" borderId="97" applyNumberFormat="0" applyProtection="0">
      <alignment horizontal="right" vertical="center"/>
    </xf>
    <xf numFmtId="4" fontId="75" fillId="79" borderId="105" applyNumberFormat="0" applyProtection="0">
      <alignment horizontal="left" vertical="center" indent="1"/>
    </xf>
    <xf numFmtId="4" fontId="73" fillId="84" borderId="123" applyNumberFormat="0" applyProtection="0">
      <alignment horizontal="left" vertical="center" indent="1"/>
    </xf>
    <xf numFmtId="4" fontId="33" fillId="78" borderId="97" applyNumberFormat="0" applyProtection="0">
      <alignment horizontal="left" vertical="center" indent="1"/>
    </xf>
    <xf numFmtId="0" fontId="17" fillId="75" borderId="123" applyNumberFormat="0" applyProtection="0">
      <alignment horizontal="left" vertical="top" indent="1"/>
    </xf>
    <xf numFmtId="0" fontId="17" fillId="75" borderId="110" applyNumberFormat="0" applyProtection="0">
      <alignment horizontal="left" vertical="center" indent="1"/>
    </xf>
    <xf numFmtId="0" fontId="70" fillId="113" borderId="130" applyNumberFormat="0" applyProtection="0">
      <alignment horizontal="left" vertical="center" indent="1"/>
    </xf>
    <xf numFmtId="0" fontId="58" fillId="91" borderId="113" applyNumberFormat="0" applyAlignment="0" applyProtection="0"/>
    <xf numFmtId="0" fontId="86" fillId="84" borderId="113" applyNumberFormat="0" applyAlignment="0" applyProtection="0"/>
    <xf numFmtId="4" fontId="33" fillId="65" borderId="97" applyNumberFormat="0" applyProtection="0">
      <alignment horizontal="right" vertical="center"/>
    </xf>
    <xf numFmtId="0" fontId="70" fillId="76" borderId="84" applyNumberFormat="0" applyProtection="0">
      <alignment horizontal="left" vertical="top" indent="1"/>
    </xf>
    <xf numFmtId="4" fontId="33" fillId="63" borderId="97" applyNumberFormat="0" applyProtection="0">
      <alignment horizontal="right" vertical="center"/>
    </xf>
    <xf numFmtId="0" fontId="70" fillId="63" borderId="84" applyNumberFormat="0" applyProtection="0">
      <alignment horizontal="left" vertical="top" indent="1"/>
    </xf>
    <xf numFmtId="0" fontId="70" fillId="74" borderId="84" applyNumberFormat="0" applyProtection="0">
      <alignment horizontal="left" vertical="top" indent="1"/>
    </xf>
    <xf numFmtId="0" fontId="86" fillId="84" borderId="60" applyNumberFormat="0" applyAlignment="0" applyProtection="0"/>
    <xf numFmtId="0" fontId="86" fillId="84" borderId="60" applyNumberFormat="0" applyAlignment="0" applyProtection="0"/>
    <xf numFmtId="0" fontId="58" fillId="91" borderId="60" applyNumberFormat="0" applyAlignment="0" applyProtection="0"/>
    <xf numFmtId="0" fontId="58" fillId="91" borderId="60" applyNumberFormat="0" applyAlignment="0" applyProtection="0"/>
    <xf numFmtId="4" fontId="70" fillId="64" borderId="91" applyNumberFormat="0" applyProtection="0">
      <alignment horizontal="right" vertical="center"/>
    </xf>
    <xf numFmtId="0" fontId="78" fillId="108" borderId="91" applyNumberFormat="0" applyAlignment="0" applyProtection="0"/>
    <xf numFmtId="0" fontId="70" fillId="84" borderId="91" applyNumberFormat="0" applyProtection="0">
      <alignment horizontal="left" vertical="center" indent="1"/>
    </xf>
    <xf numFmtId="0" fontId="70" fillId="76" borderId="91" applyNumberFormat="0" applyProtection="0">
      <alignment horizontal="left" vertical="center" indent="1"/>
    </xf>
    <xf numFmtId="4" fontId="33" fillId="65" borderId="110" applyNumberFormat="0" applyProtection="0">
      <alignment horizontal="right" vertical="center"/>
    </xf>
    <xf numFmtId="0" fontId="73" fillId="63" borderId="84" applyNumberFormat="0" applyProtection="0">
      <alignment horizontal="left" vertical="top" indent="1"/>
    </xf>
    <xf numFmtId="4" fontId="31" fillId="62" borderId="97" applyNumberFormat="0" applyProtection="0">
      <alignment horizontal="left" vertical="center" indent="1"/>
    </xf>
    <xf numFmtId="0" fontId="73" fillId="78" borderId="123" applyNumberFormat="0" applyProtection="0">
      <alignment horizontal="left" vertical="top" indent="1"/>
    </xf>
    <xf numFmtId="4" fontId="70" fillId="96" borderId="117" applyNumberFormat="0" applyProtection="0">
      <alignment horizontal="left" vertical="center" indent="1"/>
    </xf>
    <xf numFmtId="0" fontId="31" fillId="62" borderId="97" applyNumberFormat="0" applyProtection="0">
      <alignment horizontal="left" vertical="top" indent="1"/>
    </xf>
    <xf numFmtId="4" fontId="34" fillId="93" borderId="97" applyNumberFormat="0" applyProtection="0">
      <alignment horizontal="left" vertical="center" indent="1"/>
    </xf>
    <xf numFmtId="4" fontId="96" fillId="129" borderId="97" applyNumberFormat="0" applyProtection="0">
      <alignment horizontal="right" vertical="center"/>
    </xf>
    <xf numFmtId="4" fontId="33" fillId="69" borderId="97" applyNumberFormat="0" applyProtection="0">
      <alignment horizontal="right" vertical="center"/>
    </xf>
    <xf numFmtId="0" fontId="73" fillId="63" borderId="123" applyNumberFormat="0" applyProtection="0">
      <alignment horizontal="left" vertical="top" indent="1"/>
    </xf>
    <xf numFmtId="4" fontId="70" fillId="74" borderId="105" applyNumberFormat="0" applyProtection="0">
      <alignment horizontal="left" vertical="center" indent="1"/>
    </xf>
    <xf numFmtId="4" fontId="70" fillId="96" borderId="104" applyNumberFormat="0" applyProtection="0">
      <alignment horizontal="left" vertical="center" indent="1"/>
    </xf>
    <xf numFmtId="0" fontId="70" fillId="74" borderId="117" applyNumberFormat="0" applyProtection="0">
      <alignment horizontal="left" vertical="center" indent="1"/>
    </xf>
    <xf numFmtId="4" fontId="70" fillId="112" borderId="104" applyNumberFormat="0" applyProtection="0">
      <alignment horizontal="right" vertical="center"/>
    </xf>
    <xf numFmtId="173" fontId="82" fillId="0" borderId="58"/>
    <xf numFmtId="4" fontId="33" fillId="78" borderId="97" applyNumberFormat="0" applyProtection="0">
      <alignment vertical="center"/>
    </xf>
    <xf numFmtId="0" fontId="17" fillId="76" borderId="110" applyNumberFormat="0" applyProtection="0">
      <alignment horizontal="left" vertical="top" indent="1"/>
    </xf>
    <xf numFmtId="0" fontId="70" fillId="76" borderId="104" applyNumberFormat="0" applyProtection="0">
      <alignment horizontal="left" vertical="center" indent="1"/>
    </xf>
    <xf numFmtId="0" fontId="17" fillId="78" borderId="88" applyNumberFormat="0" applyFont="0" applyAlignment="0" applyProtection="0"/>
    <xf numFmtId="4" fontId="31" fillId="62" borderId="110" applyNumberFormat="0" applyProtection="0">
      <alignment vertical="center"/>
    </xf>
    <xf numFmtId="4" fontId="35" fillId="74" borderId="97" applyNumberFormat="0" applyProtection="0">
      <alignment horizontal="right" vertical="center"/>
    </xf>
    <xf numFmtId="4" fontId="96" fillId="95" borderId="97" applyNumberFormat="0" applyProtection="0">
      <alignment horizontal="right" vertical="center"/>
    </xf>
    <xf numFmtId="4" fontId="96" fillId="131" borderId="123" applyNumberFormat="0" applyProtection="0">
      <alignment horizontal="right" vertical="center"/>
    </xf>
    <xf numFmtId="4" fontId="31" fillId="62" borderId="84" applyNumberFormat="0" applyProtection="0">
      <alignment horizontal="left" vertical="center" indent="1"/>
    </xf>
    <xf numFmtId="4" fontId="97" fillId="134" borderId="84" applyNumberFormat="0" applyProtection="0">
      <alignment vertical="center"/>
    </xf>
    <xf numFmtId="4" fontId="96" fillId="93" borderId="110" applyNumberFormat="0" applyProtection="0">
      <alignment horizontal="right" vertical="center"/>
    </xf>
    <xf numFmtId="4" fontId="96" fillId="132" borderId="84" applyNumberFormat="0" applyProtection="0">
      <alignment horizontal="right" vertical="center"/>
    </xf>
    <xf numFmtId="0" fontId="70" fillId="84" borderId="117" applyNumberFormat="0" applyProtection="0">
      <alignment horizontal="left" vertical="center" indent="1"/>
    </xf>
    <xf numFmtId="0" fontId="17" fillId="78" borderId="114" applyNumberFormat="0" applyFont="0" applyAlignment="0" applyProtection="0"/>
    <xf numFmtId="4" fontId="33" fillId="70" borderId="110" applyNumberFormat="0" applyProtection="0">
      <alignment horizontal="right" vertical="center"/>
    </xf>
    <xf numFmtId="4" fontId="33" fillId="72" borderId="84" applyNumberFormat="0" applyProtection="0">
      <alignment horizontal="right" vertical="center"/>
    </xf>
    <xf numFmtId="4" fontId="97" fillId="134" borderId="84" applyNumberFormat="0" applyProtection="0">
      <alignment horizontal="right" vertical="center"/>
    </xf>
    <xf numFmtId="4" fontId="96" fillId="131" borderId="110" applyNumberFormat="0" applyProtection="0">
      <alignment horizontal="right" vertical="center"/>
    </xf>
    <xf numFmtId="4" fontId="73" fillId="78" borderId="97" applyNumberFormat="0" applyProtection="0">
      <alignment vertical="center"/>
    </xf>
    <xf numFmtId="4" fontId="80" fillId="81" borderId="117" applyNumberFormat="0" applyProtection="0">
      <alignment horizontal="right" vertical="center"/>
    </xf>
    <xf numFmtId="0" fontId="33" fillId="63" borderId="97" applyNumberFormat="0" applyProtection="0">
      <alignment horizontal="left" vertical="top" indent="1"/>
    </xf>
    <xf numFmtId="0" fontId="17" fillId="63" borderId="84" applyNumberFormat="0" applyProtection="0">
      <alignment horizontal="left" vertical="center" indent="1"/>
    </xf>
    <xf numFmtId="4" fontId="96" fillId="128" borderId="84" applyNumberFormat="0" applyProtection="0">
      <alignment horizontal="right" vertical="center"/>
    </xf>
    <xf numFmtId="4" fontId="33" fillId="74" borderId="123" applyNumberFormat="0" applyProtection="0">
      <alignment horizontal="right" vertical="center"/>
    </xf>
    <xf numFmtId="4" fontId="70" fillId="96" borderId="117" applyNumberFormat="0" applyProtection="0">
      <alignment horizontal="left" vertical="center" indent="1"/>
    </xf>
    <xf numFmtId="0" fontId="17" fillId="75" borderId="84" applyNumberFormat="0" applyProtection="0">
      <alignment horizontal="left" vertical="center" indent="1"/>
    </xf>
    <xf numFmtId="0" fontId="70" fillId="76" borderId="97" applyNumberFormat="0" applyProtection="0">
      <alignment horizontal="left" vertical="top" indent="1"/>
    </xf>
    <xf numFmtId="4" fontId="33" fillId="69" borderId="84" applyNumberFormat="0" applyProtection="0">
      <alignment horizontal="right" vertical="center"/>
    </xf>
    <xf numFmtId="4" fontId="17" fillId="75" borderId="105" applyNumberFormat="0" applyProtection="0">
      <alignment horizontal="left" vertical="center" indent="1"/>
    </xf>
    <xf numFmtId="4" fontId="70" fillId="69" borderId="117" applyNumberFormat="0" applyProtection="0">
      <alignment horizontal="right" vertical="center"/>
    </xf>
    <xf numFmtId="4" fontId="96" fillId="80" borderId="84" applyNumberFormat="0" applyProtection="0">
      <alignment horizontal="right" vertical="center"/>
    </xf>
    <xf numFmtId="0" fontId="30" fillId="0" borderId="77" applyNumberFormat="0" applyFill="0" applyAlignment="0" applyProtection="0"/>
    <xf numFmtId="4" fontId="96" fillId="80" borderId="110" applyNumberFormat="0" applyProtection="0">
      <alignment horizontal="right" vertical="center"/>
    </xf>
    <xf numFmtId="4" fontId="76" fillId="77" borderId="78" applyNumberFormat="0" applyProtection="0">
      <alignment horizontal="right" vertical="center"/>
    </xf>
    <xf numFmtId="4" fontId="73" fillId="84" borderId="71" applyNumberFormat="0" applyProtection="0">
      <alignment horizontal="left" vertical="center" indent="1"/>
    </xf>
    <xf numFmtId="0" fontId="73" fillId="78" borderId="71" applyNumberFormat="0" applyProtection="0">
      <alignment horizontal="left" vertical="top" indent="1"/>
    </xf>
    <xf numFmtId="0" fontId="70" fillId="74" borderId="78" applyNumberFormat="0" applyProtection="0">
      <alignment horizontal="left" vertical="center" indent="1"/>
    </xf>
    <xf numFmtId="0" fontId="70" fillId="76" borderId="78" applyNumberFormat="0" applyProtection="0">
      <alignment horizontal="left" vertical="center" indent="1"/>
    </xf>
    <xf numFmtId="0" fontId="70" fillId="113" borderId="78" applyNumberFormat="0" applyProtection="0">
      <alignment horizontal="left" vertical="center" indent="1"/>
    </xf>
    <xf numFmtId="4" fontId="70" fillId="74" borderId="79" applyNumberFormat="0" applyProtection="0">
      <alignment horizontal="left" vertical="center" indent="1"/>
    </xf>
    <xf numFmtId="4" fontId="70" fillId="63" borderId="78" applyNumberFormat="0" applyProtection="0">
      <alignment horizontal="right" vertical="center"/>
    </xf>
    <xf numFmtId="4" fontId="17" fillId="75" borderId="79" applyNumberFormat="0" applyProtection="0">
      <alignment horizontal="left" vertical="center" indent="1"/>
    </xf>
    <xf numFmtId="4" fontId="17" fillId="75" borderId="79" applyNumberFormat="0" applyProtection="0">
      <alignment horizontal="left" vertical="center" indent="1"/>
    </xf>
    <xf numFmtId="4" fontId="70" fillId="73" borderId="79" applyNumberFormat="0" applyProtection="0">
      <alignment horizontal="left" vertical="center" indent="1"/>
    </xf>
    <xf numFmtId="4" fontId="70" fillId="72" borderId="78" applyNumberFormat="0" applyProtection="0">
      <alignment horizontal="right" vertical="center"/>
    </xf>
    <xf numFmtId="4" fontId="70" fillId="71" borderId="78" applyNumberFormat="0" applyProtection="0">
      <alignment horizontal="right" vertical="center"/>
    </xf>
    <xf numFmtId="4" fontId="70" fillId="70" borderId="78" applyNumberFormat="0" applyProtection="0">
      <alignment horizontal="right" vertical="center"/>
    </xf>
    <xf numFmtId="0" fontId="92" fillId="84" borderId="60" applyNumberFormat="0" applyAlignment="0" applyProtection="0"/>
    <xf numFmtId="0" fontId="92" fillId="84" borderId="60" applyNumberFormat="0" applyAlignment="0" applyProtection="0"/>
    <xf numFmtId="0" fontId="65" fillId="58" borderId="60" applyNumberFormat="0" applyAlignment="0" applyProtection="0"/>
    <xf numFmtId="0" fontId="65" fillId="58" borderId="60" applyNumberFormat="0" applyAlignment="0" applyProtection="0"/>
    <xf numFmtId="4" fontId="70" fillId="111" borderId="78" applyNumberFormat="0" applyProtection="0">
      <alignment horizontal="left" vertical="center" indent="1"/>
    </xf>
    <xf numFmtId="4" fontId="70" fillId="64" borderId="78" applyNumberFormat="0" applyProtection="0">
      <alignment horizontal="right" vertical="center"/>
    </xf>
    <xf numFmtId="0" fontId="74" fillId="62" borderId="71" applyNumberFormat="0" applyProtection="0">
      <alignment horizontal="left" vertical="top" indent="1"/>
    </xf>
    <xf numFmtId="4" fontId="80" fillId="111" borderId="78" applyNumberFormat="0" applyProtection="0">
      <alignment vertical="center"/>
    </xf>
    <xf numFmtId="4" fontId="33" fillId="63" borderId="97" applyNumberFormat="0" applyProtection="0">
      <alignment horizontal="right" vertical="center"/>
    </xf>
    <xf numFmtId="4" fontId="70" fillId="0" borderId="91" applyNumberFormat="0" applyProtection="0">
      <alignment horizontal="right" vertical="center"/>
    </xf>
    <xf numFmtId="0" fontId="65" fillId="58" borderId="78" applyNumberFormat="0" applyAlignment="0" applyProtection="0"/>
    <xf numFmtId="4" fontId="70" fillId="96" borderId="104" applyNumberFormat="0" applyProtection="0">
      <alignment horizontal="left" vertical="center" indent="1"/>
    </xf>
    <xf numFmtId="4" fontId="73" fillId="84" borderId="110" applyNumberFormat="0" applyProtection="0">
      <alignment horizontal="left" vertical="center" indent="1"/>
    </xf>
    <xf numFmtId="0" fontId="70" fillId="113" borderId="91" applyNumberFormat="0" applyProtection="0">
      <alignment horizontal="left" vertical="center" indent="1"/>
    </xf>
    <xf numFmtId="0" fontId="78" fillId="108" borderId="78" applyNumberFormat="0" applyAlignment="0" applyProtection="0"/>
    <xf numFmtId="0" fontId="17" fillId="76" borderId="84" applyNumberFormat="0" applyProtection="0">
      <alignment horizontal="left" vertical="center" indent="1"/>
    </xf>
    <xf numFmtId="4" fontId="70" fillId="73" borderId="92" applyNumberFormat="0" applyProtection="0">
      <alignment horizontal="left" vertical="center" indent="1"/>
    </xf>
    <xf numFmtId="0" fontId="17" fillId="63" borderId="110" applyNumberFormat="0" applyProtection="0">
      <alignment horizontal="left" vertical="top" indent="1"/>
    </xf>
    <xf numFmtId="4" fontId="70" fillId="96" borderId="78" applyNumberFormat="0" applyProtection="0">
      <alignment horizontal="left" vertical="center" indent="1"/>
    </xf>
    <xf numFmtId="0" fontId="17" fillId="76" borderId="97" applyNumberFormat="0" applyProtection="0">
      <alignment horizontal="left" vertical="center" indent="1"/>
    </xf>
    <xf numFmtId="4" fontId="35" fillId="74" borderId="84" applyNumberFormat="0" applyProtection="0">
      <alignment horizontal="right" vertical="center"/>
    </xf>
    <xf numFmtId="4" fontId="33" fillId="70" borderId="110" applyNumberFormat="0" applyProtection="0">
      <alignment horizontal="right" vertical="center"/>
    </xf>
    <xf numFmtId="4" fontId="70" fillId="111" borderId="104" applyNumberFormat="0" applyProtection="0">
      <alignment horizontal="left" vertical="center" indent="1"/>
    </xf>
    <xf numFmtId="4" fontId="33" fillId="63" borderId="110" applyNumberFormat="0" applyProtection="0">
      <alignment horizontal="right" vertical="center"/>
    </xf>
    <xf numFmtId="0" fontId="17" fillId="78" borderId="61" applyNumberFormat="0" applyFont="0" applyAlignment="0" applyProtection="0"/>
    <xf numFmtId="0" fontId="17" fillId="78" borderId="61" applyNumberFormat="0" applyFont="0" applyAlignment="0" applyProtection="0"/>
    <xf numFmtId="0" fontId="70" fillId="57" borderId="64" applyNumberFormat="0" applyFont="0" applyAlignment="0" applyProtection="0"/>
    <xf numFmtId="0" fontId="17" fillId="57" borderId="61" applyNumberFormat="0" applyFont="0" applyAlignment="0" applyProtection="0"/>
    <xf numFmtId="0" fontId="17" fillId="57" borderId="61" applyNumberFormat="0" applyFont="0" applyAlignment="0" applyProtection="0"/>
    <xf numFmtId="0" fontId="68" fillId="84" borderId="62" applyNumberFormat="0" applyAlignment="0" applyProtection="0"/>
    <xf numFmtId="0" fontId="68" fillId="84" borderId="62" applyNumberFormat="0" applyAlignment="0" applyProtection="0"/>
    <xf numFmtId="0" fontId="68" fillId="91" borderId="62" applyNumberFormat="0" applyAlignment="0" applyProtection="0"/>
    <xf numFmtId="0" fontId="68" fillId="91" borderId="62" applyNumberFormat="0" applyAlignment="0" applyProtection="0"/>
    <xf numFmtId="4" fontId="33" fillId="68" borderId="97" applyNumberFormat="0" applyProtection="0">
      <alignment horizontal="right" vertical="center"/>
    </xf>
    <xf numFmtId="4" fontId="33" fillId="69" borderId="123" applyNumberFormat="0" applyProtection="0">
      <alignment horizontal="right" vertical="center"/>
    </xf>
    <xf numFmtId="4" fontId="35" fillId="78" borderId="84" applyNumberFormat="0" applyProtection="0">
      <alignment vertical="center"/>
    </xf>
    <xf numFmtId="4" fontId="73" fillId="84" borderId="84" applyNumberFormat="0" applyProtection="0">
      <alignment horizontal="left" vertical="center" indent="1"/>
    </xf>
    <xf numFmtId="4" fontId="17" fillId="75" borderId="92" applyNumberFormat="0" applyProtection="0">
      <alignment horizontal="left" vertical="center" indent="1"/>
    </xf>
    <xf numFmtId="0" fontId="17" fillId="74" borderId="84" applyNumberFormat="0" applyProtection="0">
      <alignment horizontal="left" vertical="center" indent="1"/>
    </xf>
    <xf numFmtId="4" fontId="31" fillId="62" borderId="57" applyNumberFormat="0" applyProtection="0">
      <alignment vertical="center"/>
    </xf>
    <xf numFmtId="4" fontId="34" fillId="111" borderId="57" applyNumberFormat="0" applyProtection="0">
      <alignment vertical="center"/>
    </xf>
    <xf numFmtId="4" fontId="34" fillId="111" borderId="57" applyNumberFormat="0" applyProtection="0">
      <alignment vertical="center"/>
    </xf>
    <xf numFmtId="4" fontId="31" fillId="62" borderId="57" applyNumberFormat="0" applyProtection="0">
      <alignment vertical="center"/>
    </xf>
    <xf numFmtId="4" fontId="31" fillId="62" borderId="57" applyNumberFormat="0" applyProtection="0">
      <alignment vertical="center"/>
    </xf>
    <xf numFmtId="4" fontId="32" fillId="62" borderId="57" applyNumberFormat="0" applyProtection="0">
      <alignment vertical="center"/>
    </xf>
    <xf numFmtId="4" fontId="95" fillId="111" borderId="57" applyNumberFormat="0" applyProtection="0">
      <alignment vertical="center"/>
    </xf>
    <xf numFmtId="4" fontId="95" fillId="111" borderId="57" applyNumberFormat="0" applyProtection="0">
      <alignment vertical="center"/>
    </xf>
    <xf numFmtId="4" fontId="32" fillId="62" borderId="57" applyNumberFormat="0" applyProtection="0">
      <alignment vertical="center"/>
    </xf>
    <xf numFmtId="4" fontId="31" fillId="62" borderId="57" applyNumberFormat="0" applyProtection="0">
      <alignment horizontal="left" vertical="center" indent="1"/>
    </xf>
    <xf numFmtId="4" fontId="96" fillId="111" borderId="57" applyNumberFormat="0" applyProtection="0">
      <alignment horizontal="left" vertical="center" indent="1"/>
    </xf>
    <xf numFmtId="4" fontId="96" fillId="111" borderId="57" applyNumberFormat="0" applyProtection="0">
      <alignment horizontal="left" vertical="center" indent="1"/>
    </xf>
    <xf numFmtId="4" fontId="31" fillId="62" borderId="57" applyNumberFormat="0" applyProtection="0">
      <alignment horizontal="left" vertical="center" indent="1"/>
    </xf>
    <xf numFmtId="4" fontId="31" fillId="62" borderId="57" applyNumberFormat="0" applyProtection="0">
      <alignment horizontal="left" vertical="center" indent="1"/>
    </xf>
    <xf numFmtId="0" fontId="31" fillId="62" borderId="57" applyNumberFormat="0" applyProtection="0">
      <alignment horizontal="left" vertical="top" indent="1"/>
    </xf>
    <xf numFmtId="4" fontId="33" fillId="63" borderId="84" applyNumberFormat="0" applyProtection="0">
      <alignment horizontal="left" vertical="center" indent="1"/>
    </xf>
    <xf numFmtId="4" fontId="34" fillId="111" borderId="84" applyNumberFormat="0" applyProtection="0">
      <alignment vertical="center"/>
    </xf>
    <xf numFmtId="0" fontId="17" fillId="57" borderId="88" applyNumberFormat="0" applyFont="0" applyAlignment="0" applyProtection="0"/>
    <xf numFmtId="4" fontId="96" fillId="128" borderId="84" applyNumberFormat="0" applyProtection="0">
      <alignment horizontal="right" vertical="center"/>
    </xf>
    <xf numFmtId="4" fontId="34" fillId="93" borderId="94" applyNumberFormat="0" applyProtection="0">
      <alignment horizontal="left" vertical="center" indent="1"/>
    </xf>
    <xf numFmtId="4" fontId="33" fillId="64" borderId="57" applyNumberFormat="0" applyProtection="0">
      <alignment horizontal="right" vertical="center"/>
    </xf>
    <xf numFmtId="4" fontId="96" fillId="127" borderId="57" applyNumberFormat="0" applyProtection="0">
      <alignment horizontal="right" vertical="center"/>
    </xf>
    <xf numFmtId="4" fontId="96" fillId="127" borderId="57" applyNumberFormat="0" applyProtection="0">
      <alignment horizontal="right" vertical="center"/>
    </xf>
    <xf numFmtId="4" fontId="33" fillId="64" borderId="57" applyNumberFormat="0" applyProtection="0">
      <alignment horizontal="right" vertical="center"/>
    </xf>
    <xf numFmtId="4" fontId="33" fillId="64" borderId="57" applyNumberFormat="0" applyProtection="0">
      <alignment horizontal="right" vertical="center"/>
    </xf>
    <xf numFmtId="4" fontId="33" fillId="65" borderId="57" applyNumberFormat="0" applyProtection="0">
      <alignment horizontal="right" vertical="center"/>
    </xf>
    <xf numFmtId="4" fontId="96" fillId="95" borderId="57" applyNumberFormat="0" applyProtection="0">
      <alignment horizontal="right" vertical="center"/>
    </xf>
    <xf numFmtId="4" fontId="96" fillId="95" borderId="57" applyNumberFormat="0" applyProtection="0">
      <alignment horizontal="right" vertical="center"/>
    </xf>
    <xf numFmtId="4" fontId="33" fillId="65" borderId="57" applyNumberFormat="0" applyProtection="0">
      <alignment horizontal="right" vertical="center"/>
    </xf>
    <xf numFmtId="4" fontId="33" fillId="65" borderId="57" applyNumberFormat="0" applyProtection="0">
      <alignment horizontal="right" vertical="center"/>
    </xf>
    <xf numFmtId="4" fontId="33" fillId="66" borderId="57" applyNumberFormat="0" applyProtection="0">
      <alignment horizontal="right" vertical="center"/>
    </xf>
    <xf numFmtId="4" fontId="96" fillId="128" borderId="57" applyNumberFormat="0" applyProtection="0">
      <alignment horizontal="right" vertical="center"/>
    </xf>
    <xf numFmtId="4" fontId="96" fillId="128" borderId="57" applyNumberFormat="0" applyProtection="0">
      <alignment horizontal="right" vertical="center"/>
    </xf>
    <xf numFmtId="4" fontId="33" fillId="66" borderId="57" applyNumberFormat="0" applyProtection="0">
      <alignment horizontal="right" vertical="center"/>
    </xf>
    <xf numFmtId="4" fontId="33" fillId="66" borderId="57" applyNumberFormat="0" applyProtection="0">
      <alignment horizontal="right" vertical="center"/>
    </xf>
    <xf numFmtId="4" fontId="33" fillId="67" borderId="57" applyNumberFormat="0" applyProtection="0">
      <alignment horizontal="right" vertical="center"/>
    </xf>
    <xf numFmtId="4" fontId="96" fillId="80" borderId="57" applyNumberFormat="0" applyProtection="0">
      <alignment horizontal="right" vertical="center"/>
    </xf>
    <xf numFmtId="4" fontId="96" fillId="80" borderId="57" applyNumberFormat="0" applyProtection="0">
      <alignment horizontal="right" vertical="center"/>
    </xf>
    <xf numFmtId="4" fontId="33" fillId="67" borderId="57" applyNumberFormat="0" applyProtection="0">
      <alignment horizontal="right" vertical="center"/>
    </xf>
    <xf numFmtId="4" fontId="33" fillId="67" borderId="57" applyNumberFormat="0" applyProtection="0">
      <alignment horizontal="right" vertical="center"/>
    </xf>
    <xf numFmtId="4" fontId="33" fillId="68" borderId="57" applyNumberFormat="0" applyProtection="0">
      <alignment horizontal="right" vertical="center"/>
    </xf>
    <xf numFmtId="4" fontId="96" fillId="129" borderId="57" applyNumberFormat="0" applyProtection="0">
      <alignment horizontal="right" vertical="center"/>
    </xf>
    <xf numFmtId="4" fontId="96" fillId="129" borderId="57" applyNumberFormat="0" applyProtection="0">
      <alignment horizontal="right" vertical="center"/>
    </xf>
    <xf numFmtId="4" fontId="33" fillId="68" borderId="57" applyNumberFormat="0" applyProtection="0">
      <alignment horizontal="right" vertical="center"/>
    </xf>
    <xf numFmtId="4" fontId="33" fillId="68" borderId="57" applyNumberFormat="0" applyProtection="0">
      <alignment horizontal="right" vertical="center"/>
    </xf>
    <xf numFmtId="4" fontId="33" fillId="69" borderId="57" applyNumberFormat="0" applyProtection="0">
      <alignment horizontal="right" vertical="center"/>
    </xf>
    <xf numFmtId="4" fontId="96" fillId="83" borderId="57" applyNumberFormat="0" applyProtection="0">
      <alignment horizontal="right" vertical="center"/>
    </xf>
    <xf numFmtId="4" fontId="96" fillId="83" borderId="57" applyNumberFormat="0" applyProtection="0">
      <alignment horizontal="right" vertical="center"/>
    </xf>
    <xf numFmtId="4" fontId="33" fillId="69" borderId="57" applyNumberFormat="0" applyProtection="0">
      <alignment horizontal="right" vertical="center"/>
    </xf>
    <xf numFmtId="4" fontId="33" fillId="69" borderId="57" applyNumberFormat="0" applyProtection="0">
      <alignment horizontal="right" vertical="center"/>
    </xf>
    <xf numFmtId="4" fontId="33" fillId="70" borderId="57" applyNumberFormat="0" applyProtection="0">
      <alignment horizontal="right" vertical="center"/>
    </xf>
    <xf numFmtId="4" fontId="96" fillId="130" borderId="57" applyNumberFormat="0" applyProtection="0">
      <alignment horizontal="right" vertical="center"/>
    </xf>
    <xf numFmtId="4" fontId="96" fillId="130" borderId="57" applyNumberFormat="0" applyProtection="0">
      <alignment horizontal="right" vertical="center"/>
    </xf>
    <xf numFmtId="4" fontId="33" fillId="70" borderId="57" applyNumberFormat="0" applyProtection="0">
      <alignment horizontal="right" vertical="center"/>
    </xf>
    <xf numFmtId="4" fontId="33" fillId="70" borderId="57" applyNumberFormat="0" applyProtection="0">
      <alignment horizontal="right" vertical="center"/>
    </xf>
    <xf numFmtId="4" fontId="33" fillId="71" borderId="57" applyNumberFormat="0" applyProtection="0">
      <alignment horizontal="right" vertical="center"/>
    </xf>
    <xf numFmtId="4" fontId="96" fillId="131" borderId="57" applyNumberFormat="0" applyProtection="0">
      <alignment horizontal="right" vertical="center"/>
    </xf>
    <xf numFmtId="4" fontId="96" fillId="131" borderId="57" applyNumberFormat="0" applyProtection="0">
      <alignment horizontal="right" vertical="center"/>
    </xf>
    <xf numFmtId="4" fontId="33" fillId="71" borderId="57" applyNumberFormat="0" applyProtection="0">
      <alignment horizontal="right" vertical="center"/>
    </xf>
    <xf numFmtId="4" fontId="33" fillId="71" borderId="57" applyNumberFormat="0" applyProtection="0">
      <alignment horizontal="right" vertical="center"/>
    </xf>
    <xf numFmtId="4" fontId="33" fillId="72" borderId="57" applyNumberFormat="0" applyProtection="0">
      <alignment horizontal="right" vertical="center"/>
    </xf>
    <xf numFmtId="4" fontId="96" fillId="132" borderId="57" applyNumberFormat="0" applyProtection="0">
      <alignment horizontal="right" vertical="center"/>
    </xf>
    <xf numFmtId="4" fontId="96" fillId="132" borderId="57" applyNumberFormat="0" applyProtection="0">
      <alignment horizontal="right" vertical="center"/>
    </xf>
    <xf numFmtId="4" fontId="33" fillId="72" borderId="57" applyNumberFormat="0" applyProtection="0">
      <alignment horizontal="right" vertical="center"/>
    </xf>
    <xf numFmtId="4" fontId="33" fillId="72" borderId="57" applyNumberFormat="0" applyProtection="0">
      <alignment horizontal="right" vertical="center"/>
    </xf>
    <xf numFmtId="4" fontId="33" fillId="78" borderId="97" applyNumberFormat="0" applyProtection="0">
      <alignment horizontal="left" vertical="center" indent="1"/>
    </xf>
    <xf numFmtId="4" fontId="33" fillId="68" borderId="84" applyNumberFormat="0" applyProtection="0">
      <alignment horizontal="right" vertical="center"/>
    </xf>
    <xf numFmtId="4" fontId="70" fillId="68" borderId="91" applyNumberFormat="0" applyProtection="0">
      <alignment horizontal="right" vertical="center"/>
    </xf>
    <xf numFmtId="0" fontId="58" fillId="91" borderId="74" applyNumberFormat="0" applyAlignment="0" applyProtection="0"/>
    <xf numFmtId="4" fontId="33" fillId="63" borderId="84" applyNumberFormat="0" applyProtection="0">
      <alignment horizontal="left" vertical="center" indent="1"/>
    </xf>
    <xf numFmtId="4" fontId="32" fillId="62" borderId="97" applyNumberFormat="0" applyProtection="0">
      <alignment vertical="center"/>
    </xf>
    <xf numFmtId="0" fontId="70" fillId="63" borderId="84" applyNumberFormat="0" applyProtection="0">
      <alignment horizontal="left" vertical="top" indent="1"/>
    </xf>
    <xf numFmtId="4" fontId="33" fillId="69" borderId="84" applyNumberFormat="0" applyProtection="0">
      <alignment horizontal="right" vertical="center"/>
    </xf>
    <xf numFmtId="4" fontId="33" fillId="66" borderId="97" applyNumberFormat="0" applyProtection="0">
      <alignment horizontal="right" vertical="center"/>
    </xf>
    <xf numFmtId="4" fontId="70" fillId="96" borderId="104" applyNumberFormat="0" applyProtection="0">
      <alignment horizontal="left" vertical="center" indent="1"/>
    </xf>
    <xf numFmtId="4" fontId="33" fillId="78" borderId="97" applyNumberFormat="0" applyProtection="0">
      <alignment vertical="center"/>
    </xf>
    <xf numFmtId="0" fontId="17" fillId="76" borderId="97" applyNumberFormat="0" applyProtection="0">
      <alignment horizontal="left" vertical="center" indent="1"/>
    </xf>
    <xf numFmtId="4" fontId="96" fillId="134" borderId="97" applyNumberFormat="0" applyProtection="0">
      <alignment vertical="center"/>
    </xf>
    <xf numFmtId="4" fontId="33" fillId="63" borderId="57" applyNumberFormat="0" applyProtection="0">
      <alignment horizontal="right" vertical="center"/>
    </xf>
    <xf numFmtId="4" fontId="96" fillId="93" borderId="57" applyNumberFormat="0" applyProtection="0">
      <alignment horizontal="right" vertical="center"/>
    </xf>
    <xf numFmtId="4" fontId="96" fillId="93" borderId="57" applyNumberFormat="0" applyProtection="0">
      <alignment horizontal="right" vertical="center"/>
    </xf>
    <xf numFmtId="4" fontId="33" fillId="63" borderId="57" applyNumberFormat="0" applyProtection="0">
      <alignment horizontal="right" vertical="center"/>
    </xf>
    <xf numFmtId="4" fontId="33" fillId="63" borderId="57" applyNumberFormat="0" applyProtection="0">
      <alignment horizontal="right" vertical="center"/>
    </xf>
    <xf numFmtId="4" fontId="97" fillId="134" borderId="97" applyNumberFormat="0" applyProtection="0">
      <alignment vertical="center"/>
    </xf>
    <xf numFmtId="4" fontId="33" fillId="64" borderId="97" applyNumberFormat="0" applyProtection="0">
      <alignment horizontal="right" vertical="center"/>
    </xf>
    <xf numFmtId="4" fontId="70" fillId="63" borderId="91" applyNumberFormat="0" applyProtection="0">
      <alignment horizontal="right" vertical="center"/>
    </xf>
    <xf numFmtId="4" fontId="96" fillId="134" borderId="84" applyNumberFormat="0" applyProtection="0">
      <alignment vertical="center"/>
    </xf>
    <xf numFmtId="4" fontId="34" fillId="93" borderId="94" applyNumberFormat="0" applyProtection="0">
      <alignment horizontal="left" vertical="center" indent="1"/>
    </xf>
    <xf numFmtId="0" fontId="30" fillId="0" borderId="90" applyNumberFormat="0" applyFill="0" applyAlignment="0" applyProtection="0"/>
    <xf numFmtId="4" fontId="70" fillId="70" borderId="130" applyNumberFormat="0" applyProtection="0">
      <alignment horizontal="right" vertical="center"/>
    </xf>
    <xf numFmtId="4" fontId="96" fillId="95" borderId="123" applyNumberFormat="0" applyProtection="0">
      <alignment horizontal="right" vertical="center"/>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center" indent="1"/>
    </xf>
    <xf numFmtId="0" fontId="17" fillId="75" borderId="57" applyNumberFormat="0" applyProtection="0">
      <alignment horizontal="left" vertical="top" indent="1"/>
    </xf>
    <xf numFmtId="0" fontId="70" fillId="75" borderId="57" applyNumberFormat="0" applyProtection="0">
      <alignment horizontal="left" vertical="top" indent="1"/>
    </xf>
    <xf numFmtId="0" fontId="17" fillId="75" borderId="57" applyNumberFormat="0" applyProtection="0">
      <alignment horizontal="left" vertical="top" indent="1"/>
    </xf>
    <xf numFmtId="0" fontId="17" fillId="75" borderId="57" applyNumberFormat="0" applyProtection="0">
      <alignment horizontal="left" vertical="top"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center" indent="1"/>
    </xf>
    <xf numFmtId="0" fontId="17" fillId="63" borderId="57" applyNumberFormat="0" applyProtection="0">
      <alignment horizontal="left" vertical="top" indent="1"/>
    </xf>
    <xf numFmtId="0" fontId="70" fillId="63" borderId="57" applyNumberFormat="0" applyProtection="0">
      <alignment horizontal="left" vertical="top" indent="1"/>
    </xf>
    <xf numFmtId="0" fontId="17" fillId="63" borderId="57" applyNumberFormat="0" applyProtection="0">
      <alignment horizontal="left" vertical="top" indent="1"/>
    </xf>
    <xf numFmtId="0" fontId="17" fillId="63" borderId="57" applyNumberFormat="0" applyProtection="0">
      <alignment horizontal="left" vertical="top"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center" indent="1"/>
    </xf>
    <xf numFmtId="0" fontId="17" fillId="76" borderId="57" applyNumberFormat="0" applyProtection="0">
      <alignment horizontal="left" vertical="top" indent="1"/>
    </xf>
    <xf numFmtId="0" fontId="70" fillId="76" borderId="57" applyNumberFormat="0" applyProtection="0">
      <alignment horizontal="left" vertical="top" indent="1"/>
    </xf>
    <xf numFmtId="0" fontId="17" fillId="76" borderId="57" applyNumberFormat="0" applyProtection="0">
      <alignment horizontal="left" vertical="top" indent="1"/>
    </xf>
    <xf numFmtId="0" fontId="17" fillId="76" borderId="57" applyNumberFormat="0" applyProtection="0">
      <alignment horizontal="left" vertical="top"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center" indent="1"/>
    </xf>
    <xf numFmtId="0" fontId="17" fillId="74" borderId="57" applyNumberFormat="0" applyProtection="0">
      <alignment horizontal="left" vertical="top" indent="1"/>
    </xf>
    <xf numFmtId="0" fontId="70" fillId="74" borderId="57" applyNumberFormat="0" applyProtection="0">
      <alignment horizontal="left" vertical="top" indent="1"/>
    </xf>
    <xf numFmtId="0" fontId="17" fillId="74" borderId="57" applyNumberFormat="0" applyProtection="0">
      <alignment horizontal="left" vertical="top" indent="1"/>
    </xf>
    <xf numFmtId="0" fontId="17" fillId="74" borderId="57" applyNumberFormat="0" applyProtection="0">
      <alignment horizontal="left" vertical="top" indent="1"/>
    </xf>
    <xf numFmtId="0" fontId="17" fillId="77" borderId="56" applyNumberFormat="0">
      <protection locked="0"/>
    </xf>
    <xf numFmtId="0" fontId="17" fillId="75" borderId="71" applyNumberFormat="0" applyProtection="0">
      <alignment horizontal="left" vertical="center" indent="1"/>
    </xf>
    <xf numFmtId="0" fontId="17" fillId="77" borderId="56" applyNumberFormat="0">
      <protection locked="0"/>
    </xf>
    <xf numFmtId="0" fontId="17" fillId="77" borderId="56" applyNumberFormat="0">
      <protection locked="0"/>
    </xf>
    <xf numFmtId="4" fontId="33" fillId="78" borderId="57" applyNumberFormat="0" applyProtection="0">
      <alignment vertical="center"/>
    </xf>
    <xf numFmtId="4" fontId="96" fillId="134" borderId="57" applyNumberFormat="0" applyProtection="0">
      <alignment vertical="center"/>
    </xf>
    <xf numFmtId="4" fontId="96" fillId="134" borderId="57" applyNumberFormat="0" applyProtection="0">
      <alignment vertical="center"/>
    </xf>
    <xf numFmtId="4" fontId="33" fillId="78" borderId="57" applyNumberFormat="0" applyProtection="0">
      <alignment vertical="center"/>
    </xf>
    <xf numFmtId="4" fontId="35"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5" fillId="78" borderId="57" applyNumberFormat="0" applyProtection="0">
      <alignment vertical="center"/>
    </xf>
    <xf numFmtId="4" fontId="33" fillId="78" borderId="57" applyNumberFormat="0" applyProtection="0">
      <alignment horizontal="left" vertical="center" indent="1"/>
    </xf>
    <xf numFmtId="4" fontId="34" fillId="93" borderId="67" applyNumberFormat="0" applyProtection="0">
      <alignment horizontal="left" vertical="center" indent="1"/>
    </xf>
    <xf numFmtId="4" fontId="34" fillId="93" borderId="67" applyNumberFormat="0" applyProtection="0">
      <alignment horizontal="left" vertical="center" indent="1"/>
    </xf>
    <xf numFmtId="4" fontId="33" fillId="78" borderId="57" applyNumberFormat="0" applyProtection="0">
      <alignment horizontal="left" vertical="center" indent="1"/>
    </xf>
    <xf numFmtId="0" fontId="33" fillId="78" borderId="57" applyNumberFormat="0" applyProtection="0">
      <alignment horizontal="left" vertical="top" indent="1"/>
    </xf>
    <xf numFmtId="4" fontId="33" fillId="74" borderId="57" applyNumberFormat="0" applyProtection="0">
      <alignment horizontal="right" vertical="center"/>
    </xf>
    <xf numFmtId="4" fontId="96" fillId="134" borderId="57" applyNumberFormat="0" applyProtection="0">
      <alignment horizontal="right" vertical="center"/>
    </xf>
    <xf numFmtId="4" fontId="96" fillId="134" borderId="57" applyNumberFormat="0" applyProtection="0">
      <alignment horizontal="right" vertical="center"/>
    </xf>
    <xf numFmtId="4" fontId="33" fillId="74" borderId="57" applyNumberFormat="0" applyProtection="0">
      <alignment horizontal="right" vertical="center"/>
    </xf>
    <xf numFmtId="4" fontId="33" fillId="74" borderId="57" applyNumberFormat="0" applyProtection="0">
      <alignment horizontal="right" vertical="center"/>
    </xf>
    <xf numFmtId="4" fontId="35"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5" fillId="74" borderId="57" applyNumberFormat="0" applyProtection="0">
      <alignment horizontal="right" vertical="center"/>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4" fillId="93" borderId="57" applyNumberFormat="0" applyProtection="0">
      <alignment horizontal="left" vertical="center" indent="1"/>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3" fillId="63" borderId="57" applyNumberFormat="0" applyProtection="0">
      <alignment horizontal="left" vertical="center" indent="1"/>
    </xf>
    <xf numFmtId="4" fontId="34" fillId="93" borderId="57" applyNumberFormat="0" applyProtection="0">
      <alignment horizontal="left" vertical="center" indent="1"/>
    </xf>
    <xf numFmtId="0" fontId="33" fillId="63" borderId="57" applyNumberFormat="0" applyProtection="0">
      <alignment horizontal="left" vertical="top" indent="1"/>
    </xf>
    <xf numFmtId="0" fontId="31" fillId="62" borderId="71" applyNumberFormat="0" applyProtection="0">
      <alignment horizontal="left" vertical="top" indent="1"/>
    </xf>
    <xf numFmtId="4" fontId="36" fillId="94" borderId="67" applyNumberFormat="0" applyProtection="0">
      <alignment horizontal="left" vertical="center" indent="1"/>
    </xf>
    <xf numFmtId="4" fontId="36" fillId="94" borderId="67" applyNumberFormat="0" applyProtection="0">
      <alignment horizontal="left" vertical="center" indent="1"/>
    </xf>
    <xf numFmtId="4" fontId="31" fillId="62" borderId="71" applyNumberFormat="0" applyProtection="0">
      <alignment horizontal="left" vertical="center" indent="1"/>
    </xf>
    <xf numFmtId="0" fontId="70" fillId="114" borderId="56"/>
    <xf numFmtId="4" fontId="37"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7" fillId="74" borderId="57" applyNumberFormat="0" applyProtection="0">
      <alignment horizontal="right" vertical="center"/>
    </xf>
    <xf numFmtId="0" fontId="31" fillId="62" borderId="84" applyNumberFormat="0" applyProtection="0">
      <alignment horizontal="left" vertical="top" indent="1"/>
    </xf>
    <xf numFmtId="4" fontId="33" fillId="68" borderId="84" applyNumberFormat="0" applyProtection="0">
      <alignment horizontal="right" vertical="center"/>
    </xf>
    <xf numFmtId="4" fontId="33" fillId="68" borderId="84" applyNumberFormat="0" applyProtection="0">
      <alignment horizontal="right" vertical="center"/>
    </xf>
    <xf numFmtId="0" fontId="17" fillId="76" borderId="84" applyNumberFormat="0" applyProtection="0">
      <alignment horizontal="left" vertical="top" indent="1"/>
    </xf>
    <xf numFmtId="0" fontId="17" fillId="63" borderId="84" applyNumberFormat="0" applyProtection="0">
      <alignment horizontal="left" vertical="center" indent="1"/>
    </xf>
    <xf numFmtId="0" fontId="17" fillId="75" borderId="84" applyNumberFormat="0" applyProtection="0">
      <alignment horizontal="left" vertical="top" indent="1"/>
    </xf>
    <xf numFmtId="0" fontId="74" fillId="62" borderId="97" applyNumberFormat="0" applyProtection="0">
      <alignment horizontal="left" vertical="top" indent="1"/>
    </xf>
    <xf numFmtId="4" fontId="70" fillId="63" borderId="91" applyNumberFormat="0" applyProtection="0">
      <alignment horizontal="right" vertical="center"/>
    </xf>
    <xf numFmtId="0" fontId="17" fillId="75" borderId="110" applyNumberFormat="0" applyProtection="0">
      <alignment horizontal="left" vertical="top" indent="1"/>
    </xf>
    <xf numFmtId="37" fontId="40" fillId="0" borderId="58" applyNumberFormat="0"/>
    <xf numFmtId="4" fontId="33" fillId="70" borderId="97" applyNumberFormat="0" applyProtection="0">
      <alignment horizontal="right" vertical="center"/>
    </xf>
    <xf numFmtId="0" fontId="17" fillId="75" borderId="84" applyNumberFormat="0" applyProtection="0">
      <alignment horizontal="left" vertical="center" indent="1"/>
    </xf>
    <xf numFmtId="4" fontId="35" fillId="74" borderId="84" applyNumberFormat="0" applyProtection="0">
      <alignment horizontal="right" vertical="center"/>
    </xf>
    <xf numFmtId="4" fontId="33" fillId="78" borderId="84" applyNumberFormat="0" applyProtection="0">
      <alignment horizontal="left" vertical="center" indent="1"/>
    </xf>
    <xf numFmtId="173" fontId="40" fillId="0" borderId="59" applyFill="0"/>
    <xf numFmtId="0" fontId="30" fillId="0" borderId="68" applyNumberFormat="0" applyFill="0" applyAlignment="0" applyProtection="0"/>
    <xf numFmtId="0" fontId="30" fillId="0" borderId="68" applyNumberFormat="0" applyFill="0" applyAlignment="0" applyProtection="0"/>
    <xf numFmtId="0" fontId="70" fillId="76" borderId="123" applyNumberFormat="0" applyProtection="0">
      <alignment horizontal="left" vertical="top" indent="1"/>
    </xf>
    <xf numFmtId="0" fontId="17" fillId="74" borderId="97" applyNumberFormat="0" applyProtection="0">
      <alignment horizontal="left" vertical="center" indent="1"/>
    </xf>
    <xf numFmtId="4" fontId="97" fillId="134" borderId="97" applyNumberFormat="0" applyProtection="0">
      <alignment vertical="center"/>
    </xf>
    <xf numFmtId="4" fontId="33" fillId="74" borderId="84" applyNumberFormat="0" applyProtection="0">
      <alignment horizontal="right" vertical="center"/>
    </xf>
    <xf numFmtId="4" fontId="33" fillId="71" borderId="110" applyNumberFormat="0" applyProtection="0">
      <alignment horizontal="right" vertical="center"/>
    </xf>
    <xf numFmtId="4" fontId="35" fillId="74" borderId="110" applyNumberFormat="0" applyProtection="0">
      <alignment horizontal="right" vertical="center"/>
    </xf>
    <xf numFmtId="4" fontId="96" fillId="134" borderId="84" applyNumberFormat="0" applyProtection="0">
      <alignment horizontal="right" vertical="center"/>
    </xf>
    <xf numFmtId="4" fontId="96" fillId="95" borderId="110" applyNumberFormat="0" applyProtection="0">
      <alignment horizontal="right" vertical="center"/>
    </xf>
    <xf numFmtId="0" fontId="70" fillId="114" borderId="69"/>
    <xf numFmtId="4" fontId="80" fillId="82" borderId="69" applyNumberFormat="0" applyProtection="0">
      <alignment vertical="center"/>
    </xf>
    <xf numFmtId="0" fontId="17" fillId="63" borderId="110" applyNumberFormat="0" applyProtection="0">
      <alignment horizontal="left" vertical="top" indent="1"/>
    </xf>
    <xf numFmtId="4" fontId="70" fillId="0" borderId="91" applyNumberFormat="0" applyProtection="0">
      <alignment horizontal="right" vertical="center"/>
    </xf>
    <xf numFmtId="0" fontId="70" fillId="75" borderId="84" applyNumberFormat="0" applyProtection="0">
      <alignment horizontal="left" vertical="top" indent="1"/>
    </xf>
    <xf numFmtId="4" fontId="70" fillId="69" borderId="78" applyNumberFormat="0" applyProtection="0">
      <alignment horizontal="right" vertical="center"/>
    </xf>
    <xf numFmtId="4" fontId="70" fillId="69" borderId="117" applyNumberFormat="0" applyProtection="0">
      <alignment horizontal="right" vertical="center"/>
    </xf>
    <xf numFmtId="4" fontId="70" fillId="62" borderId="78" applyNumberFormat="0" applyProtection="0">
      <alignment vertical="center"/>
    </xf>
    <xf numFmtId="0" fontId="68" fillId="108" borderId="89" applyNumberFormat="0" applyAlignment="0" applyProtection="0"/>
    <xf numFmtId="0" fontId="33" fillId="78" borderId="84" applyNumberFormat="0" applyProtection="0">
      <alignment horizontal="left" vertical="top" indent="1"/>
    </xf>
    <xf numFmtId="4" fontId="31" fillId="62" borderId="84" applyNumberFormat="0" applyProtection="0">
      <alignment horizontal="left" vertical="center" indent="1"/>
    </xf>
    <xf numFmtId="4" fontId="96" fillId="111" borderId="84" applyNumberFormat="0" applyProtection="0">
      <alignment horizontal="left" vertical="center" indent="1"/>
    </xf>
    <xf numFmtId="4" fontId="98" fillId="134" borderId="97" applyNumberFormat="0" applyProtection="0">
      <alignment horizontal="right" vertical="center"/>
    </xf>
    <xf numFmtId="0" fontId="17" fillId="76" borderId="71" applyNumberFormat="0" applyProtection="0">
      <alignment horizontal="left" vertical="top" indent="1"/>
    </xf>
    <xf numFmtId="4" fontId="33" fillId="69" borderId="97" applyNumberFormat="0" applyProtection="0">
      <alignment horizontal="right" vertical="center"/>
    </xf>
    <xf numFmtId="4" fontId="33" fillId="65" borderId="71" applyNumberFormat="0" applyProtection="0">
      <alignment horizontal="right" vertical="center"/>
    </xf>
    <xf numFmtId="4" fontId="70" fillId="96" borderId="91" applyNumberFormat="0" applyProtection="0">
      <alignment horizontal="left" vertical="center" indent="1"/>
    </xf>
    <xf numFmtId="0" fontId="17" fillId="63" borderId="71" applyNumberFormat="0" applyProtection="0">
      <alignment horizontal="left" vertical="top" indent="1"/>
    </xf>
    <xf numFmtId="4" fontId="33" fillId="72" borderId="71" applyNumberFormat="0" applyProtection="0">
      <alignment horizontal="right" vertical="center"/>
    </xf>
    <xf numFmtId="4" fontId="96" fillId="127" borderId="71" applyNumberFormat="0" applyProtection="0">
      <alignment horizontal="right" vertical="center"/>
    </xf>
    <xf numFmtId="0" fontId="17" fillId="75" borderId="84" applyNumberFormat="0" applyProtection="0">
      <alignment horizontal="left" vertical="top" indent="1"/>
    </xf>
    <xf numFmtId="0" fontId="17" fillId="75" borderId="71" applyNumberFormat="0" applyProtection="0">
      <alignment horizontal="left" vertical="top" indent="1"/>
    </xf>
    <xf numFmtId="4" fontId="96" fillId="129" borderId="84" applyNumberFormat="0" applyProtection="0">
      <alignment horizontal="right" vertical="center"/>
    </xf>
    <xf numFmtId="4" fontId="33" fillId="71" borderId="84" applyNumberFormat="0" applyProtection="0">
      <alignment horizontal="right" vertical="center"/>
    </xf>
    <xf numFmtId="4" fontId="33" fillId="67" borderId="84" applyNumberFormat="0" applyProtection="0">
      <alignment horizontal="right" vertical="center"/>
    </xf>
    <xf numFmtId="4" fontId="96" fillId="83" borderId="71" applyNumberFormat="0" applyProtection="0">
      <alignment horizontal="right" vertical="center"/>
    </xf>
    <xf numFmtId="4" fontId="31" fillId="62" borderId="71" applyNumberFormat="0" applyProtection="0">
      <alignment horizontal="left" vertical="center" indent="1"/>
    </xf>
    <xf numFmtId="0" fontId="70" fillId="76" borderId="104" applyNumberFormat="0" applyProtection="0">
      <alignment horizontal="left" vertical="center" indent="1"/>
    </xf>
    <xf numFmtId="4" fontId="34" fillId="93" borderId="84" applyNumberFormat="0" applyProtection="0">
      <alignment horizontal="left" vertical="center" indent="1"/>
    </xf>
    <xf numFmtId="4" fontId="96" fillId="129" borderId="71" applyNumberFormat="0" applyProtection="0">
      <alignment horizontal="right" vertical="center"/>
    </xf>
    <xf numFmtId="4" fontId="34" fillId="111" borderId="71" applyNumberFormat="0" applyProtection="0">
      <alignment vertical="center"/>
    </xf>
    <xf numFmtId="0" fontId="17" fillId="63" borderId="97" applyNumberFormat="0" applyProtection="0">
      <alignment horizontal="left" vertical="center" indent="1"/>
    </xf>
    <xf numFmtId="4" fontId="33" fillId="71" borderId="84" applyNumberFormat="0" applyProtection="0">
      <alignment horizontal="right" vertical="center"/>
    </xf>
    <xf numFmtId="4" fontId="33" fillId="67" borderId="71" applyNumberFormat="0" applyProtection="0">
      <alignment horizontal="right" vertical="center"/>
    </xf>
    <xf numFmtId="4" fontId="96" fillId="134" borderId="84" applyNumberFormat="0" applyProtection="0">
      <alignment vertical="center"/>
    </xf>
    <xf numFmtId="4" fontId="70" fillId="62" borderId="64" applyNumberFormat="0" applyProtection="0">
      <alignment vertical="center"/>
    </xf>
    <xf numFmtId="4" fontId="70" fillId="111" borderId="64" applyNumberFormat="0" applyProtection="0">
      <alignment horizontal="left" vertical="center" indent="1"/>
    </xf>
    <xf numFmtId="4" fontId="70" fillId="96" borderId="64" applyNumberFormat="0" applyProtection="0">
      <alignment horizontal="left" vertical="center"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70" fillId="0" borderId="64" applyNumberFormat="0" applyProtection="0">
      <alignment horizontal="right" vertical="center"/>
    </xf>
    <xf numFmtId="0" fontId="70" fillId="114" borderId="56"/>
    <xf numFmtId="4" fontId="70" fillId="112" borderId="104" applyNumberFormat="0" applyProtection="0">
      <alignment horizontal="right" vertical="center"/>
    </xf>
    <xf numFmtId="4" fontId="96" fillId="80" borderId="84" applyNumberFormat="0" applyProtection="0">
      <alignment horizontal="right" vertical="center"/>
    </xf>
    <xf numFmtId="4" fontId="76" fillId="77" borderId="91" applyNumberFormat="0" applyProtection="0">
      <alignment horizontal="right" vertical="center"/>
    </xf>
    <xf numFmtId="4" fontId="31" fillId="62" borderId="123" applyNumberFormat="0" applyProtection="0">
      <alignment horizontal="left" vertical="center" indent="1"/>
    </xf>
    <xf numFmtId="4" fontId="33" fillId="64" borderId="97" applyNumberFormat="0" applyProtection="0">
      <alignment horizontal="right" vertical="center"/>
    </xf>
    <xf numFmtId="0" fontId="30" fillId="0" borderId="77" applyNumberFormat="0" applyFill="0" applyAlignment="0" applyProtection="0"/>
    <xf numFmtId="4" fontId="33" fillId="69" borderId="84" applyNumberFormat="0" applyProtection="0">
      <alignment horizontal="right" vertical="center"/>
    </xf>
    <xf numFmtId="0" fontId="70" fillId="57" borderId="104" applyNumberFormat="0" applyFont="0" applyAlignment="0" applyProtection="0"/>
    <xf numFmtId="4" fontId="33" fillId="65" borderId="84" applyNumberFormat="0" applyProtection="0">
      <alignment horizontal="right" vertical="center"/>
    </xf>
    <xf numFmtId="0" fontId="68" fillId="91" borderId="76" applyNumberFormat="0" applyAlignment="0" applyProtection="0"/>
    <xf numFmtId="4" fontId="33" fillId="72" borderId="123" applyNumberFormat="0" applyProtection="0">
      <alignment horizontal="right" vertical="center"/>
    </xf>
    <xf numFmtId="0" fontId="65" fillId="58" borderId="74" applyNumberFormat="0" applyAlignment="0" applyProtection="0"/>
    <xf numFmtId="4" fontId="96" fillId="128" borderId="84" applyNumberFormat="0" applyProtection="0">
      <alignment horizontal="right" vertical="center"/>
    </xf>
    <xf numFmtId="4" fontId="70" fillId="73" borderId="118" applyNumberFormat="0" applyProtection="0">
      <alignment horizontal="left" vertical="center" indent="1"/>
    </xf>
    <xf numFmtId="4" fontId="96" fillId="83" borderId="123" applyNumberFormat="0" applyProtection="0">
      <alignment horizontal="right" vertical="center"/>
    </xf>
    <xf numFmtId="4" fontId="96" fillId="134" borderId="84" applyNumberFormat="0" applyProtection="0">
      <alignment horizontal="right" vertical="center"/>
    </xf>
    <xf numFmtId="4" fontId="37" fillId="74" borderId="71" applyNumberFormat="0" applyProtection="0">
      <alignment horizontal="right" vertical="center"/>
    </xf>
    <xf numFmtId="0" fontId="33" fillId="63" borderId="71" applyNumberFormat="0" applyProtection="0">
      <alignment horizontal="left" vertical="top" indent="1"/>
    </xf>
    <xf numFmtId="4" fontId="35" fillId="74" borderId="71" applyNumberFormat="0" applyProtection="0">
      <alignment horizontal="right" vertical="center"/>
    </xf>
    <xf numFmtId="0" fontId="33" fillId="78" borderId="71" applyNumberFormat="0" applyProtection="0">
      <alignment horizontal="left" vertical="top" indent="1"/>
    </xf>
    <xf numFmtId="4" fontId="35" fillId="78" borderId="71" applyNumberFormat="0" applyProtection="0">
      <alignment vertical="center"/>
    </xf>
    <xf numFmtId="0" fontId="17" fillId="77" borderId="69" applyNumberFormat="0">
      <protection locked="0"/>
    </xf>
    <xf numFmtId="0" fontId="17" fillId="74" borderId="71" applyNumberFormat="0" applyProtection="0">
      <alignment horizontal="left" vertical="center" indent="1"/>
    </xf>
    <xf numFmtId="0" fontId="17" fillId="76" borderId="71" applyNumberFormat="0" applyProtection="0">
      <alignment horizontal="left" vertical="center" indent="1"/>
    </xf>
    <xf numFmtId="0" fontId="17" fillId="63" borderId="71" applyNumberFormat="0" applyProtection="0">
      <alignment horizontal="left" vertical="center" indent="1"/>
    </xf>
    <xf numFmtId="0" fontId="70" fillId="113" borderId="104" applyNumberFormat="0" applyProtection="0">
      <alignment horizontal="left" vertical="center" indent="1"/>
    </xf>
    <xf numFmtId="4" fontId="33" fillId="66" borderId="84" applyNumberFormat="0" applyProtection="0">
      <alignment horizontal="right" vertical="center"/>
    </xf>
    <xf numFmtId="0" fontId="17" fillId="74" borderId="84" applyNumberFormat="0" applyProtection="0">
      <alignment horizontal="left" vertical="top" indent="1"/>
    </xf>
    <xf numFmtId="4" fontId="33" fillId="71" borderId="71" applyNumberFormat="0" applyProtection="0">
      <alignment horizontal="right" vertical="center"/>
    </xf>
    <xf numFmtId="4" fontId="33" fillId="69" borderId="71" applyNumberFormat="0" applyProtection="0">
      <alignment horizontal="right" vertical="center"/>
    </xf>
    <xf numFmtId="4" fontId="33" fillId="67" borderId="71" applyNumberFormat="0" applyProtection="0">
      <alignment horizontal="right" vertical="center"/>
    </xf>
    <xf numFmtId="4" fontId="33" fillId="63" borderId="57" applyNumberFormat="0" applyProtection="0">
      <alignment horizontal="left" vertical="center" indent="1"/>
    </xf>
    <xf numFmtId="4" fontId="33" fillId="65" borderId="71" applyNumberFormat="0" applyProtection="0">
      <alignment horizontal="right" vertical="center"/>
    </xf>
    <xf numFmtId="4" fontId="32" fillId="62" borderId="71" applyNumberFormat="0" applyProtection="0">
      <alignment vertical="center"/>
    </xf>
    <xf numFmtId="4" fontId="31" fillId="62" borderId="84" applyNumberFormat="0" applyProtection="0">
      <alignment vertical="center"/>
    </xf>
    <xf numFmtId="4" fontId="34" fillId="111" borderId="123" applyNumberFormat="0" applyProtection="0">
      <alignment vertical="center"/>
    </xf>
    <xf numFmtId="4" fontId="32" fillId="62" borderId="110" applyNumberFormat="0" applyProtection="0">
      <alignment vertical="center"/>
    </xf>
    <xf numFmtId="0" fontId="70" fillId="76" borderId="71" applyNumberFormat="0" applyProtection="0">
      <alignment horizontal="left" vertical="top" indent="1"/>
    </xf>
    <xf numFmtId="0" fontId="17" fillId="57" borderId="114" applyNumberFormat="0" applyFont="0" applyAlignment="0" applyProtection="0"/>
    <xf numFmtId="4" fontId="96" fillId="95" borderId="84" applyNumberFormat="0" applyProtection="0">
      <alignment horizontal="right" vertical="center"/>
    </xf>
    <xf numFmtId="0" fontId="70" fillId="63" borderId="71" applyNumberFormat="0" applyProtection="0">
      <alignment horizontal="left" vertical="top" indent="1"/>
    </xf>
    <xf numFmtId="0" fontId="70" fillId="75" borderId="84" applyNumberFormat="0" applyProtection="0">
      <alignment horizontal="left" vertical="top" indent="1"/>
    </xf>
    <xf numFmtId="0" fontId="70" fillId="75" borderId="71" applyNumberFormat="0" applyProtection="0">
      <alignment horizontal="left" vertical="top" indent="1"/>
    </xf>
    <xf numFmtId="4" fontId="33" fillId="70" borderId="71" applyNumberFormat="0" applyProtection="0">
      <alignment horizontal="right" vertical="center"/>
    </xf>
    <xf numFmtId="4" fontId="33" fillId="63" borderId="84" applyNumberFormat="0" applyProtection="0">
      <alignment horizontal="right" vertical="center"/>
    </xf>
    <xf numFmtId="4" fontId="33" fillId="66" borderId="84" applyNumberFormat="0" applyProtection="0">
      <alignment horizontal="right" vertical="center"/>
    </xf>
    <xf numFmtId="4" fontId="96" fillId="83" borderId="71" applyNumberFormat="0" applyProtection="0">
      <alignment horizontal="right" vertical="center"/>
    </xf>
    <xf numFmtId="0" fontId="70" fillId="114" borderId="83"/>
    <xf numFmtId="4" fontId="97" fillId="134" borderId="84" applyNumberFormat="0" applyProtection="0">
      <alignment horizontal="right" vertical="center"/>
    </xf>
    <xf numFmtId="4" fontId="33" fillId="68" borderId="71" applyNumberFormat="0" applyProtection="0">
      <alignment horizontal="right" vertical="center"/>
    </xf>
    <xf numFmtId="0" fontId="17" fillId="63" borderId="97" applyNumberFormat="0" applyProtection="0">
      <alignment horizontal="left" vertical="top" indent="1"/>
    </xf>
    <xf numFmtId="4" fontId="96" fillId="83" borderId="84" applyNumberFormat="0" applyProtection="0">
      <alignment horizontal="right" vertical="center"/>
    </xf>
    <xf numFmtId="0" fontId="70" fillId="114" borderId="109"/>
    <xf numFmtId="0" fontId="17" fillId="75" borderId="84" applyNumberFormat="0" applyProtection="0">
      <alignment horizontal="left" vertical="center" indent="1"/>
    </xf>
    <xf numFmtId="4" fontId="33" fillId="69" borderId="84" applyNumberFormat="0" applyProtection="0">
      <alignment horizontal="right" vertical="center"/>
    </xf>
    <xf numFmtId="0" fontId="70" fillId="113" borderId="91" applyNumberFormat="0" applyProtection="0">
      <alignment horizontal="left" vertical="center" indent="1"/>
    </xf>
    <xf numFmtId="0" fontId="70" fillId="57" borderId="104" applyNumberFormat="0" applyFont="0" applyAlignment="0" applyProtection="0"/>
    <xf numFmtId="4" fontId="70" fillId="62" borderId="91" applyNumberFormat="0" applyProtection="0">
      <alignment vertical="center"/>
    </xf>
    <xf numFmtId="4" fontId="31" fillId="62" borderId="71" applyNumberFormat="0" applyProtection="0">
      <alignment vertical="center"/>
    </xf>
    <xf numFmtId="4" fontId="33" fillId="64" borderId="71" applyNumberFormat="0" applyProtection="0">
      <alignment horizontal="right" vertical="center"/>
    </xf>
    <xf numFmtId="4" fontId="33" fillId="66" borderId="71" applyNumberFormat="0" applyProtection="0">
      <alignment horizontal="right" vertical="center"/>
    </xf>
    <xf numFmtId="4" fontId="33" fillId="68" borderId="71" applyNumberFormat="0" applyProtection="0">
      <alignment horizontal="right" vertical="center"/>
    </xf>
    <xf numFmtId="4" fontId="33" fillId="70" borderId="71" applyNumberFormat="0" applyProtection="0">
      <alignment horizontal="right" vertical="center"/>
    </xf>
    <xf numFmtId="4" fontId="33" fillId="72" borderId="71" applyNumberFormat="0" applyProtection="0">
      <alignment horizontal="right" vertical="center"/>
    </xf>
    <xf numFmtId="0" fontId="17" fillId="74" borderId="97" applyNumberFormat="0" applyProtection="0">
      <alignment horizontal="left" vertical="center" indent="1"/>
    </xf>
    <xf numFmtId="4" fontId="96" fillId="134" borderId="84" applyNumberFormat="0" applyProtection="0">
      <alignment vertical="center"/>
    </xf>
    <xf numFmtId="0" fontId="17" fillId="75"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top" indent="1"/>
    </xf>
    <xf numFmtId="4" fontId="33" fillId="78" borderId="71" applyNumberFormat="0" applyProtection="0">
      <alignment vertical="center"/>
    </xf>
    <xf numFmtId="4" fontId="33" fillId="78" borderId="71" applyNumberFormat="0" applyProtection="0">
      <alignment horizontal="left" vertical="center" indent="1"/>
    </xf>
    <xf numFmtId="4" fontId="33" fillId="74" borderId="71" applyNumberFormat="0" applyProtection="0">
      <alignment horizontal="right" vertical="center"/>
    </xf>
    <xf numFmtId="4" fontId="33" fillId="63" borderId="71" applyNumberFormat="0" applyProtection="0">
      <alignment horizontal="left" vertical="center" indent="1"/>
    </xf>
    <xf numFmtId="4" fontId="36" fillId="94" borderId="133" applyNumberFormat="0" applyProtection="0">
      <alignment horizontal="left" vertical="center" indent="1"/>
    </xf>
    <xf numFmtId="4" fontId="33" fillId="78" borderId="97" applyNumberFormat="0" applyProtection="0">
      <alignment horizontal="left" vertical="center" indent="1"/>
    </xf>
    <xf numFmtId="4" fontId="80" fillId="81" borderId="130" applyNumberFormat="0" applyProtection="0">
      <alignment horizontal="right" vertical="center"/>
    </xf>
    <xf numFmtId="4" fontId="70" fillId="69" borderId="117" applyNumberFormat="0" applyProtection="0">
      <alignment horizontal="right" vertical="center"/>
    </xf>
    <xf numFmtId="4" fontId="33" fillId="64" borderId="84" applyNumberFormat="0" applyProtection="0">
      <alignment horizontal="right" vertical="center"/>
    </xf>
    <xf numFmtId="4" fontId="31" fillId="62" borderId="84" applyNumberFormat="0" applyProtection="0">
      <alignment vertical="center"/>
    </xf>
    <xf numFmtId="4" fontId="70" fillId="96" borderId="117" applyNumberFormat="0" applyProtection="0">
      <alignment horizontal="left" vertical="center" indent="1"/>
    </xf>
    <xf numFmtId="4" fontId="17" fillId="75" borderId="118" applyNumberFormat="0" applyProtection="0">
      <alignment horizontal="left" vertical="center" indent="1"/>
    </xf>
    <xf numFmtId="0" fontId="17" fillId="57" borderId="75" applyNumberFormat="0" applyFont="0" applyAlignment="0" applyProtection="0"/>
    <xf numFmtId="4" fontId="96" fillId="127" borderId="84" applyNumberFormat="0" applyProtection="0">
      <alignment horizontal="right" vertical="center"/>
    </xf>
    <xf numFmtId="0" fontId="17" fillId="76" borderId="84" applyNumberFormat="0" applyProtection="0">
      <alignment horizontal="left" vertical="center" indent="1"/>
    </xf>
    <xf numFmtId="4" fontId="70" fillId="74" borderId="92" applyNumberFormat="0" applyProtection="0">
      <alignment horizontal="left" vertical="center" indent="1"/>
    </xf>
    <xf numFmtId="4" fontId="96" fillId="132" borderId="84" applyNumberFormat="0" applyProtection="0">
      <alignment horizontal="right" vertical="center"/>
    </xf>
    <xf numFmtId="4" fontId="70" fillId="69" borderId="91" applyNumberFormat="0" applyProtection="0">
      <alignment horizontal="right" vertical="center"/>
    </xf>
    <xf numFmtId="0" fontId="70" fillId="57" borderId="91" applyNumberFormat="0" applyFont="0" applyAlignment="0" applyProtection="0"/>
    <xf numFmtId="4" fontId="70" fillId="72" borderId="91" applyNumberFormat="0" applyProtection="0">
      <alignment horizontal="right" vertical="center"/>
    </xf>
    <xf numFmtId="0" fontId="31" fillId="62" borderId="57" applyNumberFormat="0" applyProtection="0">
      <alignment horizontal="left" vertical="top" indent="1"/>
    </xf>
    <xf numFmtId="4" fontId="70" fillId="96" borderId="64" applyNumberFormat="0" applyProtection="0">
      <alignment horizontal="left" vertical="center" indent="1"/>
    </xf>
    <xf numFmtId="4" fontId="37" fillId="74" borderId="57" applyNumberFormat="0" applyProtection="0">
      <alignment horizontal="right" vertical="center"/>
    </xf>
    <xf numFmtId="4" fontId="17" fillId="75" borderId="65" applyNumberFormat="0" applyProtection="0">
      <alignment horizontal="left" vertical="center" indent="1"/>
    </xf>
    <xf numFmtId="4" fontId="17" fillId="75" borderId="65" applyNumberFormat="0" applyProtection="0">
      <alignment horizontal="left" vertical="center" indent="1"/>
    </xf>
    <xf numFmtId="0" fontId="65" fillId="58" borderId="74" applyNumberFormat="0" applyAlignment="0" applyProtection="0"/>
    <xf numFmtId="4" fontId="33" fillId="68" borderId="84" applyNumberFormat="0" applyProtection="0">
      <alignment horizontal="right" vertical="center"/>
    </xf>
    <xf numFmtId="0" fontId="17" fillId="76" borderId="84" applyNumberFormat="0" applyProtection="0">
      <alignment horizontal="left" vertical="top" indent="1"/>
    </xf>
    <xf numFmtId="4" fontId="33" fillId="63" borderId="84" applyNumberFormat="0" applyProtection="0">
      <alignment horizontal="left" vertical="center" indent="1"/>
    </xf>
    <xf numFmtId="0" fontId="17" fillId="76" borderId="110" applyNumberFormat="0" applyProtection="0">
      <alignment horizontal="left" vertical="center" indent="1"/>
    </xf>
    <xf numFmtId="0" fontId="70" fillId="76" borderId="84" applyNumberFormat="0" applyProtection="0">
      <alignment horizontal="left" vertical="top" indent="1"/>
    </xf>
    <xf numFmtId="0" fontId="92" fillId="84" borderId="113" applyNumberFormat="0" applyAlignment="0" applyProtection="0"/>
    <xf numFmtId="4" fontId="33" fillId="78" borderId="84" applyNumberFormat="0" applyProtection="0">
      <alignment horizontal="left" vertical="center" indent="1"/>
    </xf>
    <xf numFmtId="4" fontId="33" fillId="70" borderId="110" applyNumberFormat="0" applyProtection="0">
      <alignment horizontal="right" vertical="center"/>
    </xf>
    <xf numFmtId="4" fontId="17" fillId="75" borderId="105" applyNumberFormat="0" applyProtection="0">
      <alignment horizontal="left" vertical="center" indent="1"/>
    </xf>
    <xf numFmtId="0" fontId="65" fillId="58" borderId="100" applyNumberFormat="0" applyAlignment="0" applyProtection="0"/>
    <xf numFmtId="0" fontId="33" fillId="63" borderId="84" applyNumberFormat="0" applyProtection="0">
      <alignment horizontal="left" vertical="top" indent="1"/>
    </xf>
    <xf numFmtId="4" fontId="70" fillId="71" borderId="104" applyNumberFormat="0" applyProtection="0">
      <alignment horizontal="right" vertical="center"/>
    </xf>
    <xf numFmtId="4" fontId="33" fillId="63" borderId="84" applyNumberFormat="0" applyProtection="0">
      <alignment horizontal="right" vertical="center"/>
    </xf>
    <xf numFmtId="4" fontId="70" fillId="67" borderId="91" applyNumberFormat="0" applyProtection="0">
      <alignment horizontal="right" vertical="center"/>
    </xf>
    <xf numFmtId="4" fontId="70" fillId="68" borderId="104" applyNumberFormat="0" applyProtection="0">
      <alignment horizontal="right" vertical="center"/>
    </xf>
    <xf numFmtId="4" fontId="70" fillId="71" borderId="91" applyNumberFormat="0" applyProtection="0">
      <alignment horizontal="right" vertical="center"/>
    </xf>
    <xf numFmtId="4" fontId="96" fillId="130" borderId="110" applyNumberFormat="0" applyProtection="0">
      <alignment horizontal="right" vertical="center"/>
    </xf>
    <xf numFmtId="4" fontId="70" fillId="66" borderId="92" applyNumberFormat="0" applyProtection="0">
      <alignment horizontal="right" vertical="center"/>
    </xf>
    <xf numFmtId="0" fontId="86" fillId="84" borderId="113" applyNumberFormat="0" applyAlignment="0" applyProtection="0"/>
    <xf numFmtId="0" fontId="30" fillId="0" borderId="121" applyNumberFormat="0" applyFill="0" applyAlignment="0" applyProtection="0"/>
    <xf numFmtId="4" fontId="96" fillId="128" borderId="97" applyNumberFormat="0" applyProtection="0">
      <alignment horizontal="right" vertical="center"/>
    </xf>
    <xf numFmtId="4" fontId="33" fillId="72" borderId="110" applyNumberFormat="0" applyProtection="0">
      <alignment horizontal="right" vertical="center"/>
    </xf>
    <xf numFmtId="173" fontId="82" fillId="0" borderId="85"/>
    <xf numFmtId="4" fontId="70" fillId="112" borderId="91" applyNumberFormat="0" applyProtection="0">
      <alignment horizontal="right" vertical="center"/>
    </xf>
    <xf numFmtId="4" fontId="70" fillId="68" borderId="117" applyNumberFormat="0" applyProtection="0">
      <alignment horizontal="right" vertical="center"/>
    </xf>
    <xf numFmtId="0" fontId="17" fillId="76" borderId="84" applyNumberFormat="0" applyProtection="0">
      <alignment horizontal="left" vertical="top" indent="1"/>
    </xf>
    <xf numFmtId="4" fontId="96" fillId="127" borderId="84" applyNumberFormat="0" applyProtection="0">
      <alignment horizontal="right" vertical="center"/>
    </xf>
    <xf numFmtId="0" fontId="65" fillId="58" borderId="74" applyNumberFormat="0" applyAlignment="0" applyProtection="0"/>
    <xf numFmtId="4" fontId="98" fillId="134" borderId="123" applyNumberFormat="0" applyProtection="0">
      <alignment horizontal="right" vertical="center"/>
    </xf>
    <xf numFmtId="0" fontId="72" fillId="75" borderId="106" applyBorder="0"/>
    <xf numFmtId="4" fontId="70" fillId="69" borderId="91" applyNumberFormat="0" applyProtection="0">
      <alignment horizontal="right" vertical="center"/>
    </xf>
    <xf numFmtId="4" fontId="97" fillId="134" borderId="110" applyNumberFormat="0" applyProtection="0">
      <alignment vertical="center"/>
    </xf>
    <xf numFmtId="4" fontId="33" fillId="69" borderId="97" applyNumberFormat="0" applyProtection="0">
      <alignment horizontal="right" vertical="center"/>
    </xf>
    <xf numFmtId="4" fontId="35" fillId="78" borderId="97" applyNumberFormat="0" applyProtection="0">
      <alignment vertical="center"/>
    </xf>
    <xf numFmtId="4" fontId="80" fillId="81" borderId="91" applyNumberFormat="0" applyProtection="0">
      <alignment horizontal="right" vertical="center"/>
    </xf>
    <xf numFmtId="4" fontId="37" fillId="74" borderId="123" applyNumberFormat="0" applyProtection="0">
      <alignment horizontal="right" vertical="center"/>
    </xf>
    <xf numFmtId="0" fontId="58" fillId="91" borderId="74" applyNumberFormat="0" applyAlignment="0" applyProtection="0"/>
    <xf numFmtId="0" fontId="17" fillId="74" borderId="123" applyNumberFormat="0" applyProtection="0">
      <alignment horizontal="left" vertical="center" indent="1"/>
    </xf>
    <xf numFmtId="4" fontId="95" fillId="111" borderId="123" applyNumberFormat="0" applyProtection="0">
      <alignment vertical="center"/>
    </xf>
    <xf numFmtId="0" fontId="65" fillId="58" borderId="100" applyNumberFormat="0" applyAlignment="0" applyProtection="0"/>
    <xf numFmtId="0" fontId="58" fillId="91" borderId="74" applyNumberFormat="0" applyAlignment="0" applyProtection="0"/>
    <xf numFmtId="0" fontId="68" fillId="91" borderId="115" applyNumberFormat="0" applyAlignment="0" applyProtection="0"/>
    <xf numFmtId="4" fontId="96" fillId="131" borderId="97" applyNumberFormat="0" applyProtection="0">
      <alignment horizontal="right" vertical="center"/>
    </xf>
    <xf numFmtId="4" fontId="31" fillId="62"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0" fontId="31" fillId="62" borderId="30" applyNumberFormat="0" applyProtection="0">
      <alignment horizontal="left" vertical="top" indent="1"/>
    </xf>
    <xf numFmtId="4" fontId="33" fillId="64"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33" fillId="63" borderId="30" applyNumberFormat="0" applyProtection="0">
      <alignment horizontal="right" vertical="center"/>
    </xf>
    <xf numFmtId="0" fontId="17" fillId="75" borderId="30" applyNumberFormat="0" applyProtection="0">
      <alignment horizontal="left" vertical="center"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top" indent="1"/>
    </xf>
    <xf numFmtId="4" fontId="33" fillId="78"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35" fillId="74" borderId="30" applyNumberFormat="0" applyProtection="0">
      <alignment horizontal="right" vertical="center"/>
    </xf>
    <xf numFmtId="4" fontId="33" fillId="63" borderId="30" applyNumberFormat="0" applyProtection="0">
      <alignment horizontal="left" vertical="center" indent="1"/>
    </xf>
    <xf numFmtId="0" fontId="33" fillId="63" borderId="30" applyNumberFormat="0" applyProtection="0">
      <alignment horizontal="left" vertical="top" indent="1"/>
    </xf>
    <xf numFmtId="4" fontId="37" fillId="74" borderId="30" applyNumberFormat="0" applyProtection="0">
      <alignment horizontal="right" vertical="center"/>
    </xf>
    <xf numFmtId="0" fontId="33" fillId="78" borderId="71" applyNumberFormat="0" applyProtection="0">
      <alignment horizontal="left" vertical="top" indent="1"/>
    </xf>
    <xf numFmtId="4" fontId="35" fillId="78" borderId="71" applyNumberFormat="0" applyProtection="0">
      <alignment vertical="center"/>
    </xf>
    <xf numFmtId="0" fontId="58" fillId="91" borderId="60" applyNumberFormat="0" applyAlignment="0" applyProtection="0"/>
    <xf numFmtId="0" fontId="65" fillId="58" borderId="60" applyNumberFormat="0" applyAlignment="0" applyProtection="0"/>
    <xf numFmtId="0" fontId="17" fillId="57" borderId="61" applyNumberFormat="0" applyFont="0" applyAlignment="0" applyProtection="0"/>
    <xf numFmtId="0" fontId="30" fillId="0" borderId="63" applyNumberFormat="0" applyFill="0" applyAlignment="0" applyProtection="0"/>
    <xf numFmtId="4" fontId="70" fillId="96" borderId="64" applyNumberFormat="0" applyProtection="0">
      <alignment horizontal="left" vertical="center" indent="1"/>
    </xf>
    <xf numFmtId="4" fontId="70" fillId="96" borderId="64" applyNumberFormat="0" applyProtection="0">
      <alignment horizontal="left" vertical="center" indent="1"/>
    </xf>
    <xf numFmtId="0" fontId="70" fillId="75" borderId="30" applyNumberFormat="0" applyProtection="0">
      <alignment horizontal="left" vertical="top" indent="1"/>
    </xf>
    <xf numFmtId="0" fontId="70" fillId="63" borderId="30" applyNumberFormat="0" applyProtection="0">
      <alignment horizontal="left" vertical="top" indent="1"/>
    </xf>
    <xf numFmtId="0" fontId="70" fillId="76" borderId="30" applyNumberFormat="0" applyProtection="0">
      <alignment horizontal="left" vertical="top" indent="1"/>
    </xf>
    <xf numFmtId="0" fontId="70" fillId="74" borderId="30" applyNumberFormat="0" applyProtection="0">
      <alignment horizontal="left" vertical="top" indent="1"/>
    </xf>
    <xf numFmtId="4" fontId="70" fillId="0" borderId="64" applyNumberFormat="0" applyProtection="0">
      <alignment horizontal="right" vertical="center"/>
    </xf>
    <xf numFmtId="0" fontId="78" fillId="108" borderId="64" applyNumberFormat="0" applyAlignment="0" applyProtection="0"/>
    <xf numFmtId="0" fontId="65" fillId="58" borderId="64" applyNumberFormat="0" applyAlignment="0" applyProtection="0"/>
    <xf numFmtId="0" fontId="70" fillId="57" borderId="64" applyNumberFormat="0" applyFont="0" applyAlignment="0" applyProtection="0"/>
    <xf numFmtId="4" fontId="70" fillId="62" borderId="64" applyNumberFormat="0" applyProtection="0">
      <alignment vertical="center"/>
    </xf>
    <xf numFmtId="4" fontId="80" fillId="111" borderId="64" applyNumberFormat="0" applyProtection="0">
      <alignment vertical="center"/>
    </xf>
    <xf numFmtId="4" fontId="70" fillId="111" borderId="64" applyNumberFormat="0" applyProtection="0">
      <alignment horizontal="left" vertical="center" indent="1"/>
    </xf>
    <xf numFmtId="0" fontId="74" fillId="62" borderId="30" applyNumberFormat="0" applyProtection="0">
      <alignment horizontal="left" vertical="top"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0" fontId="72" fillId="75" borderId="66" applyBorder="0"/>
    <xf numFmtId="4" fontId="73" fillId="78" borderId="30" applyNumberFormat="0" applyProtection="0">
      <alignment vertical="center"/>
    </xf>
    <xf numFmtId="4" fontId="73" fillId="84" borderId="30" applyNumberFormat="0" applyProtection="0">
      <alignment horizontal="left" vertical="center" indent="1"/>
    </xf>
    <xf numFmtId="0" fontId="73" fillId="78" borderId="30" applyNumberFormat="0" applyProtection="0">
      <alignment horizontal="left" vertical="top" indent="1"/>
    </xf>
    <xf numFmtId="4" fontId="80" fillId="81" borderId="64" applyNumberFormat="0" applyProtection="0">
      <alignment horizontal="right" vertical="center"/>
    </xf>
    <xf numFmtId="0" fontId="73" fillId="63" borderId="30" applyNumberFormat="0" applyProtection="0">
      <alignment horizontal="left" vertical="top" indent="1"/>
    </xf>
    <xf numFmtId="4" fontId="75" fillId="79" borderId="65" applyNumberFormat="0" applyProtection="0">
      <alignment horizontal="left" vertical="center" indent="1"/>
    </xf>
    <xf numFmtId="4" fontId="76" fillId="77" borderId="64" applyNumberFormat="0" applyProtection="0">
      <alignment horizontal="right" vertical="center"/>
    </xf>
    <xf numFmtId="0" fontId="30" fillId="0" borderId="63" applyNumberFormat="0" applyFill="0" applyAlignment="0" applyProtection="0"/>
    <xf numFmtId="0" fontId="86" fillId="84" borderId="60" applyNumberFormat="0" applyAlignment="0" applyProtection="0"/>
    <xf numFmtId="0" fontId="86" fillId="84" borderId="60" applyNumberFormat="0" applyAlignment="0" applyProtection="0"/>
    <xf numFmtId="0" fontId="58" fillId="91" borderId="60" applyNumberFormat="0" applyAlignment="0" applyProtection="0"/>
    <xf numFmtId="0" fontId="58" fillId="91" borderId="60" applyNumberFormat="0" applyAlignment="0" applyProtection="0"/>
    <xf numFmtId="0" fontId="92" fillId="84" borderId="60" applyNumberFormat="0" applyAlignment="0" applyProtection="0"/>
    <xf numFmtId="0" fontId="92" fillId="84" borderId="60" applyNumberFormat="0" applyAlignment="0" applyProtection="0"/>
    <xf numFmtId="0" fontId="65" fillId="58" borderId="60" applyNumberFormat="0" applyAlignment="0" applyProtection="0"/>
    <xf numFmtId="0" fontId="65" fillId="58" borderId="60" applyNumberFormat="0" applyAlignment="0" applyProtection="0"/>
    <xf numFmtId="0" fontId="17" fillId="78" borderId="61" applyNumberFormat="0" applyFont="0" applyAlignment="0" applyProtection="0"/>
    <xf numFmtId="0" fontId="17" fillId="78" borderId="61" applyNumberFormat="0" applyFont="0" applyAlignment="0" applyProtection="0"/>
    <xf numFmtId="0" fontId="70" fillId="57" borderId="64" applyNumberFormat="0" applyFont="0" applyAlignment="0" applyProtection="0"/>
    <xf numFmtId="0" fontId="17" fillId="57" borderId="61" applyNumberFormat="0" applyFont="0" applyAlignment="0" applyProtection="0"/>
    <xf numFmtId="0" fontId="17" fillId="57" borderId="61" applyNumberFormat="0" applyFont="0" applyAlignment="0" applyProtection="0"/>
    <xf numFmtId="4" fontId="31" fillId="62" borderId="30" applyNumberFormat="0" applyProtection="0">
      <alignment vertical="center"/>
    </xf>
    <xf numFmtId="4" fontId="34" fillId="111" borderId="30" applyNumberFormat="0" applyProtection="0">
      <alignment vertical="center"/>
    </xf>
    <xf numFmtId="4" fontId="34" fillId="111" borderId="30" applyNumberFormat="0" applyProtection="0">
      <alignment vertical="center"/>
    </xf>
    <xf numFmtId="4" fontId="31" fillId="62" borderId="30" applyNumberFormat="0" applyProtection="0">
      <alignment vertical="center"/>
    </xf>
    <xf numFmtId="4" fontId="31" fillId="62" borderId="30" applyNumberFormat="0" applyProtection="0">
      <alignment vertical="center"/>
    </xf>
    <xf numFmtId="4" fontId="32" fillId="62" borderId="30" applyNumberFormat="0" applyProtection="0">
      <alignment vertical="center"/>
    </xf>
    <xf numFmtId="4" fontId="95" fillId="111" borderId="30" applyNumberFormat="0" applyProtection="0">
      <alignment vertical="center"/>
    </xf>
    <xf numFmtId="4" fontId="95" fillId="111" borderId="30" applyNumberFormat="0" applyProtection="0">
      <alignment vertical="center"/>
    </xf>
    <xf numFmtId="4" fontId="32" fillId="62" borderId="30" applyNumberFormat="0" applyProtection="0">
      <alignment vertical="center"/>
    </xf>
    <xf numFmtId="4" fontId="31" fillId="62" borderId="30" applyNumberFormat="0" applyProtection="0">
      <alignment horizontal="left" vertical="center" indent="1"/>
    </xf>
    <xf numFmtId="4" fontId="96" fillId="111" borderId="30" applyNumberFormat="0" applyProtection="0">
      <alignment horizontal="left" vertical="center" indent="1"/>
    </xf>
    <xf numFmtId="4" fontId="96" fillId="111" borderId="30" applyNumberFormat="0" applyProtection="0">
      <alignment horizontal="left" vertical="center" indent="1"/>
    </xf>
    <xf numFmtId="4" fontId="31" fillId="62" borderId="30" applyNumberFormat="0" applyProtection="0">
      <alignment horizontal="left" vertical="center" indent="1"/>
    </xf>
    <xf numFmtId="4" fontId="31" fillId="62" borderId="30" applyNumberFormat="0" applyProtection="0">
      <alignment horizontal="left" vertical="center" indent="1"/>
    </xf>
    <xf numFmtId="0" fontId="31" fillId="62" borderId="30" applyNumberFormat="0" applyProtection="0">
      <alignment horizontal="left" vertical="top" indent="1"/>
    </xf>
    <xf numFmtId="4" fontId="33" fillId="64" borderId="30" applyNumberFormat="0" applyProtection="0">
      <alignment horizontal="right" vertical="center"/>
    </xf>
    <xf numFmtId="4" fontId="96" fillId="127" borderId="30" applyNumberFormat="0" applyProtection="0">
      <alignment horizontal="right" vertical="center"/>
    </xf>
    <xf numFmtId="4" fontId="96" fillId="127" borderId="30" applyNumberFormat="0" applyProtection="0">
      <alignment horizontal="right" vertical="center"/>
    </xf>
    <xf numFmtId="4" fontId="33" fillId="64" borderId="30" applyNumberFormat="0" applyProtection="0">
      <alignment horizontal="right" vertical="center"/>
    </xf>
    <xf numFmtId="4" fontId="33" fillId="64" borderId="30" applyNumberFormat="0" applyProtection="0">
      <alignment horizontal="right" vertical="center"/>
    </xf>
    <xf numFmtId="4" fontId="33" fillId="65" borderId="30" applyNumberFormat="0" applyProtection="0">
      <alignment horizontal="right" vertical="center"/>
    </xf>
    <xf numFmtId="4" fontId="96" fillId="95" borderId="30" applyNumberFormat="0" applyProtection="0">
      <alignment horizontal="right" vertical="center"/>
    </xf>
    <xf numFmtId="4" fontId="96" fillId="95" borderId="30" applyNumberFormat="0" applyProtection="0">
      <alignment horizontal="right" vertical="center"/>
    </xf>
    <xf numFmtId="4" fontId="33" fillId="65" borderId="30" applyNumberFormat="0" applyProtection="0">
      <alignment horizontal="right" vertical="center"/>
    </xf>
    <xf numFmtId="4" fontId="33" fillId="65" borderId="30" applyNumberFormat="0" applyProtection="0">
      <alignment horizontal="right" vertical="center"/>
    </xf>
    <xf numFmtId="4" fontId="33" fillId="66" borderId="30" applyNumberFormat="0" applyProtection="0">
      <alignment horizontal="right" vertical="center"/>
    </xf>
    <xf numFmtId="4" fontId="96" fillId="128" borderId="30" applyNumberFormat="0" applyProtection="0">
      <alignment horizontal="right" vertical="center"/>
    </xf>
    <xf numFmtId="4" fontId="96" fillId="128" borderId="30" applyNumberFormat="0" applyProtection="0">
      <alignment horizontal="right" vertical="center"/>
    </xf>
    <xf numFmtId="4" fontId="33" fillId="66" borderId="30" applyNumberFormat="0" applyProtection="0">
      <alignment horizontal="right" vertical="center"/>
    </xf>
    <xf numFmtId="4" fontId="33" fillId="66" borderId="30" applyNumberFormat="0" applyProtection="0">
      <alignment horizontal="right" vertical="center"/>
    </xf>
    <xf numFmtId="4" fontId="33" fillId="67" borderId="30" applyNumberFormat="0" applyProtection="0">
      <alignment horizontal="right" vertical="center"/>
    </xf>
    <xf numFmtId="4" fontId="96" fillId="80" borderId="30" applyNumberFormat="0" applyProtection="0">
      <alignment horizontal="right" vertical="center"/>
    </xf>
    <xf numFmtId="4" fontId="96" fillId="80" borderId="30" applyNumberFormat="0" applyProtection="0">
      <alignment horizontal="right" vertical="center"/>
    </xf>
    <xf numFmtId="4" fontId="33" fillId="67" borderId="30" applyNumberFormat="0" applyProtection="0">
      <alignment horizontal="right" vertical="center"/>
    </xf>
    <xf numFmtId="4" fontId="33" fillId="67" borderId="30" applyNumberFormat="0" applyProtection="0">
      <alignment horizontal="right" vertical="center"/>
    </xf>
    <xf numFmtId="4" fontId="33" fillId="68" borderId="30" applyNumberFormat="0" applyProtection="0">
      <alignment horizontal="right" vertical="center"/>
    </xf>
    <xf numFmtId="4" fontId="96" fillId="129" borderId="30" applyNumberFormat="0" applyProtection="0">
      <alignment horizontal="right" vertical="center"/>
    </xf>
    <xf numFmtId="4" fontId="96" fillId="129" borderId="30" applyNumberFormat="0" applyProtection="0">
      <alignment horizontal="right" vertical="center"/>
    </xf>
    <xf numFmtId="4" fontId="33" fillId="68" borderId="30" applyNumberFormat="0" applyProtection="0">
      <alignment horizontal="right" vertical="center"/>
    </xf>
    <xf numFmtId="4" fontId="33" fillId="68" borderId="30" applyNumberFormat="0" applyProtection="0">
      <alignment horizontal="right" vertical="center"/>
    </xf>
    <xf numFmtId="4" fontId="33" fillId="69" borderId="30" applyNumberFormat="0" applyProtection="0">
      <alignment horizontal="right" vertical="center"/>
    </xf>
    <xf numFmtId="4" fontId="96" fillId="83" borderId="30" applyNumberFormat="0" applyProtection="0">
      <alignment horizontal="right" vertical="center"/>
    </xf>
    <xf numFmtId="4" fontId="96" fillId="83" borderId="30" applyNumberFormat="0" applyProtection="0">
      <alignment horizontal="right" vertical="center"/>
    </xf>
    <xf numFmtId="4" fontId="33" fillId="69" borderId="30" applyNumberFormat="0" applyProtection="0">
      <alignment horizontal="right" vertical="center"/>
    </xf>
    <xf numFmtId="4" fontId="33" fillId="69" borderId="30" applyNumberFormat="0" applyProtection="0">
      <alignment horizontal="right" vertical="center"/>
    </xf>
    <xf numFmtId="4" fontId="33" fillId="70" borderId="30" applyNumberFormat="0" applyProtection="0">
      <alignment horizontal="right" vertical="center"/>
    </xf>
    <xf numFmtId="4" fontId="96" fillId="130" borderId="30" applyNumberFormat="0" applyProtection="0">
      <alignment horizontal="right" vertical="center"/>
    </xf>
    <xf numFmtId="4" fontId="96" fillId="130" borderId="30" applyNumberFormat="0" applyProtection="0">
      <alignment horizontal="right" vertical="center"/>
    </xf>
    <xf numFmtId="4" fontId="33" fillId="70" borderId="30" applyNumberFormat="0" applyProtection="0">
      <alignment horizontal="right" vertical="center"/>
    </xf>
    <xf numFmtId="4" fontId="33" fillId="70" borderId="30" applyNumberFormat="0" applyProtection="0">
      <alignment horizontal="right" vertical="center"/>
    </xf>
    <xf numFmtId="4" fontId="33" fillId="71" borderId="30" applyNumberFormat="0" applyProtection="0">
      <alignment horizontal="right" vertical="center"/>
    </xf>
    <xf numFmtId="4" fontId="96" fillId="131" borderId="30" applyNumberFormat="0" applyProtection="0">
      <alignment horizontal="right" vertical="center"/>
    </xf>
    <xf numFmtId="4" fontId="96" fillId="131" borderId="30" applyNumberFormat="0" applyProtection="0">
      <alignment horizontal="right" vertical="center"/>
    </xf>
    <xf numFmtId="4" fontId="33" fillId="71" borderId="30" applyNumberFormat="0" applyProtection="0">
      <alignment horizontal="right" vertical="center"/>
    </xf>
    <xf numFmtId="4" fontId="33" fillId="71" borderId="30" applyNumberFormat="0" applyProtection="0">
      <alignment horizontal="right" vertical="center"/>
    </xf>
    <xf numFmtId="4" fontId="33" fillId="72" borderId="30" applyNumberFormat="0" applyProtection="0">
      <alignment horizontal="right" vertical="center"/>
    </xf>
    <xf numFmtId="4" fontId="96" fillId="132" borderId="30" applyNumberFormat="0" applyProtection="0">
      <alignment horizontal="right" vertical="center"/>
    </xf>
    <xf numFmtId="4" fontId="96" fillId="132" borderId="30" applyNumberFormat="0" applyProtection="0">
      <alignment horizontal="right" vertical="center"/>
    </xf>
    <xf numFmtId="4" fontId="33" fillId="72" borderId="30" applyNumberFormat="0" applyProtection="0">
      <alignment horizontal="right" vertical="center"/>
    </xf>
    <xf numFmtId="4" fontId="33" fillId="72" borderId="30" applyNumberFormat="0" applyProtection="0">
      <alignment horizontal="right" vertical="center"/>
    </xf>
    <xf numFmtId="4" fontId="33" fillId="63" borderId="30" applyNumberFormat="0" applyProtection="0">
      <alignment horizontal="right" vertical="center"/>
    </xf>
    <xf numFmtId="4" fontId="96" fillId="93" borderId="30" applyNumberFormat="0" applyProtection="0">
      <alignment horizontal="right" vertical="center"/>
    </xf>
    <xf numFmtId="4" fontId="96" fillId="93" borderId="30" applyNumberFormat="0" applyProtection="0">
      <alignment horizontal="right" vertical="center"/>
    </xf>
    <xf numFmtId="4" fontId="33" fillId="63" borderId="30" applyNumberFormat="0" applyProtection="0">
      <alignment horizontal="right" vertical="center"/>
    </xf>
    <xf numFmtId="4" fontId="33" fillId="63" borderId="30" applyNumberFormat="0" applyProtection="0">
      <alignment horizontal="right" vertical="center"/>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center" indent="1"/>
    </xf>
    <xf numFmtId="0" fontId="17" fillId="75" borderId="30" applyNumberFormat="0" applyProtection="0">
      <alignment horizontal="left" vertical="top" indent="1"/>
    </xf>
    <xf numFmtId="0" fontId="70" fillId="75" borderId="30" applyNumberFormat="0" applyProtection="0">
      <alignment horizontal="left" vertical="top" indent="1"/>
    </xf>
    <xf numFmtId="0" fontId="17" fillId="75" borderId="30" applyNumberFormat="0" applyProtection="0">
      <alignment horizontal="left" vertical="top" indent="1"/>
    </xf>
    <xf numFmtId="0" fontId="17" fillId="75" borderId="30" applyNumberFormat="0" applyProtection="0">
      <alignment horizontal="left" vertical="top"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center" indent="1"/>
    </xf>
    <xf numFmtId="0" fontId="17" fillId="63" borderId="30" applyNumberFormat="0" applyProtection="0">
      <alignment horizontal="left" vertical="top" indent="1"/>
    </xf>
    <xf numFmtId="0" fontId="70" fillId="63" borderId="30" applyNumberFormat="0" applyProtection="0">
      <alignment horizontal="left" vertical="top" indent="1"/>
    </xf>
    <xf numFmtId="0" fontId="17" fillId="63" borderId="30" applyNumberFormat="0" applyProtection="0">
      <alignment horizontal="left" vertical="top" indent="1"/>
    </xf>
    <xf numFmtId="0" fontId="17" fillId="63" borderId="30" applyNumberFormat="0" applyProtection="0">
      <alignment horizontal="left" vertical="top"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center" indent="1"/>
    </xf>
    <xf numFmtId="0" fontId="17" fillId="76" borderId="30" applyNumberFormat="0" applyProtection="0">
      <alignment horizontal="left" vertical="top" indent="1"/>
    </xf>
    <xf numFmtId="0" fontId="70" fillId="76" borderId="30" applyNumberFormat="0" applyProtection="0">
      <alignment horizontal="left" vertical="top" indent="1"/>
    </xf>
    <xf numFmtId="0" fontId="17" fillId="76" borderId="30" applyNumberFormat="0" applyProtection="0">
      <alignment horizontal="left" vertical="top" indent="1"/>
    </xf>
    <xf numFmtId="0" fontId="17" fillId="76" borderId="30" applyNumberFormat="0" applyProtection="0">
      <alignment horizontal="left" vertical="top"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center" indent="1"/>
    </xf>
    <xf numFmtId="0" fontId="17" fillId="74" borderId="30" applyNumberFormat="0" applyProtection="0">
      <alignment horizontal="left" vertical="top" indent="1"/>
    </xf>
    <xf numFmtId="0" fontId="70" fillId="74" borderId="30" applyNumberFormat="0" applyProtection="0">
      <alignment horizontal="left" vertical="top" indent="1"/>
    </xf>
    <xf numFmtId="0" fontId="17" fillId="74" borderId="30" applyNumberFormat="0" applyProtection="0">
      <alignment horizontal="left" vertical="top" indent="1"/>
    </xf>
    <xf numFmtId="0" fontId="17" fillId="74" borderId="30" applyNumberFormat="0" applyProtection="0">
      <alignment horizontal="left" vertical="top" indent="1"/>
    </xf>
    <xf numFmtId="4" fontId="33" fillId="78" borderId="30" applyNumberFormat="0" applyProtection="0">
      <alignment vertical="center"/>
    </xf>
    <xf numFmtId="4" fontId="96" fillId="134" borderId="30" applyNumberFormat="0" applyProtection="0">
      <alignment vertical="center"/>
    </xf>
    <xf numFmtId="4" fontId="96" fillId="134" borderId="30" applyNumberFormat="0" applyProtection="0">
      <alignment vertical="center"/>
    </xf>
    <xf numFmtId="4" fontId="33" fillId="78" borderId="30" applyNumberFormat="0" applyProtection="0">
      <alignment vertical="center"/>
    </xf>
    <xf numFmtId="4" fontId="35"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5" fillId="78" borderId="30" applyNumberFormat="0" applyProtection="0">
      <alignment vertical="center"/>
    </xf>
    <xf numFmtId="4" fontId="33" fillId="78" borderId="30" applyNumberFormat="0" applyProtection="0">
      <alignment horizontal="left" vertical="center" indent="1"/>
    </xf>
    <xf numFmtId="4" fontId="34" fillId="93" borderId="67" applyNumberFormat="0" applyProtection="0">
      <alignment horizontal="left" vertical="center" indent="1"/>
    </xf>
    <xf numFmtId="4" fontId="34" fillId="93" borderId="67" applyNumberFormat="0" applyProtection="0">
      <alignment horizontal="left" vertical="center" indent="1"/>
    </xf>
    <xf numFmtId="4" fontId="33" fillId="78" borderId="30" applyNumberFormat="0" applyProtection="0">
      <alignment horizontal="left" vertical="center" indent="1"/>
    </xf>
    <xf numFmtId="0" fontId="33" fillId="78" borderId="30" applyNumberFormat="0" applyProtection="0">
      <alignment horizontal="left" vertical="top" indent="1"/>
    </xf>
    <xf numFmtId="4" fontId="33" fillId="74" borderId="30" applyNumberFormat="0" applyProtection="0">
      <alignment horizontal="right" vertical="center"/>
    </xf>
    <xf numFmtId="4" fontId="96" fillId="134" borderId="30" applyNumberFormat="0" applyProtection="0">
      <alignment horizontal="right" vertical="center"/>
    </xf>
    <xf numFmtId="4" fontId="96" fillId="134" borderId="30" applyNumberFormat="0" applyProtection="0">
      <alignment horizontal="right" vertical="center"/>
    </xf>
    <xf numFmtId="4" fontId="33" fillId="74" borderId="30" applyNumberFormat="0" applyProtection="0">
      <alignment horizontal="right" vertical="center"/>
    </xf>
    <xf numFmtId="4" fontId="33" fillId="74" borderId="30" applyNumberFormat="0" applyProtection="0">
      <alignment horizontal="right" vertical="center"/>
    </xf>
    <xf numFmtId="4" fontId="35"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5" fillId="74" borderId="30" applyNumberFormat="0" applyProtection="0">
      <alignment horizontal="right" vertical="center"/>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4" fillId="93" borderId="30" applyNumberFormat="0" applyProtection="0">
      <alignment horizontal="left" vertical="center" indent="1"/>
    </xf>
    <xf numFmtId="4" fontId="70" fillId="96" borderId="64" applyNumberFormat="0" applyProtection="0">
      <alignment horizontal="left" vertical="center" indent="1"/>
    </xf>
    <xf numFmtId="4" fontId="70" fillId="96" borderId="64" applyNumberFormat="0" applyProtection="0">
      <alignment horizontal="left" vertical="center" indent="1"/>
    </xf>
    <xf numFmtId="4" fontId="33" fillId="63" borderId="30" applyNumberFormat="0" applyProtection="0">
      <alignment horizontal="left" vertical="center" indent="1"/>
    </xf>
    <xf numFmtId="4" fontId="34" fillId="93" borderId="30" applyNumberFormat="0" applyProtection="0">
      <alignment horizontal="left" vertical="center" indent="1"/>
    </xf>
    <xf numFmtId="0" fontId="33" fillId="63" borderId="30" applyNumberFormat="0" applyProtection="0">
      <alignment horizontal="left" vertical="top" indent="1"/>
    </xf>
    <xf numFmtId="4" fontId="36" fillId="94" borderId="67" applyNumberFormat="0" applyProtection="0">
      <alignment horizontal="left" vertical="center" indent="1"/>
    </xf>
    <xf numFmtId="4" fontId="36" fillId="94" borderId="67" applyNumberFormat="0" applyProtection="0">
      <alignment horizontal="left" vertical="center" indent="1"/>
    </xf>
    <xf numFmtId="4" fontId="37"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7" fillId="74" borderId="30" applyNumberFormat="0" applyProtection="0">
      <alignment horizontal="right" vertical="center"/>
    </xf>
    <xf numFmtId="0" fontId="30" fillId="0" borderId="68" applyNumberFormat="0" applyFill="0" applyAlignment="0" applyProtection="0"/>
    <xf numFmtId="0" fontId="30" fillId="0" borderId="68" applyNumberFormat="0" applyFill="0" applyAlignment="0" applyProtection="0"/>
    <xf numFmtId="4" fontId="70" fillId="62" borderId="64" applyNumberFormat="0" applyProtection="0">
      <alignment vertical="center"/>
    </xf>
    <xf numFmtId="4" fontId="70" fillId="111" borderId="64" applyNumberFormat="0" applyProtection="0">
      <alignment horizontal="left" vertical="center" indent="1"/>
    </xf>
    <xf numFmtId="4" fontId="70" fillId="96" borderId="64" applyNumberFormat="0" applyProtection="0">
      <alignment horizontal="left" vertical="center" indent="1"/>
    </xf>
    <xf numFmtId="4" fontId="70" fillId="64" borderId="64" applyNumberFormat="0" applyProtection="0">
      <alignment horizontal="right" vertical="center"/>
    </xf>
    <xf numFmtId="4" fontId="70" fillId="112" borderId="64" applyNumberFormat="0" applyProtection="0">
      <alignment horizontal="right" vertical="center"/>
    </xf>
    <xf numFmtId="4" fontId="70" fillId="66" borderId="65" applyNumberFormat="0" applyProtection="0">
      <alignment horizontal="right" vertical="center"/>
    </xf>
    <xf numFmtId="4" fontId="70" fillId="67" borderId="64" applyNumberFormat="0" applyProtection="0">
      <alignment horizontal="right" vertical="center"/>
    </xf>
    <xf numFmtId="4" fontId="70" fillId="68" borderId="64" applyNumberFormat="0" applyProtection="0">
      <alignment horizontal="right" vertical="center"/>
    </xf>
    <xf numFmtId="4" fontId="70" fillId="69" borderId="64" applyNumberFormat="0" applyProtection="0">
      <alignment horizontal="right" vertical="center"/>
    </xf>
    <xf numFmtId="4" fontId="70" fillId="70" borderId="64" applyNumberFormat="0" applyProtection="0">
      <alignment horizontal="right" vertical="center"/>
    </xf>
    <xf numFmtId="4" fontId="70" fillId="71" borderId="64" applyNumberFormat="0" applyProtection="0">
      <alignment horizontal="right" vertical="center"/>
    </xf>
    <xf numFmtId="4" fontId="70" fillId="72" borderId="64" applyNumberFormat="0" applyProtection="0">
      <alignment horizontal="right" vertical="center"/>
    </xf>
    <xf numFmtId="4" fontId="70" fillId="73" borderId="65" applyNumberFormat="0" applyProtection="0">
      <alignment horizontal="left" vertical="center" indent="1"/>
    </xf>
    <xf numFmtId="4" fontId="70" fillId="63" borderId="64" applyNumberFormat="0" applyProtection="0">
      <alignment horizontal="right" vertical="center"/>
    </xf>
    <xf numFmtId="4" fontId="70" fillId="74" borderId="65" applyNumberFormat="0" applyProtection="0">
      <alignment horizontal="left" vertical="center" indent="1"/>
    </xf>
    <xf numFmtId="4" fontId="70" fillId="63" borderId="65" applyNumberFormat="0" applyProtection="0">
      <alignment horizontal="left" vertical="center" indent="1"/>
    </xf>
    <xf numFmtId="0" fontId="70" fillId="84" borderId="64" applyNumberFormat="0" applyProtection="0">
      <alignment horizontal="left" vertical="center" indent="1"/>
    </xf>
    <xf numFmtId="0" fontId="70" fillId="113" borderId="64" applyNumberFormat="0" applyProtection="0">
      <alignment horizontal="left" vertical="center" indent="1"/>
    </xf>
    <xf numFmtId="0" fontId="70" fillId="76" borderId="64" applyNumberFormat="0" applyProtection="0">
      <alignment horizontal="left" vertical="center" indent="1"/>
    </xf>
    <xf numFmtId="0" fontId="70" fillId="74" borderId="64" applyNumberFormat="0" applyProtection="0">
      <alignment horizontal="left" vertical="center" indent="1"/>
    </xf>
    <xf numFmtId="4" fontId="70" fillId="0" borderId="64" applyNumberFormat="0" applyProtection="0">
      <alignment horizontal="right" vertical="center"/>
    </xf>
    <xf numFmtId="4" fontId="33" fillId="63" borderId="30" applyNumberFormat="0" applyProtection="0">
      <alignment horizontal="left" vertical="center" indent="1"/>
    </xf>
    <xf numFmtId="0" fontId="31" fillId="62" borderId="30" applyNumberFormat="0" applyProtection="0">
      <alignment horizontal="left" vertical="top" indent="1"/>
    </xf>
    <xf numFmtId="4" fontId="70" fillId="96" borderId="64" applyNumberFormat="0" applyProtection="0">
      <alignment horizontal="left" vertical="center" indent="1"/>
    </xf>
    <xf numFmtId="4" fontId="37" fillId="74" borderId="30" applyNumberFormat="0" applyProtection="0">
      <alignment horizontal="right" vertical="center"/>
    </xf>
    <xf numFmtId="4" fontId="17" fillId="75" borderId="65" applyNumberFormat="0" applyProtection="0">
      <alignment horizontal="left" vertical="center" indent="1"/>
    </xf>
    <xf numFmtId="4" fontId="17" fillId="75" borderId="65" applyNumberFormat="0" applyProtection="0">
      <alignment horizontal="left" vertical="center" indent="1"/>
    </xf>
    <xf numFmtId="4" fontId="70" fillId="111" borderId="91" applyNumberFormat="0" applyProtection="0">
      <alignment horizontal="left" vertical="center" indent="1"/>
    </xf>
    <xf numFmtId="0" fontId="17" fillId="76" borderId="97" applyNumberFormat="0" applyProtection="0">
      <alignment horizontal="left" vertical="center" indent="1"/>
    </xf>
    <xf numFmtId="4" fontId="96" fillId="128" borderId="110" applyNumberFormat="0" applyProtection="0">
      <alignment horizontal="right" vertical="center"/>
    </xf>
    <xf numFmtId="4" fontId="97" fillId="134" borderId="110" applyNumberFormat="0" applyProtection="0">
      <alignment vertical="center"/>
    </xf>
    <xf numFmtId="4" fontId="70" fillId="74" borderId="105" applyNumberFormat="0" applyProtection="0">
      <alignment horizontal="left" vertical="center" indent="1"/>
    </xf>
    <xf numFmtId="0" fontId="70" fillId="74" borderId="71" applyNumberFormat="0" applyProtection="0">
      <alignment horizontal="left" vertical="top" indent="1"/>
    </xf>
    <xf numFmtId="4" fontId="33" fillId="69" borderId="123" applyNumberFormat="0" applyProtection="0">
      <alignment horizontal="right" vertical="center"/>
    </xf>
    <xf numFmtId="0" fontId="70" fillId="63" borderId="71" applyNumberFormat="0" applyProtection="0">
      <alignment horizontal="left" vertical="top" indent="1"/>
    </xf>
    <xf numFmtId="0" fontId="17" fillId="74" borderId="84" applyNumberFormat="0" applyProtection="0">
      <alignment horizontal="left" vertical="top" indent="1"/>
    </xf>
    <xf numFmtId="4" fontId="33" fillId="69" borderId="110" applyNumberFormat="0" applyProtection="0">
      <alignment horizontal="right" vertical="center"/>
    </xf>
    <xf numFmtId="4" fontId="33" fillId="68" borderId="110" applyNumberFormat="0" applyProtection="0">
      <alignment horizontal="right" vertical="center"/>
    </xf>
    <xf numFmtId="0" fontId="70" fillId="84" borderId="78" applyNumberFormat="0" applyProtection="0">
      <alignment horizontal="left" vertical="center" indent="1"/>
    </xf>
    <xf numFmtId="4" fontId="70" fillId="67" borderId="78" applyNumberFormat="0" applyProtection="0">
      <alignment horizontal="right" vertical="center"/>
    </xf>
    <xf numFmtId="4" fontId="70" fillId="66" borderId="79" applyNumberFormat="0" applyProtection="0">
      <alignment horizontal="right" vertical="center"/>
    </xf>
    <xf numFmtId="4" fontId="33" fillId="78" borderId="97" applyNumberFormat="0" applyProtection="0">
      <alignment vertical="center"/>
    </xf>
    <xf numFmtId="4" fontId="35"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5" fillId="74" borderId="71" applyNumberFormat="0" applyProtection="0">
      <alignment horizontal="right" vertical="center"/>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4" fillId="93" borderId="71" applyNumberFormat="0" applyProtection="0">
      <alignment horizontal="left" vertical="center" indent="1"/>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3" fillId="63" borderId="71" applyNumberFormat="0" applyProtection="0">
      <alignment horizontal="left" vertical="center" indent="1"/>
    </xf>
    <xf numFmtId="4" fontId="34" fillId="93" borderId="71" applyNumberFormat="0" applyProtection="0">
      <alignment horizontal="left" vertical="center" indent="1"/>
    </xf>
    <xf numFmtId="0" fontId="33" fillId="63" borderId="71" applyNumberFormat="0" applyProtection="0">
      <alignment horizontal="left" vertical="top" indent="1"/>
    </xf>
    <xf numFmtId="0" fontId="70" fillId="74" borderId="117" applyNumberFormat="0" applyProtection="0">
      <alignment horizontal="left" vertical="center" indent="1"/>
    </xf>
    <xf numFmtId="4" fontId="36" fillId="94" borderId="81" applyNumberFormat="0" applyProtection="0">
      <alignment horizontal="left" vertical="center" indent="1"/>
    </xf>
    <xf numFmtId="4" fontId="36" fillId="94" borderId="81" applyNumberFormat="0" applyProtection="0">
      <alignment horizontal="left" vertical="center" indent="1"/>
    </xf>
    <xf numFmtId="0" fontId="70" fillId="114" borderId="69"/>
    <xf numFmtId="4" fontId="37"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7" fillId="74" borderId="71" applyNumberFormat="0" applyProtection="0">
      <alignment horizontal="right" vertical="center"/>
    </xf>
    <xf numFmtId="4" fontId="36" fillId="94" borderId="94" applyNumberFormat="0" applyProtection="0">
      <alignment horizontal="left" vertical="center" indent="1"/>
    </xf>
    <xf numFmtId="4" fontId="98" fillId="134" borderId="84" applyNumberFormat="0" applyProtection="0">
      <alignment horizontal="right" vertical="center"/>
    </xf>
    <xf numFmtId="4" fontId="33" fillId="78" borderId="110" applyNumberFormat="0" applyProtection="0">
      <alignment horizontal="left" vertical="center" indent="1"/>
    </xf>
    <xf numFmtId="0" fontId="17" fillId="75" borderId="110" applyNumberFormat="0" applyProtection="0">
      <alignment horizontal="left" vertical="top" indent="1"/>
    </xf>
    <xf numFmtId="4" fontId="33" fillId="74" borderId="110" applyNumberFormat="0" applyProtection="0">
      <alignment horizontal="right" vertical="center"/>
    </xf>
    <xf numFmtId="0" fontId="86" fillId="84" borderId="113" applyNumberFormat="0" applyAlignment="0" applyProtection="0"/>
    <xf numFmtId="0" fontId="31" fillId="62" borderId="123" applyNumberFormat="0" applyProtection="0">
      <alignment horizontal="left" vertical="top" indent="1"/>
    </xf>
    <xf numFmtId="37" fontId="40" fillId="0" borderId="72" applyNumberFormat="0"/>
    <xf numFmtId="4" fontId="34" fillId="111" borderId="110" applyNumberFormat="0" applyProtection="0">
      <alignment vertical="center"/>
    </xf>
    <xf numFmtId="4" fontId="70" fillId="71" borderId="91" applyNumberFormat="0" applyProtection="0">
      <alignment horizontal="right" vertical="center"/>
    </xf>
    <xf numFmtId="4" fontId="35" fillId="74" borderId="84" applyNumberFormat="0" applyProtection="0">
      <alignment horizontal="right" vertical="center"/>
    </xf>
    <xf numFmtId="4" fontId="37" fillId="74" borderId="84" applyNumberFormat="0" applyProtection="0">
      <alignment horizontal="right" vertical="center"/>
    </xf>
    <xf numFmtId="173" fontId="40" fillId="0" borderId="73" applyFill="0"/>
    <xf numFmtId="0" fontId="30" fillId="0" borderId="82" applyNumberFormat="0" applyFill="0" applyAlignment="0" applyProtection="0"/>
    <xf numFmtId="0" fontId="30" fillId="0" borderId="82" applyNumberFormat="0" applyFill="0" applyAlignment="0" applyProtection="0"/>
    <xf numFmtId="4" fontId="31" fillId="62" borderId="84" applyNumberFormat="0" applyProtection="0">
      <alignment vertical="center"/>
    </xf>
    <xf numFmtId="4" fontId="33" fillId="70" borderId="110" applyNumberFormat="0" applyProtection="0">
      <alignment horizontal="right" vertical="center"/>
    </xf>
    <xf numFmtId="4" fontId="70" fillId="70" borderId="117" applyNumberFormat="0" applyProtection="0">
      <alignment horizontal="right" vertical="center"/>
    </xf>
    <xf numFmtId="4" fontId="32" fillId="62" borderId="97" applyNumberFormat="0" applyProtection="0">
      <alignment vertical="center"/>
    </xf>
    <xf numFmtId="4" fontId="96" fillId="130" borderId="84" applyNumberFormat="0" applyProtection="0">
      <alignment horizontal="right" vertical="center"/>
    </xf>
    <xf numFmtId="0" fontId="58" fillId="91" borderId="87" applyNumberFormat="0" applyAlignment="0" applyProtection="0"/>
    <xf numFmtId="0" fontId="17" fillId="57" borderId="88" applyNumberFormat="0" applyFont="0" applyAlignment="0" applyProtection="0"/>
    <xf numFmtId="0" fontId="17" fillId="74" borderId="110" applyNumberFormat="0" applyProtection="0">
      <alignment horizontal="left" vertical="center" indent="1"/>
    </xf>
    <xf numFmtId="0" fontId="17" fillId="77" borderId="83" applyNumberFormat="0">
      <protection locked="0"/>
    </xf>
    <xf numFmtId="0" fontId="65" fillId="58" borderId="113" applyNumberFormat="0" applyAlignment="0" applyProtection="0"/>
    <xf numFmtId="4" fontId="31" fillId="62" borderId="123" applyNumberFormat="0" applyProtection="0">
      <alignment horizontal="left" vertical="center" indent="1"/>
    </xf>
    <xf numFmtId="4" fontId="70" fillId="96" borderId="91" applyNumberFormat="0" applyProtection="0">
      <alignment horizontal="left" vertical="center" indent="1"/>
    </xf>
    <xf numFmtId="0" fontId="17" fillId="77" borderId="83" applyNumberFormat="0">
      <protection locked="0"/>
    </xf>
    <xf numFmtId="0" fontId="70" fillId="113" borderId="91" applyNumberFormat="0" applyProtection="0">
      <alignment horizontal="left" vertical="center" indent="1"/>
    </xf>
    <xf numFmtId="0" fontId="70" fillId="74" borderId="91" applyNumberFormat="0" applyProtection="0">
      <alignment horizontal="left" vertical="center" indent="1"/>
    </xf>
    <xf numFmtId="0" fontId="65" fillId="58" borderId="87" applyNumberFormat="0" applyAlignment="0" applyProtection="0"/>
    <xf numFmtId="4" fontId="70" fillId="63" borderId="91" applyNumberFormat="0" applyProtection="0">
      <alignment horizontal="right" vertical="center"/>
    </xf>
    <xf numFmtId="4" fontId="33" fillId="70" borderId="84" applyNumberFormat="0" applyProtection="0">
      <alignment horizontal="right" vertical="center"/>
    </xf>
    <xf numFmtId="4" fontId="33" fillId="69" borderId="84" applyNumberFormat="0" applyProtection="0">
      <alignment horizontal="right" vertical="center"/>
    </xf>
    <xf numFmtId="4" fontId="33" fillId="65" borderId="84" applyNumberFormat="0" applyProtection="0">
      <alignment horizontal="right" vertical="center"/>
    </xf>
    <xf numFmtId="0" fontId="70" fillId="57" borderId="91" applyNumberFormat="0" applyFont="0" applyAlignment="0" applyProtection="0"/>
    <xf numFmtId="0" fontId="58" fillId="91" borderId="126" applyNumberFormat="0" applyAlignment="0" applyProtection="0"/>
    <xf numFmtId="4" fontId="70" fillId="62" borderId="91" applyNumberFormat="0" applyProtection="0">
      <alignment vertical="center"/>
    </xf>
    <xf numFmtId="0" fontId="86" fillId="84" borderId="87" applyNumberFormat="0" applyAlignment="0" applyProtection="0"/>
    <xf numFmtId="0" fontId="17" fillId="74" borderId="84" applyNumberFormat="0" applyProtection="0">
      <alignment horizontal="left" vertical="center" indent="1"/>
    </xf>
    <xf numFmtId="4" fontId="75" fillId="79" borderId="92" applyNumberFormat="0" applyProtection="0">
      <alignment horizontal="left" vertical="center" indent="1"/>
    </xf>
    <xf numFmtId="0" fontId="33" fillId="63" borderId="97" applyNumberFormat="0" applyProtection="0">
      <alignment horizontal="left" vertical="top" indent="1"/>
    </xf>
    <xf numFmtId="4" fontId="70" fillId="0" borderId="117" applyNumberFormat="0" applyProtection="0">
      <alignment horizontal="right" vertical="center"/>
    </xf>
    <xf numFmtId="4" fontId="95" fillId="111" borderId="110" applyNumberFormat="0" applyProtection="0">
      <alignment vertical="center"/>
    </xf>
    <xf numFmtId="0" fontId="70" fillId="114" borderId="96"/>
    <xf numFmtId="0" fontId="33" fillId="78" borderId="97" applyNumberFormat="0" applyProtection="0">
      <alignment horizontal="left" vertical="top" indent="1"/>
    </xf>
    <xf numFmtId="0" fontId="70" fillId="76" borderId="130" applyNumberFormat="0" applyProtection="0">
      <alignment horizontal="left" vertical="center" indent="1"/>
    </xf>
    <xf numFmtId="4" fontId="31" fillId="62" borderId="97" applyNumberFormat="0" applyProtection="0">
      <alignment horizontal="left" vertical="center" indent="1"/>
    </xf>
    <xf numFmtId="0" fontId="70" fillId="84" borderId="104" applyNumberFormat="0" applyProtection="0">
      <alignment horizontal="left" vertical="center" indent="1"/>
    </xf>
    <xf numFmtId="173" fontId="40" fillId="0" borderId="99" applyFill="0"/>
    <xf numFmtId="4" fontId="35" fillId="78" borderId="97" applyNumberFormat="0" applyProtection="0">
      <alignment vertical="center"/>
    </xf>
    <xf numFmtId="0" fontId="17" fillId="74" borderId="97" applyNumberFormat="0" applyProtection="0">
      <alignment horizontal="left" vertical="center" indent="1"/>
    </xf>
    <xf numFmtId="4" fontId="96" fillId="132" borderId="84" applyNumberFormat="0" applyProtection="0">
      <alignment horizontal="right" vertical="center"/>
    </xf>
    <xf numFmtId="0" fontId="17" fillId="74" borderId="110" applyNumberFormat="0" applyProtection="0">
      <alignment horizontal="left" vertical="top" indent="1"/>
    </xf>
    <xf numFmtId="4" fontId="33" fillId="65" borderId="110" applyNumberFormat="0" applyProtection="0">
      <alignment horizontal="right" vertical="center"/>
    </xf>
    <xf numFmtId="4" fontId="33" fillId="63" borderId="97" applyNumberFormat="0" applyProtection="0">
      <alignment horizontal="left" vertical="center" indent="1"/>
    </xf>
    <xf numFmtId="0" fontId="70" fillId="74" borderId="104" applyNumberFormat="0" applyProtection="0">
      <alignment horizontal="left" vertical="center" indent="1"/>
    </xf>
    <xf numFmtId="4" fontId="70" fillId="62" borderId="78" applyNumberFormat="0" applyProtection="0">
      <alignment vertical="center"/>
    </xf>
    <xf numFmtId="4" fontId="70" fillId="111" borderId="78" applyNumberFormat="0" applyProtection="0">
      <alignment horizontal="left" vertical="center" indent="1"/>
    </xf>
    <xf numFmtId="4" fontId="70" fillId="96" borderId="78" applyNumberFormat="0" applyProtection="0">
      <alignment horizontal="left" vertical="center"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4" fontId="70" fillId="0" borderId="78" applyNumberFormat="0" applyProtection="0">
      <alignment horizontal="right" vertical="center"/>
    </xf>
    <xf numFmtId="0" fontId="70" fillId="114" borderId="69"/>
    <xf numFmtId="0" fontId="17" fillId="74" borderId="110" applyNumberFormat="0" applyProtection="0">
      <alignment horizontal="left" vertical="center" indent="1"/>
    </xf>
    <xf numFmtId="4" fontId="33" fillId="70" borderId="84" applyNumberFormat="0" applyProtection="0">
      <alignment horizontal="right" vertical="center"/>
    </xf>
    <xf numFmtId="4" fontId="33" fillId="67" borderId="84" applyNumberFormat="0" applyProtection="0">
      <alignment horizontal="right" vertical="center"/>
    </xf>
    <xf numFmtId="4" fontId="96" fillId="129" borderId="84" applyNumberFormat="0" applyProtection="0">
      <alignment horizontal="right" vertical="center"/>
    </xf>
    <xf numFmtId="4" fontId="33" fillId="67" borderId="84" applyNumberFormat="0" applyProtection="0">
      <alignment horizontal="right" vertical="center"/>
    </xf>
    <xf numFmtId="4" fontId="96" fillId="80" borderId="84" applyNumberFormat="0" applyProtection="0">
      <alignment horizontal="right" vertical="center"/>
    </xf>
    <xf numFmtId="4" fontId="96" fillId="95" borderId="97" applyNumberFormat="0" applyProtection="0">
      <alignment horizontal="right" vertical="center"/>
    </xf>
    <xf numFmtId="0" fontId="86" fillId="84" borderId="87" applyNumberFormat="0" applyAlignment="0" applyProtection="0"/>
    <xf numFmtId="4" fontId="33" fillId="70" borderId="110" applyNumberFormat="0" applyProtection="0">
      <alignment horizontal="right" vertical="center"/>
    </xf>
    <xf numFmtId="4" fontId="33" fillId="70" borderId="97" applyNumberFormat="0" applyProtection="0">
      <alignment horizontal="right" vertical="center"/>
    </xf>
    <xf numFmtId="4" fontId="33" fillId="72" borderId="84" applyNumberFormat="0" applyProtection="0">
      <alignment horizontal="right" vertical="center"/>
    </xf>
    <xf numFmtId="4" fontId="33" fillId="63" borderId="84" applyNumberFormat="0" applyProtection="0">
      <alignment horizontal="right" vertical="center"/>
    </xf>
    <xf numFmtId="0" fontId="17" fillId="76" borderId="84" applyNumberFormat="0" applyProtection="0">
      <alignment horizontal="left" vertical="center" indent="1"/>
    </xf>
    <xf numFmtId="4" fontId="70" fillId="62" borderId="91" applyNumberFormat="0" applyProtection="0">
      <alignment vertical="center"/>
    </xf>
    <xf numFmtId="4" fontId="31" fillId="62" borderId="84" applyNumberFormat="0" applyProtection="0">
      <alignment horizontal="left" vertical="center" indent="1"/>
    </xf>
    <xf numFmtId="4" fontId="33" fillId="63" borderId="84" applyNumberFormat="0" applyProtection="0">
      <alignment horizontal="right" vertical="center"/>
    </xf>
    <xf numFmtId="0" fontId="17" fillId="63" borderId="84" applyNumberFormat="0" applyProtection="0">
      <alignment horizontal="left" vertical="top" indent="1"/>
    </xf>
    <xf numFmtId="0" fontId="30" fillId="0" borderId="95" applyNumberFormat="0" applyFill="0" applyAlignment="0" applyProtection="0"/>
    <xf numFmtId="0" fontId="17" fillId="76" borderId="84" applyNumberFormat="0" applyProtection="0">
      <alignment horizontal="left" vertical="center" indent="1"/>
    </xf>
    <xf numFmtId="0" fontId="68" fillId="84" borderId="102" applyNumberFormat="0" applyAlignment="0" applyProtection="0"/>
    <xf numFmtId="0" fontId="17" fillId="76" borderId="97" applyNumberFormat="0" applyProtection="0">
      <alignment horizontal="left" vertical="top" indent="1"/>
    </xf>
    <xf numFmtId="0" fontId="17" fillId="75" borderId="97" applyNumberFormat="0" applyProtection="0">
      <alignment horizontal="left" vertical="top" indent="1"/>
    </xf>
    <xf numFmtId="4" fontId="70" fillId="67" borderId="104" applyNumberFormat="0" applyProtection="0">
      <alignment horizontal="right" vertical="center"/>
    </xf>
    <xf numFmtId="0" fontId="70" fillId="74" borderId="91" applyNumberFormat="0" applyProtection="0">
      <alignment horizontal="left" vertical="center" indent="1"/>
    </xf>
    <xf numFmtId="4" fontId="80" fillId="81" borderId="117" applyNumberFormat="0" applyProtection="0">
      <alignment horizontal="right" vertical="center"/>
    </xf>
    <xf numFmtId="4" fontId="33" fillId="70" borderId="97" applyNumberFormat="0" applyProtection="0">
      <alignment horizontal="right" vertical="center"/>
    </xf>
    <xf numFmtId="0" fontId="33" fillId="78" borderId="97" applyNumberFormat="0" applyProtection="0">
      <alignment horizontal="left" vertical="top" indent="1"/>
    </xf>
    <xf numFmtId="4" fontId="36" fillId="94" borderId="107" applyNumberFormat="0" applyProtection="0">
      <alignment horizontal="left" vertical="center" indent="1"/>
    </xf>
    <xf numFmtId="4" fontId="31" fillId="62" borderId="97" applyNumberFormat="0" applyProtection="0">
      <alignment vertical="center"/>
    </xf>
    <xf numFmtId="4" fontId="70" fillId="63" borderId="104" applyNumberFormat="0" applyProtection="0">
      <alignment horizontal="right" vertical="center"/>
    </xf>
    <xf numFmtId="4" fontId="33" fillId="63" borderId="71" applyNumberFormat="0" applyProtection="0">
      <alignment horizontal="left" vertical="center" indent="1"/>
    </xf>
    <xf numFmtId="4" fontId="95" fillId="111" borderId="97" applyNumberFormat="0" applyProtection="0">
      <alignment vertical="center"/>
    </xf>
    <xf numFmtId="0" fontId="65" fillId="58" borderId="113" applyNumberFormat="0" applyAlignment="0" applyProtection="0"/>
    <xf numFmtId="0" fontId="68" fillId="91" borderId="89" applyNumberFormat="0" applyAlignment="0" applyProtection="0"/>
    <xf numFmtId="0" fontId="17" fillId="74" borderId="84" applyNumberFormat="0" applyProtection="0">
      <alignment horizontal="left" vertical="center" indent="1"/>
    </xf>
    <xf numFmtId="0" fontId="74" fillId="62" borderId="84" applyNumberFormat="0" applyProtection="0">
      <alignment horizontal="left" vertical="top" indent="1"/>
    </xf>
    <xf numFmtId="0" fontId="30" fillId="0" borderId="90" applyNumberFormat="0" applyFill="0" applyAlignment="0" applyProtection="0"/>
    <xf numFmtId="0" fontId="17" fillId="78" borderId="114" applyNumberFormat="0" applyFont="0" applyAlignment="0" applyProtection="0"/>
    <xf numFmtId="4" fontId="33" fillId="64" borderId="97" applyNumberFormat="0" applyProtection="0">
      <alignment horizontal="right" vertical="center"/>
    </xf>
    <xf numFmtId="0" fontId="17" fillId="76" borderId="97" applyNumberFormat="0" applyProtection="0">
      <alignment horizontal="left" vertical="top" indent="1"/>
    </xf>
    <xf numFmtId="0" fontId="70" fillId="84" borderId="104" applyNumberFormat="0" applyProtection="0">
      <alignment horizontal="left" vertical="center" indent="1"/>
    </xf>
    <xf numFmtId="0" fontId="17" fillId="75" borderId="123" applyNumberFormat="0" applyProtection="0">
      <alignment horizontal="left" vertical="center" indent="1"/>
    </xf>
    <xf numFmtId="0" fontId="70" fillId="114" borderId="96"/>
    <xf numFmtId="0" fontId="17" fillId="74" borderId="110" applyNumberFormat="0" applyProtection="0">
      <alignment horizontal="left" vertical="center" indent="1"/>
    </xf>
    <xf numFmtId="4" fontId="96" fillId="129" borderId="84" applyNumberFormat="0" applyProtection="0">
      <alignment horizontal="right" vertical="center"/>
    </xf>
    <xf numFmtId="4" fontId="96" fillId="134" borderId="123" applyNumberFormat="0" applyProtection="0">
      <alignment horizontal="right" vertical="center"/>
    </xf>
    <xf numFmtId="0" fontId="17" fillId="63" borderId="97" applyNumberFormat="0" applyProtection="0">
      <alignment horizontal="left" vertical="center" indent="1"/>
    </xf>
    <xf numFmtId="4" fontId="35" fillId="78" borderId="84" applyNumberFormat="0" applyProtection="0">
      <alignment vertical="center"/>
    </xf>
    <xf numFmtId="4" fontId="34" fillId="111" borderId="97" applyNumberFormat="0" applyProtection="0">
      <alignment vertical="center"/>
    </xf>
    <xf numFmtId="0" fontId="31" fillId="62" borderId="110" applyNumberFormat="0" applyProtection="0">
      <alignment horizontal="left" vertical="top" indent="1"/>
    </xf>
    <xf numFmtId="4" fontId="31" fillId="62" borderId="84" applyNumberFormat="0" applyProtection="0">
      <alignment horizontal="left" vertical="center" indent="1"/>
    </xf>
    <xf numFmtId="4" fontId="32" fillId="62" borderId="97" applyNumberFormat="0" applyProtection="0">
      <alignment vertical="center"/>
    </xf>
    <xf numFmtId="4" fontId="70" fillId="74" borderId="118" applyNumberFormat="0" applyProtection="0">
      <alignment horizontal="left" vertical="center" indent="1"/>
    </xf>
    <xf numFmtId="4" fontId="33" fillId="78" borderId="110" applyNumberFormat="0" applyProtection="0">
      <alignment horizontal="left" vertical="center" indent="1"/>
    </xf>
    <xf numFmtId="4" fontId="70" fillId="73" borderId="105" applyNumberFormat="0" applyProtection="0">
      <alignment horizontal="left" vertical="center" indent="1"/>
    </xf>
    <xf numFmtId="0" fontId="17" fillId="74" borderId="97" applyNumberFormat="0" applyProtection="0">
      <alignment horizontal="left" vertical="center" indent="1"/>
    </xf>
    <xf numFmtId="4" fontId="96" fillId="127" borderId="123" applyNumberFormat="0" applyProtection="0">
      <alignment horizontal="right" vertical="center"/>
    </xf>
    <xf numFmtId="0" fontId="70" fillId="75" borderId="123" applyNumberFormat="0" applyProtection="0">
      <alignment horizontal="left" vertical="top" indent="1"/>
    </xf>
    <xf numFmtId="4" fontId="96" fillId="130" borderId="110" applyNumberFormat="0" applyProtection="0">
      <alignment horizontal="right" vertical="center"/>
    </xf>
    <xf numFmtId="0" fontId="92" fillId="84" borderId="100" applyNumberFormat="0" applyAlignment="0" applyProtection="0"/>
    <xf numFmtId="4" fontId="70" fillId="112" borderId="91" applyNumberFormat="0" applyProtection="0">
      <alignment horizontal="right" vertical="center"/>
    </xf>
    <xf numFmtId="0" fontId="70" fillId="113" borderId="117" applyNumberFormat="0" applyProtection="0">
      <alignment horizontal="left" vertical="center" indent="1"/>
    </xf>
    <xf numFmtId="4" fontId="80" fillId="81" borderId="104" applyNumberFormat="0" applyProtection="0">
      <alignment horizontal="right" vertical="center"/>
    </xf>
    <xf numFmtId="4" fontId="98" fillId="134" borderId="97" applyNumberFormat="0" applyProtection="0">
      <alignment horizontal="right" vertical="center"/>
    </xf>
    <xf numFmtId="4" fontId="33" fillId="74" borderId="97" applyNumberFormat="0" applyProtection="0">
      <alignment horizontal="right" vertical="center"/>
    </xf>
    <xf numFmtId="0" fontId="17" fillId="74" borderId="84" applyNumberFormat="0" applyProtection="0">
      <alignment horizontal="left" vertical="center" indent="1"/>
    </xf>
    <xf numFmtId="0" fontId="17" fillId="63" borderId="84" applyNumberFormat="0" applyProtection="0">
      <alignment horizontal="left" vertical="center" indent="1"/>
    </xf>
    <xf numFmtId="4" fontId="33" fillId="65" borderId="84" applyNumberFormat="0" applyProtection="0">
      <alignment horizontal="right" vertical="center"/>
    </xf>
    <xf numFmtId="4" fontId="35" fillId="74" borderId="97" applyNumberFormat="0" applyProtection="0">
      <alignment horizontal="right" vertical="center"/>
    </xf>
    <xf numFmtId="0" fontId="17" fillId="76" borderId="84" applyNumberFormat="0" applyProtection="0">
      <alignment horizontal="left" vertical="top" indent="1"/>
    </xf>
    <xf numFmtId="0" fontId="17" fillId="63" borderId="84" applyNumberFormat="0" applyProtection="0">
      <alignment horizontal="left" vertical="center" indent="1"/>
    </xf>
    <xf numFmtId="0" fontId="31" fillId="62" borderId="97" applyNumberFormat="0" applyProtection="0">
      <alignment horizontal="left" vertical="top" indent="1"/>
    </xf>
    <xf numFmtId="4" fontId="34" fillId="111" borderId="84" applyNumberFormat="0" applyProtection="0">
      <alignment vertical="center"/>
    </xf>
    <xf numFmtId="4" fontId="70" fillId="63" borderId="105" applyNumberFormat="0" applyProtection="0">
      <alignment horizontal="left" vertical="center" indent="1"/>
    </xf>
    <xf numFmtId="4" fontId="37" fillId="74" borderId="97" applyNumberFormat="0" applyProtection="0">
      <alignment horizontal="right" vertical="center"/>
    </xf>
    <xf numFmtId="4" fontId="70" fillId="111" borderId="91" applyNumberFormat="0" applyProtection="0">
      <alignment horizontal="left" vertical="center" indent="1"/>
    </xf>
    <xf numFmtId="4" fontId="33" fillId="70" borderId="97" applyNumberFormat="0" applyProtection="0">
      <alignment horizontal="right" vertical="center"/>
    </xf>
    <xf numFmtId="4" fontId="96" fillId="134" borderId="110" applyNumberFormat="0" applyProtection="0">
      <alignment vertical="center"/>
    </xf>
    <xf numFmtId="4" fontId="96" fillId="83" borderId="84" applyNumberFormat="0" applyProtection="0">
      <alignment horizontal="right" vertical="center"/>
    </xf>
    <xf numFmtId="4" fontId="33" fillId="69" borderId="84" applyNumberFormat="0" applyProtection="0">
      <alignment horizontal="right" vertical="center"/>
    </xf>
    <xf numFmtId="4" fontId="96" fillId="83" borderId="84" applyNumberFormat="0" applyProtection="0">
      <alignment horizontal="right" vertical="center"/>
    </xf>
    <xf numFmtId="0" fontId="31" fillId="62" borderId="71" applyNumberFormat="0" applyProtection="0">
      <alignment horizontal="left" vertical="top" indent="1"/>
    </xf>
    <xf numFmtId="4" fontId="70" fillId="96" borderId="78" applyNumberFormat="0" applyProtection="0">
      <alignment horizontal="left" vertical="center" indent="1"/>
    </xf>
    <xf numFmtId="4" fontId="37" fillId="74" borderId="71" applyNumberFormat="0" applyProtection="0">
      <alignment horizontal="right" vertical="center"/>
    </xf>
    <xf numFmtId="0" fontId="17" fillId="76" borderId="97" applyNumberFormat="0" applyProtection="0">
      <alignment horizontal="left" vertical="top" indent="1"/>
    </xf>
    <xf numFmtId="4" fontId="17" fillId="75" borderId="79" applyNumberFormat="0" applyProtection="0">
      <alignment horizontal="left" vertical="center" indent="1"/>
    </xf>
    <xf numFmtId="4" fontId="17" fillId="75" borderId="79" applyNumberFormat="0" applyProtection="0">
      <alignment horizontal="left" vertical="center" indent="1"/>
    </xf>
    <xf numFmtId="0" fontId="70" fillId="75" borderId="110" applyNumberFormat="0" applyProtection="0">
      <alignment horizontal="left" vertical="top" indent="1"/>
    </xf>
    <xf numFmtId="4" fontId="97" fillId="134" borderId="84" applyNumberFormat="0" applyProtection="0">
      <alignment vertical="center"/>
    </xf>
    <xf numFmtId="173" fontId="40" fillId="0" borderId="86" applyFill="0"/>
    <xf numFmtId="0" fontId="74" fillId="62" borderId="110" applyNumberFormat="0" applyProtection="0">
      <alignment horizontal="left" vertical="top" indent="1"/>
    </xf>
    <xf numFmtId="0" fontId="17" fillId="75" borderId="97" applyNumberFormat="0" applyProtection="0">
      <alignment horizontal="left" vertical="center" indent="1"/>
    </xf>
    <xf numFmtId="0" fontId="31" fillId="62" borderId="84" applyNumberFormat="0" applyProtection="0">
      <alignment horizontal="left" vertical="top" indent="1"/>
    </xf>
    <xf numFmtId="0" fontId="17" fillId="63" borderId="84" applyNumberFormat="0" applyProtection="0">
      <alignment horizontal="left" vertical="center" indent="1"/>
    </xf>
    <xf numFmtId="4" fontId="33" fillId="65" borderId="97" applyNumberFormat="0" applyProtection="0">
      <alignment horizontal="right" vertical="center"/>
    </xf>
    <xf numFmtId="0" fontId="72" fillId="75" borderId="106" applyBorder="0"/>
    <xf numFmtId="4" fontId="33" fillId="72" borderId="84" applyNumberFormat="0" applyProtection="0">
      <alignment horizontal="right" vertical="center"/>
    </xf>
    <xf numFmtId="4" fontId="96" fillId="95" borderId="84" applyNumberFormat="0" applyProtection="0">
      <alignment horizontal="right" vertical="center"/>
    </xf>
    <xf numFmtId="4" fontId="70" fillId="96" borderId="104" applyNumberFormat="0" applyProtection="0">
      <alignment horizontal="left" vertical="center" indent="1"/>
    </xf>
    <xf numFmtId="0" fontId="17" fillId="75" borderId="84" applyNumberFormat="0" applyProtection="0">
      <alignment horizontal="left" vertical="top" indent="1"/>
    </xf>
    <xf numFmtId="4" fontId="33" fillId="63" borderId="123" applyNumberFormat="0" applyProtection="0">
      <alignment horizontal="left" vertical="center" indent="1"/>
    </xf>
    <xf numFmtId="4" fontId="33" fillId="78" borderId="97" applyNumberFormat="0" applyProtection="0">
      <alignment vertical="center"/>
    </xf>
    <xf numFmtId="0" fontId="17" fillId="63" borderId="84" applyNumberFormat="0" applyProtection="0">
      <alignment horizontal="left" vertical="top" indent="1"/>
    </xf>
    <xf numFmtId="4" fontId="33" fillId="64" borderId="84" applyNumberFormat="0" applyProtection="0">
      <alignment horizontal="right" vertical="center"/>
    </xf>
    <xf numFmtId="4" fontId="32" fillId="62" borderId="84" applyNumberFormat="0" applyProtection="0">
      <alignment vertical="center"/>
    </xf>
    <xf numFmtId="4" fontId="33" fillId="66" borderId="123" applyNumberFormat="0" applyProtection="0">
      <alignment horizontal="right" vertical="center"/>
    </xf>
    <xf numFmtId="4" fontId="33" fillId="70" borderId="97" applyNumberFormat="0" applyProtection="0">
      <alignment horizontal="right" vertical="center"/>
    </xf>
    <xf numFmtId="4" fontId="70" fillId="74" borderId="131" applyNumberFormat="0" applyProtection="0">
      <alignment horizontal="left" vertical="center" indent="1"/>
    </xf>
    <xf numFmtId="4" fontId="96" fillId="95" borderId="84" applyNumberFormat="0" applyProtection="0">
      <alignment horizontal="right" vertical="center"/>
    </xf>
    <xf numFmtId="4" fontId="96" fillId="83" borderId="84" applyNumberFormat="0" applyProtection="0">
      <alignment horizontal="right" vertical="center"/>
    </xf>
    <xf numFmtId="4" fontId="33" fillId="64" borderId="84" applyNumberFormat="0" applyProtection="0">
      <alignment horizontal="right" vertical="center"/>
    </xf>
    <xf numFmtId="4" fontId="33" fillId="64" borderId="84" applyNumberFormat="0" applyProtection="0">
      <alignment horizontal="right" vertical="center"/>
    </xf>
    <xf numFmtId="0" fontId="17" fillId="57" borderId="101" applyNumberFormat="0" applyFont="0" applyAlignment="0" applyProtection="0"/>
    <xf numFmtId="4" fontId="70" fillId="70" borderId="104" applyNumberFormat="0" applyProtection="0">
      <alignment horizontal="right" vertical="center"/>
    </xf>
    <xf numFmtId="4" fontId="33" fillId="66" borderId="84" applyNumberFormat="0" applyProtection="0">
      <alignment horizontal="right" vertical="center"/>
    </xf>
    <xf numFmtId="4" fontId="34" fillId="93" borderId="123" applyNumberFormat="0" applyProtection="0">
      <alignment horizontal="left" vertical="center" indent="1"/>
    </xf>
    <xf numFmtId="0" fontId="17" fillId="78" borderId="88" applyNumberFormat="0" applyFont="0" applyAlignment="0" applyProtection="0"/>
    <xf numFmtId="4" fontId="80" fillId="111" borderId="104" applyNumberFormat="0" applyProtection="0">
      <alignment vertical="center"/>
    </xf>
    <xf numFmtId="0" fontId="30" fillId="0" borderId="95" applyNumberFormat="0" applyFill="0" applyAlignment="0" applyProtection="0"/>
    <xf numFmtId="4" fontId="33" fillId="74" borderId="84" applyNumberFormat="0" applyProtection="0">
      <alignment horizontal="right" vertical="center"/>
    </xf>
    <xf numFmtId="0" fontId="70" fillId="114" borderId="96"/>
    <xf numFmtId="4" fontId="32" fillId="62" borderId="123" applyNumberFormat="0" applyProtection="0">
      <alignment vertical="center"/>
    </xf>
    <xf numFmtId="0" fontId="17" fillId="63" borderId="84" applyNumberFormat="0" applyProtection="0">
      <alignment horizontal="left" vertical="center" indent="1"/>
    </xf>
    <xf numFmtId="0" fontId="17" fillId="63" borderId="84" applyNumberFormat="0" applyProtection="0">
      <alignment horizontal="left" vertical="center" indent="1"/>
    </xf>
    <xf numFmtId="4" fontId="34" fillId="93" borderId="107" applyNumberFormat="0" applyProtection="0">
      <alignment horizontal="left" vertical="center" indent="1"/>
    </xf>
    <xf numFmtId="0" fontId="17" fillId="75" borderId="84" applyNumberFormat="0" applyProtection="0">
      <alignment horizontal="left" vertical="top" indent="1"/>
    </xf>
    <xf numFmtId="0" fontId="70" fillId="75" borderId="97" applyNumberFormat="0" applyProtection="0">
      <alignment horizontal="left" vertical="top" indent="1"/>
    </xf>
    <xf numFmtId="0" fontId="70" fillId="76" borderId="84" applyNumberFormat="0" applyProtection="0">
      <alignment horizontal="left" vertical="top" indent="1"/>
    </xf>
    <xf numFmtId="4" fontId="33" fillId="67" borderId="84" applyNumberFormat="0" applyProtection="0">
      <alignment horizontal="right" vertical="center"/>
    </xf>
    <xf numFmtId="4" fontId="33" fillId="71" borderId="84" applyNumberFormat="0" applyProtection="0">
      <alignment horizontal="right" vertical="center"/>
    </xf>
    <xf numFmtId="0" fontId="65" fillId="58" borderId="100" applyNumberFormat="0" applyAlignment="0" applyProtection="0"/>
    <xf numFmtId="0" fontId="73" fillId="63" borderId="84" applyNumberFormat="0" applyProtection="0">
      <alignment horizontal="left" vertical="top" indent="1"/>
    </xf>
    <xf numFmtId="0" fontId="70" fillId="76" borderId="91" applyNumberFormat="0" applyProtection="0">
      <alignment horizontal="left" vertical="center" indent="1"/>
    </xf>
    <xf numFmtId="4" fontId="96" fillId="128" borderId="110" applyNumberFormat="0" applyProtection="0">
      <alignment horizontal="right" vertical="center"/>
    </xf>
    <xf numFmtId="4" fontId="33" fillId="67" borderId="97" applyNumberFormat="0" applyProtection="0">
      <alignment horizontal="right" vertical="center"/>
    </xf>
    <xf numFmtId="0" fontId="17" fillId="76" borderId="84" applyNumberFormat="0" applyProtection="0">
      <alignment horizontal="left" vertical="top" indent="1"/>
    </xf>
    <xf numFmtId="4" fontId="96" fillId="131" borderId="84" applyNumberFormat="0" applyProtection="0">
      <alignment horizontal="right" vertical="center"/>
    </xf>
    <xf numFmtId="4" fontId="33" fillId="66" borderId="84" applyNumberFormat="0" applyProtection="0">
      <alignment horizontal="right" vertical="center"/>
    </xf>
    <xf numFmtId="4" fontId="31" fillId="62" borderId="71" applyNumberFormat="0" applyProtection="0">
      <alignment vertical="center"/>
    </xf>
    <xf numFmtId="4" fontId="32" fillId="62" borderId="71" applyNumberFormat="0" applyProtection="0">
      <alignment vertical="center"/>
    </xf>
    <xf numFmtId="4" fontId="31" fillId="62" borderId="71" applyNumberFormat="0" applyProtection="0">
      <alignment horizontal="left" vertical="center" indent="1"/>
    </xf>
    <xf numFmtId="0" fontId="31" fillId="62" borderId="71" applyNumberFormat="0" applyProtection="0">
      <alignment horizontal="left" vertical="top" indent="1"/>
    </xf>
    <xf numFmtId="4" fontId="33" fillId="64"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33" fillId="67"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33" fillId="71" borderId="71" applyNumberFormat="0" applyProtection="0">
      <alignment horizontal="right" vertical="center"/>
    </xf>
    <xf numFmtId="4" fontId="33" fillId="72" borderId="71" applyNumberFormat="0" applyProtection="0">
      <alignment horizontal="right" vertical="center"/>
    </xf>
    <xf numFmtId="4" fontId="33" fillId="63" borderId="7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top" indent="1"/>
    </xf>
    <xf numFmtId="4" fontId="33" fillId="78" borderId="71" applyNumberFormat="0" applyProtection="0">
      <alignment vertical="center"/>
    </xf>
    <xf numFmtId="4" fontId="35" fillId="78" borderId="71" applyNumberFormat="0" applyProtection="0">
      <alignment vertical="center"/>
    </xf>
    <xf numFmtId="4" fontId="33" fillId="78" borderId="71" applyNumberFormat="0" applyProtection="0">
      <alignment horizontal="left" vertical="center" indent="1"/>
    </xf>
    <xf numFmtId="0" fontId="33" fillId="78" borderId="71" applyNumberFormat="0" applyProtection="0">
      <alignment horizontal="left" vertical="top" indent="1"/>
    </xf>
    <xf numFmtId="4" fontId="33" fillId="74" borderId="71" applyNumberFormat="0" applyProtection="0">
      <alignment horizontal="right" vertical="center"/>
    </xf>
    <xf numFmtId="4" fontId="35" fillId="74" borderId="71" applyNumberFormat="0" applyProtection="0">
      <alignment horizontal="right" vertical="center"/>
    </xf>
    <xf numFmtId="4" fontId="33" fillId="63" borderId="71" applyNumberFormat="0" applyProtection="0">
      <alignment horizontal="left" vertical="center" indent="1"/>
    </xf>
    <xf numFmtId="0" fontId="33" fillId="63" borderId="71" applyNumberFormat="0" applyProtection="0">
      <alignment horizontal="left" vertical="top" indent="1"/>
    </xf>
    <xf numFmtId="4" fontId="37" fillId="74" borderId="71" applyNumberFormat="0" applyProtection="0">
      <alignment horizontal="right" vertical="center"/>
    </xf>
    <xf numFmtId="0" fontId="65" fillId="58" borderId="113" applyNumberFormat="0" applyAlignment="0" applyProtection="0"/>
    <xf numFmtId="4" fontId="33" fillId="63" borderId="110" applyNumberFormat="0" applyProtection="0">
      <alignment horizontal="left" vertical="center" indent="1"/>
    </xf>
    <xf numFmtId="0" fontId="58" fillId="91" borderId="74" applyNumberFormat="0" applyAlignment="0" applyProtection="0"/>
    <xf numFmtId="0" fontId="65" fillId="58" borderId="74" applyNumberFormat="0" applyAlignment="0" applyProtection="0"/>
    <xf numFmtId="0" fontId="17" fillId="57" borderId="75" applyNumberFormat="0" applyFont="0" applyAlignment="0" applyProtection="0"/>
    <xf numFmtId="0" fontId="30" fillId="0" borderId="77" applyNumberFormat="0" applyFill="0" applyAlignment="0" applyProtection="0"/>
    <xf numFmtId="4" fontId="70" fillId="96" borderId="78" applyNumberFormat="0" applyProtection="0">
      <alignment horizontal="left" vertical="center" indent="1"/>
    </xf>
    <xf numFmtId="4" fontId="70" fillId="96" borderId="78" applyNumberFormat="0" applyProtection="0">
      <alignment horizontal="left" vertical="center" indent="1"/>
    </xf>
    <xf numFmtId="0" fontId="70" fillId="75" borderId="71" applyNumberFormat="0" applyProtection="0">
      <alignment horizontal="left" vertical="top" indent="1"/>
    </xf>
    <xf numFmtId="0" fontId="70" fillId="63" borderId="71" applyNumberFormat="0" applyProtection="0">
      <alignment horizontal="left" vertical="top" indent="1"/>
    </xf>
    <xf numFmtId="0" fontId="70" fillId="76" borderId="71" applyNumberFormat="0" applyProtection="0">
      <alignment horizontal="left" vertical="top" indent="1"/>
    </xf>
    <xf numFmtId="0" fontId="70" fillId="74" borderId="71" applyNumberFormat="0" applyProtection="0">
      <alignment horizontal="left" vertical="top" indent="1"/>
    </xf>
    <xf numFmtId="4" fontId="70" fillId="0" borderId="78" applyNumberFormat="0" applyProtection="0">
      <alignment horizontal="right" vertical="center"/>
    </xf>
    <xf numFmtId="0" fontId="78" fillId="108" borderId="78" applyNumberFormat="0" applyAlignment="0" applyProtection="0"/>
    <xf numFmtId="0" fontId="65" fillId="58" borderId="78" applyNumberFormat="0" applyAlignment="0" applyProtection="0"/>
    <xf numFmtId="0" fontId="70" fillId="57" borderId="78" applyNumberFormat="0" applyFont="0" applyAlignment="0" applyProtection="0"/>
    <xf numFmtId="4" fontId="70" fillId="62" borderId="78" applyNumberFormat="0" applyProtection="0">
      <alignment vertical="center"/>
    </xf>
    <xf numFmtId="4" fontId="80" fillId="111" borderId="78" applyNumberFormat="0" applyProtection="0">
      <alignment vertical="center"/>
    </xf>
    <xf numFmtId="4" fontId="70" fillId="111" borderId="78" applyNumberFormat="0" applyProtection="0">
      <alignment horizontal="left" vertical="center" indent="1"/>
    </xf>
    <xf numFmtId="0" fontId="74" fillId="62" borderId="71" applyNumberFormat="0" applyProtection="0">
      <alignment horizontal="left" vertical="top"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17" fillId="75" borderId="79" applyNumberFormat="0" applyProtection="0">
      <alignment horizontal="left" vertical="center" indent="1"/>
    </xf>
    <xf numFmtId="4" fontId="17" fillId="75"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0" fontId="72" fillId="75" borderId="80" applyBorder="0"/>
    <xf numFmtId="4" fontId="73" fillId="78" borderId="71" applyNumberFormat="0" applyProtection="0">
      <alignment vertical="center"/>
    </xf>
    <xf numFmtId="4" fontId="73" fillId="84" borderId="71" applyNumberFormat="0" applyProtection="0">
      <alignment horizontal="left" vertical="center" indent="1"/>
    </xf>
    <xf numFmtId="0" fontId="73" fillId="78" borderId="71" applyNumberFormat="0" applyProtection="0">
      <alignment horizontal="left" vertical="top" indent="1"/>
    </xf>
    <xf numFmtId="4" fontId="80" fillId="81" borderId="78" applyNumberFormat="0" applyProtection="0">
      <alignment horizontal="right" vertical="center"/>
    </xf>
    <xf numFmtId="0" fontId="73" fillId="63" borderId="71" applyNumberFormat="0" applyProtection="0">
      <alignment horizontal="left" vertical="top" indent="1"/>
    </xf>
    <xf numFmtId="4" fontId="75" fillId="79" borderId="79" applyNumberFormat="0" applyProtection="0">
      <alignment horizontal="left" vertical="center" indent="1"/>
    </xf>
    <xf numFmtId="4" fontId="76" fillId="77" borderId="78" applyNumberFormat="0" applyProtection="0">
      <alignment horizontal="right" vertical="center"/>
    </xf>
    <xf numFmtId="0" fontId="30" fillId="0" borderId="77" applyNumberFormat="0" applyFill="0" applyAlignment="0" applyProtection="0"/>
    <xf numFmtId="0" fontId="86" fillId="84" borderId="74" applyNumberFormat="0" applyAlignment="0" applyProtection="0"/>
    <xf numFmtId="0" fontId="86" fillId="84" borderId="74" applyNumberFormat="0" applyAlignment="0" applyProtection="0"/>
    <xf numFmtId="0" fontId="58" fillId="91" borderId="74" applyNumberFormat="0" applyAlignment="0" applyProtection="0"/>
    <xf numFmtId="0" fontId="58" fillId="91" borderId="74" applyNumberFormat="0" applyAlignment="0" applyProtection="0"/>
    <xf numFmtId="0" fontId="92" fillId="84" borderId="74" applyNumberFormat="0" applyAlignment="0" applyProtection="0"/>
    <xf numFmtId="0" fontId="92" fillId="84" borderId="74" applyNumberFormat="0" applyAlignment="0" applyProtection="0"/>
    <xf numFmtId="0" fontId="65" fillId="58" borderId="74" applyNumberFormat="0" applyAlignment="0" applyProtection="0"/>
    <xf numFmtId="0" fontId="65" fillId="58" borderId="74" applyNumberFormat="0" applyAlignment="0" applyProtection="0"/>
    <xf numFmtId="0" fontId="17" fillId="78" borderId="75" applyNumberFormat="0" applyFont="0" applyAlignment="0" applyProtection="0"/>
    <xf numFmtId="0" fontId="17" fillId="78" borderId="75" applyNumberFormat="0" applyFont="0" applyAlignment="0" applyProtection="0"/>
    <xf numFmtId="0" fontId="70" fillId="57" borderId="78" applyNumberFormat="0" applyFont="0" applyAlignment="0" applyProtection="0"/>
    <xf numFmtId="0" fontId="17" fillId="57" borderId="75" applyNumberFormat="0" applyFont="0" applyAlignment="0" applyProtection="0"/>
    <xf numFmtId="0" fontId="17" fillId="57" borderId="75" applyNumberFormat="0" applyFont="0" applyAlignment="0" applyProtection="0"/>
    <xf numFmtId="4" fontId="31" fillId="62" borderId="71" applyNumberFormat="0" applyProtection="0">
      <alignment vertical="center"/>
    </xf>
    <xf numFmtId="4" fontId="34" fillId="111" borderId="71" applyNumberFormat="0" applyProtection="0">
      <alignment vertical="center"/>
    </xf>
    <xf numFmtId="4" fontId="34" fillId="111" borderId="71" applyNumberFormat="0" applyProtection="0">
      <alignment vertical="center"/>
    </xf>
    <xf numFmtId="4" fontId="31" fillId="62" borderId="71" applyNumberFormat="0" applyProtection="0">
      <alignment vertical="center"/>
    </xf>
    <xf numFmtId="4" fontId="31" fillId="62" borderId="71" applyNumberFormat="0" applyProtection="0">
      <alignment vertical="center"/>
    </xf>
    <xf numFmtId="4" fontId="32" fillId="62" borderId="71" applyNumberFormat="0" applyProtection="0">
      <alignment vertical="center"/>
    </xf>
    <xf numFmtId="4" fontId="95" fillId="111" borderId="71" applyNumberFormat="0" applyProtection="0">
      <alignment vertical="center"/>
    </xf>
    <xf numFmtId="4" fontId="95" fillId="111" borderId="71" applyNumberFormat="0" applyProtection="0">
      <alignment vertical="center"/>
    </xf>
    <xf numFmtId="4" fontId="32" fillId="62" borderId="71" applyNumberFormat="0" applyProtection="0">
      <alignment vertical="center"/>
    </xf>
    <xf numFmtId="4" fontId="31" fillId="62" borderId="71" applyNumberFormat="0" applyProtection="0">
      <alignment horizontal="left" vertical="center" indent="1"/>
    </xf>
    <xf numFmtId="4" fontId="96" fillId="111" borderId="71" applyNumberFormat="0" applyProtection="0">
      <alignment horizontal="left" vertical="center" indent="1"/>
    </xf>
    <xf numFmtId="4" fontId="96" fillId="111" borderId="71" applyNumberFormat="0" applyProtection="0">
      <alignment horizontal="left" vertical="center" indent="1"/>
    </xf>
    <xf numFmtId="4" fontId="31" fillId="62" borderId="71" applyNumberFormat="0" applyProtection="0">
      <alignment horizontal="left" vertical="center" indent="1"/>
    </xf>
    <xf numFmtId="4" fontId="31" fillId="62" borderId="71" applyNumberFormat="0" applyProtection="0">
      <alignment horizontal="left" vertical="center" indent="1"/>
    </xf>
    <xf numFmtId="0" fontId="31" fillId="62" borderId="71" applyNumberFormat="0" applyProtection="0">
      <alignment horizontal="left" vertical="top" indent="1"/>
    </xf>
    <xf numFmtId="4" fontId="33" fillId="64" borderId="71" applyNumberFormat="0" applyProtection="0">
      <alignment horizontal="right" vertical="center"/>
    </xf>
    <xf numFmtId="4" fontId="96" fillId="127" borderId="71" applyNumberFormat="0" applyProtection="0">
      <alignment horizontal="right" vertical="center"/>
    </xf>
    <xf numFmtId="4" fontId="96" fillId="127" borderId="71" applyNumberFormat="0" applyProtection="0">
      <alignment horizontal="right" vertical="center"/>
    </xf>
    <xf numFmtId="4" fontId="33" fillId="64" borderId="71" applyNumberFormat="0" applyProtection="0">
      <alignment horizontal="right" vertical="center"/>
    </xf>
    <xf numFmtId="4" fontId="33" fillId="64" borderId="71" applyNumberFormat="0" applyProtection="0">
      <alignment horizontal="right" vertical="center"/>
    </xf>
    <xf numFmtId="4" fontId="33" fillId="65" borderId="71" applyNumberFormat="0" applyProtection="0">
      <alignment horizontal="right" vertical="center"/>
    </xf>
    <xf numFmtId="4" fontId="96" fillId="95" borderId="71" applyNumberFormat="0" applyProtection="0">
      <alignment horizontal="right" vertical="center"/>
    </xf>
    <xf numFmtId="4" fontId="96" fillId="95" borderId="71" applyNumberFormat="0" applyProtection="0">
      <alignment horizontal="right" vertical="center"/>
    </xf>
    <xf numFmtId="4" fontId="33" fillId="65" borderId="71" applyNumberFormat="0" applyProtection="0">
      <alignment horizontal="right" vertical="center"/>
    </xf>
    <xf numFmtId="4" fontId="33" fillId="65" borderId="71" applyNumberFormat="0" applyProtection="0">
      <alignment horizontal="right" vertical="center"/>
    </xf>
    <xf numFmtId="4" fontId="33" fillId="66" borderId="71" applyNumberFormat="0" applyProtection="0">
      <alignment horizontal="right" vertical="center"/>
    </xf>
    <xf numFmtId="4" fontId="96" fillId="128" borderId="71" applyNumberFormat="0" applyProtection="0">
      <alignment horizontal="right" vertical="center"/>
    </xf>
    <xf numFmtId="4" fontId="96" fillId="128" borderId="71" applyNumberFormat="0" applyProtection="0">
      <alignment horizontal="right" vertical="center"/>
    </xf>
    <xf numFmtId="4" fontId="33" fillId="66" borderId="71" applyNumberFormat="0" applyProtection="0">
      <alignment horizontal="right" vertical="center"/>
    </xf>
    <xf numFmtId="4" fontId="33" fillId="66" borderId="71" applyNumberFormat="0" applyProtection="0">
      <alignment horizontal="right" vertical="center"/>
    </xf>
    <xf numFmtId="4" fontId="33" fillId="67" borderId="71" applyNumberFormat="0" applyProtection="0">
      <alignment horizontal="right" vertical="center"/>
    </xf>
    <xf numFmtId="4" fontId="96" fillId="80" borderId="71" applyNumberFormat="0" applyProtection="0">
      <alignment horizontal="right" vertical="center"/>
    </xf>
    <xf numFmtId="4" fontId="96" fillId="80" borderId="71" applyNumberFormat="0" applyProtection="0">
      <alignment horizontal="right" vertical="center"/>
    </xf>
    <xf numFmtId="4" fontId="33" fillId="67" borderId="71" applyNumberFormat="0" applyProtection="0">
      <alignment horizontal="right" vertical="center"/>
    </xf>
    <xf numFmtId="4" fontId="33" fillId="67" borderId="71" applyNumberFormat="0" applyProtection="0">
      <alignment horizontal="right" vertical="center"/>
    </xf>
    <xf numFmtId="4" fontId="33" fillId="68" borderId="71" applyNumberFormat="0" applyProtection="0">
      <alignment horizontal="right" vertical="center"/>
    </xf>
    <xf numFmtId="4" fontId="96" fillId="129" borderId="71" applyNumberFormat="0" applyProtection="0">
      <alignment horizontal="right" vertical="center"/>
    </xf>
    <xf numFmtId="4" fontId="96" fillId="129" borderId="71" applyNumberFormat="0" applyProtection="0">
      <alignment horizontal="right" vertical="center"/>
    </xf>
    <xf numFmtId="4" fontId="33" fillId="68" borderId="71" applyNumberFormat="0" applyProtection="0">
      <alignment horizontal="right" vertical="center"/>
    </xf>
    <xf numFmtId="4" fontId="33" fillId="68" borderId="71" applyNumberFormat="0" applyProtection="0">
      <alignment horizontal="right" vertical="center"/>
    </xf>
    <xf numFmtId="4" fontId="33" fillId="69" borderId="71" applyNumberFormat="0" applyProtection="0">
      <alignment horizontal="right" vertical="center"/>
    </xf>
    <xf numFmtId="4" fontId="96" fillId="83" borderId="71" applyNumberFormat="0" applyProtection="0">
      <alignment horizontal="right" vertical="center"/>
    </xf>
    <xf numFmtId="4" fontId="96" fillId="83" borderId="71" applyNumberFormat="0" applyProtection="0">
      <alignment horizontal="right" vertical="center"/>
    </xf>
    <xf numFmtId="4" fontId="33" fillId="69" borderId="71" applyNumberFormat="0" applyProtection="0">
      <alignment horizontal="right" vertical="center"/>
    </xf>
    <xf numFmtId="4" fontId="33" fillId="69" borderId="71" applyNumberFormat="0" applyProtection="0">
      <alignment horizontal="right" vertical="center"/>
    </xf>
    <xf numFmtId="4" fontId="33" fillId="70" borderId="71" applyNumberFormat="0" applyProtection="0">
      <alignment horizontal="right" vertical="center"/>
    </xf>
    <xf numFmtId="4" fontId="96" fillId="130" borderId="71" applyNumberFormat="0" applyProtection="0">
      <alignment horizontal="right" vertical="center"/>
    </xf>
    <xf numFmtId="4" fontId="96" fillId="130" borderId="71" applyNumberFormat="0" applyProtection="0">
      <alignment horizontal="right" vertical="center"/>
    </xf>
    <xf numFmtId="4" fontId="33" fillId="70" borderId="71" applyNumberFormat="0" applyProtection="0">
      <alignment horizontal="right" vertical="center"/>
    </xf>
    <xf numFmtId="4" fontId="33" fillId="70" borderId="71" applyNumberFormat="0" applyProtection="0">
      <alignment horizontal="right" vertical="center"/>
    </xf>
    <xf numFmtId="4" fontId="33" fillId="71" borderId="71" applyNumberFormat="0" applyProtection="0">
      <alignment horizontal="right" vertical="center"/>
    </xf>
    <xf numFmtId="4" fontId="96" fillId="131" borderId="71" applyNumberFormat="0" applyProtection="0">
      <alignment horizontal="right" vertical="center"/>
    </xf>
    <xf numFmtId="4" fontId="96" fillId="131" borderId="71" applyNumberFormat="0" applyProtection="0">
      <alignment horizontal="right" vertical="center"/>
    </xf>
    <xf numFmtId="4" fontId="33" fillId="71" borderId="71" applyNumberFormat="0" applyProtection="0">
      <alignment horizontal="right" vertical="center"/>
    </xf>
    <xf numFmtId="4" fontId="33" fillId="71" borderId="71" applyNumberFormat="0" applyProtection="0">
      <alignment horizontal="right" vertical="center"/>
    </xf>
    <xf numFmtId="4" fontId="33" fillId="72" borderId="71" applyNumberFormat="0" applyProtection="0">
      <alignment horizontal="right" vertical="center"/>
    </xf>
    <xf numFmtId="4" fontId="96" fillId="132" borderId="71" applyNumberFormat="0" applyProtection="0">
      <alignment horizontal="right" vertical="center"/>
    </xf>
    <xf numFmtId="4" fontId="96" fillId="132" borderId="71" applyNumberFormat="0" applyProtection="0">
      <alignment horizontal="right" vertical="center"/>
    </xf>
    <xf numFmtId="4" fontId="33" fillId="72" borderId="71" applyNumberFormat="0" applyProtection="0">
      <alignment horizontal="right" vertical="center"/>
    </xf>
    <xf numFmtId="4" fontId="33" fillId="72" borderId="71" applyNumberFormat="0" applyProtection="0">
      <alignment horizontal="right" vertical="center"/>
    </xf>
    <xf numFmtId="4" fontId="33" fillId="63" borderId="71" applyNumberFormat="0" applyProtection="0">
      <alignment horizontal="right" vertical="center"/>
    </xf>
    <xf numFmtId="4" fontId="96" fillId="93" borderId="71" applyNumberFormat="0" applyProtection="0">
      <alignment horizontal="right" vertical="center"/>
    </xf>
    <xf numFmtId="4" fontId="96" fillId="93" borderId="71" applyNumberFormat="0" applyProtection="0">
      <alignment horizontal="right" vertical="center"/>
    </xf>
    <xf numFmtId="4" fontId="33" fillId="63" borderId="71" applyNumberFormat="0" applyProtection="0">
      <alignment horizontal="right" vertical="center"/>
    </xf>
    <xf numFmtId="4" fontId="33" fillId="63" borderId="71" applyNumberFormat="0" applyProtection="0">
      <alignment horizontal="right" vertical="center"/>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center" indent="1"/>
    </xf>
    <xf numFmtId="0" fontId="17" fillId="75" borderId="71" applyNumberFormat="0" applyProtection="0">
      <alignment horizontal="left" vertical="top" indent="1"/>
    </xf>
    <xf numFmtId="0" fontId="70" fillId="75" borderId="71" applyNumberFormat="0" applyProtection="0">
      <alignment horizontal="left" vertical="top" indent="1"/>
    </xf>
    <xf numFmtId="0" fontId="17" fillId="75" borderId="71" applyNumberFormat="0" applyProtection="0">
      <alignment horizontal="left" vertical="top" indent="1"/>
    </xf>
    <xf numFmtId="0" fontId="17" fillId="75" borderId="71" applyNumberFormat="0" applyProtection="0">
      <alignment horizontal="left" vertical="top"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center" indent="1"/>
    </xf>
    <xf numFmtId="0" fontId="17" fillId="63" borderId="71" applyNumberFormat="0" applyProtection="0">
      <alignment horizontal="left" vertical="top" indent="1"/>
    </xf>
    <xf numFmtId="0" fontId="70" fillId="63" borderId="71" applyNumberFormat="0" applyProtection="0">
      <alignment horizontal="left" vertical="top" indent="1"/>
    </xf>
    <xf numFmtId="0" fontId="17" fillId="63" borderId="71" applyNumberFormat="0" applyProtection="0">
      <alignment horizontal="left" vertical="top" indent="1"/>
    </xf>
    <xf numFmtId="0" fontId="17" fillId="63" borderId="71" applyNumberFormat="0" applyProtection="0">
      <alignment horizontal="left" vertical="top"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center" indent="1"/>
    </xf>
    <xf numFmtId="0" fontId="17" fillId="76" borderId="71" applyNumberFormat="0" applyProtection="0">
      <alignment horizontal="left" vertical="top" indent="1"/>
    </xf>
    <xf numFmtId="0" fontId="70" fillId="76" borderId="71" applyNumberFormat="0" applyProtection="0">
      <alignment horizontal="left" vertical="top" indent="1"/>
    </xf>
    <xf numFmtId="0" fontId="17" fillId="76" borderId="71" applyNumberFormat="0" applyProtection="0">
      <alignment horizontal="left" vertical="top" indent="1"/>
    </xf>
    <xf numFmtId="0" fontId="17" fillId="76" borderId="71" applyNumberFormat="0" applyProtection="0">
      <alignment horizontal="left" vertical="top"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center" indent="1"/>
    </xf>
    <xf numFmtId="0" fontId="17" fillId="74" borderId="71" applyNumberFormat="0" applyProtection="0">
      <alignment horizontal="left" vertical="top" indent="1"/>
    </xf>
    <xf numFmtId="0" fontId="70" fillId="74" borderId="71" applyNumberFormat="0" applyProtection="0">
      <alignment horizontal="left" vertical="top" indent="1"/>
    </xf>
    <xf numFmtId="0" fontId="17" fillId="74" borderId="71" applyNumberFormat="0" applyProtection="0">
      <alignment horizontal="left" vertical="top" indent="1"/>
    </xf>
    <xf numFmtId="0" fontId="17" fillId="74" borderId="71" applyNumberFormat="0" applyProtection="0">
      <alignment horizontal="left" vertical="top" indent="1"/>
    </xf>
    <xf numFmtId="4" fontId="33" fillId="78" borderId="71" applyNumberFormat="0" applyProtection="0">
      <alignment vertical="center"/>
    </xf>
    <xf numFmtId="4" fontId="96" fillId="134" borderId="71" applyNumberFormat="0" applyProtection="0">
      <alignment vertical="center"/>
    </xf>
    <xf numFmtId="4" fontId="96" fillId="134" borderId="71" applyNumberFormat="0" applyProtection="0">
      <alignment vertical="center"/>
    </xf>
    <xf numFmtId="4" fontId="33" fillId="78" borderId="71" applyNumberFormat="0" applyProtection="0">
      <alignment vertical="center"/>
    </xf>
    <xf numFmtId="4" fontId="35"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5" fillId="78" borderId="71" applyNumberFormat="0" applyProtection="0">
      <alignment vertical="center"/>
    </xf>
    <xf numFmtId="4" fontId="33" fillId="78" borderId="71" applyNumberFormat="0" applyProtection="0">
      <alignment horizontal="left" vertical="center" indent="1"/>
    </xf>
    <xf numFmtId="4" fontId="34" fillId="93" borderId="81" applyNumberFormat="0" applyProtection="0">
      <alignment horizontal="left" vertical="center" indent="1"/>
    </xf>
    <xf numFmtId="4" fontId="34" fillId="93" borderId="81" applyNumberFormat="0" applyProtection="0">
      <alignment horizontal="left" vertical="center" indent="1"/>
    </xf>
    <xf numFmtId="4" fontId="33" fillId="78" borderId="71" applyNumberFormat="0" applyProtection="0">
      <alignment horizontal="left" vertical="center" indent="1"/>
    </xf>
    <xf numFmtId="0" fontId="33" fillId="78" borderId="71" applyNumberFormat="0" applyProtection="0">
      <alignment horizontal="left" vertical="top" indent="1"/>
    </xf>
    <xf numFmtId="4" fontId="33" fillId="74" borderId="71" applyNumberFormat="0" applyProtection="0">
      <alignment horizontal="right" vertical="center"/>
    </xf>
    <xf numFmtId="4" fontId="96" fillId="134" borderId="71" applyNumberFormat="0" applyProtection="0">
      <alignment horizontal="right" vertical="center"/>
    </xf>
    <xf numFmtId="4" fontId="96" fillId="134" borderId="71" applyNumberFormat="0" applyProtection="0">
      <alignment horizontal="right" vertical="center"/>
    </xf>
    <xf numFmtId="4" fontId="33" fillId="74" borderId="71" applyNumberFormat="0" applyProtection="0">
      <alignment horizontal="right" vertical="center"/>
    </xf>
    <xf numFmtId="4" fontId="33" fillId="74" borderId="71" applyNumberFormat="0" applyProtection="0">
      <alignment horizontal="right" vertical="center"/>
    </xf>
    <xf numFmtId="4" fontId="35"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5" fillId="74" borderId="71" applyNumberFormat="0" applyProtection="0">
      <alignment horizontal="right" vertical="center"/>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4" fillId="93" borderId="71" applyNumberFormat="0" applyProtection="0">
      <alignment horizontal="left" vertical="center" indent="1"/>
    </xf>
    <xf numFmtId="4" fontId="70" fillId="96" borderId="78" applyNumberFormat="0" applyProtection="0">
      <alignment horizontal="left" vertical="center" indent="1"/>
    </xf>
    <xf numFmtId="4" fontId="70" fillId="96" borderId="78" applyNumberFormat="0" applyProtection="0">
      <alignment horizontal="left" vertical="center" indent="1"/>
    </xf>
    <xf numFmtId="4" fontId="33" fillId="63" borderId="71" applyNumberFormat="0" applyProtection="0">
      <alignment horizontal="left" vertical="center" indent="1"/>
    </xf>
    <xf numFmtId="4" fontId="34" fillId="93" borderId="71" applyNumberFormat="0" applyProtection="0">
      <alignment horizontal="left" vertical="center" indent="1"/>
    </xf>
    <xf numFmtId="0" fontId="33" fillId="63" borderId="71" applyNumberFormat="0" applyProtection="0">
      <alignment horizontal="left" vertical="top" indent="1"/>
    </xf>
    <xf numFmtId="4" fontId="36" fillId="94" borderId="81" applyNumberFormat="0" applyProtection="0">
      <alignment horizontal="left" vertical="center" indent="1"/>
    </xf>
    <xf numFmtId="4" fontId="36" fillId="94" borderId="81" applyNumberFormat="0" applyProtection="0">
      <alignment horizontal="left" vertical="center" indent="1"/>
    </xf>
    <xf numFmtId="4" fontId="37"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7" fillId="74" borderId="71" applyNumberFormat="0" applyProtection="0">
      <alignment horizontal="right" vertical="center"/>
    </xf>
    <xf numFmtId="0" fontId="30" fillId="0" borderId="82" applyNumberFormat="0" applyFill="0" applyAlignment="0" applyProtection="0"/>
    <xf numFmtId="0" fontId="30" fillId="0" borderId="82" applyNumberFormat="0" applyFill="0" applyAlignment="0" applyProtection="0"/>
    <xf numFmtId="4" fontId="70" fillId="62" borderId="78" applyNumberFormat="0" applyProtection="0">
      <alignment vertical="center"/>
    </xf>
    <xf numFmtId="4" fontId="70" fillId="111" borderId="78" applyNumberFormat="0" applyProtection="0">
      <alignment horizontal="left" vertical="center" indent="1"/>
    </xf>
    <xf numFmtId="4" fontId="70" fillId="96" borderId="78" applyNumberFormat="0" applyProtection="0">
      <alignment horizontal="left" vertical="center" indent="1"/>
    </xf>
    <xf numFmtId="4" fontId="70" fillId="64" borderId="78" applyNumberFormat="0" applyProtection="0">
      <alignment horizontal="right" vertical="center"/>
    </xf>
    <xf numFmtId="4" fontId="70" fillId="112" borderId="78" applyNumberFormat="0" applyProtection="0">
      <alignment horizontal="right" vertical="center"/>
    </xf>
    <xf numFmtId="4" fontId="70" fillId="66" borderId="79" applyNumberFormat="0" applyProtection="0">
      <alignment horizontal="right" vertical="center"/>
    </xf>
    <xf numFmtId="4" fontId="70" fillId="67" borderId="78" applyNumberFormat="0" applyProtection="0">
      <alignment horizontal="right" vertical="center"/>
    </xf>
    <xf numFmtId="4" fontId="70" fillId="68" borderId="78" applyNumberFormat="0" applyProtection="0">
      <alignment horizontal="right" vertical="center"/>
    </xf>
    <xf numFmtId="4" fontId="70" fillId="69" borderId="78" applyNumberFormat="0" applyProtection="0">
      <alignment horizontal="right" vertical="center"/>
    </xf>
    <xf numFmtId="4" fontId="70" fillId="70" borderId="78" applyNumberFormat="0" applyProtection="0">
      <alignment horizontal="right" vertical="center"/>
    </xf>
    <xf numFmtId="4" fontId="70" fillId="71" borderId="78" applyNumberFormat="0" applyProtection="0">
      <alignment horizontal="right" vertical="center"/>
    </xf>
    <xf numFmtId="4" fontId="70" fillId="72" borderId="78" applyNumberFormat="0" applyProtection="0">
      <alignment horizontal="right" vertical="center"/>
    </xf>
    <xf numFmtId="4" fontId="70" fillId="73" borderId="79" applyNumberFormat="0" applyProtection="0">
      <alignment horizontal="left" vertical="center" indent="1"/>
    </xf>
    <xf numFmtId="4" fontId="70" fillId="63" borderId="78" applyNumberFormat="0" applyProtection="0">
      <alignment horizontal="right" vertical="center"/>
    </xf>
    <xf numFmtId="4" fontId="70" fillId="74" borderId="79" applyNumberFormat="0" applyProtection="0">
      <alignment horizontal="left" vertical="center" indent="1"/>
    </xf>
    <xf numFmtId="4" fontId="70" fillId="63" borderId="79" applyNumberFormat="0" applyProtection="0">
      <alignment horizontal="left" vertical="center" indent="1"/>
    </xf>
    <xf numFmtId="0" fontId="70" fillId="84" borderId="78" applyNumberFormat="0" applyProtection="0">
      <alignment horizontal="left" vertical="center" indent="1"/>
    </xf>
    <xf numFmtId="0" fontId="70" fillId="113" borderId="78" applyNumberFormat="0" applyProtection="0">
      <alignment horizontal="left" vertical="center" indent="1"/>
    </xf>
    <xf numFmtId="0" fontId="70" fillId="76" borderId="78" applyNumberFormat="0" applyProtection="0">
      <alignment horizontal="left" vertical="center" indent="1"/>
    </xf>
    <xf numFmtId="0" fontId="70" fillId="74" borderId="78" applyNumberFormat="0" applyProtection="0">
      <alignment horizontal="left" vertical="center" indent="1"/>
    </xf>
    <xf numFmtId="4" fontId="70" fillId="0" borderId="78" applyNumberFormat="0" applyProtection="0">
      <alignment horizontal="right" vertical="center"/>
    </xf>
    <xf numFmtId="4" fontId="33" fillId="63" borderId="71" applyNumberFormat="0" applyProtection="0">
      <alignment horizontal="left" vertical="center" indent="1"/>
    </xf>
    <xf numFmtId="0" fontId="31" fillId="62" borderId="71" applyNumberFormat="0" applyProtection="0">
      <alignment horizontal="left" vertical="top" indent="1"/>
    </xf>
    <xf numFmtId="4" fontId="70" fillId="96" borderId="78" applyNumberFormat="0" applyProtection="0">
      <alignment horizontal="left" vertical="center" indent="1"/>
    </xf>
    <xf numFmtId="4" fontId="37" fillId="74" borderId="71" applyNumberFormat="0" applyProtection="0">
      <alignment horizontal="right" vertical="center"/>
    </xf>
    <xf numFmtId="4" fontId="17" fillId="75" borderId="79" applyNumberFormat="0" applyProtection="0">
      <alignment horizontal="left" vertical="center" indent="1"/>
    </xf>
    <xf numFmtId="4" fontId="17" fillId="75" borderId="79" applyNumberFormat="0" applyProtection="0">
      <alignment horizontal="left" vertical="center" indent="1"/>
    </xf>
    <xf numFmtId="0" fontId="17" fillId="76" borderId="97" applyNumberFormat="0" applyProtection="0">
      <alignment horizontal="left" vertical="center" indent="1"/>
    </xf>
    <xf numFmtId="4" fontId="36" fillId="94" borderId="94" applyNumberFormat="0" applyProtection="0">
      <alignment horizontal="left" vertical="center" indent="1"/>
    </xf>
    <xf numFmtId="4" fontId="33" fillId="63" borderId="84" applyNumberFormat="0" applyProtection="0">
      <alignment horizontal="left" vertical="center" indent="1"/>
    </xf>
    <xf numFmtId="4" fontId="98" fillId="134" borderId="84" applyNumberFormat="0" applyProtection="0">
      <alignment horizontal="right" vertical="center"/>
    </xf>
    <xf numFmtId="0" fontId="30" fillId="0" borderId="95" applyNumberFormat="0" applyFill="0" applyAlignment="0" applyProtection="0"/>
    <xf numFmtId="4" fontId="96" fillId="95" borderId="84" applyNumberFormat="0" applyProtection="0">
      <alignment horizontal="right" vertical="center"/>
    </xf>
    <xf numFmtId="4" fontId="70" fillId="72" borderId="104" applyNumberFormat="0" applyProtection="0">
      <alignment horizontal="right" vertical="center"/>
    </xf>
    <xf numFmtId="4" fontId="70" fillId="74" borderId="131" applyNumberFormat="0" applyProtection="0">
      <alignment horizontal="left" vertical="center" indent="1"/>
    </xf>
    <xf numFmtId="4" fontId="33" fillId="72" borderId="84" applyNumberFormat="0" applyProtection="0">
      <alignment horizontal="right" vertical="center"/>
    </xf>
    <xf numFmtId="4" fontId="73" fillId="78" borderId="84" applyNumberFormat="0" applyProtection="0">
      <alignment vertical="center"/>
    </xf>
    <xf numFmtId="4" fontId="70" fillId="66" borderId="131" applyNumberFormat="0" applyProtection="0">
      <alignment horizontal="right" vertical="center"/>
    </xf>
    <xf numFmtId="4" fontId="98" fillId="134" borderId="84" applyNumberFormat="0" applyProtection="0">
      <alignment horizontal="right" vertical="center"/>
    </xf>
    <xf numFmtId="4" fontId="35" fillId="74" borderId="84" applyNumberFormat="0" applyProtection="0">
      <alignment horizontal="right" vertical="center"/>
    </xf>
    <xf numFmtId="4" fontId="97" fillId="134" borderId="97" applyNumberFormat="0" applyProtection="0">
      <alignment vertical="center"/>
    </xf>
    <xf numFmtId="4" fontId="34" fillId="111" borderId="110" applyNumberFormat="0" applyProtection="0">
      <alignment vertical="center"/>
    </xf>
    <xf numFmtId="4" fontId="33" fillId="78" borderId="110" applyNumberFormat="0" applyProtection="0">
      <alignment vertical="center"/>
    </xf>
    <xf numFmtId="4" fontId="70" fillId="96" borderId="91" applyNumberFormat="0" applyProtection="0">
      <alignment horizontal="left" vertical="center" indent="1"/>
    </xf>
    <xf numFmtId="4" fontId="34" fillId="93" borderId="110" applyNumberFormat="0" applyProtection="0">
      <alignment horizontal="left" vertical="center" indent="1"/>
    </xf>
    <xf numFmtId="0" fontId="17" fillId="57" borderId="88" applyNumberFormat="0" applyFont="0" applyAlignment="0" applyProtection="0"/>
    <xf numFmtId="0" fontId="17" fillId="76" borderId="110" applyNumberFormat="0" applyProtection="0">
      <alignment horizontal="left" vertical="top" indent="1"/>
    </xf>
    <xf numFmtId="0" fontId="65" fillId="58" borderId="87" applyNumberFormat="0" applyAlignment="0" applyProtection="0"/>
    <xf numFmtId="4" fontId="70" fillId="73" borderId="118" applyNumberFormat="0" applyProtection="0">
      <alignment horizontal="left" vertical="center" indent="1"/>
    </xf>
    <xf numFmtId="4" fontId="33" fillId="68" borderId="97" applyNumberFormat="0" applyProtection="0">
      <alignment horizontal="right" vertical="center"/>
    </xf>
    <xf numFmtId="0" fontId="17" fillId="74" borderId="110" applyNumberFormat="0" applyProtection="0">
      <alignment horizontal="left" vertical="center" indent="1"/>
    </xf>
    <xf numFmtId="4" fontId="96" fillId="131" borderId="97" applyNumberFormat="0" applyProtection="0">
      <alignment horizontal="right" vertical="center"/>
    </xf>
    <xf numFmtId="4" fontId="80" fillId="82" borderId="109" applyNumberFormat="0" applyProtection="0">
      <alignment vertical="center"/>
    </xf>
    <xf numFmtId="4" fontId="33" fillId="72" borderId="97" applyNumberFormat="0" applyProtection="0">
      <alignment horizontal="right" vertical="center"/>
    </xf>
    <xf numFmtId="4" fontId="31" fillId="62" borderId="97" applyNumberFormat="0" applyProtection="0">
      <alignment horizontal="left" vertical="center" indent="1"/>
    </xf>
    <xf numFmtId="4" fontId="37" fillId="74" borderId="84" applyNumberFormat="0" applyProtection="0">
      <alignment horizontal="right" vertical="center"/>
    </xf>
    <xf numFmtId="0" fontId="17" fillId="63" borderId="97" applyNumberFormat="0" applyProtection="0">
      <alignment horizontal="left" vertical="top" indent="1"/>
    </xf>
    <xf numFmtId="4" fontId="33" fillId="63" borderId="84" applyNumberFormat="0" applyProtection="0">
      <alignment horizontal="left" vertical="center" indent="1"/>
    </xf>
    <xf numFmtId="4" fontId="35" fillId="74" borderId="84" applyNumberFormat="0" applyProtection="0">
      <alignment horizontal="right" vertical="center"/>
    </xf>
    <xf numFmtId="0" fontId="17" fillId="74" borderId="84" applyNumberFormat="0" applyProtection="0">
      <alignment horizontal="left" vertical="top" indent="1"/>
    </xf>
    <xf numFmtId="0" fontId="17" fillId="76" borderId="84" applyNumberFormat="0" applyProtection="0">
      <alignment horizontal="left" vertical="top" indent="1"/>
    </xf>
    <xf numFmtId="0" fontId="17" fillId="63" borderId="84" applyNumberFormat="0" applyProtection="0">
      <alignment horizontal="left" vertical="top" indent="1"/>
    </xf>
    <xf numFmtId="0" fontId="17" fillId="63" borderId="84" applyNumberFormat="0" applyProtection="0">
      <alignment horizontal="left" vertical="center" indent="1"/>
    </xf>
    <xf numFmtId="4" fontId="96" fillId="130" borderId="110" applyNumberFormat="0" applyProtection="0">
      <alignment horizontal="right" vertical="center"/>
    </xf>
    <xf numFmtId="4" fontId="33" fillId="66" borderId="84" applyNumberFormat="0" applyProtection="0">
      <alignment horizontal="right" vertical="center"/>
    </xf>
    <xf numFmtId="4" fontId="33" fillId="65" borderId="84" applyNumberFormat="0" applyProtection="0">
      <alignment horizontal="right" vertical="center"/>
    </xf>
    <xf numFmtId="4" fontId="33" fillId="64" borderId="84" applyNumberFormat="0" applyProtection="0">
      <alignment horizontal="right" vertical="center"/>
    </xf>
    <xf numFmtId="4" fontId="96" fillId="80" borderId="123" applyNumberFormat="0" applyProtection="0">
      <alignment horizontal="right" vertical="center"/>
    </xf>
    <xf numFmtId="0" fontId="31" fillId="62" borderId="84" applyNumberFormat="0" applyProtection="0">
      <alignment horizontal="left" vertical="top" indent="1"/>
    </xf>
    <xf numFmtId="4" fontId="31" fillId="62" borderId="84" applyNumberFormat="0" applyProtection="0">
      <alignment horizontal="left" vertical="center" indent="1"/>
    </xf>
    <xf numFmtId="4" fontId="32" fillId="62" borderId="84" applyNumberFormat="0" applyProtection="0">
      <alignment vertical="center"/>
    </xf>
    <xf numFmtId="4" fontId="31" fillId="62" borderId="84" applyNumberFormat="0" applyProtection="0">
      <alignment vertical="center"/>
    </xf>
    <xf numFmtId="4" fontId="33" fillId="70" borderId="97" applyNumberFormat="0" applyProtection="0">
      <alignment horizontal="right" vertical="center"/>
    </xf>
    <xf numFmtId="4" fontId="70" fillId="70" borderId="104" applyNumberFormat="0" applyProtection="0">
      <alignment horizontal="right" vertical="center"/>
    </xf>
    <xf numFmtId="0" fontId="17" fillId="57" borderId="127" applyNumberFormat="0" applyFont="0" applyAlignment="0" applyProtection="0"/>
    <xf numFmtId="0" fontId="70" fillId="63" borderId="97" applyNumberFormat="0" applyProtection="0">
      <alignment horizontal="left" vertical="top" indent="1"/>
    </xf>
    <xf numFmtId="4" fontId="70" fillId="67" borderId="117" applyNumberFormat="0" applyProtection="0">
      <alignment horizontal="right" vertical="center"/>
    </xf>
    <xf numFmtId="0" fontId="17" fillId="63" borderId="123" applyNumberFormat="0" applyProtection="0">
      <alignment horizontal="left" vertical="top" indent="1"/>
    </xf>
    <xf numFmtId="4" fontId="97" fillId="134" borderId="110" applyNumberFormat="0" applyProtection="0">
      <alignment vertical="center"/>
    </xf>
    <xf numFmtId="0" fontId="17" fillId="76" borderId="97" applyNumberFormat="0" applyProtection="0">
      <alignment horizontal="left" vertical="center" indent="1"/>
    </xf>
    <xf numFmtId="4" fontId="33" fillId="72" borderId="97" applyNumberFormat="0" applyProtection="0">
      <alignment horizontal="right" vertical="center"/>
    </xf>
    <xf numFmtId="4" fontId="70" fillId="69" borderId="104" applyNumberFormat="0" applyProtection="0">
      <alignment horizontal="right" vertical="center"/>
    </xf>
    <xf numFmtId="4" fontId="33" fillId="67" borderId="110" applyNumberFormat="0" applyProtection="0">
      <alignment horizontal="right" vertical="center"/>
    </xf>
    <xf numFmtId="0" fontId="33" fillId="78" borderId="110" applyNumberFormat="0" applyProtection="0">
      <alignment horizontal="left" vertical="top" indent="1"/>
    </xf>
    <xf numFmtId="4" fontId="36" fillId="94" borderId="120" applyNumberFormat="0" applyProtection="0">
      <alignment horizontal="left" vertical="center" indent="1"/>
    </xf>
    <xf numFmtId="4" fontId="70" fillId="96" borderId="104" applyNumberFormat="0" applyProtection="0">
      <alignment horizontal="left" vertical="center" indent="1"/>
    </xf>
    <xf numFmtId="0" fontId="17" fillId="77" borderId="83" applyNumberFormat="0">
      <protection locked="0"/>
    </xf>
    <xf numFmtId="0" fontId="17" fillId="74" borderId="84" applyNumberFormat="0" applyProtection="0">
      <alignment horizontal="left" vertical="center" indent="1"/>
    </xf>
    <xf numFmtId="0" fontId="17" fillId="76" borderId="84" applyNumberFormat="0" applyProtection="0">
      <alignment horizontal="left" vertical="center" indent="1"/>
    </xf>
    <xf numFmtId="0" fontId="17" fillId="63" borderId="84" applyNumberFormat="0" applyProtection="0">
      <alignment horizontal="left" vertical="top" indent="1"/>
    </xf>
    <xf numFmtId="4" fontId="33" fillId="78" borderId="84" applyNumberFormat="0" applyProtection="0">
      <alignment vertical="center"/>
    </xf>
    <xf numFmtId="0" fontId="73" fillId="63" borderId="97" applyNumberFormat="0" applyProtection="0">
      <alignment horizontal="left" vertical="top" indent="1"/>
    </xf>
    <xf numFmtId="4" fontId="70" fillId="64" borderId="117" applyNumberFormat="0" applyProtection="0">
      <alignment horizontal="right" vertical="center"/>
    </xf>
    <xf numFmtId="4" fontId="33" fillId="69" borderId="97" applyNumberFormat="0" applyProtection="0">
      <alignment horizontal="right" vertical="center"/>
    </xf>
    <xf numFmtId="4" fontId="32" fillId="62" borderId="110" applyNumberFormat="0" applyProtection="0">
      <alignment vertical="center"/>
    </xf>
    <xf numFmtId="4" fontId="17" fillId="75" borderId="118" applyNumberFormat="0" applyProtection="0">
      <alignment horizontal="left" vertical="center" indent="1"/>
    </xf>
    <xf numFmtId="0" fontId="33" fillId="78" borderId="84" applyNumberFormat="0" applyProtection="0">
      <alignment horizontal="left" vertical="top" indent="1"/>
    </xf>
    <xf numFmtId="0" fontId="17" fillId="74" borderId="97" applyNumberFormat="0" applyProtection="0">
      <alignment horizontal="left" vertical="center" indent="1"/>
    </xf>
    <xf numFmtId="0" fontId="73" fillId="78" borderId="84" applyNumberFormat="0" applyProtection="0">
      <alignment horizontal="left" vertical="top" indent="1"/>
    </xf>
    <xf numFmtId="4" fontId="70" fillId="73" borderId="92" applyNumberFormat="0" applyProtection="0">
      <alignment horizontal="left" vertical="center" indent="1"/>
    </xf>
    <xf numFmtId="0" fontId="17" fillId="74" borderId="84" applyNumberFormat="0" applyProtection="0">
      <alignment horizontal="left" vertical="top" indent="1"/>
    </xf>
    <xf numFmtId="4" fontId="33" fillId="70" borderId="84" applyNumberFormat="0" applyProtection="0">
      <alignment horizontal="right" vertical="center"/>
    </xf>
    <xf numFmtId="0" fontId="70" fillId="74" borderId="84" applyNumberFormat="0" applyProtection="0">
      <alignment horizontal="left" vertical="top" indent="1"/>
    </xf>
    <xf numFmtId="4" fontId="70" fillId="64" borderId="91" applyNumberFormat="0" applyProtection="0">
      <alignment horizontal="right" vertical="center"/>
    </xf>
    <xf numFmtId="0" fontId="17" fillId="76" borderId="84" applyNumberFormat="0" applyProtection="0">
      <alignment horizontal="left" vertical="center" indent="1"/>
    </xf>
    <xf numFmtId="4" fontId="96" fillId="129" borderId="84" applyNumberFormat="0" applyProtection="0">
      <alignment horizontal="right" vertical="center"/>
    </xf>
    <xf numFmtId="4" fontId="31" fillId="62" borderId="84" applyNumberFormat="0" applyProtection="0">
      <alignment horizontal="left" vertical="center" indent="1"/>
    </xf>
    <xf numFmtId="4" fontId="37" fillId="74" borderId="84" applyNumberFormat="0" applyProtection="0">
      <alignment horizontal="right" vertical="center"/>
    </xf>
    <xf numFmtId="0" fontId="17" fillId="63" borderId="84" applyNumberFormat="0" applyProtection="0">
      <alignment horizontal="left" vertical="top" indent="1"/>
    </xf>
    <xf numFmtId="4" fontId="96" fillId="80" borderId="84" applyNumberFormat="0" applyProtection="0">
      <alignment horizontal="right" vertical="center"/>
    </xf>
    <xf numFmtId="4" fontId="17" fillId="75" borderId="92" applyNumberFormat="0" applyProtection="0">
      <alignment horizontal="left" vertical="center" indent="1"/>
    </xf>
    <xf numFmtId="4" fontId="70" fillId="96" borderId="91" applyNumberFormat="0" applyProtection="0">
      <alignment horizontal="left" vertical="center" indent="1"/>
    </xf>
    <xf numFmtId="0" fontId="17" fillId="75" borderId="84" applyNumberFormat="0" applyProtection="0">
      <alignment horizontal="left" vertical="center" indent="1"/>
    </xf>
    <xf numFmtId="4" fontId="33" fillId="65" borderId="84" applyNumberFormat="0" applyProtection="0">
      <alignment horizontal="right" vertical="center"/>
    </xf>
    <xf numFmtId="4" fontId="96" fillId="134" borderId="84" applyNumberFormat="0" applyProtection="0">
      <alignment horizontal="right" vertical="center"/>
    </xf>
    <xf numFmtId="4" fontId="96" fillId="93" borderId="84" applyNumberFormat="0" applyProtection="0">
      <alignment horizontal="right" vertical="center"/>
    </xf>
    <xf numFmtId="4" fontId="33" fillId="64" borderId="84" applyNumberFormat="0" applyProtection="0">
      <alignment horizontal="right" vertical="center"/>
    </xf>
    <xf numFmtId="0" fontId="70" fillId="84" borderId="91" applyNumberFormat="0" applyProtection="0">
      <alignment horizontal="left" vertical="center" indent="1"/>
    </xf>
    <xf numFmtId="4" fontId="97" fillId="134" borderId="84" applyNumberFormat="0" applyProtection="0">
      <alignment vertical="center"/>
    </xf>
    <xf numFmtId="4" fontId="33" fillId="71" borderId="84" applyNumberFormat="0" applyProtection="0">
      <alignment horizontal="right" vertical="center"/>
    </xf>
    <xf numFmtId="4" fontId="95" fillId="111" borderId="84" applyNumberFormat="0" applyProtection="0">
      <alignment vertical="center"/>
    </xf>
    <xf numFmtId="4" fontId="96" fillId="131" borderId="84" applyNumberFormat="0" applyProtection="0">
      <alignment horizontal="right" vertical="center"/>
    </xf>
    <xf numFmtId="0" fontId="17" fillId="74" borderId="110" applyNumberFormat="0" applyProtection="0">
      <alignment horizontal="left" vertical="center" indent="1"/>
    </xf>
    <xf numFmtId="0" fontId="17" fillId="63" borderId="110" applyNumberFormat="0" applyProtection="0">
      <alignment horizontal="left" vertical="center" indent="1"/>
    </xf>
    <xf numFmtId="4" fontId="70" fillId="72" borderId="104" applyNumberFormat="0" applyProtection="0">
      <alignment horizontal="right" vertical="center"/>
    </xf>
    <xf numFmtId="0" fontId="68" fillId="91" borderId="102" applyNumberFormat="0" applyAlignment="0" applyProtection="0"/>
    <xf numFmtId="0" fontId="65" fillId="58" borderId="126" applyNumberFormat="0" applyAlignment="0" applyProtection="0"/>
    <xf numFmtId="0" fontId="17" fillId="76" borderId="97" applyNumberFormat="0" applyProtection="0">
      <alignment horizontal="left" vertical="center" indent="1"/>
    </xf>
    <xf numFmtId="0" fontId="33" fillId="78" borderId="97" applyNumberFormat="0" applyProtection="0">
      <alignment horizontal="left" vertical="top" indent="1"/>
    </xf>
    <xf numFmtId="4" fontId="70" fillId="71" borderId="117" applyNumberFormat="0" applyProtection="0">
      <alignment horizontal="right" vertical="center"/>
    </xf>
    <xf numFmtId="4" fontId="80" fillId="111" borderId="117" applyNumberFormat="0" applyProtection="0">
      <alignment vertical="center"/>
    </xf>
    <xf numFmtId="4" fontId="96" fillId="134" borderId="110" applyNumberFormat="0" applyProtection="0">
      <alignment vertical="center"/>
    </xf>
    <xf numFmtId="0" fontId="70" fillId="57" borderId="104" applyNumberFormat="0" applyFont="0" applyAlignment="0" applyProtection="0"/>
    <xf numFmtId="4" fontId="70" fillId="66" borderId="105" applyNumberFormat="0" applyProtection="0">
      <alignment horizontal="right" vertical="center"/>
    </xf>
    <xf numFmtId="0" fontId="58" fillId="91" borderId="100" applyNumberFormat="0" applyAlignment="0" applyProtection="0"/>
    <xf numFmtId="4" fontId="70" fillId="68" borderId="117" applyNumberFormat="0" applyProtection="0">
      <alignment horizontal="right" vertical="center"/>
    </xf>
    <xf numFmtId="4" fontId="70" fillId="73" borderId="92" applyNumberFormat="0" applyProtection="0">
      <alignment horizontal="left" vertical="center" indent="1"/>
    </xf>
    <xf numFmtId="4" fontId="33" fillId="65" borderId="97" applyNumberFormat="0" applyProtection="0">
      <alignment horizontal="right" vertical="center"/>
    </xf>
    <xf numFmtId="0" fontId="17" fillId="74" borderId="84" applyNumberFormat="0" applyProtection="0">
      <alignment horizontal="left" vertical="center" indent="1"/>
    </xf>
    <xf numFmtId="4" fontId="33" fillId="71" borderId="84" applyNumberFormat="0" applyProtection="0">
      <alignment horizontal="right" vertical="center"/>
    </xf>
    <xf numFmtId="4" fontId="70" fillId="0" borderId="117" applyNumberFormat="0" applyProtection="0">
      <alignment horizontal="right" vertical="center"/>
    </xf>
    <xf numFmtId="4" fontId="33" fillId="72" borderId="110" applyNumberFormat="0" applyProtection="0">
      <alignment horizontal="right" vertical="center"/>
    </xf>
    <xf numFmtId="0" fontId="17" fillId="74" borderId="110" applyNumberFormat="0" applyProtection="0">
      <alignment horizontal="left" vertical="top" indent="1"/>
    </xf>
    <xf numFmtId="4" fontId="70" fillId="73" borderId="118" applyNumberFormat="0" applyProtection="0">
      <alignment horizontal="left" vertical="center" indent="1"/>
    </xf>
    <xf numFmtId="0" fontId="17" fillId="57" borderId="101" applyNumberFormat="0" applyFont="0" applyAlignment="0" applyProtection="0"/>
    <xf numFmtId="4" fontId="70" fillId="111" borderId="117" applyNumberFormat="0" applyProtection="0">
      <alignment horizontal="left" vertical="center" indent="1"/>
    </xf>
    <xf numFmtId="4" fontId="98" fillId="134" borderId="97" applyNumberFormat="0" applyProtection="0">
      <alignment horizontal="right" vertical="center"/>
    </xf>
    <xf numFmtId="4" fontId="33" fillId="66" borderId="110" applyNumberFormat="0" applyProtection="0">
      <alignment horizontal="right" vertical="center"/>
    </xf>
    <xf numFmtId="0" fontId="86" fillId="84" borderId="100" applyNumberFormat="0" applyAlignment="0" applyProtection="0"/>
    <xf numFmtId="0" fontId="17" fillId="63" borderId="123" applyNumberFormat="0" applyProtection="0">
      <alignment horizontal="left" vertical="center" indent="1"/>
    </xf>
    <xf numFmtId="4" fontId="96" fillId="95" borderId="110" applyNumberFormat="0" applyProtection="0">
      <alignment horizontal="right" vertical="center"/>
    </xf>
    <xf numFmtId="0" fontId="17" fillId="75" borderId="110" applyNumberFormat="0" applyProtection="0">
      <alignment horizontal="left" vertical="center" indent="1"/>
    </xf>
    <xf numFmtId="4" fontId="70" fillId="112" borderId="117" applyNumberFormat="0" applyProtection="0">
      <alignment horizontal="right" vertical="center"/>
    </xf>
    <xf numFmtId="0" fontId="70" fillId="76" borderId="97" applyNumberFormat="0" applyProtection="0">
      <alignment horizontal="left" vertical="top" indent="1"/>
    </xf>
    <xf numFmtId="4" fontId="33" fillId="78" borderId="97" applyNumberFormat="0" applyProtection="0">
      <alignment horizontal="left" vertical="center" indent="1"/>
    </xf>
    <xf numFmtId="4" fontId="73" fillId="84" borderId="84" applyNumberFormat="0" applyProtection="0">
      <alignment horizontal="left" vertical="center" indent="1"/>
    </xf>
    <xf numFmtId="4" fontId="70" fillId="71" borderId="91" applyNumberFormat="0" applyProtection="0">
      <alignment horizontal="right" vertical="center"/>
    </xf>
    <xf numFmtId="4" fontId="35" fillId="78" borderId="97" applyNumberFormat="0" applyProtection="0">
      <alignment vertical="center"/>
    </xf>
    <xf numFmtId="4" fontId="35" fillId="78" borderId="97" applyNumberFormat="0" applyProtection="0">
      <alignment vertical="center"/>
    </xf>
    <xf numFmtId="0" fontId="70" fillId="75" borderId="84" applyNumberFormat="0" applyProtection="0">
      <alignment horizontal="left" vertical="top" indent="1"/>
    </xf>
    <xf numFmtId="0" fontId="17" fillId="63" borderId="97" applyNumberFormat="0" applyProtection="0">
      <alignment horizontal="left" vertical="center" indent="1"/>
    </xf>
    <xf numFmtId="0" fontId="17" fillId="76" borderId="110" applyNumberFormat="0" applyProtection="0">
      <alignment horizontal="left" vertical="center" indent="1"/>
    </xf>
    <xf numFmtId="4" fontId="70" fillId="71" borderId="130" applyNumberFormat="0" applyProtection="0">
      <alignment horizontal="right" vertical="center"/>
    </xf>
    <xf numFmtId="4" fontId="33" fillId="74" borderId="110" applyNumberFormat="0" applyProtection="0">
      <alignment horizontal="right" vertical="center"/>
    </xf>
    <xf numFmtId="4" fontId="96" fillId="134" borderId="97" applyNumberFormat="0" applyProtection="0">
      <alignment horizontal="right" vertical="center"/>
    </xf>
    <xf numFmtId="0" fontId="17" fillId="63" borderId="97" applyNumberFormat="0" applyProtection="0">
      <alignment horizontal="left" vertical="top" indent="1"/>
    </xf>
    <xf numFmtId="0" fontId="33" fillId="78" borderId="84" applyNumberFormat="0" applyProtection="0">
      <alignment horizontal="left" vertical="top" indent="1"/>
    </xf>
    <xf numFmtId="4" fontId="76" fillId="77" borderId="104" applyNumberFormat="0" applyProtection="0">
      <alignment horizontal="right" vertical="center"/>
    </xf>
    <xf numFmtId="4" fontId="31" fillId="62" borderId="84" applyNumberFormat="0" applyProtection="0">
      <alignment vertical="center"/>
    </xf>
    <xf numFmtId="4" fontId="73" fillId="78" borderId="84" applyNumberFormat="0" applyProtection="0">
      <alignment vertical="center"/>
    </xf>
    <xf numFmtId="4" fontId="70" fillId="72" borderId="91" applyNumberFormat="0" applyProtection="0">
      <alignment horizontal="right" vertical="center"/>
    </xf>
    <xf numFmtId="0" fontId="17" fillId="74" borderId="84" applyNumberFormat="0" applyProtection="0">
      <alignment horizontal="left" vertical="center" indent="1"/>
    </xf>
    <xf numFmtId="0" fontId="70" fillId="63" borderId="84" applyNumberFormat="0" applyProtection="0">
      <alignment horizontal="left" vertical="top" indent="1"/>
    </xf>
    <xf numFmtId="4" fontId="70" fillId="96" borderId="91" applyNumberFormat="0" applyProtection="0">
      <alignment horizontal="left" vertical="center" indent="1"/>
    </xf>
    <xf numFmtId="0" fontId="17" fillId="76" borderId="84" applyNumberFormat="0" applyProtection="0">
      <alignment horizontal="left" vertical="center" indent="1"/>
    </xf>
    <xf numFmtId="4" fontId="32" fillId="62" borderId="84" applyNumberFormat="0" applyProtection="0">
      <alignment vertical="center"/>
    </xf>
    <xf numFmtId="4" fontId="36" fillId="94" borderId="94" applyNumberFormat="0" applyProtection="0">
      <alignment horizontal="left" vertical="center" indent="1"/>
    </xf>
    <xf numFmtId="0" fontId="17" fillId="63" borderId="84" applyNumberFormat="0" applyProtection="0">
      <alignment horizontal="left" vertical="center" indent="1"/>
    </xf>
    <xf numFmtId="4" fontId="17" fillId="75" borderId="92" applyNumberFormat="0" applyProtection="0">
      <alignment horizontal="left" vertical="center" indent="1"/>
    </xf>
    <xf numFmtId="4" fontId="70" fillId="96" borderId="91" applyNumberFormat="0" applyProtection="0">
      <alignment horizontal="left" vertical="center" indent="1"/>
    </xf>
    <xf numFmtId="0" fontId="17" fillId="75" borderId="84" applyNumberFormat="0" applyProtection="0">
      <alignment horizontal="left" vertical="center" indent="1"/>
    </xf>
    <xf numFmtId="0" fontId="92" fillId="84" borderId="113" applyNumberFormat="0" applyAlignment="0" applyProtection="0"/>
    <xf numFmtId="4" fontId="33" fillId="74" borderId="84" applyNumberFormat="0" applyProtection="0">
      <alignment horizontal="right" vertical="center"/>
    </xf>
    <xf numFmtId="4" fontId="33" fillId="63" borderId="84" applyNumberFormat="0" applyProtection="0">
      <alignment horizontal="right" vertical="center"/>
    </xf>
    <xf numFmtId="4" fontId="70" fillId="63" borderId="92" applyNumberFormat="0" applyProtection="0">
      <alignment horizontal="left" vertical="center" indent="1"/>
    </xf>
    <xf numFmtId="4" fontId="35" fillId="78" borderId="84" applyNumberFormat="0" applyProtection="0">
      <alignment vertical="center"/>
    </xf>
    <xf numFmtId="4" fontId="33" fillId="71" borderId="84" applyNumberFormat="0" applyProtection="0">
      <alignment horizontal="right" vertical="center"/>
    </xf>
    <xf numFmtId="0" fontId="70" fillId="74" borderId="91" applyNumberFormat="0" applyProtection="0">
      <alignment horizontal="left" vertical="center" indent="1"/>
    </xf>
    <xf numFmtId="4" fontId="70" fillId="96" borderId="91" applyNumberFormat="0" applyProtection="0">
      <alignment horizontal="left" vertical="center" indent="1"/>
    </xf>
    <xf numFmtId="0" fontId="70" fillId="74" borderId="104" applyNumberFormat="0" applyProtection="0">
      <alignment horizontal="left" vertical="center" indent="1"/>
    </xf>
    <xf numFmtId="4" fontId="70" fillId="96" borderId="91" applyNumberFormat="0" applyProtection="0">
      <alignment horizontal="left" vertical="center" indent="1"/>
    </xf>
    <xf numFmtId="4" fontId="31" fillId="62" borderId="110" applyNumberFormat="0" applyProtection="0">
      <alignment vertical="center"/>
    </xf>
    <xf numFmtId="4" fontId="70" fillId="73" borderId="92" applyNumberFormat="0" applyProtection="0">
      <alignment horizontal="left" vertical="center" indent="1"/>
    </xf>
    <xf numFmtId="4" fontId="33" fillId="71" borderId="84" applyNumberFormat="0" applyProtection="0">
      <alignment horizontal="right" vertical="center"/>
    </xf>
    <xf numFmtId="4" fontId="33" fillId="78" borderId="84" applyNumberFormat="0" applyProtection="0">
      <alignment horizontal="left" vertical="center" indent="1"/>
    </xf>
    <xf numFmtId="0" fontId="58" fillId="91" borderId="87" applyNumberFormat="0" applyAlignment="0" applyProtection="0"/>
    <xf numFmtId="4" fontId="70" fillId="70" borderId="104" applyNumberFormat="0" applyProtection="0">
      <alignment horizontal="right" vertical="center"/>
    </xf>
    <xf numFmtId="4" fontId="35" fillId="74" borderId="110" applyNumberFormat="0" applyProtection="0">
      <alignment horizontal="right" vertical="center"/>
    </xf>
    <xf numFmtId="4" fontId="70" fillId="96" borderId="91" applyNumberFormat="0" applyProtection="0">
      <alignment horizontal="left" vertical="center" indent="1"/>
    </xf>
    <xf numFmtId="4" fontId="96" fillId="132" borderId="97" applyNumberFormat="0" applyProtection="0">
      <alignment horizontal="right" vertical="center"/>
    </xf>
    <xf numFmtId="4" fontId="33" fillId="63" borderId="123" applyNumberFormat="0" applyProtection="0">
      <alignment horizontal="left" vertical="center" indent="1"/>
    </xf>
    <xf numFmtId="0" fontId="65" fillId="58" borderId="91" applyNumberFormat="0" applyAlignment="0" applyProtection="0"/>
    <xf numFmtId="4" fontId="70" fillId="70" borderId="91" applyNumberFormat="0" applyProtection="0">
      <alignment horizontal="right" vertical="center"/>
    </xf>
    <xf numFmtId="4" fontId="80" fillId="82" borderId="83" applyNumberFormat="0" applyProtection="0">
      <alignment vertical="center"/>
    </xf>
    <xf numFmtId="0" fontId="58" fillId="91" borderId="113" applyNumberFormat="0" applyAlignment="0" applyProtection="0"/>
    <xf numFmtId="4" fontId="33" fillId="74" borderId="97" applyNumberFormat="0" applyProtection="0">
      <alignment horizontal="right" vertical="center"/>
    </xf>
    <xf numFmtId="4" fontId="70" fillId="66" borderId="105" applyNumberFormat="0" applyProtection="0">
      <alignment horizontal="right" vertical="center"/>
    </xf>
    <xf numFmtId="0" fontId="70" fillId="113" borderId="104" applyNumberFormat="0" applyProtection="0">
      <alignment horizontal="left" vertical="center" indent="1"/>
    </xf>
    <xf numFmtId="4" fontId="34" fillId="93" borderId="107" applyNumberFormat="0" applyProtection="0">
      <alignment horizontal="left" vertical="center" indent="1"/>
    </xf>
    <xf numFmtId="4" fontId="34" fillId="93" borderId="97" applyNumberFormat="0" applyProtection="0">
      <alignment horizontal="left" vertical="center" indent="1"/>
    </xf>
    <xf numFmtId="4" fontId="96" fillId="131" borderId="110" applyNumberFormat="0" applyProtection="0">
      <alignment horizontal="right" vertical="center"/>
    </xf>
    <xf numFmtId="4" fontId="32" fillId="62" borderId="110" applyNumberFormat="0" applyProtection="0">
      <alignment vertical="center"/>
    </xf>
    <xf numFmtId="4" fontId="33" fillId="66" borderId="110" applyNumberFormat="0" applyProtection="0">
      <alignment horizontal="right" vertical="center"/>
    </xf>
    <xf numFmtId="0" fontId="33" fillId="63" borderId="97" applyNumberFormat="0" applyProtection="0">
      <alignment horizontal="left" vertical="top" indent="1"/>
    </xf>
    <xf numFmtId="0" fontId="17" fillId="63" borderId="97" applyNumberFormat="0" applyProtection="0">
      <alignment horizontal="left" vertical="center" indent="1"/>
    </xf>
    <xf numFmtId="0" fontId="70" fillId="74" borderId="104" applyNumberFormat="0" applyProtection="0">
      <alignment horizontal="left" vertical="center" indent="1"/>
    </xf>
    <xf numFmtId="0" fontId="65" fillId="58" borderId="87" applyNumberFormat="0" applyAlignment="0" applyProtection="0"/>
    <xf numFmtId="4" fontId="36" fillId="94" borderId="120" applyNumberFormat="0" applyProtection="0">
      <alignment horizontal="left" vertical="center" indent="1"/>
    </xf>
    <xf numFmtId="4" fontId="35" fillId="78" borderId="97" applyNumberFormat="0" applyProtection="0">
      <alignment vertical="center"/>
    </xf>
    <xf numFmtId="0" fontId="17" fillId="74" borderId="97" applyNumberFormat="0" applyProtection="0">
      <alignment horizontal="left" vertical="top" indent="1"/>
    </xf>
    <xf numFmtId="0" fontId="17" fillId="74" borderId="97" applyNumberFormat="0" applyProtection="0">
      <alignment horizontal="left" vertical="top" indent="1"/>
    </xf>
    <xf numFmtId="0" fontId="70" fillId="84" borderId="91" applyNumberFormat="0" applyProtection="0">
      <alignment horizontal="left" vertical="center" indent="1"/>
    </xf>
    <xf numFmtId="0" fontId="17" fillId="57" borderId="88" applyNumberFormat="0" applyFont="0" applyAlignment="0" applyProtection="0"/>
    <xf numFmtId="4" fontId="35" fillId="78" borderId="110" applyNumberFormat="0" applyProtection="0">
      <alignment vertical="center"/>
    </xf>
    <xf numFmtId="4" fontId="70" fillId="96" borderId="117" applyNumberFormat="0" applyProtection="0">
      <alignment horizontal="left" vertical="center" indent="1"/>
    </xf>
    <xf numFmtId="4" fontId="70" fillId="67" borderId="104" applyNumberFormat="0" applyProtection="0">
      <alignment horizontal="right" vertical="center"/>
    </xf>
    <xf numFmtId="4" fontId="70" fillId="70" borderId="91" applyNumberFormat="0" applyProtection="0">
      <alignment horizontal="right" vertical="center"/>
    </xf>
    <xf numFmtId="4" fontId="33" fillId="74" borderId="110" applyNumberFormat="0" applyProtection="0">
      <alignment horizontal="right" vertical="center"/>
    </xf>
    <xf numFmtId="4" fontId="70" fillId="64" borderId="91" applyNumberFormat="0" applyProtection="0">
      <alignment horizontal="right" vertical="center"/>
    </xf>
    <xf numFmtId="0" fontId="92" fillId="84" borderId="87" applyNumberFormat="0" applyAlignment="0" applyProtection="0"/>
    <xf numFmtId="4" fontId="73" fillId="84" borderId="97" applyNumberFormat="0" applyProtection="0">
      <alignment horizontal="left" vertical="center" indent="1"/>
    </xf>
    <xf numFmtId="4" fontId="70" fillId="67" borderId="91" applyNumberFormat="0" applyProtection="0">
      <alignment horizontal="right" vertical="center"/>
    </xf>
    <xf numFmtId="4" fontId="70" fillId="62" borderId="117" applyNumberFormat="0" applyProtection="0">
      <alignment vertical="center"/>
    </xf>
    <xf numFmtId="4" fontId="70" fillId="64" borderId="91" applyNumberFormat="0" applyProtection="0">
      <alignment horizontal="right" vertical="center"/>
    </xf>
    <xf numFmtId="0" fontId="65" fillId="58" borderId="87" applyNumberFormat="0" applyAlignment="0" applyProtection="0"/>
    <xf numFmtId="4" fontId="70" fillId="68" borderId="91" applyNumberFormat="0" applyProtection="0">
      <alignment horizontal="right" vertical="center"/>
    </xf>
    <xf numFmtId="4" fontId="34" fillId="93" borderId="120" applyNumberFormat="0" applyProtection="0">
      <alignment horizontal="left" vertical="center" indent="1"/>
    </xf>
    <xf numFmtId="0" fontId="92" fillId="84" borderId="87" applyNumberFormat="0" applyAlignment="0" applyProtection="0"/>
    <xf numFmtId="4" fontId="70" fillId="66" borderId="92" applyNumberFormat="0" applyProtection="0">
      <alignment horizontal="right" vertical="center"/>
    </xf>
    <xf numFmtId="4" fontId="70" fillId="112" borderId="91" applyNumberFormat="0" applyProtection="0">
      <alignment horizontal="right" vertical="center"/>
    </xf>
    <xf numFmtId="0" fontId="17" fillId="75" borderId="97" applyNumberFormat="0" applyProtection="0">
      <alignment horizontal="left" vertical="center" indent="1"/>
    </xf>
    <xf numFmtId="4" fontId="70" fillId="67" borderId="91" applyNumberFormat="0" applyProtection="0">
      <alignment horizontal="right" vertical="center"/>
    </xf>
    <xf numFmtId="0" fontId="65" fillId="58" borderId="87" applyNumberFormat="0" applyAlignment="0" applyProtection="0"/>
    <xf numFmtId="4" fontId="34" fillId="111" borderId="97" applyNumberFormat="0" applyProtection="0">
      <alignment vertical="center"/>
    </xf>
    <xf numFmtId="4" fontId="31" fillId="62" borderId="97" applyNumberFormat="0" applyProtection="0">
      <alignment vertical="center"/>
    </xf>
    <xf numFmtId="0" fontId="58" fillId="91" borderId="87" applyNumberFormat="0" applyAlignment="0" applyProtection="0"/>
    <xf numFmtId="4" fontId="70" fillId="69" borderId="91" applyNumberFormat="0" applyProtection="0">
      <alignment horizontal="right" vertical="center"/>
    </xf>
    <xf numFmtId="0" fontId="17" fillId="75" borderId="123" applyNumberFormat="0" applyProtection="0">
      <alignment horizontal="left" vertical="top" indent="1"/>
    </xf>
    <xf numFmtId="4" fontId="33" fillId="64" borderId="97" applyNumberFormat="0" applyProtection="0">
      <alignment horizontal="right" vertical="center"/>
    </xf>
    <xf numFmtId="0" fontId="65" fillId="58" borderId="87" applyNumberFormat="0" applyAlignment="0" applyProtection="0"/>
    <xf numFmtId="4" fontId="70" fillId="63" borderId="92" applyNumberFormat="0" applyProtection="0">
      <alignment horizontal="left" vertical="center" indent="1"/>
    </xf>
    <xf numFmtId="4" fontId="70" fillId="63" borderId="131" applyNumberFormat="0" applyProtection="0">
      <alignment horizontal="left" vertical="center" indent="1"/>
    </xf>
    <xf numFmtId="4" fontId="70" fillId="112" borderId="91" applyNumberFormat="0" applyProtection="0">
      <alignment horizontal="right" vertical="center"/>
    </xf>
    <xf numFmtId="4" fontId="70" fillId="66" borderId="92" applyNumberFormat="0" applyProtection="0">
      <alignment horizontal="right" vertical="center"/>
    </xf>
    <xf numFmtId="4" fontId="70" fillId="62" borderId="130" applyNumberFormat="0" applyProtection="0">
      <alignment vertical="center"/>
    </xf>
    <xf numFmtId="4" fontId="70" fillId="68" borderId="91" applyNumberFormat="0" applyProtection="0">
      <alignment horizontal="right" vertical="center"/>
    </xf>
    <xf numFmtId="4" fontId="33" fillId="64" borderId="110" applyNumberFormat="0" applyProtection="0">
      <alignment horizontal="right" vertical="center"/>
    </xf>
    <xf numFmtId="4" fontId="70" fillId="62" borderId="91" applyNumberFormat="0" applyProtection="0">
      <alignment vertical="center"/>
    </xf>
    <xf numFmtId="4" fontId="80" fillId="82" borderId="122" applyNumberFormat="0" applyProtection="0">
      <alignment vertical="center"/>
    </xf>
    <xf numFmtId="0" fontId="30" fillId="0" borderId="90" applyNumberFormat="0" applyFill="0" applyAlignment="0" applyProtection="0"/>
    <xf numFmtId="0" fontId="17" fillId="75" borderId="110" applyNumberFormat="0" applyProtection="0">
      <alignment horizontal="left" vertical="center" indent="1"/>
    </xf>
    <xf numFmtId="4" fontId="70" fillId="111" borderId="117" applyNumberFormat="0" applyProtection="0">
      <alignment horizontal="left" vertical="center" indent="1"/>
    </xf>
    <xf numFmtId="0" fontId="70" fillId="75" borderId="110" applyNumberFormat="0" applyProtection="0">
      <alignment horizontal="left" vertical="top" indent="1"/>
    </xf>
    <xf numFmtId="0" fontId="70" fillId="84" borderId="130" applyNumberFormat="0" applyProtection="0">
      <alignment horizontal="left" vertical="center" indent="1"/>
    </xf>
    <xf numFmtId="4" fontId="80" fillId="111" borderId="91" applyNumberFormat="0" applyProtection="0">
      <alignment vertical="center"/>
    </xf>
    <xf numFmtId="0" fontId="86" fillId="84" borderId="87" applyNumberFormat="0" applyAlignment="0" applyProtection="0"/>
    <xf numFmtId="0" fontId="30" fillId="0" borderId="103" applyNumberFormat="0" applyFill="0" applyAlignment="0" applyProtection="0"/>
    <xf numFmtId="4" fontId="34" fillId="93" borderId="123" applyNumberFormat="0" applyProtection="0">
      <alignment horizontal="left" vertical="center" indent="1"/>
    </xf>
    <xf numFmtId="0" fontId="92" fillId="84" borderId="87" applyNumberFormat="0" applyAlignment="0" applyProtection="0"/>
    <xf numFmtId="4" fontId="96" fillId="127" borderId="97" applyNumberFormat="0" applyProtection="0">
      <alignment horizontal="right" vertical="center"/>
    </xf>
    <xf numFmtId="0" fontId="17" fillId="57" borderId="127" applyNumberFormat="0" applyFont="0" applyAlignment="0" applyProtection="0"/>
    <xf numFmtId="4" fontId="96" fillId="111" borderId="110" applyNumberFormat="0" applyProtection="0">
      <alignment horizontal="left" vertical="center" indent="1"/>
    </xf>
    <xf numFmtId="0" fontId="72" fillId="75" borderId="132" applyBorder="0"/>
    <xf numFmtId="4" fontId="95" fillId="111" borderId="110" applyNumberFormat="0" applyProtection="0">
      <alignment vertical="center"/>
    </xf>
    <xf numFmtId="4" fontId="96" fillId="80" borderId="97" applyNumberFormat="0" applyProtection="0">
      <alignment horizontal="right" vertical="center"/>
    </xf>
    <xf numFmtId="0" fontId="17" fillId="77" borderId="109" applyNumberFormat="0">
      <protection locked="0"/>
    </xf>
    <xf numFmtId="4" fontId="96" fillId="129" borderId="97" applyNumberFormat="0" applyProtection="0">
      <alignment horizontal="right" vertical="center"/>
    </xf>
    <xf numFmtId="0" fontId="17" fillId="77" borderId="122" applyNumberFormat="0">
      <protection locked="0"/>
    </xf>
    <xf numFmtId="4" fontId="33" fillId="68" borderId="97" applyNumberFormat="0" applyProtection="0">
      <alignment horizontal="right" vertical="center"/>
    </xf>
    <xf numFmtId="0" fontId="70" fillId="84" borderId="117" applyNumberFormat="0" applyProtection="0">
      <alignment horizontal="left" vertical="center" indent="1"/>
    </xf>
    <xf numFmtId="4" fontId="96" fillId="95" borderId="97" applyNumberFormat="0" applyProtection="0">
      <alignment horizontal="right" vertical="center"/>
    </xf>
    <xf numFmtId="4" fontId="33" fillId="65" borderId="110" applyNumberFormat="0" applyProtection="0">
      <alignment horizontal="right" vertical="center"/>
    </xf>
    <xf numFmtId="4" fontId="70" fillId="67" borderId="91" applyNumberFormat="0" applyProtection="0">
      <alignment horizontal="right" vertical="center"/>
    </xf>
    <xf numFmtId="4" fontId="96" fillId="134" borderId="110" applyNumberFormat="0" applyProtection="0">
      <alignment horizontal="right" vertical="center"/>
    </xf>
    <xf numFmtId="0" fontId="17" fillId="57" borderId="127" applyNumberFormat="0" applyFont="0" applyAlignment="0" applyProtection="0"/>
    <xf numFmtId="4" fontId="33" fillId="74" borderId="97" applyNumberFormat="0" applyProtection="0">
      <alignment horizontal="right" vertical="center"/>
    </xf>
    <xf numFmtId="4" fontId="33" fillId="78" borderId="97" applyNumberFormat="0" applyProtection="0">
      <alignment horizontal="left" vertical="center" indent="1"/>
    </xf>
    <xf numFmtId="4" fontId="33" fillId="70" borderId="97" applyNumberFormat="0" applyProtection="0">
      <alignment horizontal="right" vertical="center"/>
    </xf>
    <xf numFmtId="0" fontId="68" fillId="91" borderId="89" applyNumberFormat="0" applyAlignment="0" applyProtection="0"/>
    <xf numFmtId="4" fontId="33" fillId="78" borderId="123" applyNumberFormat="0" applyProtection="0">
      <alignment vertical="center"/>
    </xf>
    <xf numFmtId="4" fontId="70" fillId="68" borderId="104" applyNumberFormat="0" applyProtection="0">
      <alignment horizontal="right" vertical="center"/>
    </xf>
    <xf numFmtId="173" fontId="82" fillId="0" borderId="98"/>
    <xf numFmtId="4" fontId="33" fillId="68" borderId="84" applyNumberFormat="0" applyProtection="0">
      <alignment horizontal="right" vertical="center"/>
    </xf>
    <xf numFmtId="0" fontId="33" fillId="63" borderId="110" applyNumberFormat="0" applyProtection="0">
      <alignment horizontal="left" vertical="top" indent="1"/>
    </xf>
    <xf numFmtId="4" fontId="36" fillId="94" borderId="120" applyNumberFormat="0" applyProtection="0">
      <alignment horizontal="left" vertical="center" indent="1"/>
    </xf>
    <xf numFmtId="0" fontId="70" fillId="114" borderId="109"/>
    <xf numFmtId="4" fontId="96" fillId="93" borderId="84" applyNumberFormat="0" applyProtection="0">
      <alignment horizontal="right" vertical="center"/>
    </xf>
    <xf numFmtId="4" fontId="34" fillId="111" borderId="84" applyNumberFormat="0" applyProtection="0">
      <alignment vertical="center"/>
    </xf>
    <xf numFmtId="4" fontId="70" fillId="96" borderId="104" applyNumberFormat="0" applyProtection="0">
      <alignment horizontal="left" vertical="center" indent="1"/>
    </xf>
    <xf numFmtId="4" fontId="33" fillId="78" borderId="123" applyNumberFormat="0" applyProtection="0">
      <alignment horizontal="left" vertical="center" indent="1"/>
    </xf>
    <xf numFmtId="0" fontId="17" fillId="63" borderId="110" applyNumberFormat="0" applyProtection="0">
      <alignment horizontal="left" vertical="center" indent="1"/>
    </xf>
    <xf numFmtId="0" fontId="17" fillId="76" borderId="110" applyNumberFormat="0" applyProtection="0">
      <alignment horizontal="left" vertical="center" indent="1"/>
    </xf>
    <xf numFmtId="0" fontId="72" fillId="75" borderId="93" applyBorder="0"/>
    <xf numFmtId="0" fontId="17" fillId="75" borderId="97" applyNumberFormat="0" applyProtection="0">
      <alignment horizontal="left" vertical="center" indent="1"/>
    </xf>
    <xf numFmtId="4" fontId="33" fillId="74" borderId="97" applyNumberFormat="0" applyProtection="0">
      <alignment horizontal="right" vertical="center"/>
    </xf>
    <xf numFmtId="0" fontId="31" fillId="62" borderId="97" applyNumberFormat="0" applyProtection="0">
      <alignment horizontal="left" vertical="top" indent="1"/>
    </xf>
    <xf numFmtId="4" fontId="33" fillId="65" borderId="97" applyNumberFormat="0" applyProtection="0">
      <alignment horizontal="right" vertical="center"/>
    </xf>
    <xf numFmtId="4" fontId="31" fillId="62" borderId="84" applyNumberFormat="0" applyProtection="0">
      <alignment horizontal="left" vertical="center" indent="1"/>
    </xf>
    <xf numFmtId="0" fontId="92" fillId="84" borderId="87" applyNumberFormat="0" applyAlignment="0" applyProtection="0"/>
    <xf numFmtId="0" fontId="58" fillId="91" borderId="100" applyNumberFormat="0" applyAlignment="0" applyProtection="0"/>
    <xf numFmtId="4" fontId="33" fillId="68" borderId="123" applyNumberFormat="0" applyProtection="0">
      <alignment horizontal="right" vertical="center"/>
    </xf>
    <xf numFmtId="0" fontId="17" fillId="74" borderId="97" applyNumberFormat="0" applyProtection="0">
      <alignment horizontal="left" vertical="center" indent="1"/>
    </xf>
    <xf numFmtId="4" fontId="33" fillId="67" borderId="123" applyNumberFormat="0" applyProtection="0">
      <alignment horizontal="right" vertical="center"/>
    </xf>
    <xf numFmtId="0" fontId="17" fillId="74" borderId="97" applyNumberFormat="0" applyProtection="0">
      <alignment horizontal="left" vertical="center" indent="1"/>
    </xf>
    <xf numFmtId="4" fontId="32" fillId="62" borderId="97" applyNumberFormat="0" applyProtection="0">
      <alignment vertical="center"/>
    </xf>
    <xf numFmtId="4" fontId="96" fillId="134" borderId="97" applyNumberFormat="0" applyProtection="0">
      <alignment vertical="center"/>
    </xf>
    <xf numFmtId="4" fontId="33" fillId="74" borderId="97" applyNumberFormat="0" applyProtection="0">
      <alignment horizontal="right" vertical="center"/>
    </xf>
    <xf numFmtId="0" fontId="17" fillId="74" borderId="97" applyNumberFormat="0" applyProtection="0">
      <alignment horizontal="left" vertical="center" indent="1"/>
    </xf>
    <xf numFmtId="4" fontId="96" fillId="130" borderId="97" applyNumberFormat="0" applyProtection="0">
      <alignment horizontal="right" vertical="center"/>
    </xf>
    <xf numFmtId="0" fontId="17" fillId="74" borderId="123" applyNumberFormat="0" applyProtection="0">
      <alignment horizontal="left" vertical="top" indent="1"/>
    </xf>
    <xf numFmtId="4" fontId="17" fillId="75" borderId="105" applyNumberFormat="0" applyProtection="0">
      <alignment horizontal="left" vertical="center" indent="1"/>
    </xf>
    <xf numFmtId="4" fontId="80" fillId="111" borderId="130" applyNumberFormat="0" applyProtection="0">
      <alignment vertical="center"/>
    </xf>
    <xf numFmtId="0" fontId="17" fillId="75" borderId="123" applyNumberFormat="0" applyProtection="0">
      <alignment horizontal="left" vertical="center" indent="1"/>
    </xf>
    <xf numFmtId="4" fontId="35" fillId="78" borderId="110" applyNumberFormat="0" applyProtection="0">
      <alignment vertical="center"/>
    </xf>
    <xf numFmtId="0" fontId="17" fillId="76" borderId="110" applyNumberFormat="0" applyProtection="0">
      <alignment horizontal="left" vertical="center" indent="1"/>
    </xf>
    <xf numFmtId="4" fontId="36" fillId="94" borderId="107" applyNumberFormat="0" applyProtection="0">
      <alignment horizontal="left" vertical="center" indent="1"/>
    </xf>
    <xf numFmtId="4" fontId="70" fillId="68" borderId="91" applyNumberFormat="0" applyProtection="0">
      <alignment horizontal="right" vertical="center"/>
    </xf>
    <xf numFmtId="4" fontId="70" fillId="70" borderId="117" applyNumberFormat="0" applyProtection="0">
      <alignment horizontal="right" vertical="center"/>
    </xf>
    <xf numFmtId="4" fontId="33" fillId="64" borderId="110" applyNumberFormat="0" applyProtection="0">
      <alignment horizontal="right" vertical="center"/>
    </xf>
    <xf numFmtId="0" fontId="17" fillId="77" borderId="109" applyNumberFormat="0">
      <protection locked="0"/>
    </xf>
    <xf numFmtId="4" fontId="33" fillId="68" borderId="97" applyNumberFormat="0" applyProtection="0">
      <alignment horizontal="right" vertical="center"/>
    </xf>
    <xf numFmtId="4" fontId="37" fillId="74" borderId="123" applyNumberFormat="0" applyProtection="0">
      <alignment horizontal="right" vertical="center"/>
    </xf>
    <xf numFmtId="4" fontId="33" fillId="78" borderId="84" applyNumberFormat="0" applyProtection="0">
      <alignment vertical="center"/>
    </xf>
    <xf numFmtId="4" fontId="33" fillId="69" borderId="84" applyNumberFormat="0" applyProtection="0">
      <alignment horizontal="right" vertical="center"/>
    </xf>
    <xf numFmtId="4" fontId="75" fillId="79" borderId="105" applyNumberFormat="0" applyProtection="0">
      <alignment horizontal="left" vertical="center" indent="1"/>
    </xf>
    <xf numFmtId="0" fontId="68" fillId="91" borderId="102" applyNumberFormat="0" applyAlignment="0" applyProtection="0"/>
    <xf numFmtId="0" fontId="30" fillId="0" borderId="108" applyNumberFormat="0" applyFill="0" applyAlignment="0" applyProtection="0"/>
    <xf numFmtId="0" fontId="17" fillId="78" borderId="101" applyNumberFormat="0" applyFont="0" applyAlignment="0" applyProtection="0"/>
    <xf numFmtId="4" fontId="31" fillId="62" borderId="97" applyNumberFormat="0" applyProtection="0">
      <alignment vertical="center"/>
    </xf>
    <xf numFmtId="4" fontId="33" fillId="69" borderId="97" applyNumberFormat="0" applyProtection="0">
      <alignment horizontal="right" vertical="center"/>
    </xf>
    <xf numFmtId="4" fontId="96" fillId="111" borderId="84" applyNumberFormat="0" applyProtection="0">
      <alignment horizontal="left" vertical="center" indent="1"/>
    </xf>
    <xf numFmtId="4" fontId="31" fillId="62" borderId="84" applyNumberFormat="0" applyProtection="0">
      <alignment horizontal="left" vertical="center" indent="1"/>
    </xf>
    <xf numFmtId="4" fontId="32" fillId="62" borderId="84" applyNumberFormat="0" applyProtection="0">
      <alignment vertical="center"/>
    </xf>
    <xf numFmtId="4" fontId="95" fillId="111" borderId="84" applyNumberFormat="0" applyProtection="0">
      <alignment vertical="center"/>
    </xf>
    <xf numFmtId="0" fontId="70" fillId="76" borderId="130" applyNumberFormat="0" applyProtection="0">
      <alignment horizontal="left" vertical="center" indent="1"/>
    </xf>
    <xf numFmtId="4" fontId="33" fillId="74" borderId="123" applyNumberFormat="0" applyProtection="0">
      <alignment horizontal="right" vertical="center"/>
    </xf>
    <xf numFmtId="4" fontId="70" fillId="74" borderId="105" applyNumberFormat="0" applyProtection="0">
      <alignment horizontal="left" vertical="center" indent="1"/>
    </xf>
    <xf numFmtId="4" fontId="70" fillId="96" borderId="117" applyNumberFormat="0" applyProtection="0">
      <alignment horizontal="left" vertical="center" indent="1"/>
    </xf>
    <xf numFmtId="0" fontId="17" fillId="63" borderId="110" applyNumberFormat="0" applyProtection="0">
      <alignment horizontal="left" vertical="top" indent="1"/>
    </xf>
    <xf numFmtId="4" fontId="37" fillId="74" borderId="97" applyNumberFormat="0" applyProtection="0">
      <alignment horizontal="right" vertical="center"/>
    </xf>
    <xf numFmtId="4" fontId="96" fillId="93" borderId="97" applyNumberFormat="0" applyProtection="0">
      <alignment horizontal="right" vertical="center"/>
    </xf>
    <xf numFmtId="0" fontId="31" fillId="62" borderId="110" applyNumberFormat="0" applyProtection="0">
      <alignment horizontal="left" vertical="top" indent="1"/>
    </xf>
    <xf numFmtId="0" fontId="73" fillId="78" borderId="97" applyNumberFormat="0" applyProtection="0">
      <alignment horizontal="left" vertical="top" indent="1"/>
    </xf>
    <xf numFmtId="4" fontId="35" fillId="78" borderId="123" applyNumberFormat="0" applyProtection="0">
      <alignment vertical="center"/>
    </xf>
    <xf numFmtId="4" fontId="36" fillId="94" borderId="107" applyNumberFormat="0" applyProtection="0">
      <alignment horizontal="left" vertical="center" indent="1"/>
    </xf>
    <xf numFmtId="0" fontId="17" fillId="77" borderId="122" applyNumberFormat="0">
      <protection locked="0"/>
    </xf>
    <xf numFmtId="4" fontId="80" fillId="81" borderId="130" applyNumberFormat="0" applyProtection="0">
      <alignment horizontal="right" vertical="center"/>
    </xf>
    <xf numFmtId="4" fontId="96" fillId="83" borderId="110" applyNumberFormat="0" applyProtection="0">
      <alignment horizontal="right" vertical="center"/>
    </xf>
    <xf numFmtId="0" fontId="58" fillId="91" borderId="87" applyNumberFormat="0" applyAlignment="0" applyProtection="0"/>
    <xf numFmtId="0" fontId="17" fillId="78" borderId="101" applyNumberFormat="0" applyFont="0" applyAlignment="0" applyProtection="0"/>
    <xf numFmtId="0" fontId="31" fillId="62" borderId="97" applyNumberFormat="0" applyProtection="0">
      <alignment horizontal="left" vertical="top" indent="1"/>
    </xf>
    <xf numFmtId="0" fontId="86" fillId="84" borderId="87" applyNumberFormat="0" applyAlignment="0" applyProtection="0"/>
    <xf numFmtId="4" fontId="70" fillId="68" borderId="130" applyNumberFormat="0" applyProtection="0">
      <alignment horizontal="right" vertical="center"/>
    </xf>
    <xf numFmtId="4" fontId="70" fillId="0" borderId="104" applyNumberFormat="0" applyProtection="0">
      <alignment horizontal="right" vertical="center"/>
    </xf>
    <xf numFmtId="4" fontId="96" fillId="95" borderId="97" applyNumberFormat="0" applyProtection="0">
      <alignment horizontal="right" vertical="center"/>
    </xf>
    <xf numFmtId="0" fontId="17" fillId="75" borderId="97" applyNumberFormat="0" applyProtection="0">
      <alignment horizontal="left" vertical="top" indent="1"/>
    </xf>
    <xf numFmtId="0" fontId="68" fillId="84" borderId="102" applyNumberFormat="0" applyAlignment="0" applyProtection="0"/>
    <xf numFmtId="0" fontId="17" fillId="63" borderId="97" applyNumberFormat="0" applyProtection="0">
      <alignment horizontal="left" vertical="top" indent="1"/>
    </xf>
    <xf numFmtId="4" fontId="96" fillId="134" borderId="97" applyNumberFormat="0" applyProtection="0">
      <alignment vertical="center"/>
    </xf>
    <xf numFmtId="4" fontId="37" fillId="74" borderId="97" applyNumberFormat="0" applyProtection="0">
      <alignment horizontal="right" vertical="center"/>
    </xf>
    <xf numFmtId="4" fontId="75" fillId="79" borderId="118" applyNumberFormat="0" applyProtection="0">
      <alignment horizontal="left" vertical="center" indent="1"/>
    </xf>
    <xf numFmtId="4" fontId="33" fillId="66" borderId="97" applyNumberFormat="0" applyProtection="0">
      <alignment horizontal="right" vertical="center"/>
    </xf>
    <xf numFmtId="0" fontId="17" fillId="75" borderId="110" applyNumberFormat="0" applyProtection="0">
      <alignment horizontal="left" vertical="top" indent="1"/>
    </xf>
    <xf numFmtId="4" fontId="70" fillId="64" borderId="117" applyNumberFormat="0" applyProtection="0">
      <alignment horizontal="right" vertical="center"/>
    </xf>
    <xf numFmtId="0" fontId="58" fillId="91" borderId="100" applyNumberFormat="0" applyAlignment="0" applyProtection="0"/>
    <xf numFmtId="0" fontId="17" fillId="77" borderId="109" applyNumberFormat="0">
      <protection locked="0"/>
    </xf>
    <xf numFmtId="4" fontId="70" fillId="67" borderId="104" applyNumberFormat="0" applyProtection="0">
      <alignment horizontal="right" vertical="center"/>
    </xf>
    <xf numFmtId="4" fontId="35" fillId="74" borderId="97" applyNumberFormat="0" applyProtection="0">
      <alignment horizontal="right" vertical="center"/>
    </xf>
    <xf numFmtId="4" fontId="17" fillId="75" borderId="105" applyNumberFormat="0" applyProtection="0">
      <alignment horizontal="left" vertical="center" indent="1"/>
    </xf>
    <xf numFmtId="4" fontId="70" fillId="63" borderId="104" applyNumberFormat="0" applyProtection="0">
      <alignment horizontal="right" vertical="center"/>
    </xf>
    <xf numFmtId="4" fontId="96" fillId="80" borderId="97" applyNumberFormat="0" applyProtection="0">
      <alignment horizontal="right" vertical="center"/>
    </xf>
    <xf numFmtId="4" fontId="33" fillId="67" borderId="110" applyNumberFormat="0" applyProtection="0">
      <alignment horizontal="right" vertical="center"/>
    </xf>
    <xf numFmtId="4" fontId="33" fillId="64" borderId="123" applyNumberFormat="0" applyProtection="0">
      <alignment horizontal="right" vertical="center"/>
    </xf>
    <xf numFmtId="0" fontId="33" fillId="78" borderId="97" applyNumberFormat="0" applyProtection="0">
      <alignment horizontal="left" vertical="top" indent="1"/>
    </xf>
    <xf numFmtId="4" fontId="33" fillId="71" borderId="97" applyNumberFormat="0" applyProtection="0">
      <alignment horizontal="right" vertical="center"/>
    </xf>
    <xf numFmtId="0" fontId="17" fillId="57" borderId="101" applyNumberFormat="0" applyFont="0" applyAlignment="0" applyProtection="0"/>
    <xf numFmtId="4" fontId="33" fillId="66" borderId="97" applyNumberFormat="0" applyProtection="0">
      <alignment horizontal="right" vertical="center"/>
    </xf>
    <xf numFmtId="0" fontId="65" fillId="58" borderId="104" applyNumberFormat="0" applyAlignment="0" applyProtection="0"/>
    <xf numFmtId="4" fontId="70" fillId="72" borderId="104" applyNumberFormat="0" applyProtection="0">
      <alignment horizontal="right" vertical="center"/>
    </xf>
    <xf numFmtId="4" fontId="33" fillId="64" borderId="97" applyNumberFormat="0" applyProtection="0">
      <alignment horizontal="right" vertical="center"/>
    </xf>
    <xf numFmtId="4" fontId="33" fillId="67" borderId="97" applyNumberFormat="0" applyProtection="0">
      <alignment horizontal="right" vertical="center"/>
    </xf>
    <xf numFmtId="4" fontId="34" fillId="93" borderId="97" applyNumberFormat="0" applyProtection="0">
      <alignment horizontal="left" vertical="center" indent="1"/>
    </xf>
    <xf numFmtId="4" fontId="70" fillId="73" borderId="105" applyNumberFormat="0" applyProtection="0">
      <alignment horizontal="left" vertical="center" indent="1"/>
    </xf>
    <xf numFmtId="0" fontId="58" fillId="91" borderId="126" applyNumberFormat="0" applyAlignment="0" applyProtection="0"/>
    <xf numFmtId="4" fontId="33" fillId="70" borderId="97" applyNumberFormat="0" applyProtection="0">
      <alignment horizontal="right" vertical="center"/>
    </xf>
    <xf numFmtId="0" fontId="86" fillId="84" borderId="100" applyNumberFormat="0" applyAlignment="0" applyProtection="0"/>
    <xf numFmtId="4" fontId="97" fillId="134" borderId="97" applyNumberFormat="0" applyProtection="0">
      <alignment horizontal="right" vertical="center"/>
    </xf>
    <xf numFmtId="4" fontId="96" fillId="111" borderId="97" applyNumberFormat="0" applyProtection="0">
      <alignment horizontal="left" vertical="center" indent="1"/>
    </xf>
    <xf numFmtId="4" fontId="33" fillId="63" borderId="97" applyNumberFormat="0" applyProtection="0">
      <alignment horizontal="right" vertical="center"/>
    </xf>
    <xf numFmtId="0" fontId="17" fillId="74" borderId="97" applyNumberFormat="0" applyProtection="0">
      <alignment horizontal="left" vertical="center" indent="1"/>
    </xf>
    <xf numFmtId="0" fontId="17" fillId="74" borderId="97" applyNumberFormat="0" applyProtection="0">
      <alignment horizontal="left" vertical="top" indent="1"/>
    </xf>
    <xf numFmtId="4" fontId="70" fillId="63" borderId="117" applyNumberFormat="0" applyProtection="0">
      <alignment horizontal="right" vertical="center"/>
    </xf>
    <xf numFmtId="0" fontId="17" fillId="74" borderId="97" applyNumberFormat="0" applyProtection="0">
      <alignment horizontal="left" vertical="top" indent="1"/>
    </xf>
    <xf numFmtId="4" fontId="33" fillId="67" borderId="97" applyNumberFormat="0" applyProtection="0">
      <alignment horizontal="right" vertical="center"/>
    </xf>
    <xf numFmtId="4" fontId="70" fillId="73" borderId="105" applyNumberFormat="0" applyProtection="0">
      <alignment horizontal="left" vertical="center" indent="1"/>
    </xf>
    <xf numFmtId="4" fontId="31" fillId="62" borderId="110" applyNumberFormat="0" applyProtection="0">
      <alignment horizontal="left" vertical="center" indent="1"/>
    </xf>
    <xf numFmtId="0" fontId="70" fillId="114" borderId="83"/>
    <xf numFmtId="4" fontId="76" fillId="77" borderId="91" applyNumberFormat="0" applyProtection="0">
      <alignment horizontal="right" vertical="center"/>
    </xf>
    <xf numFmtId="0" fontId="73" fillId="78" borderId="84" applyNumberFormat="0" applyProtection="0">
      <alignment horizontal="left" vertical="top" indent="1"/>
    </xf>
    <xf numFmtId="4" fontId="80" fillId="81" borderId="91" applyNumberFormat="0" applyProtection="0">
      <alignment horizontal="right" vertical="center"/>
    </xf>
    <xf numFmtId="0" fontId="70" fillId="113" borderId="91" applyNumberFormat="0" applyProtection="0">
      <alignment horizontal="left" vertical="center" indent="1"/>
    </xf>
    <xf numFmtId="4" fontId="70" fillId="63" borderId="92" applyNumberFormat="0" applyProtection="0">
      <alignment horizontal="left" vertical="center" indent="1"/>
    </xf>
    <xf numFmtId="4" fontId="17" fillId="75" borderId="92" applyNumberFormat="0" applyProtection="0">
      <alignment horizontal="left" vertical="center" indent="1"/>
    </xf>
    <xf numFmtId="4" fontId="17" fillId="75" borderId="92" applyNumberFormat="0" applyProtection="0">
      <alignment horizontal="left" vertical="center" indent="1"/>
    </xf>
    <xf numFmtId="4" fontId="80" fillId="111" borderId="91" applyNumberFormat="0" applyProtection="0">
      <alignment vertical="center"/>
    </xf>
    <xf numFmtId="4" fontId="70" fillId="111" borderId="91" applyNumberFormat="0" applyProtection="0">
      <alignment horizontal="left" vertical="center" indent="1"/>
    </xf>
    <xf numFmtId="4" fontId="96" fillId="129" borderId="97" applyNumberFormat="0" applyProtection="0">
      <alignment horizontal="right" vertical="center"/>
    </xf>
    <xf numFmtId="0" fontId="70" fillId="57" borderId="91" applyNumberFormat="0" applyFont="0" applyAlignment="0" applyProtection="0"/>
    <xf numFmtId="4" fontId="34" fillId="93" borderId="110" applyNumberFormat="0" applyProtection="0">
      <alignment horizontal="left" vertical="center" indent="1"/>
    </xf>
    <xf numFmtId="0" fontId="65" fillId="58" borderId="126" applyNumberFormat="0" applyAlignment="0" applyProtection="0"/>
    <xf numFmtId="4" fontId="70" fillId="71" borderId="104" applyNumberFormat="0" applyProtection="0">
      <alignment horizontal="right" vertical="center"/>
    </xf>
    <xf numFmtId="0" fontId="17" fillId="75" borderId="97" applyNumberFormat="0" applyProtection="0">
      <alignment horizontal="left" vertical="center" indent="1"/>
    </xf>
    <xf numFmtId="4" fontId="34" fillId="93" borderId="120" applyNumberFormat="0" applyProtection="0">
      <alignment horizontal="left" vertical="center" indent="1"/>
    </xf>
    <xf numFmtId="0" fontId="31" fillId="62" borderId="97" applyNumberFormat="0" applyProtection="0">
      <alignment horizontal="left" vertical="top" indent="1"/>
    </xf>
    <xf numFmtId="0" fontId="17" fillId="75" borderId="110" applyNumberFormat="0" applyProtection="0">
      <alignment horizontal="left" vertical="top" indent="1"/>
    </xf>
    <xf numFmtId="4" fontId="70" fillId="63" borderId="105" applyNumberFormat="0" applyProtection="0">
      <alignment horizontal="left" vertical="center" indent="1"/>
    </xf>
    <xf numFmtId="4" fontId="31" fillId="62" borderId="97" applyNumberFormat="0" applyProtection="0">
      <alignment horizontal="left" vertical="center" indent="1"/>
    </xf>
    <xf numFmtId="4" fontId="17" fillId="75" borderId="105" applyNumberFormat="0" applyProtection="0">
      <alignment horizontal="left" vertical="center" indent="1"/>
    </xf>
    <xf numFmtId="4" fontId="34" fillId="111" borderId="97" applyNumberFormat="0" applyProtection="0">
      <alignment vertical="center"/>
    </xf>
    <xf numFmtId="4" fontId="31" fillId="62" borderId="97" applyNumberFormat="0" applyProtection="0">
      <alignment horizontal="left" vertical="center" indent="1"/>
    </xf>
    <xf numFmtId="0" fontId="70" fillId="75" borderId="97" applyNumberFormat="0" applyProtection="0">
      <alignment horizontal="left" vertical="top" indent="1"/>
    </xf>
    <xf numFmtId="4" fontId="33" fillId="67" borderId="123" applyNumberFormat="0" applyProtection="0">
      <alignment horizontal="right" vertical="center"/>
    </xf>
    <xf numFmtId="4" fontId="70" fillId="0" borderId="104" applyNumberFormat="0" applyProtection="0">
      <alignment horizontal="right" vertical="center"/>
    </xf>
    <xf numFmtId="0" fontId="30" fillId="0" borderId="90" applyNumberFormat="0" applyFill="0" applyAlignment="0" applyProtection="0"/>
    <xf numFmtId="4" fontId="96" fillId="129" borderId="110" applyNumberFormat="0" applyProtection="0">
      <alignment horizontal="right" vertical="center"/>
    </xf>
    <xf numFmtId="4" fontId="96" fillId="80" borderId="97" applyNumberFormat="0" applyProtection="0">
      <alignment horizontal="right" vertical="center"/>
    </xf>
    <xf numFmtId="0" fontId="65" fillId="58" borderId="113" applyNumberFormat="0" applyAlignment="0" applyProtection="0"/>
    <xf numFmtId="0" fontId="74" fillId="62" borderId="97" applyNumberFormat="0" applyProtection="0">
      <alignment horizontal="left" vertical="top" indent="1"/>
    </xf>
    <xf numFmtId="4" fontId="96" fillId="93" borderId="110" applyNumberFormat="0" applyProtection="0">
      <alignment horizontal="right" vertical="center"/>
    </xf>
    <xf numFmtId="0" fontId="33" fillId="63" borderId="84" applyNumberFormat="0" applyProtection="0">
      <alignment horizontal="left" vertical="top" indent="1"/>
    </xf>
    <xf numFmtId="4" fontId="33" fillId="74" borderId="84" applyNumberFormat="0" applyProtection="0">
      <alignment horizontal="right" vertical="center"/>
    </xf>
    <xf numFmtId="0" fontId="17" fillId="75" borderId="84" applyNumberFormat="0" applyProtection="0">
      <alignment horizontal="left" vertical="center" indent="1"/>
    </xf>
    <xf numFmtId="0" fontId="17" fillId="75" borderId="84" applyNumberFormat="0" applyProtection="0">
      <alignment horizontal="left" vertical="top" indent="1"/>
    </xf>
    <xf numFmtId="4" fontId="33" fillId="63" borderId="84" applyNumberFormat="0" applyProtection="0">
      <alignment horizontal="right" vertical="center"/>
    </xf>
    <xf numFmtId="4" fontId="96" fillId="80" borderId="110" applyNumberFormat="0" applyProtection="0">
      <alignment horizontal="right" vertical="center"/>
    </xf>
    <xf numFmtId="4" fontId="33" fillId="78" borderId="110" applyNumberFormat="0" applyProtection="0">
      <alignment horizontal="left" vertical="center" indent="1"/>
    </xf>
    <xf numFmtId="4" fontId="96" fillId="128" borderId="97" applyNumberFormat="0" applyProtection="0">
      <alignment horizontal="right" vertical="center"/>
    </xf>
    <xf numFmtId="0" fontId="17" fillId="57" borderId="114" applyNumberFormat="0" applyFont="0" applyAlignment="0" applyProtection="0"/>
    <xf numFmtId="4" fontId="70" fillId="72" borderId="117" applyNumberFormat="0" applyProtection="0">
      <alignment horizontal="right" vertical="center"/>
    </xf>
    <xf numFmtId="4" fontId="35" fillId="78" borderId="97" applyNumberFormat="0" applyProtection="0">
      <alignment vertical="center"/>
    </xf>
    <xf numFmtId="0" fontId="17" fillId="57" borderId="114" applyNumberFormat="0" applyFont="0" applyAlignment="0" applyProtection="0"/>
    <xf numFmtId="4" fontId="96" fillId="83" borderId="97" applyNumberFormat="0" applyProtection="0">
      <alignment horizontal="right" vertical="center"/>
    </xf>
    <xf numFmtId="4" fontId="31" fillId="62" borderId="97" applyNumberFormat="0" applyProtection="0">
      <alignment horizontal="left" vertical="center" indent="1"/>
    </xf>
    <xf numFmtId="4" fontId="33" fillId="63" borderId="110" applyNumberFormat="0" applyProtection="0">
      <alignment horizontal="left" vertical="center" indent="1"/>
    </xf>
    <xf numFmtId="0" fontId="31" fillId="62" borderId="110" applyNumberFormat="0" applyProtection="0">
      <alignment horizontal="left" vertical="top" indent="1"/>
    </xf>
    <xf numFmtId="4" fontId="73" fillId="78" borderId="97" applyNumberFormat="0" applyProtection="0">
      <alignment vertical="center"/>
    </xf>
    <xf numFmtId="4" fontId="70" fillId="74" borderId="118" applyNumberFormat="0" applyProtection="0">
      <alignment horizontal="left" vertical="center" indent="1"/>
    </xf>
    <xf numFmtId="4" fontId="70" fillId="71" borderId="130" applyNumberFormat="0" applyProtection="0">
      <alignment horizontal="right" vertical="center"/>
    </xf>
    <xf numFmtId="4" fontId="70" fillId="72" borderId="91" applyNumberFormat="0" applyProtection="0">
      <alignment horizontal="right" vertical="center"/>
    </xf>
    <xf numFmtId="4" fontId="33" fillId="65" borderId="97" applyNumberFormat="0" applyProtection="0">
      <alignment horizontal="right" vertical="center"/>
    </xf>
    <xf numFmtId="4" fontId="31" fillId="62" borderId="110" applyNumberFormat="0" applyProtection="0">
      <alignment vertical="center"/>
    </xf>
    <xf numFmtId="4" fontId="80" fillId="111" borderId="117" applyNumberFormat="0" applyProtection="0">
      <alignment vertical="center"/>
    </xf>
    <xf numFmtId="0" fontId="17" fillId="74" borderId="97" applyNumberFormat="0" applyProtection="0">
      <alignment horizontal="left" vertical="top" indent="1"/>
    </xf>
    <xf numFmtId="4" fontId="33" fillId="72" borderId="84" applyNumberFormat="0" applyProtection="0">
      <alignment horizontal="right" vertical="center"/>
    </xf>
    <xf numFmtId="4" fontId="33" fillId="78" borderId="110" applyNumberFormat="0" applyProtection="0">
      <alignment vertical="center"/>
    </xf>
    <xf numFmtId="4" fontId="33" fillId="70" borderId="84" applyNumberFormat="0" applyProtection="0">
      <alignment horizontal="right" vertical="center"/>
    </xf>
    <xf numFmtId="0" fontId="17" fillId="76" borderId="97" applyNumberFormat="0" applyProtection="0">
      <alignment horizontal="left" vertical="center" indent="1"/>
    </xf>
    <xf numFmtId="4" fontId="33" fillId="74" borderId="110" applyNumberFormat="0" applyProtection="0">
      <alignment horizontal="right" vertical="center"/>
    </xf>
    <xf numFmtId="4" fontId="96" fillId="83" borderId="97" applyNumberFormat="0" applyProtection="0">
      <alignment horizontal="right" vertical="center"/>
    </xf>
    <xf numFmtId="4" fontId="33" fillId="65" borderId="84" applyNumberFormat="0" applyProtection="0">
      <alignment horizontal="right" vertical="center"/>
    </xf>
    <xf numFmtId="4" fontId="70" fillId="0" borderId="91" applyNumberFormat="0" applyProtection="0">
      <alignment horizontal="right" vertical="center"/>
    </xf>
    <xf numFmtId="4" fontId="33" fillId="65" borderId="84" applyNumberFormat="0" applyProtection="0">
      <alignment horizontal="right" vertical="center"/>
    </xf>
    <xf numFmtId="4" fontId="33" fillId="67" borderId="84" applyNumberFormat="0" applyProtection="0">
      <alignment horizontal="right" vertical="center"/>
    </xf>
    <xf numFmtId="4" fontId="33" fillId="71" borderId="84" applyNumberFormat="0" applyProtection="0">
      <alignment horizontal="right" vertical="center"/>
    </xf>
    <xf numFmtId="4" fontId="70" fillId="67" borderId="117" applyNumberFormat="0" applyProtection="0">
      <alignment horizontal="right" vertical="center"/>
    </xf>
    <xf numFmtId="0" fontId="17" fillId="75" borderId="84" applyNumberFormat="0" applyProtection="0">
      <alignment horizontal="left" vertical="top" indent="1"/>
    </xf>
    <xf numFmtId="4" fontId="96" fillId="93" borderId="84" applyNumberFormat="0" applyProtection="0">
      <alignment horizontal="right" vertical="center"/>
    </xf>
    <xf numFmtId="4" fontId="33" fillId="63" borderId="84" applyNumberFormat="0" applyProtection="0">
      <alignment horizontal="right" vertical="center"/>
    </xf>
    <xf numFmtId="0" fontId="17" fillId="63" borderId="84" applyNumberFormat="0" applyProtection="0">
      <alignment horizontal="left" vertical="center" indent="1"/>
    </xf>
    <xf numFmtId="4" fontId="96" fillId="130" borderId="84" applyNumberFormat="0" applyProtection="0">
      <alignment horizontal="right" vertical="center"/>
    </xf>
    <xf numFmtId="4" fontId="33" fillId="70" borderId="123" applyNumberFormat="0" applyProtection="0">
      <alignment horizontal="right" vertical="center"/>
    </xf>
    <xf numFmtId="4" fontId="70" fillId="74" borderId="105" applyNumberFormat="0" applyProtection="0">
      <alignment horizontal="left" vertical="center" indent="1"/>
    </xf>
    <xf numFmtId="0" fontId="65" fillId="58" borderId="104" applyNumberFormat="0" applyAlignment="0" applyProtection="0"/>
    <xf numFmtId="0" fontId="33" fillId="78" borderId="110" applyNumberFormat="0" applyProtection="0">
      <alignment horizontal="left" vertical="top" indent="1"/>
    </xf>
    <xf numFmtId="0" fontId="70" fillId="74" borderId="97" applyNumberFormat="0" applyProtection="0">
      <alignment horizontal="left" vertical="top" indent="1"/>
    </xf>
    <xf numFmtId="4" fontId="96" fillId="111" borderId="97" applyNumberFormat="0" applyProtection="0">
      <alignment horizontal="left" vertical="center" indent="1"/>
    </xf>
    <xf numFmtId="4" fontId="70" fillId="63" borderId="104" applyNumberFormat="0" applyProtection="0">
      <alignment horizontal="right" vertical="center"/>
    </xf>
    <xf numFmtId="4" fontId="33" fillId="71" borderId="123" applyNumberFormat="0" applyProtection="0">
      <alignment horizontal="right" vertical="center"/>
    </xf>
    <xf numFmtId="4" fontId="33" fillId="63" borderId="110" applyNumberFormat="0" applyProtection="0">
      <alignment horizontal="right" vertical="center"/>
    </xf>
    <xf numFmtId="0" fontId="70" fillId="76" borderId="110" applyNumberFormat="0" applyProtection="0">
      <alignment horizontal="left" vertical="top" indent="1"/>
    </xf>
    <xf numFmtId="4" fontId="33" fillId="67" borderId="97" applyNumberFormat="0" applyProtection="0">
      <alignment horizontal="right" vertical="center"/>
    </xf>
    <xf numFmtId="4" fontId="97" fillId="134" borderId="97" applyNumberFormat="0" applyProtection="0">
      <alignment vertical="center"/>
    </xf>
    <xf numFmtId="0" fontId="92" fillId="84" borderId="100" applyNumberFormat="0" applyAlignment="0" applyProtection="0"/>
    <xf numFmtId="0" fontId="17" fillId="63" borderId="110" applyNumberFormat="0" applyProtection="0">
      <alignment horizontal="left" vertical="top" indent="1"/>
    </xf>
    <xf numFmtId="0" fontId="70" fillId="74" borderId="117" applyNumberFormat="0" applyProtection="0">
      <alignment horizontal="left" vertical="center" indent="1"/>
    </xf>
    <xf numFmtId="4" fontId="33" fillId="63" borderId="110" applyNumberFormat="0" applyProtection="0">
      <alignment horizontal="right" vertical="center"/>
    </xf>
    <xf numFmtId="4" fontId="33" fillId="66" borderId="97" applyNumberFormat="0" applyProtection="0">
      <alignment horizontal="right" vertical="center"/>
    </xf>
    <xf numFmtId="0" fontId="17" fillId="75" borderId="97" applyNumberFormat="0" applyProtection="0">
      <alignment horizontal="left" vertical="center" indent="1"/>
    </xf>
    <xf numFmtId="0" fontId="17" fillId="76" borderId="123" applyNumberFormat="0" applyProtection="0">
      <alignment horizontal="left" vertical="top" indent="1"/>
    </xf>
    <xf numFmtId="0" fontId="86" fillId="84" borderId="113" applyNumberFormat="0" applyAlignment="0" applyProtection="0"/>
    <xf numFmtId="4" fontId="35" fillId="74" borderId="97" applyNumberFormat="0" applyProtection="0">
      <alignment horizontal="right" vertical="center"/>
    </xf>
    <xf numFmtId="0" fontId="17" fillId="77" borderId="96" applyNumberFormat="0">
      <protection locked="0"/>
    </xf>
    <xf numFmtId="0" fontId="17" fillId="75" borderId="97" applyNumberFormat="0" applyProtection="0">
      <alignment horizontal="left" vertical="top" indent="1"/>
    </xf>
    <xf numFmtId="4" fontId="33" fillId="72" borderId="97" applyNumberFormat="0" applyProtection="0">
      <alignment horizontal="right" vertical="center"/>
    </xf>
    <xf numFmtId="0" fontId="70" fillId="57" borderId="117" applyNumberFormat="0" applyFont="0" applyAlignment="0" applyProtection="0"/>
    <xf numFmtId="4" fontId="31" fillId="62" borderId="110" applyNumberFormat="0" applyProtection="0">
      <alignment vertical="center"/>
    </xf>
    <xf numFmtId="0" fontId="17" fillId="74" borderId="123" applyNumberFormat="0" applyProtection="0">
      <alignment horizontal="left" vertical="center" indent="1"/>
    </xf>
    <xf numFmtId="4" fontId="35" fillId="74" borderId="97" applyNumberFormat="0" applyProtection="0">
      <alignment horizontal="right" vertical="center"/>
    </xf>
    <xf numFmtId="4" fontId="34" fillId="93" borderId="110" applyNumberFormat="0" applyProtection="0">
      <alignment horizontal="left" vertical="center" indent="1"/>
    </xf>
    <xf numFmtId="0" fontId="58" fillId="91" borderId="113" applyNumberFormat="0" applyAlignment="0" applyProtection="0"/>
    <xf numFmtId="4" fontId="31" fillId="62" borderId="110" applyNumberFormat="0" applyProtection="0">
      <alignment horizontal="left" vertical="center" indent="1"/>
    </xf>
    <xf numFmtId="0" fontId="70" fillId="74" borderId="130" applyNumberFormat="0" applyProtection="0">
      <alignment horizontal="left" vertical="center" indent="1"/>
    </xf>
    <xf numFmtId="4" fontId="70" fillId="96" borderId="117" applyNumberFormat="0" applyProtection="0">
      <alignment horizontal="left" vertical="center" indent="1"/>
    </xf>
    <xf numFmtId="4" fontId="95" fillId="111" borderId="97" applyNumberFormat="0" applyProtection="0">
      <alignment vertical="center"/>
    </xf>
    <xf numFmtId="4" fontId="70" fillId="63" borderId="117" applyNumberFormat="0" applyProtection="0">
      <alignment horizontal="right" vertical="center"/>
    </xf>
    <xf numFmtId="0" fontId="70" fillId="84" borderId="104" applyNumberFormat="0" applyProtection="0">
      <alignment horizontal="left" vertical="center" indent="1"/>
    </xf>
    <xf numFmtId="4" fontId="70" fillId="68" borderId="130" applyNumberFormat="0" applyProtection="0">
      <alignment horizontal="right" vertical="center"/>
    </xf>
    <xf numFmtId="4" fontId="33" fillId="63" borderId="123" applyNumberFormat="0" applyProtection="0">
      <alignment horizontal="right" vertical="center"/>
    </xf>
    <xf numFmtId="4" fontId="96" fillId="130" borderId="97" applyNumberFormat="0" applyProtection="0">
      <alignment horizontal="right" vertical="center"/>
    </xf>
    <xf numFmtId="4" fontId="70" fillId="96" borderId="117" applyNumberFormat="0" applyProtection="0">
      <alignment horizontal="left" vertical="center" indent="1"/>
    </xf>
    <xf numFmtId="4" fontId="96" fillId="80" borderId="97" applyNumberFormat="0" applyProtection="0">
      <alignment horizontal="right" vertical="center"/>
    </xf>
    <xf numFmtId="4" fontId="96" fillId="134" borderId="97" applyNumberFormat="0" applyProtection="0">
      <alignment horizontal="right" vertical="center"/>
    </xf>
    <xf numFmtId="4" fontId="96" fillId="93" borderId="97" applyNumberFormat="0" applyProtection="0">
      <alignment horizontal="right" vertical="center"/>
    </xf>
    <xf numFmtId="4" fontId="70" fillId="112" borderId="117" applyNumberFormat="0" applyProtection="0">
      <alignment horizontal="right" vertical="center"/>
    </xf>
    <xf numFmtId="0" fontId="17" fillId="78" borderId="114" applyNumberFormat="0" applyFont="0" applyAlignment="0" applyProtection="0"/>
    <xf numFmtId="0" fontId="70" fillId="113" borderId="130" applyNumberFormat="0" applyProtection="0">
      <alignment horizontal="left" vertical="center" indent="1"/>
    </xf>
    <xf numFmtId="4" fontId="33" fillId="67" borderId="97" applyNumberFormat="0" applyProtection="0">
      <alignment horizontal="right" vertical="center"/>
    </xf>
    <xf numFmtId="0" fontId="30" fillId="0" borderId="116" applyNumberFormat="0" applyFill="0" applyAlignment="0" applyProtection="0"/>
    <xf numFmtId="4" fontId="33" fillId="69" borderId="97" applyNumberFormat="0" applyProtection="0">
      <alignment horizontal="right" vertical="center"/>
    </xf>
    <xf numFmtId="4" fontId="33" fillId="65" borderId="97" applyNumberFormat="0" applyProtection="0">
      <alignment horizontal="right" vertical="center"/>
    </xf>
    <xf numFmtId="0" fontId="6" fillId="0" borderId="0"/>
    <xf numFmtId="0" fontId="17" fillId="76" borderId="110" applyNumberFormat="0" applyProtection="0">
      <alignment horizontal="left" vertical="top" indent="1"/>
    </xf>
    <xf numFmtId="4" fontId="97" fillId="134" borderId="97" applyNumberFormat="0" applyProtection="0">
      <alignment horizontal="right" vertical="center"/>
    </xf>
    <xf numFmtId="4" fontId="35" fillId="74" borderId="110" applyNumberFormat="0" applyProtection="0">
      <alignment horizontal="right" vertical="center"/>
    </xf>
    <xf numFmtId="4" fontId="33" fillId="65" borderId="123" applyNumberFormat="0" applyProtection="0">
      <alignment horizontal="right" vertical="center"/>
    </xf>
    <xf numFmtId="4" fontId="70" fillId="73" borderId="105" applyNumberFormat="0" applyProtection="0">
      <alignment horizontal="left" vertical="center" indent="1"/>
    </xf>
    <xf numFmtId="4" fontId="33" fillId="71" borderId="97" applyNumberFormat="0" applyProtection="0">
      <alignment horizontal="right" vertical="center"/>
    </xf>
    <xf numFmtId="4" fontId="36" fillId="94" borderId="107" applyNumberFormat="0" applyProtection="0">
      <alignment horizontal="left" vertical="center" indent="1"/>
    </xf>
    <xf numFmtId="0" fontId="30" fillId="0" borderId="103" applyNumberFormat="0" applyFill="0" applyAlignment="0" applyProtection="0"/>
    <xf numFmtId="4" fontId="70" fillId="111" borderId="104" applyNumberFormat="0" applyProtection="0">
      <alignment horizontal="left" vertical="center" indent="1"/>
    </xf>
    <xf numFmtId="4" fontId="33" fillId="74" borderId="97" applyNumberFormat="0" applyProtection="0">
      <alignment horizontal="right" vertical="center"/>
    </xf>
    <xf numFmtId="0" fontId="17" fillId="76" borderId="97" applyNumberFormat="0" applyProtection="0">
      <alignment horizontal="left" vertical="top" indent="1"/>
    </xf>
    <xf numFmtId="0" fontId="17" fillId="76" borderId="97" applyNumberFormat="0" applyProtection="0">
      <alignment horizontal="left" vertical="top" indent="1"/>
    </xf>
    <xf numFmtId="4" fontId="33" fillId="71" borderId="97" applyNumberFormat="0" applyProtection="0">
      <alignment horizontal="right" vertical="center"/>
    </xf>
    <xf numFmtId="4" fontId="96" fillId="132" borderId="110" applyNumberFormat="0" applyProtection="0">
      <alignment horizontal="right" vertical="center"/>
    </xf>
    <xf numFmtId="4" fontId="70" fillId="96" borderId="104" applyNumberFormat="0" applyProtection="0">
      <alignment horizontal="left" vertical="center" indent="1"/>
    </xf>
    <xf numFmtId="0" fontId="17" fillId="63" borderId="97" applyNumberFormat="0" applyProtection="0">
      <alignment horizontal="left" vertical="center" indent="1"/>
    </xf>
    <xf numFmtId="4" fontId="31" fillId="62" borderId="97" applyNumberFormat="0" applyProtection="0">
      <alignment vertical="center"/>
    </xf>
    <xf numFmtId="0" fontId="70" fillId="84" borderId="130" applyNumberFormat="0" applyProtection="0">
      <alignment horizontal="left" vertical="center" indent="1"/>
    </xf>
    <xf numFmtId="4" fontId="70" fillId="62" borderId="104" applyNumberFormat="0" applyProtection="0">
      <alignment vertical="center"/>
    </xf>
    <xf numFmtId="4" fontId="33" fillId="64" borderId="123" applyNumberFormat="0" applyProtection="0">
      <alignment horizontal="right" vertical="center"/>
    </xf>
    <xf numFmtId="4" fontId="33" fillId="68" borderId="110" applyNumberFormat="0" applyProtection="0">
      <alignment horizontal="right" vertical="center"/>
    </xf>
    <xf numFmtId="0" fontId="73" fillId="78" borderId="110" applyNumberFormat="0" applyProtection="0">
      <alignment horizontal="left" vertical="top" indent="1"/>
    </xf>
    <xf numFmtId="4" fontId="33" fillId="72" borderId="97" applyNumberFormat="0" applyProtection="0">
      <alignment horizontal="right" vertical="center"/>
    </xf>
    <xf numFmtId="4" fontId="33" fillId="66" borderId="123" applyNumberFormat="0" applyProtection="0">
      <alignment horizontal="right" vertical="center"/>
    </xf>
    <xf numFmtId="4" fontId="70" fillId="66" borderId="118" applyNumberFormat="0" applyProtection="0">
      <alignment horizontal="right" vertical="center"/>
    </xf>
    <xf numFmtId="4" fontId="70" fillId="70" borderId="104" applyNumberFormat="0" applyProtection="0">
      <alignment horizontal="right" vertical="center"/>
    </xf>
    <xf numFmtId="4" fontId="31" fillId="62" borderId="97" applyNumberFormat="0" applyProtection="0">
      <alignment horizontal="left" vertical="center" indent="1"/>
    </xf>
    <xf numFmtId="0" fontId="68" fillId="91" borderId="102" applyNumberFormat="0" applyAlignment="0" applyProtection="0"/>
    <xf numFmtId="4" fontId="70" fillId="112" borderId="104" applyNumberFormat="0" applyProtection="0">
      <alignment horizontal="right" vertical="center"/>
    </xf>
    <xf numFmtId="4" fontId="33" fillId="69" borderId="110" applyNumberFormat="0" applyProtection="0">
      <alignment horizontal="right" vertical="center"/>
    </xf>
    <xf numFmtId="4" fontId="33" fillId="67" borderId="97" applyNumberFormat="0" applyProtection="0">
      <alignment horizontal="right" vertical="center"/>
    </xf>
    <xf numFmtId="4" fontId="96" fillId="80" borderId="123" applyNumberFormat="0" applyProtection="0">
      <alignment horizontal="right" vertical="center"/>
    </xf>
    <xf numFmtId="4" fontId="96" fillId="95" borderId="123" applyNumberFormat="0" applyProtection="0">
      <alignment horizontal="right" vertical="center"/>
    </xf>
    <xf numFmtId="0" fontId="31" fillId="62" borderId="110" applyNumberFormat="0" applyProtection="0">
      <alignment horizontal="left" vertical="top" indent="1"/>
    </xf>
    <xf numFmtId="4" fontId="34" fillId="93" borderId="97" applyNumberFormat="0" applyProtection="0">
      <alignment horizontal="left" vertical="center" indent="1"/>
    </xf>
    <xf numFmtId="0" fontId="92" fillId="84" borderId="100" applyNumberFormat="0" applyAlignment="0" applyProtection="0"/>
    <xf numFmtId="0" fontId="30" fillId="0" borderId="108" applyNumberFormat="0" applyFill="0" applyAlignment="0" applyProtection="0"/>
    <xf numFmtId="4" fontId="33" fillId="67" borderId="97" applyNumberFormat="0" applyProtection="0">
      <alignment horizontal="right" vertical="center"/>
    </xf>
    <xf numFmtId="4" fontId="70" fillId="96" borderId="104" applyNumberFormat="0" applyProtection="0">
      <alignment horizontal="left" vertical="center" indent="1"/>
    </xf>
    <xf numFmtId="4" fontId="97" fillId="134" borderId="110" applyNumberFormat="0" applyProtection="0">
      <alignment horizontal="right" vertical="center"/>
    </xf>
    <xf numFmtId="0" fontId="73" fillId="78" borderId="97" applyNumberFormat="0" applyProtection="0">
      <alignment horizontal="left" vertical="top" indent="1"/>
    </xf>
    <xf numFmtId="4" fontId="33" fillId="68" borderId="110" applyNumberFormat="0" applyProtection="0">
      <alignment horizontal="right" vertical="center"/>
    </xf>
    <xf numFmtId="4" fontId="70" fillId="68" borderId="104" applyNumberFormat="0" applyProtection="0">
      <alignment horizontal="right" vertical="center"/>
    </xf>
    <xf numFmtId="4" fontId="70" fillId="64" borderId="130" applyNumberFormat="0" applyProtection="0">
      <alignment horizontal="right" vertical="center"/>
    </xf>
    <xf numFmtId="0" fontId="70" fillId="57" borderId="104" applyNumberFormat="0" applyFont="0" applyAlignment="0" applyProtection="0"/>
    <xf numFmtId="4" fontId="70" fillId="64" borderId="117" applyNumberFormat="0" applyProtection="0">
      <alignment horizontal="right" vertical="center"/>
    </xf>
    <xf numFmtId="4" fontId="96" fillId="111" borderId="97" applyNumberFormat="0" applyProtection="0">
      <alignment horizontal="left" vertical="center" indent="1"/>
    </xf>
    <xf numFmtId="0" fontId="78" fillId="108" borderId="117" applyNumberFormat="0" applyAlignment="0" applyProtection="0"/>
    <xf numFmtId="4" fontId="33" fillId="65" borderId="123" applyNumberFormat="0" applyProtection="0">
      <alignment horizontal="right" vertical="center"/>
    </xf>
    <xf numFmtId="0" fontId="17" fillId="57" borderId="114" applyNumberFormat="0" applyFont="0" applyAlignment="0" applyProtection="0"/>
    <xf numFmtId="4" fontId="96" fillId="111" borderId="110" applyNumberFormat="0" applyProtection="0">
      <alignment horizontal="left" vertical="center" indent="1"/>
    </xf>
    <xf numFmtId="4" fontId="33" fillId="74" borderId="123" applyNumberFormat="0" applyProtection="0">
      <alignment horizontal="right" vertical="center"/>
    </xf>
    <xf numFmtId="4" fontId="17" fillId="75" borderId="105" applyNumberFormat="0" applyProtection="0">
      <alignment horizontal="left" vertical="center" indent="1"/>
    </xf>
    <xf numFmtId="0" fontId="17" fillId="74" borderId="110" applyNumberFormat="0" applyProtection="0">
      <alignment horizontal="left" vertical="center" indent="1"/>
    </xf>
    <xf numFmtId="0" fontId="92" fillId="84" borderId="113" applyNumberFormat="0" applyAlignment="0" applyProtection="0"/>
    <xf numFmtId="0" fontId="33" fillId="63" borderId="110" applyNumberFormat="0" applyProtection="0">
      <alignment horizontal="left" vertical="top" indent="1"/>
    </xf>
    <xf numFmtId="4" fontId="96" fillId="83" borderId="97" applyNumberFormat="0" applyProtection="0">
      <alignment horizontal="right" vertical="center"/>
    </xf>
    <xf numFmtId="4" fontId="33" fillId="71" borderId="123" applyNumberFormat="0" applyProtection="0">
      <alignment horizontal="right" vertical="center"/>
    </xf>
    <xf numFmtId="0" fontId="17" fillId="74" borderId="110" applyNumberFormat="0" applyProtection="0">
      <alignment horizontal="left" vertical="center" indent="1"/>
    </xf>
    <xf numFmtId="4" fontId="70" fillId="66" borderId="105" applyNumberFormat="0" applyProtection="0">
      <alignment horizontal="right" vertical="center"/>
    </xf>
    <xf numFmtId="4" fontId="96" fillId="131" borderId="97" applyNumberFormat="0" applyProtection="0">
      <alignment horizontal="right" vertical="center"/>
    </xf>
    <xf numFmtId="4" fontId="33" fillId="69" borderId="123" applyNumberFormat="0" applyProtection="0">
      <alignment horizontal="right" vertical="center"/>
    </xf>
    <xf numFmtId="0" fontId="70" fillId="113" borderId="117" applyNumberFormat="0" applyProtection="0">
      <alignment horizontal="left" vertical="center" indent="1"/>
    </xf>
    <xf numFmtId="4" fontId="70" fillId="73" borderId="131" applyNumberFormat="0" applyProtection="0">
      <alignment horizontal="left" vertical="center" indent="1"/>
    </xf>
    <xf numFmtId="0" fontId="70" fillId="74" borderId="97" applyNumberFormat="0" applyProtection="0">
      <alignment horizontal="left" vertical="top" indent="1"/>
    </xf>
    <xf numFmtId="4" fontId="80" fillId="111" borderId="104" applyNumberFormat="0" applyProtection="0">
      <alignment vertical="center"/>
    </xf>
    <xf numFmtId="4" fontId="70" fillId="96" borderId="104" applyNumberFormat="0" applyProtection="0">
      <alignment horizontal="left" vertical="center" indent="1"/>
    </xf>
    <xf numFmtId="4" fontId="96" fillId="134" borderId="97" applyNumberFormat="0" applyProtection="0">
      <alignment horizontal="right" vertical="center"/>
    </xf>
    <xf numFmtId="0" fontId="70" fillId="63" borderId="97" applyNumberFormat="0" applyProtection="0">
      <alignment horizontal="left" vertical="top" indent="1"/>
    </xf>
    <xf numFmtId="0" fontId="72" fillId="75" borderId="119" applyBorder="0"/>
    <xf numFmtId="4" fontId="33" fillId="70" borderId="110" applyNumberFormat="0" applyProtection="0">
      <alignment horizontal="right" vertical="center"/>
    </xf>
    <xf numFmtId="4" fontId="70" fillId="62" borderId="104" applyNumberFormat="0" applyProtection="0">
      <alignment vertical="center"/>
    </xf>
    <xf numFmtId="4" fontId="95" fillId="111" borderId="97" applyNumberFormat="0" applyProtection="0">
      <alignment vertical="center"/>
    </xf>
    <xf numFmtId="4" fontId="33" fillId="69" borderId="110" applyNumberFormat="0" applyProtection="0">
      <alignment horizontal="right" vertical="center"/>
    </xf>
    <xf numFmtId="0" fontId="17" fillId="63" borderId="97" applyNumberFormat="0" applyProtection="0">
      <alignment horizontal="left" vertical="center" indent="1"/>
    </xf>
    <xf numFmtId="4" fontId="70" fillId="68" borderId="104" applyNumberFormat="0" applyProtection="0">
      <alignment horizontal="right" vertical="center"/>
    </xf>
    <xf numFmtId="4" fontId="33" fillId="69" borderId="123" applyNumberFormat="0" applyProtection="0">
      <alignment horizontal="right" vertical="center"/>
    </xf>
    <xf numFmtId="0" fontId="70" fillId="74" borderId="97" applyNumberFormat="0" applyProtection="0">
      <alignment horizontal="left" vertical="top" indent="1"/>
    </xf>
    <xf numFmtId="4" fontId="96" fillId="131" borderId="97" applyNumberFormat="0" applyProtection="0">
      <alignment horizontal="right" vertical="center"/>
    </xf>
    <xf numFmtId="4" fontId="33" fillId="69" borderId="97" applyNumberFormat="0" applyProtection="0">
      <alignment horizontal="right" vertical="center"/>
    </xf>
    <xf numFmtId="0" fontId="70" fillId="63" borderId="97" applyNumberFormat="0" applyProtection="0">
      <alignment horizontal="left" vertical="top" indent="1"/>
    </xf>
    <xf numFmtId="4" fontId="95" fillId="111" borderId="97" applyNumberFormat="0" applyProtection="0">
      <alignment vertical="center"/>
    </xf>
    <xf numFmtId="0" fontId="17" fillId="63" borderId="97" applyNumberFormat="0" applyProtection="0">
      <alignment horizontal="left" vertical="center" indent="1"/>
    </xf>
    <xf numFmtId="0" fontId="78" fillId="108" borderId="104" applyNumberFormat="0" applyAlignment="0" applyProtection="0"/>
    <xf numFmtId="0" fontId="86" fillId="84" borderId="100" applyNumberFormat="0" applyAlignment="0" applyProtection="0"/>
    <xf numFmtId="0" fontId="17" fillId="57" borderId="101" applyNumberFormat="0" applyFont="0" applyAlignment="0" applyProtection="0"/>
    <xf numFmtId="4" fontId="35" fillId="78" borderId="110" applyNumberFormat="0" applyProtection="0">
      <alignment vertical="center"/>
    </xf>
    <xf numFmtId="4" fontId="96" fillId="132" borderId="97" applyNumberFormat="0" applyProtection="0">
      <alignment horizontal="right" vertical="center"/>
    </xf>
    <xf numFmtId="4" fontId="70" fillId="73" borderId="131" applyNumberFormat="0" applyProtection="0">
      <alignment horizontal="left" vertical="center" indent="1"/>
    </xf>
    <xf numFmtId="4" fontId="33" fillId="64" borderId="97" applyNumberFormat="0" applyProtection="0">
      <alignment horizontal="right" vertical="center"/>
    </xf>
    <xf numFmtId="0" fontId="17" fillId="77" borderId="96" applyNumberFormat="0">
      <protection locked="0"/>
    </xf>
    <xf numFmtId="0" fontId="17" fillId="74" borderId="110" applyNumberFormat="0" applyProtection="0">
      <alignment horizontal="left" vertical="top" indent="1"/>
    </xf>
    <xf numFmtId="4" fontId="33" fillId="63" borderId="110" applyNumberFormat="0" applyProtection="0">
      <alignment horizontal="right" vertical="center"/>
    </xf>
    <xf numFmtId="4" fontId="70" fillId="66" borderId="118" applyNumberFormat="0" applyProtection="0">
      <alignment horizontal="right" vertical="center"/>
    </xf>
    <xf numFmtId="0" fontId="17" fillId="63" borderId="110" applyNumberFormat="0" applyProtection="0">
      <alignment horizontal="left" vertical="center" indent="1"/>
    </xf>
    <xf numFmtId="4" fontId="96" fillId="134" borderId="123" applyNumberFormat="0" applyProtection="0">
      <alignment horizontal="right" vertical="center"/>
    </xf>
    <xf numFmtId="0" fontId="17" fillId="76" borderId="110" applyNumberFormat="0" applyProtection="0">
      <alignment horizontal="left" vertical="top" indent="1"/>
    </xf>
    <xf numFmtId="0" fontId="70" fillId="74" borderId="110" applyNumberFormat="0" applyProtection="0">
      <alignment horizontal="left" vertical="top" indent="1"/>
    </xf>
    <xf numFmtId="0" fontId="58" fillId="91" borderId="100" applyNumberFormat="0" applyAlignment="0" applyProtection="0"/>
    <xf numFmtId="4" fontId="33" fillId="63" borderId="123" applyNumberFormat="0" applyProtection="0">
      <alignment horizontal="right" vertical="center"/>
    </xf>
    <xf numFmtId="0" fontId="17" fillId="63" borderId="97" applyNumberFormat="0" applyProtection="0">
      <alignment horizontal="left" vertical="top" indent="1"/>
    </xf>
    <xf numFmtId="0" fontId="17" fillId="63" borderId="97" applyNumberFormat="0" applyProtection="0">
      <alignment horizontal="left" vertical="center" indent="1"/>
    </xf>
    <xf numFmtId="0" fontId="58" fillId="91" borderId="113" applyNumberFormat="0" applyAlignment="0" applyProtection="0"/>
    <xf numFmtId="4" fontId="33" fillId="63" borderId="110" applyNumberFormat="0" applyProtection="0">
      <alignment horizontal="right" vertical="center"/>
    </xf>
    <xf numFmtId="4" fontId="31" fillId="62" borderId="110" applyNumberFormat="0" applyProtection="0">
      <alignment horizontal="left" vertical="center" indent="1"/>
    </xf>
    <xf numFmtId="4" fontId="33" fillId="71" borderId="123" applyNumberFormat="0" applyProtection="0">
      <alignment horizontal="right" vertical="center"/>
    </xf>
    <xf numFmtId="4" fontId="96" fillId="129" borderId="110" applyNumberFormat="0" applyProtection="0">
      <alignment horizontal="right" vertical="center"/>
    </xf>
    <xf numFmtId="0" fontId="17" fillId="76" borderId="110" applyNumberFormat="0" applyProtection="0">
      <alignment horizontal="left" vertical="top" indent="1"/>
    </xf>
    <xf numFmtId="0" fontId="17" fillId="75" borderId="97" applyNumberFormat="0" applyProtection="0">
      <alignment horizontal="left" vertical="top" indent="1"/>
    </xf>
    <xf numFmtId="4" fontId="33" fillId="68" borderId="97" applyNumberFormat="0" applyProtection="0">
      <alignment horizontal="right" vertical="center"/>
    </xf>
    <xf numFmtId="0" fontId="70" fillId="76" borderId="117" applyNumberFormat="0" applyProtection="0">
      <alignment horizontal="left" vertical="center" indent="1"/>
    </xf>
    <xf numFmtId="4" fontId="75" fillId="79" borderId="131" applyNumberFormat="0" applyProtection="0">
      <alignment horizontal="left" vertical="center" indent="1"/>
    </xf>
    <xf numFmtId="0" fontId="17" fillId="75" borderId="97" applyNumberFormat="0" applyProtection="0">
      <alignment horizontal="left" vertical="center" indent="1"/>
    </xf>
    <xf numFmtId="4" fontId="97" fillId="134" borderId="110" applyNumberFormat="0" applyProtection="0">
      <alignment vertical="center"/>
    </xf>
    <xf numFmtId="0" fontId="17" fillId="75" borderId="110" applyNumberFormat="0" applyProtection="0">
      <alignment horizontal="left" vertical="center" indent="1"/>
    </xf>
    <xf numFmtId="0" fontId="17" fillId="74" borderId="97" applyNumberFormat="0" applyProtection="0">
      <alignment horizontal="left" vertical="center" indent="1"/>
    </xf>
    <xf numFmtId="4" fontId="96" fillId="134" borderId="110" applyNumberFormat="0" applyProtection="0">
      <alignment vertical="center"/>
    </xf>
    <xf numFmtId="4" fontId="34" fillId="93" borderId="120" applyNumberFormat="0" applyProtection="0">
      <alignment horizontal="left" vertical="center" indent="1"/>
    </xf>
    <xf numFmtId="4" fontId="31" fillId="62" borderId="97" applyNumberFormat="0" applyProtection="0">
      <alignment vertical="center"/>
    </xf>
    <xf numFmtId="4" fontId="33" fillId="64" borderId="97" applyNumberFormat="0" applyProtection="0">
      <alignment horizontal="right" vertical="center"/>
    </xf>
    <xf numFmtId="4" fontId="33" fillId="63" borderId="97" applyNumberFormat="0" applyProtection="0">
      <alignment horizontal="left" vertical="center" indent="1"/>
    </xf>
    <xf numFmtId="4" fontId="70" fillId="63" borderId="105" applyNumberFormat="0" applyProtection="0">
      <alignment horizontal="left" vertical="center" indent="1"/>
    </xf>
    <xf numFmtId="4" fontId="33" fillId="68" borderId="110" applyNumberFormat="0" applyProtection="0">
      <alignment horizontal="right" vertical="center"/>
    </xf>
    <xf numFmtId="0" fontId="70" fillId="84" borderId="104" applyNumberFormat="0" applyProtection="0">
      <alignment horizontal="left" vertical="center" indent="1"/>
    </xf>
    <xf numFmtId="4" fontId="33" fillId="69" borderId="110" applyNumberFormat="0" applyProtection="0">
      <alignment horizontal="right" vertical="center"/>
    </xf>
    <xf numFmtId="0" fontId="17" fillId="0" borderId="0"/>
    <xf numFmtId="4" fontId="96" fillId="111" borderId="123" applyNumberFormat="0" applyProtection="0">
      <alignment horizontal="left" vertical="center" indent="1"/>
    </xf>
    <xf numFmtId="0" fontId="30" fillId="0" borderId="103" applyNumberFormat="0" applyFill="0" applyAlignment="0" applyProtection="0"/>
    <xf numFmtId="4" fontId="33" fillId="63" borderId="110" applyNumberFormat="0" applyProtection="0">
      <alignment horizontal="left" vertical="center" indent="1"/>
    </xf>
    <xf numFmtId="4" fontId="31" fillId="62" borderId="110" applyNumberFormat="0" applyProtection="0">
      <alignment horizontal="left" vertical="center" indent="1"/>
    </xf>
    <xf numFmtId="0" fontId="17" fillId="75" borderId="123" applyNumberFormat="0" applyProtection="0">
      <alignment horizontal="left" vertical="center" indent="1"/>
    </xf>
    <xf numFmtId="4" fontId="33" fillId="68" borderId="110" applyNumberFormat="0" applyProtection="0">
      <alignment horizontal="right" vertical="center"/>
    </xf>
    <xf numFmtId="4" fontId="70" fillId="63" borderId="104" applyNumberFormat="0" applyProtection="0">
      <alignment horizontal="right" vertical="center"/>
    </xf>
    <xf numFmtId="0" fontId="17" fillId="76" borderId="123" applyNumberFormat="0" applyProtection="0">
      <alignment horizontal="left" vertical="center" indent="1"/>
    </xf>
    <xf numFmtId="0" fontId="65" fillId="58" borderId="117" applyNumberFormat="0" applyAlignment="0" applyProtection="0"/>
    <xf numFmtId="4" fontId="96" fillId="132" borderId="110" applyNumberFormat="0" applyProtection="0">
      <alignment horizontal="right" vertical="center"/>
    </xf>
    <xf numFmtId="4" fontId="96" fillId="132" borderId="97" applyNumberFormat="0" applyProtection="0">
      <alignment horizontal="right" vertical="center"/>
    </xf>
    <xf numFmtId="4" fontId="33" fillId="63" borderId="97" applyNumberFormat="0" applyProtection="0">
      <alignment horizontal="right" vertical="center"/>
    </xf>
    <xf numFmtId="4" fontId="33" fillId="74" borderId="97" applyNumberFormat="0" applyProtection="0">
      <alignment horizontal="right" vertical="center"/>
    </xf>
    <xf numFmtId="0" fontId="65" fillId="58" borderId="126" applyNumberFormat="0" applyAlignment="0" applyProtection="0"/>
    <xf numFmtId="4" fontId="33" fillId="69" borderId="110" applyNumberFormat="0" applyProtection="0">
      <alignment horizontal="right" vertical="center"/>
    </xf>
    <xf numFmtId="0" fontId="58" fillId="91" borderId="100" applyNumberFormat="0" applyAlignment="0" applyProtection="0"/>
    <xf numFmtId="0" fontId="70" fillId="76" borderId="104" applyNumberFormat="0" applyProtection="0">
      <alignment horizontal="left" vertical="center" indent="1"/>
    </xf>
    <xf numFmtId="0" fontId="17" fillId="63" borderId="110" applyNumberFormat="0" applyProtection="0">
      <alignment horizontal="left" vertical="top" indent="1"/>
    </xf>
    <xf numFmtId="4" fontId="37" fillId="74" borderId="97" applyNumberFormat="0" applyProtection="0">
      <alignment horizontal="right" vertical="center"/>
    </xf>
    <xf numFmtId="4" fontId="70" fillId="71" borderId="104" applyNumberFormat="0" applyProtection="0">
      <alignment horizontal="right" vertical="center"/>
    </xf>
    <xf numFmtId="0" fontId="17" fillId="75" borderId="97" applyNumberFormat="0" applyProtection="0">
      <alignment horizontal="left" vertical="center" indent="1"/>
    </xf>
    <xf numFmtId="4" fontId="33" fillId="72" borderId="97" applyNumberFormat="0" applyProtection="0">
      <alignment horizontal="right" vertical="center"/>
    </xf>
    <xf numFmtId="4" fontId="33" fillId="66" borderId="110" applyNumberFormat="0" applyProtection="0">
      <alignment horizontal="right" vertical="center"/>
    </xf>
    <xf numFmtId="4" fontId="31" fillId="62" borderId="97" applyNumberFormat="0" applyProtection="0">
      <alignment vertical="center"/>
    </xf>
    <xf numFmtId="4" fontId="33" fillId="66" borderId="97" applyNumberFormat="0" applyProtection="0">
      <alignment horizontal="right" vertical="center"/>
    </xf>
    <xf numFmtId="4" fontId="33" fillId="63" borderId="97" applyNumberFormat="0" applyProtection="0">
      <alignment horizontal="right" vertical="center"/>
    </xf>
    <xf numFmtId="0" fontId="17" fillId="74" borderId="97" applyNumberFormat="0" applyProtection="0">
      <alignment horizontal="left" vertical="top" indent="1"/>
    </xf>
    <xf numFmtId="4" fontId="98" fillId="134" borderId="110" applyNumberFormat="0" applyProtection="0">
      <alignment horizontal="right" vertical="center"/>
    </xf>
    <xf numFmtId="4" fontId="33" fillId="67" borderId="97" applyNumberFormat="0" applyProtection="0">
      <alignment horizontal="right" vertical="center"/>
    </xf>
    <xf numFmtId="4" fontId="33" fillId="65" borderId="97" applyNumberFormat="0" applyProtection="0">
      <alignment horizontal="right" vertical="center"/>
    </xf>
    <xf numFmtId="0" fontId="92" fillId="84" borderId="126" applyNumberFormat="0" applyAlignment="0" applyProtection="0"/>
    <xf numFmtId="0" fontId="73" fillId="63" borderId="97" applyNumberFormat="0" applyProtection="0">
      <alignment horizontal="left" vertical="top" indent="1"/>
    </xf>
    <xf numFmtId="4" fontId="96" fillId="132" borderId="97" applyNumberFormat="0" applyProtection="0">
      <alignment horizontal="right" vertical="center"/>
    </xf>
    <xf numFmtId="4" fontId="97" fillId="134" borderId="110" applyNumberFormat="0" applyProtection="0">
      <alignment horizontal="right" vertical="center"/>
    </xf>
    <xf numFmtId="0" fontId="17" fillId="75" borderId="97" applyNumberFormat="0" applyProtection="0">
      <alignment horizontal="left" vertical="top" indent="1"/>
    </xf>
    <xf numFmtId="4" fontId="37" fillId="74" borderId="123" applyNumberFormat="0" applyProtection="0">
      <alignment horizontal="right" vertical="center"/>
    </xf>
    <xf numFmtId="0" fontId="17" fillId="75" borderId="110" applyNumberFormat="0" applyProtection="0">
      <alignment horizontal="left" vertical="center" indent="1"/>
    </xf>
    <xf numFmtId="4" fontId="33" fillId="71" borderId="110" applyNumberFormat="0" applyProtection="0">
      <alignment horizontal="right" vertical="center"/>
    </xf>
    <xf numFmtId="4" fontId="70" fillId="112" borderId="117" applyNumberFormat="0" applyProtection="0">
      <alignment horizontal="right" vertical="center"/>
    </xf>
    <xf numFmtId="0" fontId="70" fillId="63" borderId="110" applyNumberFormat="0" applyProtection="0">
      <alignment horizontal="left" vertical="top" indent="1"/>
    </xf>
    <xf numFmtId="4" fontId="33" fillId="74" borderId="123" applyNumberFormat="0" applyProtection="0">
      <alignment horizontal="right" vertical="center"/>
    </xf>
    <xf numFmtId="0" fontId="17" fillId="76" borderId="110" applyNumberFormat="0" applyProtection="0">
      <alignment horizontal="left" vertical="center" indent="1"/>
    </xf>
    <xf numFmtId="4" fontId="34" fillId="111" borderId="110" applyNumberFormat="0" applyProtection="0">
      <alignment vertical="center"/>
    </xf>
    <xf numFmtId="4" fontId="70" fillId="0" borderId="104" applyNumberFormat="0" applyProtection="0">
      <alignment horizontal="right" vertical="center"/>
    </xf>
    <xf numFmtId="4" fontId="70" fillId="63" borderId="117" applyNumberFormat="0" applyProtection="0">
      <alignment horizontal="right" vertical="center"/>
    </xf>
    <xf numFmtId="0" fontId="17" fillId="63" borderId="110" applyNumberFormat="0" applyProtection="0">
      <alignment horizontal="left" vertical="top" indent="1"/>
    </xf>
    <xf numFmtId="4" fontId="96" fillId="111" borderId="97" applyNumberFormat="0" applyProtection="0">
      <alignment horizontal="left" vertical="center" indent="1"/>
    </xf>
    <xf numFmtId="0" fontId="92" fillId="84" borderId="100" applyNumberFormat="0" applyAlignment="0" applyProtection="0"/>
    <xf numFmtId="4" fontId="70" fillId="96" borderId="117" applyNumberFormat="0" applyProtection="0">
      <alignment horizontal="left" vertical="center" indent="1"/>
    </xf>
    <xf numFmtId="4" fontId="76" fillId="77" borderId="117" applyNumberFormat="0" applyProtection="0">
      <alignment horizontal="right" vertical="center"/>
    </xf>
    <xf numFmtId="4" fontId="70" fillId="96" borderId="130" applyNumberFormat="0" applyProtection="0">
      <alignment horizontal="left" vertical="center" indent="1"/>
    </xf>
    <xf numFmtId="4" fontId="70" fillId="96" borderId="104" applyNumberFormat="0" applyProtection="0">
      <alignment horizontal="left" vertical="center" indent="1"/>
    </xf>
    <xf numFmtId="4" fontId="70" fillId="63" borderId="118" applyNumberFormat="0" applyProtection="0">
      <alignment horizontal="left" vertical="center" indent="1"/>
    </xf>
    <xf numFmtId="4" fontId="33" fillId="78" borderId="97" applyNumberFormat="0" applyProtection="0">
      <alignment horizontal="left" vertical="center" indent="1"/>
    </xf>
    <xf numFmtId="4" fontId="33" fillId="72" borderId="110" applyNumberFormat="0" applyProtection="0">
      <alignment horizontal="right" vertical="center"/>
    </xf>
    <xf numFmtId="4" fontId="97" fillId="134" borderId="97" applyNumberFormat="0" applyProtection="0">
      <alignment horizontal="right" vertical="center"/>
    </xf>
    <xf numFmtId="4" fontId="96" fillId="127" borderId="97" applyNumberFormat="0" applyProtection="0">
      <alignment horizontal="right" vertical="center"/>
    </xf>
    <xf numFmtId="4" fontId="80" fillId="82" borderId="96" applyNumberFormat="0" applyProtection="0">
      <alignment vertical="center"/>
    </xf>
    <xf numFmtId="0" fontId="58" fillId="91" borderId="100" applyNumberFormat="0" applyAlignment="0" applyProtection="0"/>
    <xf numFmtId="4" fontId="70" fillId="96" borderId="117" applyNumberFormat="0" applyProtection="0">
      <alignment horizontal="left" vertical="center" indent="1"/>
    </xf>
    <xf numFmtId="4" fontId="33" fillId="72" borderId="97" applyNumberFormat="0" applyProtection="0">
      <alignment horizontal="right" vertical="center"/>
    </xf>
    <xf numFmtId="4" fontId="33" fillId="78" borderId="97" applyNumberFormat="0" applyProtection="0">
      <alignment vertical="center"/>
    </xf>
    <xf numFmtId="0" fontId="78" fillId="108" borderId="130" applyNumberFormat="0" applyAlignment="0" applyProtection="0"/>
    <xf numFmtId="4" fontId="76" fillId="77" borderId="104" applyNumberFormat="0" applyProtection="0">
      <alignment horizontal="right" vertical="center"/>
    </xf>
    <xf numFmtId="0" fontId="30" fillId="0" borderId="121" applyNumberFormat="0" applyFill="0" applyAlignment="0" applyProtection="0"/>
    <xf numFmtId="4" fontId="31" fillId="62" borderId="123" applyNumberFormat="0" applyProtection="0">
      <alignment horizontal="left" vertical="center" indent="1"/>
    </xf>
    <xf numFmtId="4" fontId="70" fillId="96" borderId="104" applyNumberFormat="0" applyProtection="0">
      <alignment horizontal="left" vertical="center" indent="1"/>
    </xf>
    <xf numFmtId="0" fontId="70" fillId="75" borderId="110" applyNumberFormat="0" applyProtection="0">
      <alignment horizontal="left" vertical="top" indent="1"/>
    </xf>
    <xf numFmtId="4" fontId="33" fillId="63" borderId="97" applyNumberFormat="0" applyProtection="0">
      <alignment horizontal="left" vertical="center" indent="1"/>
    </xf>
    <xf numFmtId="0" fontId="17" fillId="77" borderId="96" applyNumberFormat="0">
      <protection locked="0"/>
    </xf>
    <xf numFmtId="4" fontId="33" fillId="67" borderId="110" applyNumberFormat="0" applyProtection="0">
      <alignment horizontal="right" vertical="center"/>
    </xf>
    <xf numFmtId="4" fontId="33" fillId="64" borderId="110" applyNumberFormat="0" applyProtection="0">
      <alignment horizontal="right" vertical="center"/>
    </xf>
    <xf numFmtId="4" fontId="32" fillId="62" borderId="110" applyNumberFormat="0" applyProtection="0">
      <alignment vertical="center"/>
    </xf>
    <xf numFmtId="4" fontId="33" fillId="68" borderId="97" applyNumberFormat="0" applyProtection="0">
      <alignment horizontal="right" vertical="center"/>
    </xf>
    <xf numFmtId="0" fontId="33" fillId="78" borderId="110" applyNumberFormat="0" applyProtection="0">
      <alignment horizontal="left" vertical="top" indent="1"/>
    </xf>
    <xf numFmtId="4" fontId="70" fillId="63" borderId="117" applyNumberFormat="0" applyProtection="0">
      <alignment horizontal="right" vertical="center"/>
    </xf>
    <xf numFmtId="4" fontId="96" fillId="128" borderId="97" applyNumberFormat="0" applyProtection="0">
      <alignment horizontal="right" vertical="center"/>
    </xf>
    <xf numFmtId="4" fontId="97" fillId="134" borderId="110" applyNumberFormat="0" applyProtection="0">
      <alignment horizontal="right" vertical="center"/>
    </xf>
    <xf numFmtId="4" fontId="33" fillId="65" borderId="110" applyNumberFormat="0" applyProtection="0">
      <alignment horizontal="right" vertical="center"/>
    </xf>
    <xf numFmtId="4" fontId="70" fillId="64" borderId="104" applyNumberFormat="0" applyProtection="0">
      <alignment horizontal="right" vertical="center"/>
    </xf>
    <xf numFmtId="4" fontId="70" fillId="72" borderId="117" applyNumberFormat="0" applyProtection="0">
      <alignment horizontal="right" vertical="center"/>
    </xf>
    <xf numFmtId="4" fontId="37" fillId="74" borderId="110" applyNumberFormat="0" applyProtection="0">
      <alignment horizontal="right" vertical="center"/>
    </xf>
    <xf numFmtId="4" fontId="33" fillId="71" borderId="97" applyNumberFormat="0" applyProtection="0">
      <alignment horizontal="right" vertical="center"/>
    </xf>
    <xf numFmtId="4" fontId="34" fillId="93" borderId="107" applyNumberFormat="0" applyProtection="0">
      <alignment horizontal="left" vertical="center" indent="1"/>
    </xf>
    <xf numFmtId="4" fontId="33" fillId="74" borderId="97" applyNumberFormat="0" applyProtection="0">
      <alignment horizontal="right" vertical="center"/>
    </xf>
    <xf numFmtId="4" fontId="17" fillId="75" borderId="105" applyNumberFormat="0" applyProtection="0">
      <alignment horizontal="left" vertical="center" indent="1"/>
    </xf>
    <xf numFmtId="4" fontId="96" fillId="111" borderId="110" applyNumberFormat="0" applyProtection="0">
      <alignment horizontal="left" vertical="center" indent="1"/>
    </xf>
    <xf numFmtId="4" fontId="70" fillId="70" borderId="117" applyNumberFormat="0" applyProtection="0">
      <alignment horizontal="right" vertical="center"/>
    </xf>
    <xf numFmtId="4" fontId="33" fillId="63" borderId="97" applyNumberFormat="0" applyProtection="0">
      <alignment horizontal="right" vertical="center"/>
    </xf>
    <xf numFmtId="0" fontId="17" fillId="76" borderId="123" applyNumberFormat="0" applyProtection="0">
      <alignment horizontal="left" vertical="center" indent="1"/>
    </xf>
    <xf numFmtId="4" fontId="33" fillId="72" borderId="97" applyNumberFormat="0" applyProtection="0">
      <alignment horizontal="right" vertical="center"/>
    </xf>
    <xf numFmtId="4" fontId="33" fillId="65" borderId="97" applyNumberFormat="0" applyProtection="0">
      <alignment horizontal="right" vertical="center"/>
    </xf>
    <xf numFmtId="4" fontId="96" fillId="128" borderId="97" applyNumberFormat="0" applyProtection="0">
      <alignment horizontal="right" vertical="center"/>
    </xf>
    <xf numFmtId="0" fontId="17" fillId="75" borderId="97" applyNumberFormat="0" applyProtection="0">
      <alignment horizontal="left" vertical="center" indent="1"/>
    </xf>
    <xf numFmtId="4" fontId="96" fillId="134" borderId="97" applyNumberFormat="0" applyProtection="0">
      <alignment vertical="center"/>
    </xf>
    <xf numFmtId="4" fontId="97" fillId="134" borderId="97" applyNumberFormat="0" applyProtection="0">
      <alignment horizontal="right" vertical="center"/>
    </xf>
    <xf numFmtId="4" fontId="34" fillId="93" borderId="107" applyNumberFormat="0" applyProtection="0">
      <alignment horizontal="left" vertical="center" indent="1"/>
    </xf>
    <xf numFmtId="0" fontId="70" fillId="75" borderId="97" applyNumberFormat="0" applyProtection="0">
      <alignment horizontal="left" vertical="top" indent="1"/>
    </xf>
    <xf numFmtId="0" fontId="17" fillId="63" borderId="97" applyNumberFormat="0" applyProtection="0">
      <alignment horizontal="left" vertical="center" indent="1"/>
    </xf>
    <xf numFmtId="4" fontId="97" fillId="134" borderId="110" applyNumberFormat="0" applyProtection="0">
      <alignment horizontal="right" vertical="center"/>
    </xf>
    <xf numFmtId="4" fontId="33" fillId="72" borderId="123" applyNumberFormat="0" applyProtection="0">
      <alignment horizontal="right" vertical="center"/>
    </xf>
    <xf numFmtId="0" fontId="17" fillId="75" borderId="110" applyNumberFormat="0" applyProtection="0">
      <alignment horizontal="left" vertical="top" indent="1"/>
    </xf>
    <xf numFmtId="4" fontId="33" fillId="70" borderId="123" applyNumberFormat="0" applyProtection="0">
      <alignment horizontal="right" vertical="center"/>
    </xf>
    <xf numFmtId="0" fontId="68" fillId="84" borderId="115" applyNumberFormat="0" applyAlignment="0" applyProtection="0"/>
    <xf numFmtId="0" fontId="68" fillId="108" borderId="102" applyNumberFormat="0" applyAlignment="0" applyProtection="0"/>
    <xf numFmtId="4" fontId="70" fillId="62" borderId="104" applyNumberFormat="0" applyProtection="0">
      <alignment vertical="center"/>
    </xf>
    <xf numFmtId="0" fontId="30" fillId="0" borderId="116" applyNumberFormat="0" applyFill="0" applyAlignment="0" applyProtection="0"/>
    <xf numFmtId="4" fontId="70" fillId="96" borderId="104" applyNumberFormat="0" applyProtection="0">
      <alignment horizontal="left" vertical="center" indent="1"/>
    </xf>
    <xf numFmtId="0" fontId="17" fillId="63" borderId="110" applyNumberFormat="0" applyProtection="0">
      <alignment horizontal="left" vertical="center" indent="1"/>
    </xf>
    <xf numFmtId="0" fontId="17" fillId="63" borderId="110" applyNumberFormat="0" applyProtection="0">
      <alignment horizontal="left" vertical="center" indent="1"/>
    </xf>
    <xf numFmtId="4" fontId="31" fillId="62" borderId="97" applyNumberFormat="0" applyProtection="0">
      <alignment vertical="center"/>
    </xf>
    <xf numFmtId="4" fontId="32" fillId="62" borderId="97" applyNumberFormat="0" applyProtection="0">
      <alignment vertical="center"/>
    </xf>
    <xf numFmtId="4" fontId="96" fillId="134" borderId="110" applyNumberFormat="0" applyProtection="0">
      <alignment horizontal="right" vertical="center"/>
    </xf>
    <xf numFmtId="4" fontId="96" fillId="93" borderId="97" applyNumberFormat="0" applyProtection="0">
      <alignment horizontal="right" vertical="center"/>
    </xf>
    <xf numFmtId="4" fontId="96" fillId="83" borderId="97" applyNumberFormat="0" applyProtection="0">
      <alignment horizontal="right" vertical="center"/>
    </xf>
    <xf numFmtId="0" fontId="17" fillId="63" borderId="97" applyNumberFormat="0" applyProtection="0">
      <alignment horizontal="left" vertical="top" indent="1"/>
    </xf>
    <xf numFmtId="0" fontId="73" fillId="78" borderId="110" applyNumberFormat="0" applyProtection="0">
      <alignment horizontal="left" vertical="top" indent="1"/>
    </xf>
    <xf numFmtId="0" fontId="17" fillId="74" borderId="123" applyNumberFormat="0" applyProtection="0">
      <alignment horizontal="left" vertical="center" indent="1"/>
    </xf>
    <xf numFmtId="4" fontId="70" fillId="69" borderId="104" applyNumberFormat="0" applyProtection="0">
      <alignment horizontal="right" vertical="center"/>
    </xf>
    <xf numFmtId="0" fontId="17" fillId="74" borderId="110" applyNumberFormat="0" applyProtection="0">
      <alignment horizontal="left" vertical="top" indent="1"/>
    </xf>
    <xf numFmtId="4" fontId="37" fillId="74" borderId="110" applyNumberFormat="0" applyProtection="0">
      <alignment horizontal="right" vertical="center"/>
    </xf>
    <xf numFmtId="4" fontId="35" fillId="74" borderId="110" applyNumberFormat="0" applyProtection="0">
      <alignment horizontal="right" vertical="center"/>
    </xf>
    <xf numFmtId="0" fontId="70" fillId="63" borderId="123" applyNumberFormat="0" applyProtection="0">
      <alignment horizontal="left" vertical="top" indent="1"/>
    </xf>
    <xf numFmtId="4" fontId="70" fillId="72" borderId="104" applyNumberFormat="0" applyProtection="0">
      <alignment horizontal="right" vertical="center"/>
    </xf>
    <xf numFmtId="4" fontId="33" fillId="63" borderId="97" applyNumberFormat="0" applyProtection="0">
      <alignment horizontal="right" vertical="center"/>
    </xf>
    <xf numFmtId="0" fontId="65" fillId="58" borderId="100" applyNumberFormat="0" applyAlignment="0" applyProtection="0"/>
    <xf numFmtId="4" fontId="70" fillId="63" borderId="105" applyNumberFormat="0" applyProtection="0">
      <alignment horizontal="left" vertical="center" indent="1"/>
    </xf>
    <xf numFmtId="0" fontId="17" fillId="78" borderId="114" applyNumberFormat="0" applyFont="0" applyAlignment="0" applyProtection="0"/>
    <xf numFmtId="4" fontId="33" fillId="63" borderId="110" applyNumberFormat="0" applyProtection="0">
      <alignment horizontal="right" vertical="center"/>
    </xf>
    <xf numFmtId="4" fontId="96" fillId="130" borderId="97" applyNumberFormat="0" applyProtection="0">
      <alignment horizontal="right" vertical="center"/>
    </xf>
    <xf numFmtId="0" fontId="86" fillId="84" borderId="100" applyNumberFormat="0" applyAlignment="0" applyProtection="0"/>
    <xf numFmtId="4" fontId="70" fillId="62" borderId="104" applyNumberFormat="0" applyProtection="0">
      <alignment vertical="center"/>
    </xf>
    <xf numFmtId="0" fontId="17" fillId="78" borderId="127" applyNumberFormat="0" applyFont="0" applyAlignment="0" applyProtection="0"/>
    <xf numFmtId="4" fontId="17" fillId="75" borderId="131" applyNumberFormat="0" applyProtection="0">
      <alignment horizontal="left" vertical="center" indent="1"/>
    </xf>
    <xf numFmtId="4" fontId="70" fillId="72" borderId="117" applyNumberFormat="0" applyProtection="0">
      <alignment horizontal="right" vertical="center"/>
    </xf>
    <xf numFmtId="0" fontId="17" fillId="63" borderId="110" applyNumberFormat="0" applyProtection="0">
      <alignment horizontal="left" vertical="center" indent="1"/>
    </xf>
    <xf numFmtId="4" fontId="34" fillId="93" borderId="110" applyNumberFormat="0" applyProtection="0">
      <alignment horizontal="left" vertical="center" indent="1"/>
    </xf>
    <xf numFmtId="0" fontId="70" fillId="57" borderId="117" applyNumberFormat="0" applyFont="0" applyAlignment="0" applyProtection="0"/>
    <xf numFmtId="4" fontId="70" fillId="66" borderId="118" applyNumberFormat="0" applyProtection="0">
      <alignment horizontal="right" vertical="center"/>
    </xf>
    <xf numFmtId="0" fontId="17" fillId="75" borderId="110" applyNumberFormat="0" applyProtection="0">
      <alignment horizontal="left" vertical="top" indent="1"/>
    </xf>
    <xf numFmtId="4" fontId="31" fillId="62" borderId="110" applyNumberFormat="0" applyProtection="0">
      <alignment vertical="center"/>
    </xf>
    <xf numFmtId="4" fontId="33" fillId="68" borderId="123" applyNumberFormat="0" applyProtection="0">
      <alignment horizontal="right" vertical="center"/>
    </xf>
    <xf numFmtId="4" fontId="70" fillId="66" borderId="118" applyNumberFormat="0" applyProtection="0">
      <alignment horizontal="right" vertical="center"/>
    </xf>
    <xf numFmtId="4" fontId="33" fillId="65" borderId="110" applyNumberFormat="0" applyProtection="0">
      <alignment horizontal="right" vertical="center"/>
    </xf>
    <xf numFmtId="4" fontId="33" fillId="78" borderId="97" applyNumberFormat="0" applyProtection="0">
      <alignment vertical="center"/>
    </xf>
    <xf numFmtId="4" fontId="33" fillId="65" borderId="110" applyNumberFormat="0" applyProtection="0">
      <alignment horizontal="right" vertical="center"/>
    </xf>
    <xf numFmtId="4" fontId="96" fillId="93" borderId="97" applyNumberFormat="0" applyProtection="0">
      <alignment horizontal="right" vertical="center"/>
    </xf>
    <xf numFmtId="4" fontId="70" fillId="64" borderId="104" applyNumberFormat="0" applyProtection="0">
      <alignment horizontal="right" vertical="center"/>
    </xf>
    <xf numFmtId="0" fontId="70" fillId="76" borderId="123" applyNumberFormat="0" applyProtection="0">
      <alignment horizontal="left" vertical="top" indent="1"/>
    </xf>
    <xf numFmtId="4" fontId="96" fillId="127" borderId="110" applyNumberFormat="0" applyProtection="0">
      <alignment horizontal="right" vertical="center"/>
    </xf>
    <xf numFmtId="4" fontId="96" fillId="83" borderId="110" applyNumberFormat="0" applyProtection="0">
      <alignment horizontal="right" vertical="center"/>
    </xf>
    <xf numFmtId="4" fontId="96" fillId="129" borderId="97" applyNumberFormat="0" applyProtection="0">
      <alignment horizontal="right" vertical="center"/>
    </xf>
    <xf numFmtId="4" fontId="33" fillId="67" borderId="110" applyNumberFormat="0" applyProtection="0">
      <alignment horizontal="right" vertical="center"/>
    </xf>
    <xf numFmtId="4" fontId="33" fillId="68" borderId="110" applyNumberFormat="0" applyProtection="0">
      <alignment horizontal="right" vertical="center"/>
    </xf>
    <xf numFmtId="4" fontId="37" fillId="74" borderId="97" applyNumberFormat="0" applyProtection="0">
      <alignment horizontal="right" vertical="center"/>
    </xf>
    <xf numFmtId="0" fontId="70" fillId="63" borderId="110" applyNumberFormat="0" applyProtection="0">
      <alignment horizontal="left" vertical="top" indent="1"/>
    </xf>
    <xf numFmtId="0" fontId="17" fillId="76" borderId="110" applyNumberFormat="0" applyProtection="0">
      <alignment horizontal="left" vertical="center" indent="1"/>
    </xf>
    <xf numFmtId="4" fontId="33" fillId="66" borderId="97" applyNumberFormat="0" applyProtection="0">
      <alignment horizontal="right" vertical="center"/>
    </xf>
    <xf numFmtId="4" fontId="32" fillId="62" borderId="97" applyNumberFormat="0" applyProtection="0">
      <alignment vertical="center"/>
    </xf>
    <xf numFmtId="0" fontId="17" fillId="76" borderId="97" applyNumberFormat="0" applyProtection="0">
      <alignment horizontal="left" vertical="center" indent="1"/>
    </xf>
    <xf numFmtId="0" fontId="17" fillId="78" borderId="101" applyNumberFormat="0" applyFont="0" applyAlignment="0" applyProtection="0"/>
    <xf numFmtId="4" fontId="33" fillId="63" borderId="97" applyNumberFormat="0" applyProtection="0">
      <alignment horizontal="left" vertical="center" indent="1"/>
    </xf>
    <xf numFmtId="4" fontId="70" fillId="71" borderId="104" applyNumberFormat="0" applyProtection="0">
      <alignment horizontal="right" vertical="center"/>
    </xf>
    <xf numFmtId="0" fontId="17" fillId="76" borderId="97" applyNumberFormat="0" applyProtection="0">
      <alignment horizontal="left" vertical="top" indent="1"/>
    </xf>
    <xf numFmtId="4" fontId="31" fillId="62" borderId="123" applyNumberFormat="0" applyProtection="0">
      <alignment horizontal="left" vertical="center" indent="1"/>
    </xf>
    <xf numFmtId="0" fontId="70" fillId="76" borderId="97" applyNumberFormat="0" applyProtection="0">
      <alignment horizontal="left" vertical="top" indent="1"/>
    </xf>
    <xf numFmtId="4" fontId="33" fillId="78" borderId="110" applyNumberFormat="0" applyProtection="0">
      <alignment vertical="center"/>
    </xf>
    <xf numFmtId="0" fontId="17" fillId="74" borderId="123" applyNumberFormat="0" applyProtection="0">
      <alignment horizontal="left" vertical="center" indent="1"/>
    </xf>
    <xf numFmtId="4" fontId="70" fillId="63" borderId="130" applyNumberFormat="0" applyProtection="0">
      <alignment horizontal="right" vertical="center"/>
    </xf>
    <xf numFmtId="4" fontId="33" fillId="64" borderId="110" applyNumberFormat="0" applyProtection="0">
      <alignment horizontal="right" vertical="center"/>
    </xf>
    <xf numFmtId="0" fontId="17" fillId="75" borderId="123" applyNumberFormat="0" applyProtection="0">
      <alignment horizontal="left" vertical="top" indent="1"/>
    </xf>
    <xf numFmtId="4" fontId="34" fillId="93" borderId="120" applyNumberFormat="0" applyProtection="0">
      <alignment horizontal="left" vertical="center" indent="1"/>
    </xf>
    <xf numFmtId="0" fontId="70" fillId="74" borderId="110" applyNumberFormat="0" applyProtection="0">
      <alignment horizontal="left" vertical="top" indent="1"/>
    </xf>
    <xf numFmtId="4" fontId="96" fillId="134" borderId="110" applyNumberFormat="0" applyProtection="0">
      <alignment horizontal="right" vertical="center"/>
    </xf>
    <xf numFmtId="4" fontId="96" fillId="83" borderId="123" applyNumberFormat="0" applyProtection="0">
      <alignment horizontal="right" vertical="center"/>
    </xf>
    <xf numFmtId="0" fontId="17" fillId="75" borderId="97" applyNumberFormat="0" applyProtection="0">
      <alignment horizontal="left" vertical="center" indent="1"/>
    </xf>
    <xf numFmtId="4" fontId="33" fillId="68" borderId="97" applyNumberFormat="0" applyProtection="0">
      <alignment horizontal="right" vertical="center"/>
    </xf>
    <xf numFmtId="4" fontId="70" fillId="67" borderId="104" applyNumberFormat="0" applyProtection="0">
      <alignment horizontal="right" vertical="center"/>
    </xf>
    <xf numFmtId="4" fontId="33" fillId="66" borderId="110" applyNumberFormat="0" applyProtection="0">
      <alignment horizontal="right" vertical="center"/>
    </xf>
    <xf numFmtId="4" fontId="31" fillId="62" borderId="110" applyNumberFormat="0" applyProtection="0">
      <alignment vertical="center"/>
    </xf>
    <xf numFmtId="0" fontId="17" fillId="63" borderId="110" applyNumberFormat="0" applyProtection="0">
      <alignment horizontal="left" vertical="top" indent="1"/>
    </xf>
    <xf numFmtId="0" fontId="58" fillId="91" borderId="113" applyNumberFormat="0" applyAlignment="0" applyProtection="0"/>
    <xf numFmtId="4" fontId="70" fillId="63" borderId="131" applyNumberFormat="0" applyProtection="0">
      <alignment horizontal="left" vertical="center" indent="1"/>
    </xf>
    <xf numFmtId="175" fontId="17" fillId="0" borderId="0"/>
    <xf numFmtId="4" fontId="70" fillId="71" borderId="117" applyNumberFormat="0" applyProtection="0">
      <alignment horizontal="right" vertical="center"/>
    </xf>
    <xf numFmtId="0" fontId="70" fillId="84" borderId="117" applyNumberFormat="0" applyProtection="0">
      <alignment horizontal="left" vertical="center" indent="1"/>
    </xf>
    <xf numFmtId="0" fontId="65" fillId="58" borderId="100" applyNumberFormat="0" applyAlignment="0" applyProtection="0"/>
    <xf numFmtId="4" fontId="96" fillId="83" borderId="110" applyNumberFormat="0" applyProtection="0">
      <alignment horizontal="right" vertical="center"/>
    </xf>
    <xf numFmtId="4" fontId="70" fillId="96" borderId="130" applyNumberFormat="0" applyProtection="0">
      <alignment horizontal="left" vertical="center" indent="1"/>
    </xf>
    <xf numFmtId="4" fontId="70" fillId="96" borderId="117" applyNumberFormat="0" applyProtection="0">
      <alignment horizontal="left" vertical="center" indent="1"/>
    </xf>
    <xf numFmtId="4" fontId="96" fillId="127" borderId="97" applyNumberFormat="0" applyProtection="0">
      <alignment horizontal="right" vertical="center"/>
    </xf>
    <xf numFmtId="4" fontId="73" fillId="84" borderId="97" applyNumberFormat="0" applyProtection="0">
      <alignment horizontal="left" vertical="center" indent="1"/>
    </xf>
    <xf numFmtId="0" fontId="33" fillId="63" borderId="123" applyNumberFormat="0" applyProtection="0">
      <alignment horizontal="left" vertical="top" indent="1"/>
    </xf>
    <xf numFmtId="0" fontId="70" fillId="74" borderId="104" applyNumberFormat="0" applyProtection="0">
      <alignment horizontal="left" vertical="center" indent="1"/>
    </xf>
    <xf numFmtId="4" fontId="37" fillId="74" borderId="97" applyNumberFormat="0" applyProtection="0">
      <alignment horizontal="right" vertical="center"/>
    </xf>
    <xf numFmtId="0" fontId="17" fillId="76" borderId="110" applyNumberFormat="0" applyProtection="0">
      <alignment horizontal="left" vertical="top" indent="1"/>
    </xf>
    <xf numFmtId="4" fontId="70" fillId="111" borderId="104" applyNumberFormat="0" applyProtection="0">
      <alignment horizontal="left" vertical="center" indent="1"/>
    </xf>
    <xf numFmtId="4" fontId="70" fillId="96" borderId="104" applyNumberFormat="0" applyProtection="0">
      <alignment horizontal="left" vertical="center" indent="1"/>
    </xf>
    <xf numFmtId="4" fontId="70" fillId="62" borderId="130" applyNumberFormat="0" applyProtection="0">
      <alignment vertical="center"/>
    </xf>
    <xf numFmtId="4" fontId="33" fillId="64" borderId="110" applyNumberFormat="0" applyProtection="0">
      <alignment horizontal="right" vertical="center"/>
    </xf>
    <xf numFmtId="4" fontId="96" fillId="130" borderId="97" applyNumberFormat="0" applyProtection="0">
      <alignment horizontal="right" vertical="center"/>
    </xf>
    <xf numFmtId="0" fontId="30" fillId="0" borderId="103" applyNumberFormat="0" applyFill="0" applyAlignment="0" applyProtection="0"/>
    <xf numFmtId="4" fontId="70" fillId="69" borderId="104" applyNumberFormat="0" applyProtection="0">
      <alignment horizontal="right" vertical="center"/>
    </xf>
    <xf numFmtId="0" fontId="70" fillId="76" borderId="117" applyNumberFormat="0" applyProtection="0">
      <alignment horizontal="left" vertical="center" indent="1"/>
    </xf>
    <xf numFmtId="0" fontId="17" fillId="75" borderId="110" applyNumberFormat="0" applyProtection="0">
      <alignment horizontal="left" vertical="center" indent="1"/>
    </xf>
    <xf numFmtId="4" fontId="33" fillId="71" borderId="97" applyNumberFormat="0" applyProtection="0">
      <alignment horizontal="right" vertical="center"/>
    </xf>
    <xf numFmtId="0" fontId="72" fillId="75" borderId="119" applyBorder="0"/>
    <xf numFmtId="0" fontId="17" fillId="63" borderId="110" applyNumberFormat="0" applyProtection="0">
      <alignment horizontal="left" vertical="center" indent="1"/>
    </xf>
    <xf numFmtId="4" fontId="32" fillId="62" borderId="110" applyNumberFormat="0" applyProtection="0">
      <alignment vertical="center"/>
    </xf>
    <xf numFmtId="4" fontId="33" fillId="64" borderId="97" applyNumberFormat="0" applyProtection="0">
      <alignment horizontal="right" vertical="center"/>
    </xf>
    <xf numFmtId="0" fontId="17" fillId="74" borderId="97" applyNumberFormat="0" applyProtection="0">
      <alignment horizontal="left" vertical="top" indent="1"/>
    </xf>
    <xf numFmtId="4" fontId="33" fillId="72" borderId="123" applyNumberFormat="0" applyProtection="0">
      <alignment horizontal="right" vertical="center"/>
    </xf>
    <xf numFmtId="4" fontId="70" fillId="62" borderId="117" applyNumberFormat="0" applyProtection="0">
      <alignment vertical="center"/>
    </xf>
    <xf numFmtId="4" fontId="33" fillId="65" borderId="110" applyNumberFormat="0" applyProtection="0">
      <alignment horizontal="right" vertical="center"/>
    </xf>
    <xf numFmtId="4" fontId="70" fillId="69" borderId="104" applyNumberFormat="0" applyProtection="0">
      <alignment horizontal="right" vertical="center"/>
    </xf>
    <xf numFmtId="4" fontId="73" fillId="78" borderId="110" applyNumberFormat="0" applyProtection="0">
      <alignment vertical="center"/>
    </xf>
    <xf numFmtId="0" fontId="17" fillId="76" borderId="123" applyNumberFormat="0" applyProtection="0">
      <alignment horizontal="left" vertical="top" indent="1"/>
    </xf>
    <xf numFmtId="4" fontId="70" fillId="63" borderId="118" applyNumberFormat="0" applyProtection="0">
      <alignment horizontal="left" vertical="center" indent="1"/>
    </xf>
    <xf numFmtId="4" fontId="70" fillId="66" borderId="105" applyNumberFormat="0" applyProtection="0">
      <alignment horizontal="right" vertical="center"/>
    </xf>
    <xf numFmtId="0" fontId="17" fillId="75" borderId="97" applyNumberFormat="0" applyProtection="0">
      <alignment horizontal="left" vertical="top" indent="1"/>
    </xf>
    <xf numFmtId="0" fontId="70" fillId="75" borderId="123" applyNumberFormat="0" applyProtection="0">
      <alignment horizontal="left" vertical="top" indent="1"/>
    </xf>
    <xf numFmtId="0" fontId="17" fillId="76" borderId="97" applyNumberFormat="0" applyProtection="0">
      <alignment horizontal="left" vertical="center" indent="1"/>
    </xf>
    <xf numFmtId="4" fontId="33" fillId="71" borderId="97" applyNumberFormat="0" applyProtection="0">
      <alignment horizontal="right" vertical="center"/>
    </xf>
    <xf numFmtId="0" fontId="74" fillId="62" borderId="123" applyNumberFormat="0" applyProtection="0">
      <alignment horizontal="left" vertical="top" indent="1"/>
    </xf>
    <xf numFmtId="4" fontId="70" fillId="96" borderId="104" applyNumberFormat="0" applyProtection="0">
      <alignment horizontal="left" vertical="center" indent="1"/>
    </xf>
    <xf numFmtId="4" fontId="70" fillId="64" borderId="104" applyNumberFormat="0" applyProtection="0">
      <alignment horizontal="right" vertical="center"/>
    </xf>
    <xf numFmtId="4" fontId="70" fillId="70" borderId="117" applyNumberFormat="0" applyProtection="0">
      <alignment horizontal="right" vertical="center"/>
    </xf>
    <xf numFmtId="4" fontId="31" fillId="62" borderId="110" applyNumberFormat="0" applyProtection="0">
      <alignment horizontal="left" vertical="center" indent="1"/>
    </xf>
    <xf numFmtId="4" fontId="33" fillId="71" borderId="97" applyNumberFormat="0" applyProtection="0">
      <alignment horizontal="right" vertical="center"/>
    </xf>
    <xf numFmtId="0" fontId="30" fillId="0" borderId="108" applyNumberFormat="0" applyFill="0" applyAlignment="0" applyProtection="0"/>
    <xf numFmtId="0" fontId="30" fillId="0" borderId="108" applyNumberFormat="0" applyFill="0" applyAlignment="0" applyProtection="0"/>
    <xf numFmtId="0" fontId="17" fillId="75" borderId="97" applyNumberFormat="0" applyProtection="0">
      <alignment horizontal="left" vertical="center" indent="1"/>
    </xf>
    <xf numFmtId="4" fontId="33" fillId="64" borderId="110" applyNumberFormat="0" applyProtection="0">
      <alignment horizontal="right" vertical="center"/>
    </xf>
    <xf numFmtId="4" fontId="96" fillId="111" borderId="110" applyNumberFormat="0" applyProtection="0">
      <alignment horizontal="left" vertical="center" indent="1"/>
    </xf>
    <xf numFmtId="0" fontId="17" fillId="75" borderId="97" applyNumberFormat="0" applyProtection="0">
      <alignment horizontal="left" vertical="top" indent="1"/>
    </xf>
    <xf numFmtId="4" fontId="33" fillId="69" borderId="97" applyNumberFormat="0" applyProtection="0">
      <alignment horizontal="right" vertical="center"/>
    </xf>
    <xf numFmtId="4" fontId="70" fillId="70" borderId="130" applyNumberFormat="0" applyProtection="0">
      <alignment horizontal="right" vertical="center"/>
    </xf>
    <xf numFmtId="0" fontId="65" fillId="58" borderId="126" applyNumberFormat="0" applyAlignment="0" applyProtection="0"/>
    <xf numFmtId="4" fontId="96" fillId="132" borderId="123" applyNumberFormat="0" applyProtection="0">
      <alignment horizontal="right" vertical="center"/>
    </xf>
    <xf numFmtId="4" fontId="96" fillId="128" borderId="123" applyNumberFormat="0" applyProtection="0">
      <alignment horizontal="right" vertical="center"/>
    </xf>
    <xf numFmtId="4" fontId="33" fillId="68" borderId="123" applyNumberFormat="0" applyProtection="0">
      <alignment horizontal="right" vertical="center"/>
    </xf>
    <xf numFmtId="4" fontId="33" fillId="63" borderId="110" applyNumberFormat="0" applyProtection="0">
      <alignment horizontal="left" vertical="center" indent="1"/>
    </xf>
    <xf numFmtId="4" fontId="35" fillId="74" borderId="110" applyNumberFormat="0" applyProtection="0">
      <alignment horizontal="right" vertical="center"/>
    </xf>
    <xf numFmtId="4" fontId="33" fillId="78" borderId="110" applyNumberFormat="0" applyProtection="0">
      <alignment horizontal="left" vertical="center" indent="1"/>
    </xf>
    <xf numFmtId="4" fontId="33" fillId="78" borderId="110" applyNumberFormat="0" applyProtection="0">
      <alignment vertical="center"/>
    </xf>
    <xf numFmtId="0" fontId="17" fillId="76" borderId="110" applyNumberFormat="0" applyProtection="0">
      <alignment horizontal="left" vertical="center" indent="1"/>
    </xf>
    <xf numFmtId="0" fontId="17" fillId="63" borderId="110" applyNumberFormat="0" applyProtection="0">
      <alignment horizontal="left" vertical="center" indent="1"/>
    </xf>
    <xf numFmtId="0" fontId="68" fillId="108" borderId="128" applyNumberFormat="0" applyAlignment="0" applyProtection="0"/>
    <xf numFmtId="4" fontId="33" fillId="72" borderId="110" applyNumberFormat="0" applyProtection="0">
      <alignment horizontal="right" vertical="center"/>
    </xf>
    <xf numFmtId="4" fontId="33" fillId="70" borderId="110" applyNumberFormat="0" applyProtection="0">
      <alignment horizontal="right" vertical="center"/>
    </xf>
    <xf numFmtId="4" fontId="33" fillId="69" borderId="110" applyNumberFormat="0" applyProtection="0">
      <alignment horizontal="right" vertical="center"/>
    </xf>
    <xf numFmtId="0" fontId="31" fillId="62" borderId="110" applyNumberFormat="0" applyProtection="0">
      <alignment horizontal="left" vertical="top" indent="1"/>
    </xf>
    <xf numFmtId="4" fontId="32" fillId="62" borderId="110" applyNumberFormat="0" applyProtection="0">
      <alignment vertical="center"/>
    </xf>
    <xf numFmtId="0" fontId="70" fillId="113" borderId="130" applyNumberFormat="0" applyProtection="0">
      <alignment horizontal="left" vertical="center" indent="1"/>
    </xf>
    <xf numFmtId="4" fontId="96" fillId="134" borderId="123" applyNumberFormat="0" applyProtection="0">
      <alignment vertical="center"/>
    </xf>
    <xf numFmtId="0" fontId="86" fillId="84" borderId="126" applyNumberFormat="0" applyAlignment="0" applyProtection="0"/>
    <xf numFmtId="4" fontId="35" fillId="74" borderId="123" applyNumberFormat="0" applyProtection="0">
      <alignment horizontal="right" vertical="center"/>
    </xf>
    <xf numFmtId="4" fontId="96" fillId="80" borderId="123" applyNumberFormat="0" applyProtection="0">
      <alignment horizontal="right" vertical="center"/>
    </xf>
    <xf numFmtId="0" fontId="17" fillId="63" borderId="110" applyNumberFormat="0" applyProtection="0">
      <alignment horizontal="left" vertical="center" indent="1"/>
    </xf>
    <xf numFmtId="4" fontId="31" fillId="62" borderId="123" applyNumberFormat="0" applyProtection="0">
      <alignment horizontal="left" vertical="center" indent="1"/>
    </xf>
    <xf numFmtId="0" fontId="17" fillId="76" borderId="110" applyNumberFormat="0" applyProtection="0">
      <alignment horizontal="left" vertical="center" indent="1"/>
    </xf>
    <xf numFmtId="4" fontId="96" fillId="132" borderId="110" applyNumberFormat="0" applyProtection="0">
      <alignment horizontal="right" vertical="center"/>
    </xf>
    <xf numFmtId="0" fontId="17" fillId="63" borderId="123" applyNumberFormat="0" applyProtection="0">
      <alignment horizontal="left" vertical="top" indent="1"/>
    </xf>
    <xf numFmtId="173" fontId="40" fillId="0" borderId="112" applyFill="0"/>
    <xf numFmtId="4" fontId="96" fillId="130" borderId="110" applyNumberFormat="0" applyProtection="0">
      <alignment horizontal="right" vertical="center"/>
    </xf>
    <xf numFmtId="0" fontId="65" fillId="58" borderId="130" applyNumberFormat="0" applyAlignment="0" applyProtection="0"/>
    <xf numFmtId="0" fontId="17" fillId="74" borderId="110" applyNumberFormat="0" applyProtection="0">
      <alignment horizontal="left" vertical="center" indent="1"/>
    </xf>
    <xf numFmtId="4" fontId="70" fillId="111" borderId="117" applyNumberFormat="0" applyProtection="0">
      <alignment horizontal="left" vertical="center" indent="1"/>
    </xf>
    <xf numFmtId="4" fontId="70" fillId="96" borderId="117" applyNumberFormat="0" applyProtection="0">
      <alignment horizontal="left" vertical="center" indent="1"/>
    </xf>
    <xf numFmtId="0" fontId="17" fillId="75" borderId="110" applyNumberFormat="0" applyProtection="0">
      <alignment horizontal="left" vertical="top" indent="1"/>
    </xf>
    <xf numFmtId="4" fontId="96" fillId="95" borderId="110" applyNumberFormat="0" applyProtection="0">
      <alignment horizontal="right" vertical="center"/>
    </xf>
    <xf numFmtId="0" fontId="17" fillId="76" borderId="110" applyNumberFormat="0" applyProtection="0">
      <alignment horizontal="left" vertical="center" indent="1"/>
    </xf>
    <xf numFmtId="4" fontId="33" fillId="74" borderId="110" applyNumberFormat="0" applyProtection="0">
      <alignment horizontal="right" vertical="center"/>
    </xf>
    <xf numFmtId="4" fontId="33" fillId="63" borderId="110" applyNumberFormat="0" applyProtection="0">
      <alignment horizontal="right" vertical="center"/>
    </xf>
    <xf numFmtId="4" fontId="31" fillId="62" borderId="110" applyNumberFormat="0" applyProtection="0">
      <alignment horizontal="left" vertical="center" indent="1"/>
    </xf>
    <xf numFmtId="0" fontId="17" fillId="75" borderId="123" applyNumberFormat="0" applyProtection="0">
      <alignment horizontal="left" vertical="center" indent="1"/>
    </xf>
    <xf numFmtId="4" fontId="33" fillId="78" borderId="110" applyNumberFormat="0" applyProtection="0">
      <alignment horizontal="left" vertical="center" indent="1"/>
    </xf>
    <xf numFmtId="4" fontId="33" fillId="71" borderId="110" applyNumberFormat="0" applyProtection="0">
      <alignment horizontal="right" vertical="center"/>
    </xf>
    <xf numFmtId="4" fontId="95" fillId="111" borderId="110" applyNumberFormat="0" applyProtection="0">
      <alignment vertical="center"/>
    </xf>
    <xf numFmtId="0" fontId="70" fillId="74" borderId="130" applyNumberFormat="0" applyProtection="0">
      <alignment horizontal="left" vertical="center" indent="1"/>
    </xf>
    <xf numFmtId="0" fontId="17" fillId="74" borderId="110" applyNumberFormat="0" applyProtection="0">
      <alignment horizontal="left" vertical="top" indent="1"/>
    </xf>
    <xf numFmtId="4" fontId="33" fillId="69" borderId="110" applyNumberFormat="0" applyProtection="0">
      <alignment horizontal="right" vertical="center"/>
    </xf>
    <xf numFmtId="0" fontId="17" fillId="57" borderId="114" applyNumberFormat="0" applyFont="0" applyAlignment="0" applyProtection="0"/>
    <xf numFmtId="0" fontId="33" fillId="78" borderId="123" applyNumberFormat="0" applyProtection="0">
      <alignment horizontal="left" vertical="top" indent="1"/>
    </xf>
    <xf numFmtId="0" fontId="17" fillId="76" borderId="110" applyNumberFormat="0" applyProtection="0">
      <alignment horizontal="left" vertical="top" indent="1"/>
    </xf>
    <xf numFmtId="4" fontId="96" fillId="129" borderId="110" applyNumberFormat="0" applyProtection="0">
      <alignment horizontal="right" vertical="center"/>
    </xf>
    <xf numFmtId="0" fontId="92" fillId="84" borderId="113" applyNumberFormat="0" applyAlignment="0" applyProtection="0"/>
    <xf numFmtId="0" fontId="70" fillId="76" borderId="123" applyNumberFormat="0" applyProtection="0">
      <alignment horizontal="left" vertical="top" indent="1"/>
    </xf>
    <xf numFmtId="0" fontId="70" fillId="63" borderId="110" applyNumberFormat="0" applyProtection="0">
      <alignment horizontal="left" vertical="top" indent="1"/>
    </xf>
    <xf numFmtId="4" fontId="33" fillId="67" borderId="110" applyNumberFormat="0" applyProtection="0">
      <alignment horizontal="right" vertical="center"/>
    </xf>
    <xf numFmtId="0" fontId="73" fillId="63" borderId="110" applyNumberFormat="0" applyProtection="0">
      <alignment horizontal="left" vertical="top" indent="1"/>
    </xf>
    <xf numFmtId="4" fontId="96" fillId="80" borderId="110" applyNumberFormat="0" applyProtection="0">
      <alignment horizontal="right" vertical="center"/>
    </xf>
    <xf numFmtId="0" fontId="68" fillId="91" borderId="128" applyNumberFormat="0" applyAlignment="0" applyProtection="0"/>
    <xf numFmtId="4" fontId="70" fillId="67" borderId="130" applyNumberFormat="0" applyProtection="0">
      <alignment horizontal="right" vertical="center"/>
    </xf>
    <xf numFmtId="4" fontId="70" fillId="112" borderId="130" applyNumberFormat="0" applyProtection="0">
      <alignment horizontal="right" vertical="center"/>
    </xf>
    <xf numFmtId="0" fontId="17" fillId="57" borderId="127" applyNumberFormat="0" applyFont="0" applyAlignment="0" applyProtection="0"/>
    <xf numFmtId="4" fontId="73" fillId="78" borderId="123" applyNumberFormat="0" applyProtection="0">
      <alignment vertical="center"/>
    </xf>
    <xf numFmtId="0" fontId="70" fillId="74" borderId="130" applyNumberFormat="0" applyProtection="0">
      <alignment horizontal="left" vertical="center" indent="1"/>
    </xf>
    <xf numFmtId="4" fontId="33" fillId="63" borderId="123" applyNumberFormat="0" applyProtection="0">
      <alignment horizontal="right" vertical="center"/>
    </xf>
    <xf numFmtId="0" fontId="70" fillId="74" borderId="123" applyNumberFormat="0" applyProtection="0">
      <alignment horizontal="left" vertical="top" indent="1"/>
    </xf>
    <xf numFmtId="0" fontId="70" fillId="113" borderId="117" applyNumberFormat="0" applyProtection="0">
      <alignment horizontal="left" vertical="center" indent="1"/>
    </xf>
    <xf numFmtId="0" fontId="70" fillId="74" borderId="110" applyNumberFormat="0" applyProtection="0">
      <alignment horizontal="left" vertical="top" indent="1"/>
    </xf>
    <xf numFmtId="4" fontId="31" fillId="62" borderId="110" applyNumberFormat="0" applyProtection="0">
      <alignment horizontal="left" vertical="center" indent="1"/>
    </xf>
    <xf numFmtId="4" fontId="33" fillId="67" borderId="110" applyNumberFormat="0" applyProtection="0">
      <alignment horizontal="right" vertical="center"/>
    </xf>
    <xf numFmtId="4" fontId="70" fillId="62" borderId="130" applyNumberFormat="0" applyProtection="0">
      <alignment vertical="center"/>
    </xf>
    <xf numFmtId="173" fontId="82" fillId="0" borderId="111"/>
    <xf numFmtId="0" fontId="92" fillId="84" borderId="126" applyNumberFormat="0" applyAlignment="0" applyProtection="0"/>
    <xf numFmtId="4" fontId="31" fillId="62" borderId="123" applyNumberFormat="0" applyProtection="0">
      <alignment horizontal="left" vertical="center" indent="1"/>
    </xf>
    <xf numFmtId="4" fontId="33" fillId="69" borderId="123" applyNumberFormat="0" applyProtection="0">
      <alignment horizontal="right" vertical="center"/>
    </xf>
    <xf numFmtId="4" fontId="33" fillId="78" borderId="123" applyNumberFormat="0" applyProtection="0">
      <alignment horizontal="left" vertical="center" indent="1"/>
    </xf>
    <xf numFmtId="4" fontId="70" fillId="96" borderId="130" applyNumberFormat="0" applyProtection="0">
      <alignment horizontal="left" vertical="center" indent="1"/>
    </xf>
    <xf numFmtId="4" fontId="70" fillId="63" borderId="130" applyNumberFormat="0" applyProtection="0">
      <alignment horizontal="right" vertical="center"/>
    </xf>
    <xf numFmtId="0" fontId="30" fillId="0" borderId="116" applyNumberFormat="0" applyFill="0" applyAlignment="0" applyProtection="0"/>
    <xf numFmtId="4" fontId="70" fillId="63" borderId="118" applyNumberFormat="0" applyProtection="0">
      <alignment horizontal="left" vertical="center" indent="1"/>
    </xf>
    <xf numFmtId="0" fontId="74" fillId="62" borderId="110" applyNumberFormat="0" applyProtection="0">
      <alignment horizontal="left" vertical="top" indent="1"/>
    </xf>
    <xf numFmtId="4" fontId="70" fillId="72" borderId="130" applyNumberFormat="0" applyProtection="0">
      <alignment horizontal="right" vertical="center"/>
    </xf>
    <xf numFmtId="0" fontId="70" fillId="63" borderId="110" applyNumberFormat="0" applyProtection="0">
      <alignment horizontal="left" vertical="top" indent="1"/>
    </xf>
    <xf numFmtId="4" fontId="96" fillId="129" borderId="123" applyNumberFormat="0" applyProtection="0">
      <alignment horizontal="right" vertical="center"/>
    </xf>
    <xf numFmtId="4" fontId="97" fillId="134" borderId="123" applyNumberFormat="0" applyProtection="0">
      <alignment vertical="center"/>
    </xf>
    <xf numFmtId="0" fontId="65" fillId="58" borderId="113" applyNumberFormat="0" applyAlignment="0" applyProtection="0"/>
    <xf numFmtId="0" fontId="17" fillId="76" borderId="123" applyNumberFormat="0" applyProtection="0">
      <alignment horizontal="left" vertical="center" indent="1"/>
    </xf>
    <xf numFmtId="0" fontId="17" fillId="75" borderId="110" applyNumberFormat="0" applyProtection="0">
      <alignment horizontal="left" vertical="center" indent="1"/>
    </xf>
    <xf numFmtId="4" fontId="33" fillId="67" borderId="110" applyNumberFormat="0" applyProtection="0">
      <alignment horizontal="right" vertical="center"/>
    </xf>
    <xf numFmtId="4" fontId="70" fillId="62" borderId="117" applyNumberFormat="0" applyProtection="0">
      <alignment vertical="center"/>
    </xf>
    <xf numFmtId="4" fontId="70" fillId="96" borderId="117" applyNumberFormat="0" applyProtection="0">
      <alignment horizontal="left" vertical="center" indent="1"/>
    </xf>
    <xf numFmtId="0" fontId="17" fillId="75" borderId="110" applyNumberFormat="0" applyProtection="0">
      <alignment horizontal="left" vertical="center" indent="1"/>
    </xf>
    <xf numFmtId="0" fontId="17" fillId="63" borderId="110" applyNumberFormat="0" applyProtection="0">
      <alignment horizontal="left" vertical="center" indent="1"/>
    </xf>
    <xf numFmtId="4" fontId="33" fillId="74" borderId="110" applyNumberFormat="0" applyProtection="0">
      <alignment horizontal="right" vertical="center"/>
    </xf>
    <xf numFmtId="4" fontId="33" fillId="72" borderId="110" applyNumberFormat="0" applyProtection="0">
      <alignment horizontal="right" vertical="center"/>
    </xf>
    <xf numFmtId="4" fontId="35" fillId="78" borderId="110" applyNumberFormat="0" applyProtection="0">
      <alignment vertical="center"/>
    </xf>
    <xf numFmtId="4" fontId="96" fillId="131" borderId="110" applyNumberFormat="0" applyProtection="0">
      <alignment horizontal="right" vertical="center"/>
    </xf>
    <xf numFmtId="0" fontId="30" fillId="0" borderId="134" applyNumberFormat="0" applyFill="0" applyAlignment="0" applyProtection="0"/>
    <xf numFmtId="0" fontId="17" fillId="74" borderId="110" applyNumberFormat="0" applyProtection="0">
      <alignment horizontal="left" vertical="top" indent="1"/>
    </xf>
    <xf numFmtId="4" fontId="33" fillId="69" borderId="110" applyNumberFormat="0" applyProtection="0">
      <alignment horizontal="right" vertical="center"/>
    </xf>
    <xf numFmtId="4" fontId="96" fillId="134" borderId="123" applyNumberFormat="0" applyProtection="0">
      <alignment vertical="center"/>
    </xf>
    <xf numFmtId="0" fontId="70" fillId="76" borderId="110" applyNumberFormat="0" applyProtection="0">
      <alignment horizontal="left" vertical="top" indent="1"/>
    </xf>
    <xf numFmtId="4" fontId="96" fillId="129" borderId="110" applyNumberFormat="0" applyProtection="0">
      <alignment horizontal="right" vertical="center"/>
    </xf>
    <xf numFmtId="4" fontId="70" fillId="68" borderId="130" applyNumberFormat="0" applyProtection="0">
      <alignment horizontal="right" vertical="center"/>
    </xf>
    <xf numFmtId="0" fontId="17" fillId="63" borderId="110" applyNumberFormat="0" applyProtection="0">
      <alignment horizontal="left" vertical="top" indent="1"/>
    </xf>
    <xf numFmtId="4" fontId="33" fillId="66" borderId="110" applyNumberFormat="0" applyProtection="0">
      <alignment horizontal="right" vertical="center"/>
    </xf>
    <xf numFmtId="0" fontId="65" fillId="58" borderId="117" applyNumberFormat="0" applyAlignment="0" applyProtection="0"/>
    <xf numFmtId="0" fontId="17" fillId="75" borderId="110" applyNumberFormat="0" applyProtection="0">
      <alignment horizontal="left" vertical="center" indent="1"/>
    </xf>
    <xf numFmtId="4" fontId="33" fillId="68" borderId="123" applyNumberFormat="0" applyProtection="0">
      <alignment horizontal="right" vertical="center"/>
    </xf>
    <xf numFmtId="4" fontId="96" fillId="128" borderId="123" applyNumberFormat="0" applyProtection="0">
      <alignment horizontal="right" vertical="center"/>
    </xf>
    <xf numFmtId="4" fontId="33" fillId="66" borderId="110" applyNumberFormat="0" applyProtection="0">
      <alignment horizontal="right" vertical="center"/>
    </xf>
    <xf numFmtId="4" fontId="33" fillId="65" borderId="123" applyNumberFormat="0" applyProtection="0">
      <alignment horizontal="right" vertical="center"/>
    </xf>
    <xf numFmtId="4" fontId="70" fillId="0" borderId="130" applyNumberFormat="0" applyProtection="0">
      <alignment horizontal="right" vertical="center"/>
    </xf>
    <xf numFmtId="0" fontId="17" fillId="63" borderId="123" applyNumberFormat="0" applyProtection="0">
      <alignment horizontal="left" vertical="center" indent="1"/>
    </xf>
    <xf numFmtId="4" fontId="70" fillId="96" borderId="130" applyNumberFormat="0" applyProtection="0">
      <alignment horizontal="left" vertical="center" indent="1"/>
    </xf>
    <xf numFmtId="4" fontId="34" fillId="93" borderId="123" applyNumberFormat="0" applyProtection="0">
      <alignment horizontal="left" vertical="center" indent="1"/>
    </xf>
    <xf numFmtId="0" fontId="70" fillId="75" borderId="110" applyNumberFormat="0" applyProtection="0">
      <alignment horizontal="left" vertical="top" indent="1"/>
    </xf>
    <xf numFmtId="0" fontId="78" fillId="108" borderId="117" applyNumberFormat="0" applyAlignment="0" applyProtection="0"/>
    <xf numFmtId="4" fontId="70" fillId="111" borderId="117" applyNumberFormat="0" applyProtection="0">
      <alignment horizontal="left" vertical="center" indent="1"/>
    </xf>
    <xf numFmtId="4" fontId="70" fillId="74" borderId="118" applyNumberFormat="0" applyProtection="0">
      <alignment horizontal="left" vertical="center" indent="1"/>
    </xf>
    <xf numFmtId="4" fontId="76" fillId="77" borderId="117" applyNumberFormat="0" applyProtection="0">
      <alignment horizontal="right" vertical="center"/>
    </xf>
    <xf numFmtId="0" fontId="70" fillId="63" borderId="123" applyNumberFormat="0" applyProtection="0">
      <alignment horizontal="left" vertical="top" indent="1"/>
    </xf>
    <xf numFmtId="4" fontId="70" fillId="63" borderId="131" applyNumberFormat="0" applyProtection="0">
      <alignment horizontal="left" vertical="center" indent="1"/>
    </xf>
    <xf numFmtId="0" fontId="31" fillId="62" borderId="123" applyNumberFormat="0" applyProtection="0">
      <alignment horizontal="left" vertical="top" indent="1"/>
    </xf>
    <xf numFmtId="0" fontId="58" fillId="91" borderId="126" applyNumberFormat="0" applyAlignment="0" applyProtection="0"/>
    <xf numFmtId="4" fontId="70" fillId="64" borderId="130" applyNumberFormat="0" applyProtection="0">
      <alignment horizontal="right" vertical="center"/>
    </xf>
    <xf numFmtId="4" fontId="76" fillId="77" borderId="130" applyNumberFormat="0" applyProtection="0">
      <alignment horizontal="right" vertical="center"/>
    </xf>
    <xf numFmtId="4" fontId="96" fillId="111" borderId="123" applyNumberFormat="0" applyProtection="0">
      <alignment horizontal="left" vertical="center" indent="1"/>
    </xf>
    <xf numFmtId="4" fontId="37" fillId="74" borderId="110" applyNumberFormat="0" applyProtection="0">
      <alignment horizontal="right" vertical="center"/>
    </xf>
    <xf numFmtId="0" fontId="17" fillId="63" borderId="123" applyNumberFormat="0" applyProtection="0">
      <alignment horizontal="left" vertical="top" indent="1"/>
    </xf>
    <xf numFmtId="0" fontId="70" fillId="74" borderId="110" applyNumberFormat="0" applyProtection="0">
      <alignment horizontal="left" vertical="top" indent="1"/>
    </xf>
    <xf numFmtId="4" fontId="33" fillId="71" borderId="110" applyNumberFormat="0" applyProtection="0">
      <alignment horizontal="right" vertical="center"/>
    </xf>
    <xf numFmtId="4" fontId="33" fillId="65" borderId="123" applyNumberFormat="0" applyProtection="0">
      <alignment horizontal="right" vertical="center"/>
    </xf>
    <xf numFmtId="4" fontId="96" fillId="93" borderId="123" applyNumberFormat="0" applyProtection="0">
      <alignment horizontal="right" vertical="center"/>
    </xf>
    <xf numFmtId="4" fontId="70" fillId="72" borderId="117" applyNumberFormat="0" applyProtection="0">
      <alignment horizontal="right" vertical="center"/>
    </xf>
    <xf numFmtId="4" fontId="37" fillId="74" borderId="110" applyNumberFormat="0" applyProtection="0">
      <alignment horizontal="right" vertical="center"/>
    </xf>
    <xf numFmtId="4" fontId="33" fillId="78" borderId="123" applyNumberFormat="0" applyProtection="0">
      <alignment horizontal="left" vertical="center" indent="1"/>
    </xf>
    <xf numFmtId="4" fontId="35" fillId="74" borderId="110" applyNumberFormat="0" applyProtection="0">
      <alignment horizontal="right" vertical="center"/>
    </xf>
    <xf numFmtId="4" fontId="17" fillId="75" borderId="118" applyNumberFormat="0" applyProtection="0">
      <alignment horizontal="left" vertical="center" indent="1"/>
    </xf>
    <xf numFmtId="4" fontId="31" fillId="62" borderId="123" applyNumberFormat="0" applyProtection="0">
      <alignment vertical="center"/>
    </xf>
    <xf numFmtId="0" fontId="17" fillId="77" borderId="122" applyNumberFormat="0">
      <protection locked="0"/>
    </xf>
    <xf numFmtId="4" fontId="70" fillId="73" borderId="118" applyNumberFormat="0" applyProtection="0">
      <alignment horizontal="left" vertical="center" indent="1"/>
    </xf>
    <xf numFmtId="0" fontId="33" fillId="63" borderId="123" applyNumberFormat="0" applyProtection="0">
      <alignment horizontal="left" vertical="top" indent="1"/>
    </xf>
    <xf numFmtId="4" fontId="35" fillId="78" borderId="123" applyNumberFormat="0" applyProtection="0">
      <alignment vertical="center"/>
    </xf>
    <xf numFmtId="4" fontId="17" fillId="75" borderId="118" applyNumberFormat="0" applyProtection="0">
      <alignment horizontal="left" vertical="center" indent="1"/>
    </xf>
    <xf numFmtId="4" fontId="33" fillId="64" borderId="123" applyNumberFormat="0" applyProtection="0">
      <alignment horizontal="right" vertical="center"/>
    </xf>
    <xf numFmtId="4" fontId="70" fillId="71" borderId="117" applyNumberFormat="0" applyProtection="0">
      <alignment horizontal="right" vertical="center"/>
    </xf>
    <xf numFmtId="4" fontId="33" fillId="68" borderId="123" applyNumberFormat="0" applyProtection="0">
      <alignment horizontal="right" vertical="center"/>
    </xf>
    <xf numFmtId="4" fontId="32" fillId="62" borderId="123" applyNumberFormat="0" applyProtection="0">
      <alignment vertical="center"/>
    </xf>
    <xf numFmtId="4" fontId="33" fillId="70" borderId="110" applyNumberFormat="0" applyProtection="0">
      <alignment horizontal="right" vertical="center"/>
    </xf>
    <xf numFmtId="0" fontId="70" fillId="76" borderId="110" applyNumberFormat="0" applyProtection="0">
      <alignment horizontal="left" vertical="top" indent="1"/>
    </xf>
    <xf numFmtId="4" fontId="31" fillId="62" borderId="123" applyNumberFormat="0" applyProtection="0">
      <alignment horizontal="left" vertical="center" indent="1"/>
    </xf>
    <xf numFmtId="4" fontId="33" fillId="63" borderId="110" applyNumberFormat="0" applyProtection="0">
      <alignment horizontal="left" vertical="center" indent="1"/>
    </xf>
    <xf numFmtId="0" fontId="33" fillId="63" borderId="110" applyNumberFormat="0" applyProtection="0">
      <alignment horizontal="left" vertical="top" indent="1"/>
    </xf>
    <xf numFmtId="4" fontId="96" fillId="129" borderId="123" applyNumberFormat="0" applyProtection="0">
      <alignment horizontal="right" vertical="center"/>
    </xf>
    <xf numFmtId="4" fontId="35" fillId="78" borderId="110" applyNumberFormat="0" applyProtection="0">
      <alignment vertical="center"/>
    </xf>
    <xf numFmtId="4" fontId="70" fillId="67" borderId="117" applyNumberFormat="0" applyProtection="0">
      <alignment horizontal="right" vertical="center"/>
    </xf>
    <xf numFmtId="4" fontId="70" fillId="69" borderId="130" applyNumberFormat="0" applyProtection="0">
      <alignment horizontal="right" vertical="center"/>
    </xf>
    <xf numFmtId="4" fontId="33" fillId="63" borderId="123" applyNumberFormat="0" applyProtection="0">
      <alignment horizontal="right" vertical="center"/>
    </xf>
    <xf numFmtId="4" fontId="33" fillId="78" borderId="110" applyNumberFormat="0" applyProtection="0">
      <alignment horizontal="left" vertical="center" indent="1"/>
    </xf>
    <xf numFmtId="4" fontId="70" fillId="68" borderId="117" applyNumberFormat="0" applyProtection="0">
      <alignment horizontal="right" vertical="center"/>
    </xf>
    <xf numFmtId="0" fontId="92" fillId="84" borderId="126" applyNumberFormat="0" applyAlignment="0" applyProtection="0"/>
    <xf numFmtId="0" fontId="70" fillId="57" borderId="130" applyNumberFormat="0" applyFont="0" applyAlignment="0" applyProtection="0"/>
    <xf numFmtId="0" fontId="70" fillId="74" borderId="130" applyNumberFormat="0" applyProtection="0">
      <alignment horizontal="left" vertical="center" indent="1"/>
    </xf>
    <xf numFmtId="0" fontId="17" fillId="74" borderId="123" applyNumberFormat="0" applyProtection="0">
      <alignment horizontal="left" vertical="center" indent="1"/>
    </xf>
    <xf numFmtId="4" fontId="33" fillId="65" borderId="123" applyNumberFormat="0" applyProtection="0">
      <alignment horizontal="right" vertical="center"/>
    </xf>
    <xf numFmtId="4" fontId="70" fillId="70" borderId="130" applyNumberFormat="0" applyProtection="0">
      <alignment horizontal="right" vertical="center"/>
    </xf>
    <xf numFmtId="4" fontId="36" fillId="94" borderId="133" applyNumberFormat="0" applyProtection="0">
      <alignment horizontal="left" vertical="center" indent="1"/>
    </xf>
    <xf numFmtId="0" fontId="17" fillId="74" borderId="123" applyNumberFormat="0" applyProtection="0">
      <alignment horizontal="left" vertical="center" indent="1"/>
    </xf>
    <xf numFmtId="0" fontId="73" fillId="63" borderId="110" applyNumberFormat="0" applyProtection="0">
      <alignment horizontal="left" vertical="top" indent="1"/>
    </xf>
    <xf numFmtId="4" fontId="17" fillId="75" borderId="118" applyNumberFormat="0" applyProtection="0">
      <alignment horizontal="left" vertical="center" indent="1"/>
    </xf>
    <xf numFmtId="0" fontId="68" fillId="108" borderId="115" applyNumberFormat="0" applyAlignment="0" applyProtection="0"/>
    <xf numFmtId="0" fontId="31" fillId="62" borderId="123" applyNumberFormat="0" applyProtection="0">
      <alignment horizontal="left" vertical="top" indent="1"/>
    </xf>
    <xf numFmtId="4" fontId="32" fillId="62" borderId="123" applyNumberFormat="0" applyProtection="0">
      <alignment vertical="center"/>
    </xf>
    <xf numFmtId="4" fontId="32" fillId="62" borderId="123" applyNumberFormat="0" applyProtection="0">
      <alignment vertical="center"/>
    </xf>
    <xf numFmtId="0" fontId="68" fillId="91" borderId="115" applyNumberFormat="0" applyAlignment="0" applyProtection="0"/>
    <xf numFmtId="0" fontId="30" fillId="0" borderId="129" applyNumberFormat="0" applyFill="0" applyAlignment="0" applyProtection="0"/>
    <xf numFmtId="0" fontId="17" fillId="76" borderId="110" applyNumberFormat="0" applyProtection="0">
      <alignment horizontal="left" vertical="top" indent="1"/>
    </xf>
    <xf numFmtId="0" fontId="58" fillId="91" borderId="126" applyNumberFormat="0" applyAlignment="0" applyProtection="0"/>
    <xf numFmtId="4" fontId="17" fillId="75" borderId="131" applyNumberFormat="0" applyProtection="0">
      <alignment horizontal="left" vertical="center" indent="1"/>
    </xf>
    <xf numFmtId="4" fontId="70" fillId="63" borderId="118" applyNumberFormat="0" applyProtection="0">
      <alignment horizontal="left" vertical="center" indent="1"/>
    </xf>
    <xf numFmtId="4" fontId="70" fillId="71" borderId="117" applyNumberFormat="0" applyProtection="0">
      <alignment horizontal="right" vertical="center"/>
    </xf>
    <xf numFmtId="4" fontId="33" fillId="71" borderId="110" applyNumberFormat="0" applyProtection="0">
      <alignment horizontal="right" vertical="center"/>
    </xf>
    <xf numFmtId="4" fontId="34" fillId="93" borderId="123" applyNumberFormat="0" applyProtection="0">
      <alignment horizontal="left" vertical="center" indent="1"/>
    </xf>
    <xf numFmtId="0" fontId="17" fillId="74" borderId="110" applyNumberFormat="0" applyProtection="0">
      <alignment horizontal="left" vertical="center" indent="1"/>
    </xf>
    <xf numFmtId="4" fontId="75" fillId="79" borderId="118" applyNumberFormat="0" applyProtection="0">
      <alignment horizontal="left" vertical="center" indent="1"/>
    </xf>
    <xf numFmtId="4" fontId="70" fillId="62" borderId="117" applyNumberFormat="0" applyProtection="0">
      <alignment vertical="center"/>
    </xf>
    <xf numFmtId="0" fontId="68" fillId="84" borderId="128" applyNumberFormat="0" applyAlignment="0" applyProtection="0"/>
    <xf numFmtId="4" fontId="35" fillId="74" borderId="123" applyNumberFormat="0" applyProtection="0">
      <alignment horizontal="right" vertical="center"/>
    </xf>
    <xf numFmtId="4" fontId="33" fillId="72" borderId="110" applyNumberFormat="0" applyProtection="0">
      <alignment horizontal="right" vertical="center"/>
    </xf>
    <xf numFmtId="0" fontId="70" fillId="57" borderId="117" applyNumberFormat="0" applyFont="0" applyAlignment="0" applyProtection="0"/>
    <xf numFmtId="4" fontId="70" fillId="111" borderId="130" applyNumberFormat="0" applyProtection="0">
      <alignment horizontal="left" vertical="center" indent="1"/>
    </xf>
    <xf numFmtId="0" fontId="18" fillId="0" borderId="0"/>
    <xf numFmtId="4" fontId="33" fillId="78" borderId="123" applyNumberFormat="0" applyProtection="0">
      <alignment horizontal="left" vertical="center" indent="1"/>
    </xf>
    <xf numFmtId="4" fontId="33" fillId="71" borderId="123" applyNumberFormat="0" applyProtection="0">
      <alignment horizontal="right" vertical="center"/>
    </xf>
    <xf numFmtId="4" fontId="33" fillId="64" borderId="123" applyNumberFormat="0" applyProtection="0">
      <alignment horizontal="right" vertical="center"/>
    </xf>
    <xf numFmtId="4" fontId="33" fillId="67" borderId="123" applyNumberFormat="0" applyProtection="0">
      <alignment horizontal="right" vertical="center"/>
    </xf>
    <xf numFmtId="4" fontId="70" fillId="69" borderId="130" applyNumberFormat="0" applyProtection="0">
      <alignment horizontal="right" vertical="center"/>
    </xf>
    <xf numFmtId="0" fontId="78" fillId="108" borderId="130" applyNumberFormat="0" applyAlignment="0" applyProtection="0"/>
    <xf numFmtId="4" fontId="33" fillId="64" borderId="123" applyNumberFormat="0" applyProtection="0">
      <alignment horizontal="right" vertical="center"/>
    </xf>
    <xf numFmtId="4" fontId="17" fillId="75" borderId="118" applyNumberFormat="0" applyProtection="0">
      <alignment horizontal="left" vertical="center" indent="1"/>
    </xf>
    <xf numFmtId="4" fontId="70" fillId="96" borderId="117" applyNumberFormat="0" applyProtection="0">
      <alignment horizontal="left" vertical="center" indent="1"/>
    </xf>
    <xf numFmtId="0" fontId="17" fillId="63" borderId="123" applyNumberFormat="0" applyProtection="0">
      <alignment horizontal="left" vertical="center" indent="1"/>
    </xf>
    <xf numFmtId="4" fontId="33" fillId="63" borderId="110" applyNumberFormat="0" applyProtection="0">
      <alignment horizontal="right" vertical="center"/>
    </xf>
    <xf numFmtId="4" fontId="33" fillId="64" borderId="110" applyNumberFormat="0" applyProtection="0">
      <alignment horizontal="right" vertical="center"/>
    </xf>
    <xf numFmtId="4" fontId="96" fillId="93" borderId="123" applyNumberFormat="0" applyProtection="0">
      <alignment horizontal="right" vertical="center"/>
    </xf>
    <xf numFmtId="0" fontId="17" fillId="63" borderId="123" applyNumberFormat="0" applyProtection="0">
      <alignment horizontal="left" vertical="center" indent="1"/>
    </xf>
    <xf numFmtId="0" fontId="30" fillId="0" borderId="121" applyNumberFormat="0" applyFill="0" applyAlignment="0" applyProtection="0"/>
    <xf numFmtId="0" fontId="17" fillId="76" borderId="123" applyNumberFormat="0" applyProtection="0">
      <alignment horizontal="left" vertical="center" indent="1"/>
    </xf>
    <xf numFmtId="4" fontId="96" fillId="132" borderId="110" applyNumberFormat="0" applyProtection="0">
      <alignment horizontal="right" vertical="center"/>
    </xf>
    <xf numFmtId="0" fontId="17" fillId="57" borderId="114" applyNumberFormat="0" applyFont="0" applyAlignment="0" applyProtection="0"/>
    <xf numFmtId="0" fontId="68" fillId="91" borderId="115" applyNumberFormat="0" applyAlignment="0" applyProtection="0"/>
    <xf numFmtId="0" fontId="68" fillId="84" borderId="115" applyNumberFormat="0" applyAlignment="0" applyProtection="0"/>
    <xf numFmtId="4" fontId="80" fillId="111" borderId="130" applyNumberFormat="0" applyProtection="0">
      <alignment vertical="center"/>
    </xf>
    <xf numFmtId="173" fontId="82" fillId="0" borderId="124"/>
    <xf numFmtId="4" fontId="96" fillId="130" borderId="123" applyNumberFormat="0" applyProtection="0">
      <alignment horizontal="right" vertical="center"/>
    </xf>
    <xf numFmtId="4" fontId="95" fillId="111" borderId="123" applyNumberFormat="0" applyProtection="0">
      <alignment vertical="center"/>
    </xf>
    <xf numFmtId="4" fontId="33" fillId="70" borderId="123" applyNumberFormat="0" applyProtection="0">
      <alignment horizontal="right" vertical="center"/>
    </xf>
    <xf numFmtId="0" fontId="86" fillId="84" borderId="126" applyNumberFormat="0" applyAlignment="0" applyProtection="0"/>
    <xf numFmtId="4" fontId="70" fillId="64" borderId="130" applyNumberFormat="0" applyProtection="0">
      <alignment horizontal="right" vertical="center"/>
    </xf>
    <xf numFmtId="0" fontId="65" fillId="58" borderId="126" applyNumberFormat="0" applyAlignment="0" applyProtection="0"/>
    <xf numFmtId="4" fontId="33" fillId="64" borderId="123" applyNumberFormat="0" applyProtection="0">
      <alignment horizontal="right" vertical="center"/>
    </xf>
    <xf numFmtId="4" fontId="96" fillId="80" borderId="123" applyNumberFormat="0" applyProtection="0">
      <alignment horizontal="right" vertical="center"/>
    </xf>
    <xf numFmtId="4" fontId="70" fillId="96" borderId="130" applyNumberFormat="0" applyProtection="0">
      <alignment horizontal="left" vertical="center" indent="1"/>
    </xf>
    <xf numFmtId="0" fontId="17" fillId="76" borderId="123" applyNumberFormat="0" applyProtection="0">
      <alignment horizontal="left" vertical="center" indent="1"/>
    </xf>
    <xf numFmtId="0" fontId="17" fillId="74" borderId="123" applyNumberFormat="0" applyProtection="0">
      <alignment horizontal="left" vertical="top" indent="1"/>
    </xf>
    <xf numFmtId="4" fontId="37" fillId="74" borderId="123" applyNumberFormat="0" applyProtection="0">
      <alignment horizontal="right" vertical="center"/>
    </xf>
    <xf numFmtId="4" fontId="96" fillId="111" borderId="123" applyNumberFormat="0" applyProtection="0">
      <alignment horizontal="left" vertical="center" indent="1"/>
    </xf>
    <xf numFmtId="0" fontId="65" fillId="58" borderId="130" applyNumberFormat="0" applyAlignment="0" applyProtection="0"/>
    <xf numFmtId="0" fontId="17" fillId="76" borderId="123" applyNumberFormat="0" applyProtection="0">
      <alignment horizontal="left" vertical="top" indent="1"/>
    </xf>
    <xf numFmtId="4" fontId="96" fillId="127" borderId="123" applyNumberFormat="0" applyProtection="0">
      <alignment horizontal="right" vertical="center"/>
    </xf>
    <xf numFmtId="0" fontId="70" fillId="74" borderId="123" applyNumberFormat="0" applyProtection="0">
      <alignment horizontal="left" vertical="top" indent="1"/>
    </xf>
    <xf numFmtId="4" fontId="33" fillId="71" borderId="123" applyNumberFormat="0" applyProtection="0">
      <alignment horizontal="right" vertical="center"/>
    </xf>
    <xf numFmtId="4" fontId="33" fillId="71" borderId="123" applyNumberFormat="0" applyProtection="0">
      <alignment horizontal="right" vertical="center"/>
    </xf>
    <xf numFmtId="4" fontId="73" fillId="84" borderId="110" applyNumberFormat="0" applyProtection="0">
      <alignment horizontal="left" vertical="center" indent="1"/>
    </xf>
    <xf numFmtId="4" fontId="73" fillId="78" borderId="110" applyNumberFormat="0" applyProtection="0">
      <alignment vertical="center"/>
    </xf>
    <xf numFmtId="0" fontId="70" fillId="76" borderId="117" applyNumberFormat="0" applyProtection="0">
      <alignment horizontal="left" vertical="center" indent="1"/>
    </xf>
    <xf numFmtId="0" fontId="70" fillId="74" borderId="117" applyNumberFormat="0" applyProtection="0">
      <alignment horizontal="left" vertical="center" indent="1"/>
    </xf>
    <xf numFmtId="4" fontId="70" fillId="68" borderId="117" applyNumberFormat="0" applyProtection="0">
      <alignment horizontal="right" vertical="center"/>
    </xf>
    <xf numFmtId="4" fontId="70" fillId="69" borderId="117" applyNumberFormat="0" applyProtection="0">
      <alignment horizontal="right" vertical="center"/>
    </xf>
    <xf numFmtId="4" fontId="70" fillId="64" borderId="117" applyNumberFormat="0" applyProtection="0">
      <alignment horizontal="right" vertical="center"/>
    </xf>
    <xf numFmtId="4" fontId="70" fillId="112" borderId="117" applyNumberFormat="0" applyProtection="0">
      <alignment horizontal="right" vertical="center"/>
    </xf>
    <xf numFmtId="0" fontId="70" fillId="57" borderId="130" applyNumberFormat="0" applyFont="0" applyAlignment="0" applyProtection="0"/>
    <xf numFmtId="0" fontId="70" fillId="84" borderId="130" applyNumberFormat="0" applyProtection="0">
      <alignment horizontal="left" vertical="center" indent="1"/>
    </xf>
    <xf numFmtId="0" fontId="65" fillId="58" borderId="126" applyNumberFormat="0" applyAlignment="0" applyProtection="0"/>
    <xf numFmtId="4" fontId="70" fillId="0" borderId="117" applyNumberFormat="0" applyProtection="0">
      <alignment horizontal="right" vertical="center"/>
    </xf>
    <xf numFmtId="4" fontId="33" fillId="63" borderId="123" applyNumberFormat="0" applyProtection="0">
      <alignment horizontal="left" vertical="center" indent="1"/>
    </xf>
    <xf numFmtId="4" fontId="96" fillId="130" borderId="123" applyNumberFormat="0" applyProtection="0">
      <alignment horizontal="right" vertical="center"/>
    </xf>
    <xf numFmtId="0" fontId="70" fillId="63" borderId="123" applyNumberFormat="0" applyProtection="0">
      <alignment horizontal="left" vertical="top" indent="1"/>
    </xf>
    <xf numFmtId="4" fontId="96" fillId="93" borderId="123" applyNumberFormat="0" applyProtection="0">
      <alignment horizontal="right" vertical="center"/>
    </xf>
    <xf numFmtId="4" fontId="76" fillId="77" borderId="130" applyNumberFormat="0" applyProtection="0">
      <alignment horizontal="right" vertical="center"/>
    </xf>
    <xf numFmtId="0" fontId="30" fillId="0" borderId="129" applyNumberFormat="0" applyFill="0" applyAlignment="0" applyProtection="0"/>
    <xf numFmtId="0" fontId="58" fillId="91" borderId="113" applyNumberFormat="0" applyAlignment="0" applyProtection="0"/>
    <xf numFmtId="4" fontId="33" fillId="70" borderId="123" applyNumberFormat="0" applyProtection="0">
      <alignment horizontal="right" vertical="center"/>
    </xf>
    <xf numFmtId="4" fontId="96" fillId="130" borderId="123" applyNumberFormat="0" applyProtection="0">
      <alignment horizontal="right" vertical="center"/>
    </xf>
    <xf numFmtId="4" fontId="70" fillId="68" borderId="130" applyNumberFormat="0" applyProtection="0">
      <alignment horizontal="right" vertical="center"/>
    </xf>
    <xf numFmtId="0" fontId="33" fillId="63" borderId="110" applyNumberFormat="0" applyProtection="0">
      <alignment horizontal="left" vertical="top" indent="1"/>
    </xf>
    <xf numFmtId="4" fontId="17" fillId="75" borderId="131" applyNumberFormat="0" applyProtection="0">
      <alignment horizontal="left" vertical="center" indent="1"/>
    </xf>
    <xf numFmtId="0" fontId="33" fillId="78" borderId="110" applyNumberFormat="0" applyProtection="0">
      <alignment horizontal="left" vertical="top" indent="1"/>
    </xf>
    <xf numFmtId="4" fontId="33" fillId="74" borderId="110" applyNumberFormat="0" applyProtection="0">
      <alignment horizontal="right" vertical="center"/>
    </xf>
    <xf numFmtId="4" fontId="35" fillId="78" borderId="110" applyNumberFormat="0" applyProtection="0">
      <alignment vertical="center"/>
    </xf>
    <xf numFmtId="0" fontId="17" fillId="77" borderId="109" applyNumberFormat="0">
      <protection locked="0"/>
    </xf>
    <xf numFmtId="0" fontId="17" fillId="75" borderId="110" applyNumberFormat="0" applyProtection="0">
      <alignment horizontal="left" vertical="top" indent="1"/>
    </xf>
    <xf numFmtId="4" fontId="33" fillId="71" borderId="110" applyNumberFormat="0" applyProtection="0">
      <alignment horizontal="right" vertical="center"/>
    </xf>
    <xf numFmtId="4" fontId="33" fillId="68" borderId="110" applyNumberFormat="0" applyProtection="0">
      <alignment horizontal="right" vertical="center"/>
    </xf>
    <xf numFmtId="4" fontId="70" fillId="67" borderId="130" applyNumberFormat="0" applyProtection="0">
      <alignment horizontal="right" vertical="center"/>
    </xf>
    <xf numFmtId="4" fontId="33" fillId="69" borderId="123" applyNumberFormat="0" applyProtection="0">
      <alignment horizontal="right" vertical="center"/>
    </xf>
    <xf numFmtId="4" fontId="33" fillId="74" borderId="123" applyNumberFormat="0" applyProtection="0">
      <alignment horizontal="right" vertical="center"/>
    </xf>
    <xf numFmtId="0" fontId="70" fillId="76" borderId="130" applyNumberFormat="0" applyProtection="0">
      <alignment horizontal="left" vertical="center" indent="1"/>
    </xf>
    <xf numFmtId="4" fontId="33" fillId="70" borderId="123" applyNumberFormat="0" applyProtection="0">
      <alignment horizontal="right" vertical="center"/>
    </xf>
    <xf numFmtId="0" fontId="70" fillId="84" borderId="117" applyNumberFormat="0" applyProtection="0">
      <alignment horizontal="left" vertical="center" indent="1"/>
    </xf>
    <xf numFmtId="0" fontId="70" fillId="76" borderId="110" applyNumberFormat="0" applyProtection="0">
      <alignment horizontal="left" vertical="top" indent="1"/>
    </xf>
    <xf numFmtId="4" fontId="96" fillId="131" borderId="123" applyNumberFormat="0" applyProtection="0">
      <alignment horizontal="right" vertical="center"/>
    </xf>
    <xf numFmtId="0" fontId="17" fillId="74" borderId="123" applyNumberFormat="0" applyProtection="0">
      <alignment horizontal="left" vertical="top" indent="1"/>
    </xf>
    <xf numFmtId="4" fontId="33" fillId="66" borderId="110" applyNumberFormat="0" applyProtection="0">
      <alignment horizontal="right" vertical="center"/>
    </xf>
    <xf numFmtId="4" fontId="33" fillId="63" borderId="123" applyNumberFormat="0" applyProtection="0">
      <alignment horizontal="left" vertical="center" indent="1"/>
    </xf>
    <xf numFmtId="4" fontId="37" fillId="74" borderId="110" applyNumberFormat="0" applyProtection="0">
      <alignment horizontal="right" vertical="center"/>
    </xf>
    <xf numFmtId="4" fontId="37" fillId="74" borderId="110" applyNumberFormat="0" applyProtection="0">
      <alignment horizontal="right" vertical="center"/>
    </xf>
    <xf numFmtId="4" fontId="98" fillId="134" borderId="110" applyNumberFormat="0" applyProtection="0">
      <alignment horizontal="right" vertical="center"/>
    </xf>
    <xf numFmtId="4" fontId="95" fillId="111" borderId="110" applyNumberFormat="0" applyProtection="0">
      <alignment vertical="center"/>
    </xf>
    <xf numFmtId="4" fontId="33" fillId="67" borderId="110" applyNumberFormat="0" applyProtection="0">
      <alignment horizontal="right" vertical="center"/>
    </xf>
    <xf numFmtId="4" fontId="98" fillId="134" borderId="110" applyNumberFormat="0" applyProtection="0">
      <alignment horizontal="right" vertical="center"/>
    </xf>
    <xf numFmtId="4" fontId="98" fillId="134" borderId="110" applyNumberFormat="0" applyProtection="0">
      <alignment horizontal="right" vertical="center"/>
    </xf>
    <xf numFmtId="4" fontId="96" fillId="93" borderId="110" applyNumberFormat="0" applyProtection="0">
      <alignment horizontal="right" vertical="center"/>
    </xf>
    <xf numFmtId="4" fontId="33" fillId="71" borderId="110" applyNumberFormat="0" applyProtection="0">
      <alignment horizontal="right" vertical="center"/>
    </xf>
    <xf numFmtId="4" fontId="96" fillId="131" borderId="110" applyNumberFormat="0" applyProtection="0">
      <alignment horizontal="right" vertical="center"/>
    </xf>
    <xf numFmtId="4" fontId="96" fillId="128" borderId="110" applyNumberFormat="0" applyProtection="0">
      <alignment horizontal="right" vertical="center"/>
    </xf>
    <xf numFmtId="4" fontId="33" fillId="63" borderId="110" applyNumberFormat="0" applyProtection="0">
      <alignment horizontal="left" vertical="center" indent="1"/>
    </xf>
    <xf numFmtId="0" fontId="31" fillId="62" borderId="110" applyNumberFormat="0" applyProtection="0">
      <alignment horizontal="left" vertical="top" indent="1"/>
    </xf>
    <xf numFmtId="4" fontId="70" fillId="96" borderId="117" applyNumberFormat="0" applyProtection="0">
      <alignment horizontal="left" vertical="center" indent="1"/>
    </xf>
    <xf numFmtId="4" fontId="37" fillId="74" borderId="110" applyNumberFormat="0" applyProtection="0">
      <alignment horizontal="right" vertical="center"/>
    </xf>
    <xf numFmtId="4" fontId="17" fillId="75" borderId="118" applyNumberFormat="0" applyProtection="0">
      <alignment horizontal="left" vertical="center" indent="1"/>
    </xf>
    <xf numFmtId="4" fontId="17" fillId="75" borderId="118" applyNumberFormat="0" applyProtection="0">
      <alignment horizontal="left" vertical="center" indent="1"/>
    </xf>
    <xf numFmtId="4" fontId="70" fillId="66" borderId="131" applyNumberFormat="0" applyProtection="0">
      <alignment horizontal="right" vertical="center"/>
    </xf>
    <xf numFmtId="0" fontId="33" fillId="63" borderId="123" applyNumberFormat="0" applyProtection="0">
      <alignment horizontal="left" vertical="top" indent="1"/>
    </xf>
    <xf numFmtId="4" fontId="70" fillId="96" borderId="130" applyNumberFormat="0" applyProtection="0">
      <alignment horizontal="left" vertical="center" indent="1"/>
    </xf>
    <xf numFmtId="4" fontId="96" fillId="129" borderId="123" applyNumberFormat="0" applyProtection="0">
      <alignment horizontal="right" vertical="center"/>
    </xf>
    <xf numFmtId="4" fontId="70" fillId="72" borderId="130" applyNumberFormat="0" applyProtection="0">
      <alignment horizontal="right" vertical="center"/>
    </xf>
    <xf numFmtId="0" fontId="17" fillId="63" borderId="123" applyNumberFormat="0" applyProtection="0">
      <alignment horizontal="left" vertical="top" indent="1"/>
    </xf>
    <xf numFmtId="4" fontId="33" fillId="65" borderId="123" applyNumberFormat="0" applyProtection="0">
      <alignment horizontal="right" vertical="center"/>
    </xf>
    <xf numFmtId="0" fontId="17" fillId="75" borderId="123" applyNumberFormat="0" applyProtection="0">
      <alignment horizontal="left" vertical="top" indent="1"/>
    </xf>
    <xf numFmtId="4" fontId="32" fillId="62" borderId="123" applyNumberFormat="0" applyProtection="0">
      <alignment vertical="center"/>
    </xf>
    <xf numFmtId="4" fontId="70" fillId="67" borderId="130" applyNumberFormat="0" applyProtection="0">
      <alignment horizontal="right" vertical="center"/>
    </xf>
    <xf numFmtId="4" fontId="33" fillId="63" borderId="123" applyNumberFormat="0" applyProtection="0">
      <alignment horizontal="right" vertical="center"/>
    </xf>
    <xf numFmtId="0" fontId="17" fillId="76" borderId="123" applyNumberFormat="0" applyProtection="0">
      <alignment horizontal="left" vertical="top" indent="1"/>
    </xf>
    <xf numFmtId="0" fontId="17" fillId="74" borderId="123" applyNumberFormat="0" applyProtection="0">
      <alignment horizontal="left" vertical="top" indent="1"/>
    </xf>
    <xf numFmtId="0" fontId="74" fillId="62" borderId="123" applyNumberFormat="0" applyProtection="0">
      <alignment horizontal="left" vertical="top" indent="1"/>
    </xf>
    <xf numFmtId="4" fontId="31" fillId="62" borderId="123" applyNumberFormat="0" applyProtection="0">
      <alignment vertical="center"/>
    </xf>
    <xf numFmtId="4" fontId="96" fillId="132" borderId="123" applyNumberFormat="0" applyProtection="0">
      <alignment horizontal="right" vertical="center"/>
    </xf>
    <xf numFmtId="4" fontId="33" fillId="63" borderId="123" applyNumberFormat="0" applyProtection="0">
      <alignment horizontal="right" vertical="center"/>
    </xf>
    <xf numFmtId="0" fontId="17" fillId="74" borderId="123" applyNumberFormat="0" applyProtection="0">
      <alignment horizontal="left" vertical="center" indent="1"/>
    </xf>
    <xf numFmtId="4" fontId="34" fillId="93" borderId="133" applyNumberFormat="0" applyProtection="0">
      <alignment horizontal="left" vertical="center" indent="1"/>
    </xf>
    <xf numFmtId="4" fontId="33" fillId="66" borderId="123" applyNumberFormat="0" applyProtection="0">
      <alignment horizontal="right" vertical="center"/>
    </xf>
    <xf numFmtId="0" fontId="17" fillId="76" borderId="123" applyNumberFormat="0" applyProtection="0">
      <alignment horizontal="left" vertical="center" indent="1"/>
    </xf>
    <xf numFmtId="4" fontId="70" fillId="112" borderId="130" applyNumberFormat="0" applyProtection="0">
      <alignment horizontal="right" vertical="center"/>
    </xf>
    <xf numFmtId="0" fontId="68" fillId="91" borderId="128" applyNumberFormat="0" applyAlignment="0" applyProtection="0"/>
    <xf numFmtId="4" fontId="36" fillId="94" borderId="133" applyNumberFormat="0" applyProtection="0">
      <alignment horizontal="left" vertical="center" indent="1"/>
    </xf>
    <xf numFmtId="4" fontId="98" fillId="134" borderId="123" applyNumberFormat="0" applyProtection="0">
      <alignment horizontal="right" vertical="center"/>
    </xf>
    <xf numFmtId="4" fontId="35" fillId="74" borderId="123" applyNumberFormat="0" applyProtection="0">
      <alignment horizontal="right" vertical="center"/>
    </xf>
    <xf numFmtId="4" fontId="31" fillId="62" borderId="123" applyNumberFormat="0" applyProtection="0">
      <alignment vertical="center"/>
    </xf>
    <xf numFmtId="4" fontId="31" fillId="62" borderId="123" applyNumberFormat="0" applyProtection="0">
      <alignment vertical="center"/>
    </xf>
    <xf numFmtId="4" fontId="96" fillId="132" borderId="123" applyNumberFormat="0" applyProtection="0">
      <alignment horizontal="right" vertical="center"/>
    </xf>
    <xf numFmtId="4" fontId="70" fillId="0" borderId="130" applyNumberFormat="0" applyProtection="0">
      <alignment horizontal="right" vertical="center"/>
    </xf>
    <xf numFmtId="4" fontId="70" fillId="74" borderId="131" applyNumberFormat="0" applyProtection="0">
      <alignment horizontal="left" vertical="center" indent="1"/>
    </xf>
    <xf numFmtId="0" fontId="17" fillId="63" borderId="123" applyNumberFormat="0" applyProtection="0">
      <alignment horizontal="left" vertical="top" indent="1"/>
    </xf>
    <xf numFmtId="4" fontId="33" fillId="78" borderId="123" applyNumberFormat="0" applyProtection="0">
      <alignment vertical="center"/>
    </xf>
    <xf numFmtId="4" fontId="96" fillId="130" borderId="123" applyNumberFormat="0" applyProtection="0">
      <alignment horizontal="right" vertical="center"/>
    </xf>
    <xf numFmtId="4" fontId="70" fillId="71" borderId="130" applyNumberFormat="0" applyProtection="0">
      <alignment horizontal="right" vertical="center"/>
    </xf>
    <xf numFmtId="4" fontId="17" fillId="75" borderId="131" applyNumberFormat="0" applyProtection="0">
      <alignment horizontal="left" vertical="center" indent="1"/>
    </xf>
    <xf numFmtId="0" fontId="17" fillId="75" borderId="123" applyNumberFormat="0" applyProtection="0">
      <alignment horizontal="left" vertical="center" indent="1"/>
    </xf>
    <xf numFmtId="0" fontId="70" fillId="114" borderId="122"/>
    <xf numFmtId="0" fontId="86" fillId="84" borderId="126" applyNumberFormat="0" applyAlignment="0" applyProtection="0"/>
    <xf numFmtId="4" fontId="70" fillId="96" borderId="130" applyNumberFormat="0" applyProtection="0">
      <alignment horizontal="left" vertical="center" indent="1"/>
    </xf>
    <xf numFmtId="4" fontId="35" fillId="78" borderId="123" applyNumberFormat="0" applyProtection="0">
      <alignment vertical="center"/>
    </xf>
    <xf numFmtId="0" fontId="70" fillId="114" borderId="122"/>
    <xf numFmtId="0" fontId="6" fillId="0" borderId="0"/>
    <xf numFmtId="0" fontId="17" fillId="63" borderId="123" applyNumberFormat="0" applyProtection="0">
      <alignment horizontal="left" vertical="center" indent="1"/>
    </xf>
    <xf numFmtId="4" fontId="35" fillId="78" borderId="123" applyNumberFormat="0" applyProtection="0">
      <alignment vertical="center"/>
    </xf>
    <xf numFmtId="4" fontId="97" fillId="134" borderId="123" applyNumberFormat="0" applyProtection="0">
      <alignment vertical="center"/>
    </xf>
    <xf numFmtId="4" fontId="70" fillId="66" borderId="131" applyNumberFormat="0" applyProtection="0">
      <alignment horizontal="right" vertical="center"/>
    </xf>
    <xf numFmtId="0" fontId="17" fillId="75" borderId="123" applyNumberFormat="0" applyProtection="0">
      <alignment horizontal="left" vertical="center" indent="1"/>
    </xf>
    <xf numFmtId="4" fontId="33" fillId="67" borderId="123" applyNumberFormat="0" applyProtection="0">
      <alignment horizontal="right" vertical="center"/>
    </xf>
    <xf numFmtId="0" fontId="17" fillId="74" borderId="123" applyNumberFormat="0" applyProtection="0">
      <alignment horizontal="left" vertical="center" indent="1"/>
    </xf>
    <xf numFmtId="0" fontId="17" fillId="63" borderId="123" applyNumberFormat="0" applyProtection="0">
      <alignment horizontal="left" vertical="center" indent="1"/>
    </xf>
    <xf numFmtId="4" fontId="33" fillId="74" borderId="123" applyNumberFormat="0" applyProtection="0">
      <alignment horizontal="right" vertical="center"/>
    </xf>
    <xf numFmtId="4" fontId="97" fillId="134" borderId="123" applyNumberFormat="0" applyProtection="0">
      <alignment horizontal="right" vertical="center"/>
    </xf>
    <xf numFmtId="0" fontId="30" fillId="0" borderId="134" applyNumberFormat="0" applyFill="0" applyAlignment="0" applyProtection="0"/>
    <xf numFmtId="0" fontId="17" fillId="76" borderId="123" applyNumberFormat="0" applyProtection="0">
      <alignment horizontal="left" vertical="center" indent="1"/>
    </xf>
    <xf numFmtId="0" fontId="17" fillId="76" borderId="123" applyNumberFormat="0" applyProtection="0">
      <alignment horizontal="left" vertical="top" indent="1"/>
    </xf>
    <xf numFmtId="0" fontId="17" fillId="63" borderId="123" applyNumberFormat="0" applyProtection="0">
      <alignment horizontal="left" vertical="center" indent="1"/>
    </xf>
    <xf numFmtId="4" fontId="96" fillId="127" borderId="123" applyNumberFormat="0" applyProtection="0">
      <alignment horizontal="right" vertical="center"/>
    </xf>
    <xf numFmtId="4" fontId="17" fillId="75" borderId="131" applyNumberFormat="0" applyProtection="0">
      <alignment horizontal="left" vertical="center" indent="1"/>
    </xf>
    <xf numFmtId="4" fontId="36" fillId="94" borderId="133" applyNumberFormat="0" applyProtection="0">
      <alignment horizontal="left" vertical="center" indent="1"/>
    </xf>
    <xf numFmtId="0" fontId="17" fillId="75" borderId="123" applyNumberFormat="0" applyProtection="0">
      <alignment horizontal="left" vertical="top" indent="1"/>
    </xf>
    <xf numFmtId="4" fontId="33" fillId="68" borderId="123" applyNumberFormat="0" applyProtection="0">
      <alignment horizontal="right" vertical="center"/>
    </xf>
    <xf numFmtId="0" fontId="70" fillId="74" borderId="123" applyNumberFormat="0" applyProtection="0">
      <alignment horizontal="left" vertical="top" indent="1"/>
    </xf>
    <xf numFmtId="4" fontId="70" fillId="96" borderId="130" applyNumberFormat="0" applyProtection="0">
      <alignment horizontal="left" vertical="center" indent="1"/>
    </xf>
    <xf numFmtId="0" fontId="17" fillId="57" borderId="127" applyNumberFormat="0" applyFont="0" applyAlignment="0" applyProtection="0"/>
    <xf numFmtId="4" fontId="34" fillId="93" borderId="133" applyNumberFormat="0" applyProtection="0">
      <alignment horizontal="left" vertical="center" indent="1"/>
    </xf>
    <xf numFmtId="0" fontId="17" fillId="74" borderId="123" applyNumberFormat="0" applyProtection="0">
      <alignment horizontal="left" vertical="center" indent="1"/>
    </xf>
    <xf numFmtId="4" fontId="96" fillId="129" borderId="123" applyNumberFormat="0" applyProtection="0">
      <alignment horizontal="right" vertical="center"/>
    </xf>
    <xf numFmtId="4" fontId="33" fillId="65" borderId="123" applyNumberFormat="0" applyProtection="0">
      <alignment horizontal="right" vertical="center"/>
    </xf>
    <xf numFmtId="4" fontId="96" fillId="128" borderId="123" applyNumberFormat="0" applyProtection="0">
      <alignment horizontal="right" vertical="center"/>
    </xf>
    <xf numFmtId="0" fontId="72" fillId="75" borderId="132" applyBorder="0"/>
    <xf numFmtId="4" fontId="17" fillId="75" borderId="131" applyNumberFormat="0" applyProtection="0">
      <alignment horizontal="left" vertical="center" indent="1"/>
    </xf>
    <xf numFmtId="4" fontId="33" fillId="74" borderId="123" applyNumberFormat="0" applyProtection="0">
      <alignment horizontal="right" vertical="center"/>
    </xf>
    <xf numFmtId="4" fontId="17" fillId="75" borderId="131" applyNumberFormat="0" applyProtection="0">
      <alignment horizontal="left" vertical="center" indent="1"/>
    </xf>
    <xf numFmtId="4" fontId="32" fillId="62" borderId="123" applyNumberFormat="0" applyProtection="0">
      <alignment vertical="center"/>
    </xf>
    <xf numFmtId="0" fontId="68" fillId="91" borderId="128" applyNumberFormat="0" applyAlignment="0" applyProtection="0"/>
    <xf numFmtId="0" fontId="17" fillId="74" borderId="123" applyNumberFormat="0" applyProtection="0">
      <alignment horizontal="left" vertical="top" indent="1"/>
    </xf>
    <xf numFmtId="4" fontId="31" fillId="62" borderId="123" applyNumberFormat="0" applyProtection="0">
      <alignment vertical="center"/>
    </xf>
    <xf numFmtId="4" fontId="33" fillId="66" borderId="123" applyNumberFormat="0" applyProtection="0">
      <alignment horizontal="right" vertical="center"/>
    </xf>
    <xf numFmtId="4" fontId="34" fillId="111" borderId="123" applyNumberFormat="0" applyProtection="0">
      <alignment vertical="center"/>
    </xf>
    <xf numFmtId="4" fontId="70" fillId="74" borderId="131" applyNumberFormat="0" applyProtection="0">
      <alignment horizontal="left" vertical="center" indent="1"/>
    </xf>
    <xf numFmtId="4" fontId="33" fillId="68" borderId="123" applyNumberFormat="0" applyProtection="0">
      <alignment horizontal="right" vertical="center"/>
    </xf>
    <xf numFmtId="0" fontId="17" fillId="78" borderId="127" applyNumberFormat="0" applyFont="0" applyAlignment="0" applyProtection="0"/>
    <xf numFmtId="4" fontId="33" fillId="66" borderId="123" applyNumberFormat="0" applyProtection="0">
      <alignment horizontal="right" vertical="center"/>
    </xf>
    <xf numFmtId="0" fontId="70" fillId="75" borderId="123" applyNumberFormat="0" applyProtection="0">
      <alignment horizontal="left" vertical="top" indent="1"/>
    </xf>
    <xf numFmtId="0" fontId="30" fillId="0" borderId="134" applyNumberFormat="0" applyFill="0" applyAlignment="0" applyProtection="0"/>
    <xf numFmtId="4" fontId="17" fillId="75" borderId="131" applyNumberFormat="0" applyProtection="0">
      <alignment horizontal="left" vertical="center" indent="1"/>
    </xf>
    <xf numFmtId="0" fontId="70" fillId="76" borderId="130" applyNumberFormat="0" applyProtection="0">
      <alignment horizontal="left" vertical="center" indent="1"/>
    </xf>
    <xf numFmtId="0" fontId="17" fillId="78" borderId="127" applyNumberFormat="0" applyFont="0" applyAlignment="0" applyProtection="0"/>
    <xf numFmtId="0" fontId="17" fillId="74" borderId="123" applyNumberFormat="0" applyProtection="0">
      <alignment horizontal="left" vertical="top" indent="1"/>
    </xf>
    <xf numFmtId="0" fontId="17" fillId="76" borderId="123" applyNumberFormat="0" applyProtection="0">
      <alignment horizontal="left" vertical="top" indent="1"/>
    </xf>
    <xf numFmtId="4" fontId="70" fillId="96" borderId="130" applyNumberFormat="0" applyProtection="0">
      <alignment horizontal="left" vertical="center" indent="1"/>
    </xf>
    <xf numFmtId="4" fontId="96" fillId="134" borderId="123" applyNumberFormat="0" applyProtection="0">
      <alignment horizontal="right" vertical="center"/>
    </xf>
    <xf numFmtId="0" fontId="17" fillId="63" borderId="123" applyNumberFormat="0" applyProtection="0">
      <alignment horizontal="left" vertical="top" indent="1"/>
    </xf>
    <xf numFmtId="4" fontId="35" fillId="74" borderId="123" applyNumberFormat="0" applyProtection="0">
      <alignment horizontal="right" vertical="center"/>
    </xf>
    <xf numFmtId="4" fontId="33" fillId="67" borderId="123" applyNumberFormat="0" applyProtection="0">
      <alignment horizontal="right" vertical="center"/>
    </xf>
    <xf numFmtId="0" fontId="73" fillId="63" borderId="123" applyNumberFormat="0" applyProtection="0">
      <alignment horizontal="left" vertical="top" indent="1"/>
    </xf>
    <xf numFmtId="4" fontId="37" fillId="74" borderId="123" applyNumberFormat="0" applyProtection="0">
      <alignment horizontal="right" vertical="center"/>
    </xf>
    <xf numFmtId="4" fontId="34" fillId="111" borderId="123" applyNumberFormat="0" applyProtection="0">
      <alignment vertical="center"/>
    </xf>
    <xf numFmtId="0" fontId="70" fillId="63" borderId="123" applyNumberFormat="0" applyProtection="0">
      <alignment horizontal="left" vertical="top" indent="1"/>
    </xf>
    <xf numFmtId="0" fontId="33" fillId="78" borderId="123" applyNumberFormat="0" applyProtection="0">
      <alignment horizontal="left" vertical="top" indent="1"/>
    </xf>
    <xf numFmtId="4" fontId="70" fillId="72" borderId="130" applyNumberFormat="0" applyProtection="0">
      <alignment horizontal="right" vertical="center"/>
    </xf>
    <xf numFmtId="0" fontId="30" fillId="0" borderId="129" applyNumberFormat="0" applyFill="0" applyAlignment="0" applyProtection="0"/>
    <xf numFmtId="4" fontId="73" fillId="78" borderId="123" applyNumberFormat="0" applyProtection="0">
      <alignment vertical="center"/>
    </xf>
    <xf numFmtId="4" fontId="96" fillId="93" borderId="123" applyNumberFormat="0" applyProtection="0">
      <alignment horizontal="right" vertical="center"/>
    </xf>
    <xf numFmtId="4" fontId="31" fillId="62" borderId="123" applyNumberFormat="0" applyProtection="0">
      <alignment vertical="center"/>
    </xf>
    <xf numFmtId="0" fontId="17" fillId="74" borderId="123" applyNumberFormat="0" applyProtection="0">
      <alignment horizontal="left" vertical="center" indent="1"/>
    </xf>
    <xf numFmtId="0" fontId="92" fillId="84" borderId="126" applyNumberFormat="0" applyAlignment="0" applyProtection="0"/>
    <xf numFmtId="4" fontId="70" fillId="112" borderId="130" applyNumberFormat="0" applyProtection="0">
      <alignment horizontal="right" vertical="center"/>
    </xf>
    <xf numFmtId="4" fontId="33" fillId="71" borderId="123" applyNumberFormat="0" applyProtection="0">
      <alignment horizontal="right" vertical="center"/>
    </xf>
    <xf numFmtId="4" fontId="95" fillId="111" borderId="123" applyNumberFormat="0" applyProtection="0">
      <alignment vertical="center"/>
    </xf>
    <xf numFmtId="4" fontId="70" fillId="66" borderId="131" applyNumberFormat="0" applyProtection="0">
      <alignment horizontal="right" vertical="center"/>
    </xf>
    <xf numFmtId="0" fontId="17" fillId="76" borderId="123" applyNumberFormat="0" applyProtection="0">
      <alignment horizontal="left" vertical="top" indent="1"/>
    </xf>
    <xf numFmtId="4" fontId="33" fillId="78" borderId="123" applyNumberFormat="0" applyProtection="0">
      <alignment horizontal="left" vertical="center" indent="1"/>
    </xf>
    <xf numFmtId="4" fontId="70" fillId="96" borderId="130" applyNumberFormat="0" applyProtection="0">
      <alignment horizontal="left" vertical="center" indent="1"/>
    </xf>
    <xf numFmtId="4" fontId="70" fillId="111" borderId="130" applyNumberFormat="0" applyProtection="0">
      <alignment horizontal="left" vertical="center" indent="1"/>
    </xf>
    <xf numFmtId="4" fontId="33" fillId="78" borderId="123" applyNumberFormat="0" applyProtection="0">
      <alignment vertical="center"/>
    </xf>
    <xf numFmtId="4" fontId="33" fillId="78" borderId="123" applyNumberFormat="0" applyProtection="0">
      <alignment vertical="center"/>
    </xf>
    <xf numFmtId="4" fontId="35" fillId="74" borderId="123" applyNumberFormat="0" applyProtection="0">
      <alignment horizontal="right" vertical="center"/>
    </xf>
    <xf numFmtId="4" fontId="37" fillId="74" borderId="123" applyNumberFormat="0" applyProtection="0">
      <alignment horizontal="right" vertical="center"/>
    </xf>
    <xf numFmtId="4" fontId="31" fillId="62" borderId="123" applyNumberFormat="0" applyProtection="0">
      <alignment vertical="center"/>
    </xf>
    <xf numFmtId="4" fontId="70" fillId="96" borderId="130" applyNumberFormat="0" applyProtection="0">
      <alignment horizontal="left" vertical="center" indent="1"/>
    </xf>
    <xf numFmtId="0" fontId="70" fillId="74" borderId="123" applyNumberFormat="0" applyProtection="0">
      <alignment horizontal="left" vertical="top" indent="1"/>
    </xf>
    <xf numFmtId="4" fontId="96" fillId="127" borderId="123" applyNumberFormat="0" applyProtection="0">
      <alignment horizontal="right" vertical="center"/>
    </xf>
    <xf numFmtId="4" fontId="33" fillId="70" borderId="123" applyNumberFormat="0" applyProtection="0">
      <alignment horizontal="right" vertical="center"/>
    </xf>
    <xf numFmtId="4" fontId="70" fillId="69" borderId="130" applyNumberFormat="0" applyProtection="0">
      <alignment horizontal="right" vertical="center"/>
    </xf>
    <xf numFmtId="4" fontId="33" fillId="66" borderId="123" applyNumberFormat="0" applyProtection="0">
      <alignment horizontal="right" vertical="center"/>
    </xf>
    <xf numFmtId="4" fontId="70" fillId="0" borderId="130" applyNumberFormat="0" applyProtection="0">
      <alignment horizontal="right" vertical="center"/>
    </xf>
    <xf numFmtId="0" fontId="70" fillId="57" borderId="130" applyNumberFormat="0" applyFont="0" applyAlignment="0" applyProtection="0"/>
    <xf numFmtId="0" fontId="30" fillId="0" borderId="134" applyNumberFormat="0" applyFill="0" applyAlignment="0" applyProtection="0"/>
    <xf numFmtId="0" fontId="17" fillId="76" borderId="123" applyNumberFormat="0" applyProtection="0">
      <alignment horizontal="left" vertical="top" indent="1"/>
    </xf>
    <xf numFmtId="4" fontId="96" fillId="128" borderId="123" applyNumberFormat="0" applyProtection="0">
      <alignment horizontal="right" vertical="center"/>
    </xf>
    <xf numFmtId="0" fontId="73" fillId="78" borderId="123" applyNumberFormat="0" applyProtection="0">
      <alignment horizontal="left" vertical="top" indent="1"/>
    </xf>
    <xf numFmtId="0" fontId="17" fillId="76" borderId="123" applyNumberFormat="0" applyProtection="0">
      <alignment horizontal="left" vertical="center" indent="1"/>
    </xf>
    <xf numFmtId="4" fontId="33" fillId="74" borderId="123" applyNumberFormat="0" applyProtection="0">
      <alignment horizontal="right" vertical="center"/>
    </xf>
    <xf numFmtId="4" fontId="70" fillId="96" borderId="130" applyNumberFormat="0" applyProtection="0">
      <alignment horizontal="left" vertical="center" indent="1"/>
    </xf>
    <xf numFmtId="0" fontId="17" fillId="74" borderId="123" applyNumberFormat="0" applyProtection="0">
      <alignment horizontal="left" vertical="top" indent="1"/>
    </xf>
    <xf numFmtId="4" fontId="70" fillId="96" borderId="130" applyNumberFormat="0" applyProtection="0">
      <alignment horizontal="left" vertical="center" indent="1"/>
    </xf>
    <xf numFmtId="4" fontId="33" fillId="64" borderId="123" applyNumberFormat="0" applyProtection="0">
      <alignment horizontal="right" vertical="center"/>
    </xf>
    <xf numFmtId="4" fontId="33" fillId="63" borderId="123" applyNumberFormat="0" applyProtection="0">
      <alignment horizontal="left" vertical="center" indent="1"/>
    </xf>
    <xf numFmtId="4" fontId="98" fillId="134" borderId="123" applyNumberFormat="0" applyProtection="0">
      <alignment horizontal="right" vertical="center"/>
    </xf>
    <xf numFmtId="4" fontId="33" fillId="72" borderId="123" applyNumberFormat="0" applyProtection="0">
      <alignment horizontal="right" vertical="center"/>
    </xf>
    <xf numFmtId="0" fontId="31" fillId="62" borderId="123" applyNumberFormat="0" applyProtection="0">
      <alignment horizontal="left" vertical="top" indent="1"/>
    </xf>
    <xf numFmtId="4" fontId="96" fillId="131" borderId="123" applyNumberFormat="0" applyProtection="0">
      <alignment horizontal="right" vertical="center"/>
    </xf>
    <xf numFmtId="0" fontId="33" fillId="63" borderId="123" applyNumberFormat="0" applyProtection="0">
      <alignment horizontal="left" vertical="top" indent="1"/>
    </xf>
    <xf numFmtId="4" fontId="96" fillId="83" borderId="123" applyNumberFormat="0" applyProtection="0">
      <alignment horizontal="right" vertical="center"/>
    </xf>
    <xf numFmtId="4" fontId="70" fillId="62" borderId="130" applyNumberFormat="0" applyProtection="0">
      <alignment vertical="center"/>
    </xf>
    <xf numFmtId="0" fontId="58" fillId="91" borderId="126" applyNumberFormat="0" applyAlignment="0" applyProtection="0"/>
    <xf numFmtId="4" fontId="70" fillId="73" borderId="131" applyNumberFormat="0" applyProtection="0">
      <alignment horizontal="left" vertical="center" indent="1"/>
    </xf>
    <xf numFmtId="4" fontId="70" fillId="64" borderId="130" applyNumberFormat="0" applyProtection="0">
      <alignment horizontal="right" vertical="center"/>
    </xf>
    <xf numFmtId="4" fontId="33" fillId="70" borderId="123" applyNumberFormat="0" applyProtection="0">
      <alignment horizontal="right" vertical="center"/>
    </xf>
    <xf numFmtId="0" fontId="33" fillId="78" borderId="123" applyNumberFormat="0" applyProtection="0">
      <alignment horizontal="left" vertical="top" indent="1"/>
    </xf>
    <xf numFmtId="4" fontId="96" fillId="132" borderId="123" applyNumberFormat="0" applyProtection="0">
      <alignment horizontal="right" vertical="center"/>
    </xf>
    <xf numFmtId="4" fontId="33" fillId="72" borderId="123" applyNumberFormat="0" applyProtection="0">
      <alignment horizontal="right" vertical="center"/>
    </xf>
    <xf numFmtId="0" fontId="17" fillId="75" borderId="123" applyNumberFormat="0" applyProtection="0">
      <alignment horizontal="left" vertical="center" indent="1"/>
    </xf>
    <xf numFmtId="0" fontId="17" fillId="75" borderId="123" applyNumberFormat="0" applyProtection="0">
      <alignment horizontal="left" vertical="center" indent="1"/>
    </xf>
    <xf numFmtId="0" fontId="17" fillId="63" borderId="123" applyNumberFormat="0" applyProtection="0">
      <alignment horizontal="left" vertical="center" indent="1"/>
    </xf>
    <xf numFmtId="0" fontId="17" fillId="75" borderId="123" applyNumberFormat="0" applyProtection="0">
      <alignment horizontal="left" vertical="top" indent="1"/>
    </xf>
    <xf numFmtId="0" fontId="17" fillId="74" borderId="123" applyNumberFormat="0" applyProtection="0">
      <alignment horizontal="left" vertical="top" indent="1"/>
    </xf>
    <xf numFmtId="4" fontId="33" fillId="78" borderId="123" applyNumberFormat="0" applyProtection="0">
      <alignment vertical="center"/>
    </xf>
    <xf numFmtId="4" fontId="97" fillId="134" borderId="123" applyNumberFormat="0" applyProtection="0">
      <alignment vertical="center"/>
    </xf>
    <xf numFmtId="4" fontId="97" fillId="134" borderId="123" applyNumberFormat="0" applyProtection="0">
      <alignment horizontal="right" vertical="center"/>
    </xf>
    <xf numFmtId="37" fontId="40" fillId="0" borderId="124" applyNumberFormat="0"/>
    <xf numFmtId="0" fontId="70" fillId="114" borderId="122"/>
    <xf numFmtId="4" fontId="70" fillId="0" borderId="130" applyNumberFormat="0" applyProtection="0">
      <alignment horizontal="right" vertical="center"/>
    </xf>
    <xf numFmtId="4" fontId="70" fillId="72" borderId="130" applyNumberFormat="0" applyProtection="0">
      <alignment horizontal="right" vertical="center"/>
    </xf>
    <xf numFmtId="4" fontId="33" fillId="63" borderId="123" applyNumberFormat="0" applyProtection="0">
      <alignment horizontal="left" vertical="center" indent="1"/>
    </xf>
    <xf numFmtId="4" fontId="37" fillId="74" borderId="123" applyNumberFormat="0" applyProtection="0">
      <alignment horizontal="right" vertical="center"/>
    </xf>
    <xf numFmtId="0" fontId="31" fillId="62" borderId="123" applyNumberFormat="0" applyProtection="0">
      <alignment horizontal="left" vertical="top" indent="1"/>
    </xf>
    <xf numFmtId="4" fontId="33" fillId="68" borderId="123" applyNumberFormat="0" applyProtection="0">
      <alignment horizontal="right" vertical="center"/>
    </xf>
    <xf numFmtId="4" fontId="33" fillId="67" borderId="123" applyNumberFormat="0" applyProtection="0">
      <alignment horizontal="right" vertical="center"/>
    </xf>
    <xf numFmtId="4" fontId="33" fillId="63" borderId="123" applyNumberFormat="0" applyProtection="0">
      <alignment horizontal="right" vertical="center"/>
    </xf>
    <xf numFmtId="4" fontId="33" fillId="72" borderId="123" applyNumberFormat="0" applyProtection="0">
      <alignment horizontal="right" vertical="center"/>
    </xf>
    <xf numFmtId="0" fontId="17" fillId="75" borderId="123" applyNumberFormat="0" applyProtection="0">
      <alignment horizontal="left" vertical="top" indent="1"/>
    </xf>
    <xf numFmtId="4" fontId="70" fillId="73" borderId="131" applyNumberFormat="0" applyProtection="0">
      <alignment horizontal="left" vertical="center" indent="1"/>
    </xf>
    <xf numFmtId="4" fontId="70" fillId="70" borderId="130" applyNumberFormat="0" applyProtection="0">
      <alignment horizontal="right" vertical="center"/>
    </xf>
    <xf numFmtId="4" fontId="33" fillId="78" borderId="123" applyNumberFormat="0" applyProtection="0">
      <alignment vertical="center"/>
    </xf>
    <xf numFmtId="0" fontId="70" fillId="84" borderId="130" applyNumberFormat="0" applyProtection="0">
      <alignment horizontal="left" vertical="center" indent="1"/>
    </xf>
    <xf numFmtId="4" fontId="70" fillId="71" borderId="130" applyNumberFormat="0" applyProtection="0">
      <alignment horizontal="right" vertical="center"/>
    </xf>
    <xf numFmtId="4" fontId="70" fillId="111" borderId="130" applyNumberFormat="0" applyProtection="0">
      <alignment horizontal="left" vertical="center" indent="1"/>
    </xf>
    <xf numFmtId="4" fontId="70" fillId="63" borderId="130" applyNumberFormat="0" applyProtection="0">
      <alignment horizontal="right" vertical="center"/>
    </xf>
    <xf numFmtId="4" fontId="70" fillId="67" borderId="130" applyNumberFormat="0" applyProtection="0">
      <alignment horizontal="right" vertical="center"/>
    </xf>
    <xf numFmtId="4" fontId="96" fillId="111" borderId="123" applyNumberFormat="0" applyProtection="0">
      <alignment horizontal="left" vertical="center" indent="1"/>
    </xf>
    <xf numFmtId="4" fontId="34" fillId="111" borderId="123" applyNumberFormat="0" applyProtection="0">
      <alignment vertical="center"/>
    </xf>
    <xf numFmtId="4" fontId="75" fillId="79" borderId="131" applyNumberFormat="0" applyProtection="0">
      <alignment horizontal="left" vertical="center" indent="1"/>
    </xf>
    <xf numFmtId="4" fontId="70" fillId="63" borderId="130" applyNumberFormat="0" applyProtection="0">
      <alignment horizontal="right" vertical="center"/>
    </xf>
    <xf numFmtId="0" fontId="68" fillId="84" borderId="128" applyNumberFormat="0" applyAlignment="0" applyProtection="0"/>
    <xf numFmtId="4" fontId="33" fillId="65" borderId="123" applyNumberFormat="0" applyProtection="0">
      <alignment horizontal="right" vertical="center"/>
    </xf>
    <xf numFmtId="0" fontId="17" fillId="57" borderId="127" applyNumberFormat="0" applyFont="0" applyAlignment="0" applyProtection="0"/>
    <xf numFmtId="0" fontId="70" fillId="75" borderId="123" applyNumberFormat="0" applyProtection="0">
      <alignment horizontal="left" vertical="top" indent="1"/>
    </xf>
    <xf numFmtId="4" fontId="96" fillId="95" borderId="123" applyNumberFormat="0" applyProtection="0">
      <alignment horizontal="right" vertical="center"/>
    </xf>
    <xf numFmtId="0" fontId="70" fillId="76" borderId="123" applyNumberFormat="0" applyProtection="0">
      <alignment horizontal="left" vertical="top" indent="1"/>
    </xf>
    <xf numFmtId="0" fontId="17" fillId="77" borderId="122" applyNumberFormat="0">
      <protection locked="0"/>
    </xf>
    <xf numFmtId="4" fontId="33" fillId="70" borderId="123" applyNumberFormat="0" applyProtection="0">
      <alignment horizontal="right" vertical="center"/>
    </xf>
    <xf numFmtId="4" fontId="70" fillId="69" borderId="130" applyNumberFormat="0" applyProtection="0">
      <alignment horizontal="right" vertical="center"/>
    </xf>
    <xf numFmtId="0" fontId="17" fillId="75" borderId="123" applyNumberFormat="0" applyProtection="0">
      <alignment horizontal="left" vertical="center" indent="1"/>
    </xf>
    <xf numFmtId="0" fontId="17" fillId="78" borderId="127" applyNumberFormat="0" applyFont="0" applyAlignment="0" applyProtection="0"/>
    <xf numFmtId="0" fontId="70" fillId="57" borderId="130" applyNumberFormat="0" applyFont="0" applyAlignment="0" applyProtection="0"/>
    <xf numFmtId="4" fontId="33" fillId="78" borderId="123" applyNumberFormat="0" applyProtection="0">
      <alignment horizontal="left" vertical="center" indent="1"/>
    </xf>
    <xf numFmtId="4" fontId="33" fillId="72" borderId="123" applyNumberFormat="0" applyProtection="0">
      <alignment horizontal="right" vertical="center"/>
    </xf>
    <xf numFmtId="4" fontId="97" fillId="134" borderId="123" applyNumberFormat="0" applyProtection="0">
      <alignment horizontal="right" vertical="center"/>
    </xf>
    <xf numFmtId="0" fontId="17" fillId="75" borderId="123" applyNumberFormat="0" applyProtection="0">
      <alignment horizontal="left" vertical="center" indent="1"/>
    </xf>
    <xf numFmtId="4" fontId="33" fillId="69" borderId="123" applyNumberFormat="0" applyProtection="0">
      <alignment horizontal="right" vertical="center"/>
    </xf>
    <xf numFmtId="0" fontId="30" fillId="0" borderId="129" applyNumberFormat="0" applyFill="0" applyAlignment="0" applyProtection="0"/>
    <xf numFmtId="0" fontId="70" fillId="113" borderId="130" applyNumberFormat="0" applyProtection="0">
      <alignment horizontal="left" vertical="center" indent="1"/>
    </xf>
    <xf numFmtId="4" fontId="33" fillId="72" borderId="123" applyNumberFormat="0" applyProtection="0">
      <alignment horizontal="right" vertical="center"/>
    </xf>
    <xf numFmtId="4" fontId="33" fillId="63" borderId="123" applyNumberFormat="0" applyProtection="0">
      <alignment horizontal="right" vertical="center"/>
    </xf>
    <xf numFmtId="0" fontId="17" fillId="76" borderId="123" applyNumberFormat="0" applyProtection="0">
      <alignment horizontal="left" vertical="center" indent="1"/>
    </xf>
    <xf numFmtId="4" fontId="33" fillId="69" borderId="123" applyNumberFormat="0" applyProtection="0">
      <alignment horizontal="right" vertical="center"/>
    </xf>
    <xf numFmtId="4" fontId="70" fillId="111" borderId="130" applyNumberFormat="0" applyProtection="0">
      <alignment horizontal="left" vertical="center" indent="1"/>
    </xf>
    <xf numFmtId="0" fontId="17" fillId="76" borderId="123" applyNumberFormat="0" applyProtection="0">
      <alignment horizontal="left" vertical="center" indent="1"/>
    </xf>
    <xf numFmtId="0" fontId="17" fillId="63" borderId="123" applyNumberFormat="0" applyProtection="0">
      <alignment horizontal="left" vertical="center" indent="1"/>
    </xf>
    <xf numFmtId="4" fontId="34" fillId="93" borderId="133" applyNumberFormat="0" applyProtection="0">
      <alignment horizontal="left" vertical="center" indent="1"/>
    </xf>
    <xf numFmtId="4" fontId="96" fillId="134" borderId="123" applyNumberFormat="0" applyProtection="0">
      <alignment vertical="center"/>
    </xf>
    <xf numFmtId="4" fontId="33" fillId="71" borderId="123" applyNumberFormat="0" applyProtection="0">
      <alignment horizontal="right" vertical="center"/>
    </xf>
    <xf numFmtId="0" fontId="58" fillId="91" borderId="126" applyNumberFormat="0" applyAlignment="0" applyProtection="0"/>
    <xf numFmtId="4" fontId="31" fillId="62" borderId="123" applyNumberFormat="0" applyProtection="0">
      <alignment horizontal="left" vertical="center" indent="1"/>
    </xf>
    <xf numFmtId="0" fontId="17" fillId="63" borderId="123" applyNumberFormat="0" applyProtection="0">
      <alignment horizontal="left" vertical="top" indent="1"/>
    </xf>
    <xf numFmtId="0" fontId="17" fillId="63" borderId="123" applyNumberFormat="0" applyProtection="0">
      <alignment horizontal="left" vertical="center" indent="1"/>
    </xf>
    <xf numFmtId="4" fontId="96" fillId="134" borderId="123" applyNumberFormat="0" applyProtection="0">
      <alignment vertical="center"/>
    </xf>
    <xf numFmtId="4" fontId="97" fillId="134" borderId="123" applyNumberFormat="0" applyProtection="0">
      <alignment horizontal="right" vertical="center"/>
    </xf>
    <xf numFmtId="4" fontId="37" fillId="74" borderId="123" applyNumberFormat="0" applyProtection="0">
      <alignment horizontal="right" vertical="center"/>
    </xf>
    <xf numFmtId="4" fontId="97" fillId="134" borderId="123" applyNumberFormat="0" applyProtection="0">
      <alignment vertical="center"/>
    </xf>
    <xf numFmtId="4" fontId="98" fillId="134" borderId="123" applyNumberFormat="0" applyProtection="0">
      <alignment horizontal="right" vertical="center"/>
    </xf>
    <xf numFmtId="173" fontId="40" fillId="0" borderId="125" applyFill="0"/>
    <xf numFmtId="0" fontId="17" fillId="63" borderId="123" applyNumberFormat="0" applyProtection="0">
      <alignment horizontal="left" vertical="top" indent="1"/>
    </xf>
    <xf numFmtId="0" fontId="33" fillId="78" borderId="123" applyNumberFormat="0" applyProtection="0">
      <alignment horizontal="left" vertical="top" indent="1"/>
    </xf>
    <xf numFmtId="4" fontId="35" fillId="74" borderId="123" applyNumberFormat="0" applyProtection="0">
      <alignment horizontal="right" vertical="center"/>
    </xf>
    <xf numFmtId="4" fontId="70" fillId="112" borderId="130" applyNumberFormat="0" applyProtection="0">
      <alignment horizontal="right" vertical="center"/>
    </xf>
    <xf numFmtId="0" fontId="17" fillId="75" borderId="123" applyNumberFormat="0" applyProtection="0">
      <alignment horizontal="left" vertical="top" indent="1"/>
    </xf>
    <xf numFmtId="4" fontId="33" fillId="67" borderId="123" applyNumberFormat="0" applyProtection="0">
      <alignment horizontal="right" vertical="center"/>
    </xf>
    <xf numFmtId="4" fontId="34" fillId="93" borderId="133" applyNumberFormat="0" applyProtection="0">
      <alignment horizontal="left" vertical="center" indent="1"/>
    </xf>
    <xf numFmtId="4" fontId="33" fillId="66" borderId="123" applyNumberFormat="0" applyProtection="0">
      <alignment horizontal="right" vertical="center"/>
    </xf>
    <xf numFmtId="4" fontId="70" fillId="96" borderId="130" applyNumberFormat="0" applyProtection="0">
      <alignment horizontal="left" vertical="center" indent="1"/>
    </xf>
    <xf numFmtId="4" fontId="96" fillId="83" borderId="123" applyNumberFormat="0" applyProtection="0">
      <alignment horizontal="right" vertical="center"/>
    </xf>
    <xf numFmtId="4" fontId="70" fillId="96" borderId="130" applyNumberFormat="0" applyProtection="0">
      <alignment horizontal="left" vertical="center" indent="1"/>
    </xf>
    <xf numFmtId="0" fontId="86" fillId="84" borderId="126" applyNumberFormat="0" applyAlignment="0" applyProtection="0"/>
    <xf numFmtId="0" fontId="18" fillId="0" borderId="0"/>
    <xf numFmtId="183" fontId="6" fillId="0" borderId="0" applyFont="0" applyFill="0" applyBorder="0" applyProtection="0">
      <alignment vertical="top"/>
    </xf>
    <xf numFmtId="176" fontId="120" fillId="0" borderId="0" applyFill="0" applyBorder="0">
      <alignment vertical="center"/>
    </xf>
    <xf numFmtId="176" fontId="119" fillId="47" borderId="0"/>
    <xf numFmtId="176" fontId="105" fillId="145" borderId="0" applyBorder="0">
      <alignment vertical="center"/>
    </xf>
    <xf numFmtId="183" fontId="6" fillId="0" borderId="0" applyFont="0" applyFill="0" applyBorder="0" applyProtection="0">
      <alignment vertical="top"/>
    </xf>
    <xf numFmtId="184" fontId="119" fillId="0" borderId="0" applyFont="0" applyFill="0" applyBorder="0" applyProtection="0">
      <alignment vertical="top"/>
    </xf>
    <xf numFmtId="0" fontId="6" fillId="0" borderId="0"/>
    <xf numFmtId="165" fontId="6" fillId="0" borderId="0" applyFont="0" applyFill="0" applyBorder="0" applyAlignment="0" applyProtection="0"/>
    <xf numFmtId="0" fontId="6" fillId="0" borderId="0"/>
    <xf numFmtId="9" fontId="6" fillId="0" borderId="0" applyFont="0" applyFill="0" applyBorder="0" applyAlignment="0" applyProtection="0"/>
    <xf numFmtId="165" fontId="14" fillId="0" borderId="0" applyFont="0" applyFill="0" applyBorder="0" applyAlignment="0" applyProtection="0"/>
    <xf numFmtId="0" fontId="6" fillId="0" borderId="0"/>
    <xf numFmtId="0" fontId="17" fillId="0" borderId="0"/>
    <xf numFmtId="177" fontId="6" fillId="146" borderId="135">
      <alignment vertical="center"/>
    </xf>
    <xf numFmtId="178" fontId="26" fillId="0" borderId="0"/>
    <xf numFmtId="178" fontId="6" fillId="0" borderId="0"/>
    <xf numFmtId="178" fontId="14" fillId="0" borderId="0"/>
    <xf numFmtId="9" fontId="14" fillId="0" borderId="0" applyFont="0" applyFill="0" applyBorder="0" applyAlignment="0" applyProtection="0"/>
    <xf numFmtId="178" fontId="17" fillId="0" borderId="0"/>
    <xf numFmtId="178" fontId="17" fillId="0" borderId="0"/>
    <xf numFmtId="178" fontId="18" fillId="0" borderId="0"/>
    <xf numFmtId="178" fontId="17"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8" fillId="0" borderId="0"/>
    <xf numFmtId="178" fontId="18" fillId="0" borderId="0"/>
    <xf numFmtId="178" fontId="18" fillId="0" borderId="0"/>
    <xf numFmtId="178" fontId="17" fillId="0" borderId="0"/>
    <xf numFmtId="178" fontId="18" fillId="0" borderId="0"/>
    <xf numFmtId="178" fontId="17" fillId="0" borderId="0"/>
    <xf numFmtId="178" fontId="18"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84"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84" fillId="0" borderId="0"/>
    <xf numFmtId="178" fontId="17" fillId="0" borderId="0" applyFont="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7" fillId="0" borderId="0">
      <alignment vertical="center"/>
    </xf>
    <xf numFmtId="178" fontId="17" fillId="0" borderId="0">
      <alignment vertical="center"/>
    </xf>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8" fillId="0" borderId="0"/>
    <xf numFmtId="178" fontId="18" fillId="0" borderId="0"/>
    <xf numFmtId="178" fontId="18" fillId="0" borderId="0"/>
    <xf numFmtId="178" fontId="17" fillId="0" borderId="0"/>
    <xf numFmtId="178" fontId="17" fillId="0" borderId="0"/>
    <xf numFmtId="178" fontId="17" fillId="0" borderId="0"/>
    <xf numFmtId="178" fontId="17" fillId="0" borderId="0"/>
    <xf numFmtId="178" fontId="17" fillId="0" borderId="0"/>
    <xf numFmtId="178" fontId="18" fillId="0" borderId="0">
      <alignment vertical="justify"/>
    </xf>
    <xf numFmtId="178" fontId="33" fillId="74" borderId="0" applyNumberFormat="0" applyBorder="0" applyAlignment="0" applyProtection="0"/>
    <xf numFmtId="178" fontId="33" fillId="74" borderId="0" applyNumberFormat="0" applyBorder="0" applyAlignment="0" applyProtection="0"/>
    <xf numFmtId="178" fontId="33" fillId="63" borderId="0" applyNumberFormat="0" applyBorder="0" applyAlignment="0" applyProtection="0"/>
    <xf numFmtId="178" fontId="33" fillId="63" borderId="0" applyNumberFormat="0" applyBorder="0" applyAlignment="0" applyProtection="0"/>
    <xf numFmtId="178" fontId="33" fillId="71" borderId="0" applyNumberFormat="0" applyBorder="0" applyAlignment="0" applyProtection="0"/>
    <xf numFmtId="178" fontId="33" fillId="71" borderId="0" applyNumberFormat="0" applyBorder="0" applyAlignment="0" applyProtection="0"/>
    <xf numFmtId="178" fontId="33" fillId="117" borderId="0" applyNumberFormat="0" applyBorder="0" applyAlignment="0" applyProtection="0"/>
    <xf numFmtId="178" fontId="33" fillId="117" borderId="0" applyNumberFormat="0" applyBorder="0" applyAlignment="0" applyProtection="0"/>
    <xf numFmtId="178" fontId="33" fillId="74" borderId="0" applyNumberFormat="0" applyBorder="0" applyAlignment="0" applyProtection="0"/>
    <xf numFmtId="178" fontId="33" fillId="74" borderId="0" applyNumberFormat="0" applyBorder="0" applyAlignment="0" applyProtection="0"/>
    <xf numFmtId="178" fontId="33" fillId="85" borderId="0" applyNumberFormat="0" applyBorder="0" applyAlignment="0" applyProtection="0"/>
    <xf numFmtId="178" fontId="33" fillId="85" borderId="0" applyNumberFormat="0" applyBorder="0" applyAlignment="0" applyProtection="0"/>
    <xf numFmtId="178" fontId="33" fillId="84" borderId="0" applyNumberFormat="0" applyBorder="0" applyAlignment="0" applyProtection="0"/>
    <xf numFmtId="178" fontId="33" fillId="84" borderId="0" applyNumberFormat="0" applyBorder="0" applyAlignment="0" applyProtection="0"/>
    <xf numFmtId="178" fontId="33" fillId="63" borderId="0" applyNumberFormat="0" applyBorder="0" applyAlignment="0" applyProtection="0"/>
    <xf numFmtId="178" fontId="33" fillId="63" borderId="0" applyNumberFormat="0" applyBorder="0" applyAlignment="0" applyProtection="0"/>
    <xf numFmtId="178" fontId="33" fillId="70" borderId="0" applyNumberFormat="0" applyBorder="0" applyAlignment="0" applyProtection="0"/>
    <xf numFmtId="178" fontId="33" fillId="70" borderId="0" applyNumberFormat="0" applyBorder="0" applyAlignment="0" applyProtection="0"/>
    <xf numFmtId="178" fontId="33" fillId="120" borderId="0" applyNumberFormat="0" applyBorder="0" applyAlignment="0" applyProtection="0"/>
    <xf numFmtId="178" fontId="33" fillId="120" borderId="0" applyNumberFormat="0" applyBorder="0" applyAlignment="0" applyProtection="0"/>
    <xf numFmtId="178" fontId="33" fillId="75" borderId="0" applyNumberFormat="0" applyBorder="0" applyAlignment="0" applyProtection="0"/>
    <xf numFmtId="178" fontId="33" fillId="75" borderId="0" applyNumberFormat="0" applyBorder="0" applyAlignment="0" applyProtection="0"/>
    <xf numFmtId="178" fontId="33" fillId="85" borderId="0" applyNumberFormat="0" applyBorder="0" applyAlignment="0" applyProtection="0"/>
    <xf numFmtId="178" fontId="33" fillId="85" borderId="0" applyNumberFormat="0" applyBorder="0" applyAlignment="0" applyProtection="0"/>
    <xf numFmtId="178" fontId="56" fillId="121" borderId="0" applyNumberFormat="0" applyBorder="0" applyAlignment="0" applyProtection="0"/>
    <xf numFmtId="178" fontId="56" fillId="121" borderId="0" applyNumberFormat="0" applyBorder="0" applyAlignment="0" applyProtection="0"/>
    <xf numFmtId="178" fontId="56" fillId="63" borderId="0" applyNumberFormat="0" applyBorder="0" applyAlignment="0" applyProtection="0"/>
    <xf numFmtId="178" fontId="56" fillId="63" borderId="0" applyNumberFormat="0" applyBorder="0" applyAlignment="0" applyProtection="0"/>
    <xf numFmtId="178" fontId="56" fillId="70" borderId="0" applyNumberFormat="0" applyBorder="0" applyAlignment="0" applyProtection="0"/>
    <xf numFmtId="178" fontId="56" fillId="70" borderId="0" applyNumberFormat="0" applyBorder="0" applyAlignment="0" applyProtection="0"/>
    <xf numFmtId="178" fontId="56" fillId="120" borderId="0" applyNumberFormat="0" applyBorder="0" applyAlignment="0" applyProtection="0"/>
    <xf numFmtId="178" fontId="56" fillId="120" borderId="0" applyNumberFormat="0" applyBorder="0" applyAlignment="0" applyProtection="0"/>
    <xf numFmtId="178" fontId="56" fillId="121" borderId="0" applyNumberFormat="0" applyBorder="0" applyAlignment="0" applyProtection="0"/>
    <xf numFmtId="178" fontId="56" fillId="121" borderId="0" applyNumberFormat="0" applyBorder="0" applyAlignment="0" applyProtection="0"/>
    <xf numFmtId="178" fontId="56" fillId="67" borderId="0" applyNumberFormat="0" applyBorder="0" applyAlignment="0" applyProtection="0"/>
    <xf numFmtId="178" fontId="56" fillId="67" borderId="0" applyNumberFormat="0" applyBorder="0" applyAlignment="0" applyProtection="0"/>
    <xf numFmtId="178" fontId="28" fillId="98" borderId="0" applyNumberFormat="0" applyBorder="0" applyAlignment="0" applyProtection="0"/>
    <xf numFmtId="178" fontId="28" fillId="56" borderId="0" applyNumberFormat="0" applyBorder="0" applyAlignment="0" applyProtection="0"/>
    <xf numFmtId="178" fontId="29" fillId="99" borderId="0" applyNumberFormat="0" applyBorder="0" applyAlignment="0" applyProtection="0"/>
    <xf numFmtId="178" fontId="29" fillId="86" borderId="0" applyNumberFormat="0" applyBorder="0" applyAlignment="0" applyProtection="0"/>
    <xf numFmtId="178" fontId="29" fillId="86" borderId="0" applyNumberFormat="0" applyBorder="0" applyAlignment="0" applyProtection="0"/>
    <xf numFmtId="178" fontId="28" fillId="100" borderId="0" applyNumberFormat="0" applyBorder="0" applyAlignment="0" applyProtection="0"/>
    <xf numFmtId="178" fontId="28" fillId="55" borderId="0" applyNumberFormat="0" applyBorder="0" applyAlignment="0" applyProtection="0"/>
    <xf numFmtId="178" fontId="29" fillId="52" borderId="0" applyNumberFormat="0" applyBorder="0" applyAlignment="0" applyProtection="0"/>
    <xf numFmtId="178" fontId="29" fillId="87" borderId="0" applyNumberFormat="0" applyBorder="0" applyAlignment="0" applyProtection="0"/>
    <xf numFmtId="178" fontId="29" fillId="87" borderId="0" applyNumberFormat="0" applyBorder="0" applyAlignment="0" applyProtection="0"/>
    <xf numFmtId="178" fontId="28" fillId="102" borderId="0" applyNumberFormat="0" applyBorder="0" applyAlignment="0" applyProtection="0"/>
    <xf numFmtId="178" fontId="28" fillId="103" borderId="0" applyNumberFormat="0" applyBorder="0" applyAlignment="0" applyProtection="0"/>
    <xf numFmtId="178" fontId="29" fillId="104" borderId="0" applyNumberFormat="0" applyBorder="0" applyAlignment="0" applyProtection="0"/>
    <xf numFmtId="178" fontId="29" fillId="101" borderId="0" applyNumberFormat="0" applyBorder="0" applyAlignment="0" applyProtection="0"/>
    <xf numFmtId="178" fontId="29" fillId="101" borderId="0" applyNumberFormat="0" applyBorder="0" applyAlignment="0" applyProtection="0"/>
    <xf numFmtId="178" fontId="28" fillId="100" borderId="0" applyNumberFormat="0" applyBorder="0" applyAlignment="0" applyProtection="0"/>
    <xf numFmtId="178" fontId="28" fillId="53" borderId="0" applyNumberFormat="0" applyBorder="0" applyAlignment="0" applyProtection="0"/>
    <xf numFmtId="178" fontId="29" fillId="55" borderId="0" applyNumberFormat="0" applyBorder="0" applyAlignment="0" applyProtection="0"/>
    <xf numFmtId="178" fontId="29" fillId="105" borderId="0" applyNumberFormat="0" applyBorder="0" applyAlignment="0" applyProtection="0"/>
    <xf numFmtId="178" fontId="29" fillId="105" borderId="0" applyNumberFormat="0" applyBorder="0" applyAlignment="0" applyProtection="0"/>
    <xf numFmtId="178" fontId="28" fillId="54" borderId="0" applyNumberFormat="0" applyBorder="0" applyAlignment="0" applyProtection="0"/>
    <xf numFmtId="178" fontId="28" fillId="49" borderId="0" applyNumberFormat="0" applyBorder="0" applyAlignment="0" applyProtection="0"/>
    <xf numFmtId="178" fontId="29" fillId="99" borderId="0" applyNumberFormat="0" applyBorder="0" applyAlignment="0" applyProtection="0"/>
    <xf numFmtId="178" fontId="29" fillId="99" borderId="0" applyNumberFormat="0" applyBorder="0" applyAlignment="0" applyProtection="0"/>
    <xf numFmtId="178" fontId="29" fillId="99" borderId="0" applyNumberFormat="0" applyBorder="0" applyAlignment="0" applyProtection="0"/>
    <xf numFmtId="178" fontId="28" fillId="57" borderId="0" applyNumberFormat="0" applyBorder="0" applyAlignment="0" applyProtection="0"/>
    <xf numFmtId="178" fontId="28" fillId="58" borderId="0" applyNumberFormat="0" applyBorder="0" applyAlignment="0" applyProtection="0"/>
    <xf numFmtId="178" fontId="29" fillId="107" borderId="0" applyNumberFormat="0" applyBorder="0" applyAlignment="0" applyProtection="0"/>
    <xf numFmtId="178" fontId="29" fillId="106" borderId="0" applyNumberFormat="0" applyBorder="0" applyAlignment="0" applyProtection="0"/>
    <xf numFmtId="178" fontId="29" fillId="106" borderId="0" applyNumberFormat="0" applyBorder="0" applyAlignment="0" applyProtection="0"/>
    <xf numFmtId="178" fontId="77" fillId="57" borderId="0" applyNumberFormat="0" applyBorder="0" applyAlignment="0" applyProtection="0"/>
    <xf numFmtId="178" fontId="77" fillId="57" borderId="0" applyNumberFormat="0" applyBorder="0" applyAlignment="0" applyProtection="0"/>
    <xf numFmtId="178" fontId="78" fillId="108" borderId="130" applyNumberFormat="0" applyAlignment="0" applyProtection="0"/>
    <xf numFmtId="178" fontId="78" fillId="108" borderId="130" applyNumberFormat="0" applyAlignment="0" applyProtection="0"/>
    <xf numFmtId="178" fontId="59" fillId="105" borderId="34" applyNumberFormat="0" applyAlignment="0" applyProtection="0"/>
    <xf numFmtId="178" fontId="59" fillId="105" borderId="34" applyNumberFormat="0" applyAlignment="0" applyProtection="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78" fontId="17" fillId="0" borderId="0" applyNumberFormat="0" applyFont="0" applyBorder="0" applyAlignment="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18" fillId="0" borderId="0" applyFont="0" applyFill="0" applyBorder="0" applyAlignment="0" applyProtection="0"/>
    <xf numFmtId="165" fontId="1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18" fillId="0" borderId="0" applyFont="0" applyFill="0" applyBorder="0" applyAlignment="0" applyProtection="0"/>
    <xf numFmtId="165" fontId="3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4" fontId="17" fillId="0" borderId="0" applyFill="0" applyBorder="0"/>
    <xf numFmtId="178" fontId="30" fillId="109" borderId="0" applyNumberFormat="0" applyBorder="0" applyAlignment="0" applyProtection="0"/>
    <xf numFmtId="178" fontId="30" fillId="110" borderId="0" applyNumberFormat="0" applyBorder="0" applyAlignment="0" applyProtection="0"/>
    <xf numFmtId="178" fontId="30" fillId="61" borderId="0" applyNumberFormat="0" applyBorder="0" applyAlignment="0" applyProtection="0"/>
    <xf numFmtId="178" fontId="100" fillId="0" borderId="0" applyFont="0" applyFill="0" applyBorder="0" applyAlignment="0" applyProtection="0"/>
    <xf numFmtId="178" fontId="81" fillId="0" borderId="0" applyNumberFormat="0" applyFill="0" applyBorder="0" applyAlignment="0" applyProtection="0"/>
    <xf numFmtId="178" fontId="81" fillId="0" borderId="0" applyNumberFormat="0" applyFill="0" applyBorder="0" applyAlignment="0" applyProtection="0"/>
    <xf numFmtId="178" fontId="28" fillId="103" borderId="0" applyNumberFormat="0" applyBorder="0" applyAlignment="0" applyProtection="0"/>
    <xf numFmtId="178" fontId="28" fillId="103" borderId="0" applyNumberForma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17" fillId="84" borderId="0" applyNumberFormat="0" applyFont="0" applyBorder="0" applyAlignment="0" applyProtection="0"/>
    <xf numFmtId="178" fontId="62" fillId="0" borderId="35" applyNumberFormat="0" applyFill="0" applyAlignment="0" applyProtection="0"/>
    <xf numFmtId="178" fontId="62" fillId="0" borderId="35" applyNumberFormat="0" applyFill="0" applyAlignment="0" applyProtection="0"/>
    <xf numFmtId="178" fontId="63" fillId="0" borderId="43" applyNumberFormat="0" applyFill="0" applyAlignment="0" applyProtection="0"/>
    <xf numFmtId="178" fontId="63" fillId="0" borderId="43" applyNumberFormat="0" applyFill="0" applyAlignment="0" applyProtection="0"/>
    <xf numFmtId="178" fontId="64" fillId="0" borderId="44" applyNumberFormat="0" applyFill="0" applyAlignment="0" applyProtection="0"/>
    <xf numFmtId="178" fontId="64" fillId="0" borderId="44" applyNumberFormat="0" applyFill="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5" fillId="58" borderId="130" applyNumberFormat="0" applyAlignment="0" applyProtection="0"/>
    <xf numFmtId="178" fontId="65" fillId="58" borderId="130" applyNumberFormat="0" applyAlignment="0" applyProtection="0"/>
    <xf numFmtId="178" fontId="121" fillId="78" borderId="0"/>
    <xf numFmtId="178" fontId="61" fillId="0" borderId="45" applyNumberFormat="0" applyFill="0" applyAlignment="0" applyProtection="0"/>
    <xf numFmtId="178" fontId="61" fillId="0" borderId="45" applyNumberFormat="0" applyFill="0" applyAlignment="0" applyProtection="0"/>
    <xf numFmtId="178" fontId="61" fillId="58" borderId="0" applyNumberFormat="0" applyBorder="0" applyAlignment="0" applyProtection="0"/>
    <xf numFmtId="178" fontId="61" fillId="58" borderId="0" applyNumberFormat="0" applyBorder="0" applyAlignment="0" applyProtection="0"/>
    <xf numFmtId="38" fontId="17" fillId="0" borderId="0" applyFont="0" applyFill="0" applyBorder="0" applyAlignment="0" applyProtection="0"/>
    <xf numFmtId="178" fontId="39" fillId="0" borderId="0"/>
    <xf numFmtId="178" fontId="39" fillId="0" borderId="0"/>
    <xf numFmtId="178" fontId="39" fillId="0" borderId="0"/>
    <xf numFmtId="178" fontId="39" fillId="0" borderId="0"/>
    <xf numFmtId="178" fontId="39"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4" fillId="0" borderId="0"/>
    <xf numFmtId="178" fontId="14" fillId="0" borderId="0"/>
    <xf numFmtId="178" fontId="14" fillId="0" borderId="0"/>
    <xf numFmtId="178" fontId="14" fillId="0" borderId="0"/>
    <xf numFmtId="178" fontId="14" fillId="0" borderId="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4" fillId="0" borderId="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28" fillId="0" borderId="0" applyFill="0" applyBorder="0" applyAlignment="0" applyProtection="0"/>
    <xf numFmtId="178" fontId="39" fillId="0" borderId="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18" fillId="0" borderId="0">
      <alignment vertical="top"/>
    </xf>
    <xf numFmtId="178" fontId="18" fillId="0" borderId="0">
      <alignment vertical="top"/>
    </xf>
    <xf numFmtId="178" fontId="83" fillId="0" borderId="0" applyFill="0" applyBorder="0">
      <protection locked="0"/>
    </xf>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70" fillId="57" borderId="130" applyNumberFormat="0" applyFont="0" applyAlignment="0" applyProtection="0"/>
    <xf numFmtId="178" fontId="68" fillId="108" borderId="128" applyNumberFormat="0" applyAlignment="0" applyProtection="0"/>
    <xf numFmtId="178" fontId="68" fillId="108" borderId="12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79" fontId="39" fillId="129" borderId="135">
      <alignment vertical="center"/>
    </xf>
    <xf numFmtId="180" fontId="39" fillId="129" borderId="135">
      <alignment vertical="center"/>
    </xf>
    <xf numFmtId="180" fontId="39" fillId="129" borderId="135">
      <alignment vertical="center"/>
    </xf>
    <xf numFmtId="178" fontId="39" fillId="129" borderId="135">
      <alignment vertical="center"/>
    </xf>
    <xf numFmtId="178" fontId="39" fillId="129" borderId="135">
      <alignment vertical="center"/>
    </xf>
    <xf numFmtId="178" fontId="39" fillId="129" borderId="135">
      <alignment vertical="center"/>
    </xf>
    <xf numFmtId="178" fontId="39" fillId="129" borderId="135">
      <alignment vertical="center"/>
    </xf>
    <xf numFmtId="177" fontId="39" fillId="129" borderId="135">
      <alignment vertical="center"/>
    </xf>
    <xf numFmtId="177" fontId="39" fillId="129" borderId="135">
      <alignment vertical="center"/>
    </xf>
    <xf numFmtId="179" fontId="39" fillId="129" borderId="135">
      <alignment vertical="center"/>
    </xf>
    <xf numFmtId="178" fontId="122" fillId="0" borderId="0"/>
    <xf numFmtId="181" fontId="39" fillId="0" borderId="0">
      <protection locked="0"/>
    </xf>
    <xf numFmtId="181" fontId="39" fillId="0" borderId="0">
      <protection locked="0"/>
    </xf>
    <xf numFmtId="180" fontId="39" fillId="82" borderId="135">
      <alignment vertical="center"/>
      <protection locked="0"/>
    </xf>
    <xf numFmtId="182" fontId="39" fillId="82" borderId="135">
      <alignment vertical="center"/>
      <protection locked="0"/>
    </xf>
    <xf numFmtId="178" fontId="39" fillId="82" borderId="135">
      <alignment vertical="center"/>
      <protection locked="0"/>
    </xf>
    <xf numFmtId="178" fontId="39" fillId="82" borderId="135">
      <alignment vertical="center"/>
      <protection locked="0"/>
    </xf>
    <xf numFmtId="182" fontId="39" fillId="82" borderId="135">
      <alignment vertical="center"/>
      <protection locked="0"/>
    </xf>
    <xf numFmtId="182" fontId="39" fillId="82" borderId="135">
      <alignment vertical="center"/>
      <protection locked="0"/>
    </xf>
    <xf numFmtId="178" fontId="39" fillId="82" borderId="135">
      <alignment vertical="center"/>
      <protection locked="0"/>
    </xf>
    <xf numFmtId="178" fontId="39" fillId="82" borderId="135">
      <alignment vertical="center"/>
      <protection locked="0"/>
    </xf>
    <xf numFmtId="182" fontId="39" fillId="82" borderId="135">
      <alignment vertical="center"/>
      <protection locked="0"/>
    </xf>
    <xf numFmtId="180" fontId="39" fillId="82" borderId="135">
      <alignment vertical="center"/>
      <protection locked="0"/>
    </xf>
    <xf numFmtId="180" fontId="39" fillId="82" borderId="135">
      <alignment vertical="center"/>
      <protection locked="0"/>
    </xf>
    <xf numFmtId="171" fontId="39" fillId="82" borderId="135">
      <alignment vertical="center"/>
      <protection locked="0"/>
    </xf>
    <xf numFmtId="171" fontId="39" fillId="82" borderId="135">
      <alignment vertical="center"/>
      <protection locked="0"/>
    </xf>
    <xf numFmtId="171" fontId="39" fillId="82" borderId="135">
      <alignment vertical="center"/>
      <protection locked="0"/>
    </xf>
    <xf numFmtId="171" fontId="39" fillId="82" borderId="135">
      <alignment vertical="center"/>
      <protection locked="0"/>
    </xf>
    <xf numFmtId="180" fontId="39" fillId="82" borderId="135">
      <alignment vertical="center"/>
      <protection locked="0"/>
    </xf>
    <xf numFmtId="180" fontId="39" fillId="80" borderId="135">
      <alignment vertical="center"/>
    </xf>
    <xf numFmtId="180" fontId="39" fillId="80" borderId="135">
      <alignment vertical="center"/>
    </xf>
    <xf numFmtId="182" fontId="39" fillId="80" borderId="135">
      <alignment vertical="center"/>
    </xf>
    <xf numFmtId="182" fontId="39" fillId="80" borderId="135">
      <alignment vertical="center"/>
    </xf>
    <xf numFmtId="182" fontId="39" fillId="80" borderId="135">
      <alignment vertical="center"/>
    </xf>
    <xf numFmtId="182" fontId="39" fillId="80" borderId="135">
      <alignment vertical="center"/>
    </xf>
    <xf numFmtId="177" fontId="39" fillId="80" borderId="135">
      <alignment vertical="center"/>
    </xf>
    <xf numFmtId="179" fontId="39" fillId="80" borderId="135">
      <alignment vertical="center"/>
    </xf>
    <xf numFmtId="178" fontId="39" fillId="80" borderId="135">
      <alignment vertical="center"/>
    </xf>
    <xf numFmtId="178" fontId="39" fillId="80" borderId="135">
      <alignment vertical="center"/>
    </xf>
    <xf numFmtId="178" fontId="39" fillId="80" borderId="135">
      <alignment vertical="center"/>
    </xf>
    <xf numFmtId="178" fontId="39" fillId="80" borderId="135">
      <alignment vertical="center"/>
    </xf>
    <xf numFmtId="180" fontId="39" fillId="80" borderId="135">
      <alignment vertical="center"/>
    </xf>
    <xf numFmtId="180" fontId="39" fillId="80" borderId="135">
      <alignment vertical="center"/>
    </xf>
    <xf numFmtId="180" fontId="39" fillId="80" borderId="135">
      <alignment vertical="center"/>
    </xf>
    <xf numFmtId="180" fontId="39" fillId="80" borderId="135">
      <alignment vertical="center"/>
    </xf>
    <xf numFmtId="180" fontId="39" fillId="147" borderId="135">
      <alignment horizontal="right" vertical="center"/>
      <protection locked="0"/>
    </xf>
    <xf numFmtId="178" fontId="39" fillId="147" borderId="135">
      <alignment horizontal="right" vertical="center"/>
      <protection locked="0"/>
    </xf>
    <xf numFmtId="178" fontId="39" fillId="147" borderId="135">
      <alignment horizontal="right" vertical="center"/>
      <protection locked="0"/>
    </xf>
    <xf numFmtId="179" fontId="39" fillId="147" borderId="135">
      <alignment horizontal="right" vertical="center"/>
      <protection locked="0"/>
    </xf>
    <xf numFmtId="177" fontId="39" fillId="147" borderId="135">
      <alignment horizontal="right" vertical="center"/>
      <protection locked="0"/>
    </xf>
    <xf numFmtId="179" fontId="39" fillId="147" borderId="135">
      <alignment horizontal="right" vertical="center"/>
      <protection locked="0"/>
    </xf>
    <xf numFmtId="180" fontId="39" fillId="147" borderId="135">
      <alignment horizontal="right" vertical="center"/>
      <protection locked="0"/>
    </xf>
    <xf numFmtId="180" fontId="39" fillId="147" borderId="135">
      <alignment horizontal="right" vertical="center"/>
      <protection locked="0"/>
    </xf>
    <xf numFmtId="180" fontId="39" fillId="147" borderId="135">
      <alignment horizontal="right" vertical="center"/>
      <protection locked="0"/>
    </xf>
    <xf numFmtId="178" fontId="74" fillId="62" borderId="123" applyNumberFormat="0" applyProtection="0">
      <alignment horizontal="left" vertical="top" indent="1"/>
    </xf>
    <xf numFmtId="177" fontId="6" fillId="146" borderId="19">
      <alignment vertical="center"/>
    </xf>
    <xf numFmtId="4" fontId="70" fillId="74" borderId="131" applyNumberFormat="0" applyProtection="0">
      <alignment horizontal="left" vertical="center" indent="1"/>
    </xf>
    <xf numFmtId="4" fontId="70" fillId="63" borderId="131" applyNumberFormat="0" applyProtection="0">
      <alignment horizontal="left" vertical="center" indent="1"/>
    </xf>
    <xf numFmtId="178" fontId="70" fillId="84" borderId="130" applyNumberFormat="0" applyProtection="0">
      <alignment horizontal="left" vertical="center" indent="1"/>
    </xf>
    <xf numFmtId="178" fontId="17" fillId="75" borderId="123" applyNumberFormat="0" applyProtection="0">
      <alignment horizontal="left" vertical="center" indent="1"/>
    </xf>
    <xf numFmtId="178" fontId="70" fillId="84" borderId="130" applyNumberFormat="0" applyProtection="0">
      <alignment horizontal="left" vertical="center" indent="1"/>
    </xf>
    <xf numFmtId="178" fontId="70" fillId="75" borderId="123" applyNumberFormat="0" applyProtection="0">
      <alignment horizontal="left" vertical="top" indent="1"/>
    </xf>
    <xf numFmtId="178" fontId="17"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75" borderId="123" applyNumberFormat="0" applyProtection="0">
      <alignment horizontal="left" vertical="top" indent="1"/>
    </xf>
    <xf numFmtId="178" fontId="70" fillId="113" borderId="130" applyNumberFormat="0" applyProtection="0">
      <alignment horizontal="left" vertical="center" indent="1"/>
    </xf>
    <xf numFmtId="178" fontId="17" fillId="63" borderId="123" applyNumberFormat="0" applyProtection="0">
      <alignment horizontal="left" vertical="center" indent="1"/>
    </xf>
    <xf numFmtId="178" fontId="70" fillId="113" borderId="130" applyNumberFormat="0" applyProtection="0">
      <alignment horizontal="left" vertical="center" indent="1"/>
    </xf>
    <xf numFmtId="178" fontId="70" fillId="63" borderId="123" applyNumberFormat="0" applyProtection="0">
      <alignment horizontal="left" vertical="top" indent="1"/>
    </xf>
    <xf numFmtId="178" fontId="17"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63" borderId="123" applyNumberFormat="0" applyProtection="0">
      <alignment horizontal="left" vertical="top" indent="1"/>
    </xf>
    <xf numFmtId="178" fontId="70" fillId="76" borderId="130" applyNumberFormat="0" applyProtection="0">
      <alignment horizontal="left" vertical="center" indent="1"/>
    </xf>
    <xf numFmtId="178" fontId="17" fillId="76" borderId="123" applyNumberFormat="0" applyProtection="0">
      <alignment horizontal="left" vertical="center" indent="1"/>
    </xf>
    <xf numFmtId="178" fontId="70" fillId="76" borderId="130" applyNumberFormat="0" applyProtection="0">
      <alignment horizontal="left" vertical="center" indent="1"/>
    </xf>
    <xf numFmtId="178" fontId="70" fillId="76" borderId="123" applyNumberFormat="0" applyProtection="0">
      <alignment horizontal="left" vertical="top" indent="1"/>
    </xf>
    <xf numFmtId="178" fontId="17"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6" borderId="123" applyNumberFormat="0" applyProtection="0">
      <alignment horizontal="left" vertical="top" indent="1"/>
    </xf>
    <xf numFmtId="178" fontId="70" fillId="74" borderId="130" applyNumberFormat="0" applyProtection="0">
      <alignment horizontal="left" vertical="center" indent="1"/>
    </xf>
    <xf numFmtId="178" fontId="17" fillId="74" borderId="123" applyNumberFormat="0" applyProtection="0">
      <alignment horizontal="left" vertical="center" indent="1"/>
    </xf>
    <xf numFmtId="178" fontId="70" fillId="74" borderId="130" applyNumberFormat="0" applyProtection="0">
      <alignment horizontal="left" vertical="center" indent="1"/>
    </xf>
    <xf numFmtId="178" fontId="70" fillId="74" borderId="123" applyNumberFormat="0" applyProtection="0">
      <alignment horizontal="left" vertical="top" indent="1"/>
    </xf>
    <xf numFmtId="178" fontId="17"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4" borderId="123" applyNumberFormat="0" applyProtection="0">
      <alignment horizontal="left" vertical="top" indent="1"/>
    </xf>
    <xf numFmtId="178" fontId="70" fillId="77" borderId="47" applyNumberFormat="0">
      <protection locked="0"/>
    </xf>
    <xf numFmtId="178" fontId="17" fillId="77" borderId="135"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32" applyBorder="0"/>
    <xf numFmtId="4" fontId="80" fillId="82" borderId="135" applyNumberFormat="0" applyProtection="0">
      <alignment vertical="center"/>
    </xf>
    <xf numFmtId="178" fontId="73" fillId="78" borderId="123" applyNumberFormat="0" applyProtection="0">
      <alignment horizontal="left" vertical="top" indent="1"/>
    </xf>
    <xf numFmtId="178" fontId="73" fillId="63" borderId="123" applyNumberFormat="0" applyProtection="0">
      <alignment horizontal="left" vertical="top" indent="1"/>
    </xf>
    <xf numFmtId="178" fontId="70" fillId="114" borderId="135"/>
    <xf numFmtId="178" fontId="38" fillId="0" borderId="0" applyNumberFormat="0" applyFill="0" applyBorder="0" applyAlignment="0" applyProtection="0"/>
    <xf numFmtId="178" fontId="17" fillId="0" borderId="0" applyFont="0" applyFill="0" applyBorder="0" applyAlignment="0" applyProtection="0"/>
    <xf numFmtId="178" fontId="101" fillId="0" borderId="53" applyNumberFormat="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3" fontId="40" fillId="0" borderId="70" applyFill="0"/>
    <xf numFmtId="178" fontId="30" fillId="0" borderId="129" applyNumberFormat="0" applyFill="0" applyAlignment="0" applyProtection="0"/>
    <xf numFmtId="178" fontId="30" fillId="0" borderId="129" applyNumberFormat="0" applyFill="0" applyAlignment="0" applyProtection="0"/>
    <xf numFmtId="183" fontId="6" fillId="0" borderId="0" applyFont="0" applyFill="0" applyBorder="0" applyProtection="0">
      <alignment vertical="top"/>
    </xf>
    <xf numFmtId="178" fontId="79" fillId="0" borderId="0" applyNumberFormat="0" applyFill="0" applyBorder="0" applyAlignment="0" applyProtection="0"/>
    <xf numFmtId="178" fontId="79" fillId="0" borderId="0" applyNumberFormat="0" applyFill="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78" fontId="17" fillId="78" borderId="0" applyNumberFormat="0" applyFont="0" applyBorder="0" applyAlignment="0" applyProtection="0"/>
    <xf numFmtId="10" fontId="119" fillId="0" borderId="0" applyFont="0" applyFill="0" applyBorder="0" applyAlignment="0" applyProtection="0">
      <alignment vertical="center"/>
    </xf>
    <xf numFmtId="0" fontId="6" fillId="0" borderId="0"/>
    <xf numFmtId="0" fontId="18" fillId="0" borderId="0"/>
    <xf numFmtId="165" fontId="6" fillId="0" borderId="0" applyFont="0" applyFill="0" applyBorder="0" applyAlignment="0" applyProtection="0"/>
    <xf numFmtId="165" fontId="14" fillId="0" borderId="0" applyFont="0" applyFill="0" applyBorder="0" applyAlignment="0" applyProtection="0"/>
    <xf numFmtId="0" fontId="18" fillId="0" borderId="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8" fillId="0" borderId="0" applyFont="0" applyFill="0" applyBorder="0" applyAlignment="0" applyProtection="0"/>
    <xf numFmtId="165" fontId="18" fillId="0" borderId="0" applyFont="0" applyFill="0" applyBorder="0" applyAlignment="0" applyProtection="0"/>
    <xf numFmtId="165" fontId="3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3" fontId="40" fillId="0" borderId="125" applyFill="0"/>
    <xf numFmtId="176" fontId="123" fillId="148" borderId="0" applyNumberFormat="0" applyBorder="0" applyProtection="0">
      <alignment vertical="center"/>
    </xf>
    <xf numFmtId="185" fontId="6" fillId="0" borderId="0" applyFont="0" applyFill="0" applyBorder="0" applyProtection="0">
      <alignment vertical="top"/>
    </xf>
    <xf numFmtId="186" fontId="6" fillId="0" borderId="0" applyFont="0" applyFill="0" applyBorder="0" applyProtection="0">
      <alignment vertical="top"/>
    </xf>
    <xf numFmtId="187" fontId="6" fillId="0" borderId="0" applyFont="0" applyFill="0" applyBorder="0" applyProtection="0">
      <alignment vertical="top"/>
    </xf>
    <xf numFmtId="188" fontId="6" fillId="0" borderId="0" applyFont="0" applyFill="0" applyBorder="0" applyProtection="0">
      <alignment vertical="top"/>
    </xf>
    <xf numFmtId="0" fontId="124" fillId="0" borderId="0" applyNumberFormat="0" applyFill="0" applyBorder="0" applyAlignment="0" applyProtection="0"/>
    <xf numFmtId="0" fontId="19" fillId="0" borderId="0"/>
    <xf numFmtId="165" fontId="6" fillId="0" borderId="0" applyFont="0" applyFill="0" applyBorder="0" applyAlignment="0" applyProtection="0"/>
    <xf numFmtId="9" fontId="6" fillId="0" borderId="0" applyFont="0" applyFill="0" applyBorder="0" applyAlignment="0" applyProtection="0"/>
    <xf numFmtId="178" fontId="17" fillId="0" borderId="0">
      <alignment vertical="center"/>
    </xf>
    <xf numFmtId="178" fontId="78" fillId="108" borderId="137" applyNumberFormat="0" applyAlignment="0" applyProtection="0"/>
    <xf numFmtId="178" fontId="78" fillId="108" borderId="137" applyNumberFormat="0" applyAlignment="0" applyProtection="0"/>
    <xf numFmtId="178" fontId="65" fillId="58" borderId="137" applyNumberFormat="0" applyAlignment="0" applyProtection="0"/>
    <xf numFmtId="178" fontId="65" fillId="58" borderId="137" applyNumberFormat="0" applyAlignment="0" applyProtection="0"/>
    <xf numFmtId="0" fontId="6" fillId="0" borderId="0"/>
    <xf numFmtId="0" fontId="6" fillId="0" borderId="0"/>
    <xf numFmtId="178" fontId="17" fillId="0" borderId="0">
      <alignment vertical="center"/>
    </xf>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70" fillId="57" borderId="137" applyNumberFormat="0" applyFont="0" applyAlignment="0" applyProtection="0"/>
    <xf numFmtId="178" fontId="68" fillId="108" borderId="138" applyNumberFormat="0" applyAlignment="0" applyProtection="0"/>
    <xf numFmtId="178" fontId="68" fillId="108" borderId="138"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37" applyNumberFormat="0" applyProtection="0">
      <alignment vertical="center"/>
    </xf>
    <xf numFmtId="4" fontId="80" fillId="111" borderId="137" applyNumberFormat="0" applyProtection="0">
      <alignment vertical="center"/>
    </xf>
    <xf numFmtId="4" fontId="70" fillId="111" borderId="137" applyNumberFormat="0" applyProtection="0">
      <alignment horizontal="left" vertical="center" indent="1"/>
    </xf>
    <xf numFmtId="178" fontId="74" fillId="62" borderId="139" applyNumberFormat="0" applyProtection="0">
      <alignment horizontal="left" vertical="top" indent="1"/>
    </xf>
    <xf numFmtId="4" fontId="70" fillId="96" borderId="137" applyNumberFormat="0" applyProtection="0">
      <alignment horizontal="left" vertical="center" indent="1"/>
    </xf>
    <xf numFmtId="4" fontId="70" fillId="64" borderId="137" applyNumberFormat="0" applyProtection="0">
      <alignment horizontal="right" vertical="center"/>
    </xf>
    <xf numFmtId="4" fontId="70" fillId="112" borderId="137" applyNumberFormat="0" applyProtection="0">
      <alignment horizontal="right" vertical="center"/>
    </xf>
    <xf numFmtId="4" fontId="70" fillId="66" borderId="140" applyNumberFormat="0" applyProtection="0">
      <alignment horizontal="right" vertical="center"/>
    </xf>
    <xf numFmtId="4" fontId="70" fillId="67" borderId="137" applyNumberFormat="0" applyProtection="0">
      <alignment horizontal="right" vertical="center"/>
    </xf>
    <xf numFmtId="4" fontId="70" fillId="68" borderId="137" applyNumberFormat="0" applyProtection="0">
      <alignment horizontal="right" vertical="center"/>
    </xf>
    <xf numFmtId="4" fontId="70" fillId="69" borderId="137" applyNumberFormat="0" applyProtection="0">
      <alignment horizontal="right" vertical="center"/>
    </xf>
    <xf numFmtId="4" fontId="70" fillId="70" borderId="137" applyNumberFormat="0" applyProtection="0">
      <alignment horizontal="right" vertical="center"/>
    </xf>
    <xf numFmtId="4" fontId="70" fillId="71" borderId="137" applyNumberFormat="0" applyProtection="0">
      <alignment horizontal="right" vertical="center"/>
    </xf>
    <xf numFmtId="4" fontId="70" fillId="72" borderId="137" applyNumberFormat="0" applyProtection="0">
      <alignment horizontal="right" vertical="center"/>
    </xf>
    <xf numFmtId="4" fontId="70" fillId="73" borderId="140" applyNumberFormat="0" applyProtection="0">
      <alignment horizontal="left" vertical="center" indent="1"/>
    </xf>
    <xf numFmtId="4" fontId="17" fillId="75" borderId="140" applyNumberFormat="0" applyProtection="0">
      <alignment horizontal="left" vertical="center" indent="1"/>
    </xf>
    <xf numFmtId="4" fontId="17" fillId="75" borderId="140" applyNumberFormat="0" applyProtection="0">
      <alignment horizontal="left" vertical="center" indent="1"/>
    </xf>
    <xf numFmtId="4" fontId="70" fillId="63" borderId="137" applyNumberFormat="0" applyProtection="0">
      <alignment horizontal="right" vertical="center"/>
    </xf>
    <xf numFmtId="4" fontId="70" fillId="74" borderId="140" applyNumberFormat="0" applyProtection="0">
      <alignment horizontal="left" vertical="center" indent="1"/>
    </xf>
    <xf numFmtId="4" fontId="70" fillId="63" borderId="140" applyNumberFormat="0" applyProtection="0">
      <alignment horizontal="left" vertical="center" indent="1"/>
    </xf>
    <xf numFmtId="178" fontId="70" fillId="84" borderId="137" applyNumberFormat="0" applyProtection="0">
      <alignment horizontal="left" vertical="center" indent="1"/>
    </xf>
    <xf numFmtId="178" fontId="17" fillId="75" borderId="139" applyNumberFormat="0" applyProtection="0">
      <alignment horizontal="left" vertical="center" indent="1"/>
    </xf>
    <xf numFmtId="178" fontId="70" fillId="75" borderId="139" applyNumberFormat="0" applyProtection="0">
      <alignment horizontal="left" vertical="top" indent="1"/>
    </xf>
    <xf numFmtId="178" fontId="17"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75" borderId="139" applyNumberFormat="0" applyProtection="0">
      <alignment horizontal="left" vertical="top" indent="1"/>
    </xf>
    <xf numFmtId="178" fontId="70" fillId="113" borderId="137" applyNumberFormat="0" applyProtection="0">
      <alignment horizontal="left" vertical="center" indent="1"/>
    </xf>
    <xf numFmtId="178" fontId="17" fillId="63" borderId="139" applyNumberFormat="0" applyProtection="0">
      <alignment horizontal="left" vertical="center" indent="1"/>
    </xf>
    <xf numFmtId="178" fontId="70" fillId="63" borderId="139" applyNumberFormat="0" applyProtection="0">
      <alignment horizontal="left" vertical="top" indent="1"/>
    </xf>
    <xf numFmtId="178" fontId="17"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63" borderId="139" applyNumberFormat="0" applyProtection="0">
      <alignment horizontal="left" vertical="top" indent="1"/>
    </xf>
    <xf numFmtId="178" fontId="70" fillId="76" borderId="137" applyNumberFormat="0" applyProtection="0">
      <alignment horizontal="left" vertical="center" indent="1"/>
    </xf>
    <xf numFmtId="178" fontId="17" fillId="76" borderId="139" applyNumberFormat="0" applyProtection="0">
      <alignment horizontal="left" vertical="center" indent="1"/>
    </xf>
    <xf numFmtId="178" fontId="70" fillId="76" borderId="139" applyNumberFormat="0" applyProtection="0">
      <alignment horizontal="left" vertical="top" indent="1"/>
    </xf>
    <xf numFmtId="178" fontId="17"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6" borderId="139" applyNumberFormat="0" applyProtection="0">
      <alignment horizontal="left" vertical="top" indent="1"/>
    </xf>
    <xf numFmtId="178" fontId="70" fillId="74" borderId="137" applyNumberFormat="0" applyProtection="0">
      <alignment horizontal="left" vertical="center" indent="1"/>
    </xf>
    <xf numFmtId="178" fontId="17" fillId="74" borderId="139" applyNumberFormat="0" applyProtection="0">
      <alignment horizontal="left" vertical="center" indent="1"/>
    </xf>
    <xf numFmtId="178" fontId="70" fillId="74" borderId="139" applyNumberFormat="0" applyProtection="0">
      <alignment horizontal="left" vertical="top" indent="1"/>
    </xf>
    <xf numFmtId="178" fontId="17"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70" fillId="74" borderId="139" applyNumberFormat="0" applyProtection="0">
      <alignment horizontal="left" vertical="top" indent="1"/>
    </xf>
    <xf numFmtId="178" fontId="17" fillId="77" borderId="19" applyNumberFormat="0">
      <protection locked="0"/>
    </xf>
    <xf numFmtId="178" fontId="72" fillId="75" borderId="141" applyBorder="0"/>
    <xf numFmtId="4" fontId="73" fillId="78" borderId="139" applyNumberFormat="0" applyProtection="0">
      <alignment vertical="center"/>
    </xf>
    <xf numFmtId="4" fontId="73" fillId="84" borderId="139" applyNumberFormat="0" applyProtection="0">
      <alignment horizontal="left" vertical="center" indent="1"/>
    </xf>
    <xf numFmtId="178" fontId="73" fillId="78" borderId="139" applyNumberFormat="0" applyProtection="0">
      <alignment horizontal="left" vertical="top" indent="1"/>
    </xf>
    <xf numFmtId="4" fontId="70" fillId="0" borderId="137" applyNumberFormat="0" applyProtection="0">
      <alignment horizontal="right" vertical="center"/>
    </xf>
    <xf numFmtId="4" fontId="80" fillId="81" borderId="137" applyNumberFormat="0" applyProtection="0">
      <alignment horizontal="right" vertical="center"/>
    </xf>
    <xf numFmtId="4" fontId="70" fillId="96" borderId="137" applyNumberFormat="0" applyProtection="0">
      <alignment horizontal="left" vertical="center" indent="1"/>
    </xf>
    <xf numFmtId="178" fontId="73" fillId="63" borderId="139" applyNumberFormat="0" applyProtection="0">
      <alignment horizontal="left" vertical="top" indent="1"/>
    </xf>
    <xf numFmtId="4" fontId="75" fillId="79" borderId="140" applyNumberFormat="0" applyProtection="0">
      <alignment horizontal="left" vertical="center" indent="1"/>
    </xf>
    <xf numFmtId="178" fontId="70" fillId="114" borderId="19"/>
    <xf numFmtId="4" fontId="76" fillId="77"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0" fontId="6" fillId="0" borderId="0"/>
    <xf numFmtId="0" fontId="6" fillId="0" borderId="0"/>
    <xf numFmtId="175" fontId="18" fillId="0" borderId="0"/>
    <xf numFmtId="175" fontId="103" fillId="0" borderId="0" applyNumberFormat="0" applyFill="0" applyBorder="0" applyAlignment="0" applyProtection="0">
      <alignment vertical="top"/>
      <protection locked="0"/>
    </xf>
    <xf numFmtId="0" fontId="9" fillId="0" borderId="0"/>
    <xf numFmtId="0" fontId="6" fillId="0" borderId="0"/>
    <xf numFmtId="175" fontId="6" fillId="0" borderId="0"/>
    <xf numFmtId="0" fontId="6" fillId="0" borderId="0"/>
    <xf numFmtId="0" fontId="6" fillId="0" borderId="0"/>
    <xf numFmtId="175" fontId="6" fillId="0" borderId="0"/>
    <xf numFmtId="9" fontId="18" fillId="0" borderId="0" applyFont="0" applyFill="0" applyBorder="0" applyAlignment="0" applyProtection="0"/>
    <xf numFmtId="175" fontId="18" fillId="0" borderId="0"/>
    <xf numFmtId="175" fontId="6" fillId="0" borderId="0"/>
    <xf numFmtId="175" fontId="17" fillId="0" borderId="0"/>
    <xf numFmtId="175" fontId="39" fillId="0" borderId="0"/>
    <xf numFmtId="175" fontId="6" fillId="0" borderId="0"/>
    <xf numFmtId="0" fontId="6" fillId="0" borderId="0"/>
    <xf numFmtId="0" fontId="6" fillId="0" borderId="0"/>
    <xf numFmtId="175" fontId="18" fillId="0" borderId="0"/>
    <xf numFmtId="0" fontId="6" fillId="0" borderId="0"/>
    <xf numFmtId="0" fontId="6" fillId="0" borderId="0"/>
    <xf numFmtId="0" fontId="6" fillId="0" borderId="0"/>
    <xf numFmtId="175" fontId="18" fillId="0" borderId="0"/>
    <xf numFmtId="175" fontId="17" fillId="0" borderId="0"/>
    <xf numFmtId="165" fontId="26" fillId="0" borderId="0" applyFont="0" applyFill="0" applyBorder="0" applyAlignment="0" applyProtection="0"/>
    <xf numFmtId="175" fontId="6" fillId="0" borderId="0"/>
    <xf numFmtId="175" fontId="6" fillId="0" borderId="0"/>
    <xf numFmtId="175" fontId="6" fillId="0" borderId="0"/>
    <xf numFmtId="175" fontId="127" fillId="0" borderId="0" applyNumberFormat="0" applyFill="0" applyBorder="0" applyAlignment="0" applyProtection="0">
      <alignment vertical="top"/>
      <protection locked="0"/>
    </xf>
    <xf numFmtId="175" fontId="6" fillId="0" borderId="0" applyFont="0" applyFill="0" applyBorder="0" applyAlignment="0" applyProtection="0"/>
    <xf numFmtId="175" fontId="6" fillId="0" borderId="0"/>
    <xf numFmtId="0" fontId="6" fillId="0" borderId="0"/>
    <xf numFmtId="175" fontId="6" fillId="0" borderId="0"/>
    <xf numFmtId="0" fontId="6" fillId="0" borderId="0"/>
    <xf numFmtId="175" fontId="18" fillId="0" borderId="0"/>
    <xf numFmtId="175" fontId="6" fillId="0" borderId="0"/>
    <xf numFmtId="0" fontId="26" fillId="0" borderId="0"/>
    <xf numFmtId="175" fontId="127" fillId="0" borderId="0" applyNumberFormat="0" applyFill="0" applyBorder="0" applyAlignment="0" applyProtection="0">
      <alignment vertical="top"/>
      <protection locked="0"/>
    </xf>
    <xf numFmtId="0" fontId="6" fillId="0" borderId="0"/>
    <xf numFmtId="0" fontId="26" fillId="0" borderId="0"/>
    <xf numFmtId="0" fontId="9" fillId="0" borderId="0"/>
    <xf numFmtId="0" fontId="6" fillId="0" borderId="0"/>
    <xf numFmtId="0" fontId="6" fillId="0" borderId="0"/>
    <xf numFmtId="0" fontId="6" fillId="0" borderId="0"/>
    <xf numFmtId="0" fontId="26" fillId="0" borderId="0"/>
    <xf numFmtId="0" fontId="26" fillId="0" borderId="0"/>
    <xf numFmtId="165" fontId="26" fillId="0" borderId="0" applyFont="0" applyFill="0" applyBorder="0" applyAlignment="0" applyProtection="0"/>
    <xf numFmtId="0" fontId="26" fillId="0" borderId="0"/>
    <xf numFmtId="0" fontId="5" fillId="0" borderId="0"/>
    <xf numFmtId="9" fontId="5" fillId="0" borderId="0" applyFont="0" applyFill="0" applyBorder="0" applyAlignment="0" applyProtection="0"/>
    <xf numFmtId="0" fontId="17" fillId="0" borderId="0"/>
    <xf numFmtId="0" fontId="4" fillId="0" borderId="0"/>
    <xf numFmtId="0" fontId="6" fillId="0" borderId="0" applyFont="0" applyFill="0" applyBorder="0" applyProtection="0">
      <alignment vertical="top"/>
    </xf>
    <xf numFmtId="0" fontId="17" fillId="0" borderId="0"/>
    <xf numFmtId="0" fontId="17" fillId="0" borderId="0"/>
    <xf numFmtId="0" fontId="6" fillId="0" borderId="0"/>
    <xf numFmtId="0" fontId="6" fillId="0" borderId="0"/>
    <xf numFmtId="0" fontId="3" fillId="0" borderId="0"/>
    <xf numFmtId="0" fontId="6" fillId="35" borderId="0" applyNumberFormat="0" applyBorder="0" applyAlignment="0" applyProtection="0"/>
    <xf numFmtId="4" fontId="6" fillId="39" borderId="0"/>
    <xf numFmtId="9" fontId="6" fillId="0" borderId="0" applyFont="0" applyFill="0" applyBorder="0" applyAlignment="0" applyProtection="0"/>
    <xf numFmtId="0" fontId="6" fillId="0" borderId="0" applyFont="0" applyFill="0" applyBorder="0" applyProtection="0">
      <alignment vertical="top"/>
    </xf>
    <xf numFmtId="202" fontId="6" fillId="0" borderId="0" applyFont="0" applyFill="0" applyBorder="0" applyProtection="0">
      <alignment vertical="top"/>
    </xf>
    <xf numFmtId="203" fontId="6" fillId="0" borderId="0" applyFont="0" applyFill="0" applyBorder="0" applyProtection="0">
      <alignment vertical="top"/>
    </xf>
    <xf numFmtId="0" fontId="1" fillId="0" borderId="0"/>
    <xf numFmtId="175" fontId="18" fillId="0" borderId="0"/>
    <xf numFmtId="175" fontId="6" fillId="0" borderId="0"/>
    <xf numFmtId="175" fontId="17" fillId="0" borderId="0"/>
    <xf numFmtId="175" fontId="18" fillId="0" borderId="0"/>
    <xf numFmtId="0" fontId="6" fillId="0" borderId="0"/>
    <xf numFmtId="0" fontId="17" fillId="0" borderId="0"/>
    <xf numFmtId="175" fontId="6" fillId="0" borderId="0"/>
    <xf numFmtId="175" fontId="17" fillId="0" borderId="0"/>
    <xf numFmtId="175" fontId="6" fillId="0" borderId="0"/>
    <xf numFmtId="0" fontId="6" fillId="0" borderId="0"/>
    <xf numFmtId="0" fontId="1" fillId="0" borderId="0"/>
    <xf numFmtId="0" fontId="1" fillId="0" borderId="0"/>
    <xf numFmtId="0" fontId="14" fillId="0" borderId="0"/>
    <xf numFmtId="0" fontId="1" fillId="0" borderId="0"/>
    <xf numFmtId="0" fontId="17" fillId="0" borderId="0"/>
    <xf numFmtId="0" fontId="1" fillId="0" borderId="0"/>
    <xf numFmtId="0" fontId="1" fillId="0" borderId="0"/>
    <xf numFmtId="0" fontId="1" fillId="0" borderId="0"/>
    <xf numFmtId="0" fontId="1" fillId="0" borderId="0"/>
    <xf numFmtId="0" fontId="103" fillId="0" borderId="0" applyNumberFormat="0" applyFill="0" applyBorder="0" applyAlignment="0" applyProtection="0">
      <alignment vertical="top"/>
    </xf>
    <xf numFmtId="0" fontId="17" fillId="0" borderId="0" applyFont="0" applyFill="0" applyBorder="0" applyProtection="0">
      <alignment vertical="top"/>
    </xf>
    <xf numFmtId="0" fontId="71" fillId="0" borderId="0" applyNumberFormat="0" applyFill="0" applyBorder="0" applyAlignment="0" applyProtection="0">
      <alignment vertical="top"/>
    </xf>
    <xf numFmtId="0" fontId="1" fillId="0" borderId="0"/>
    <xf numFmtId="0" fontId="156" fillId="0" borderId="0"/>
    <xf numFmtId="0" fontId="1" fillId="0" borderId="0" applyFont="0" applyFill="0" applyBorder="0" applyProtection="0">
      <alignment vertical="top"/>
    </xf>
    <xf numFmtId="0" fontId="17" fillId="0" borderId="0"/>
    <xf numFmtId="0" fontId="1" fillId="0" borderId="0"/>
    <xf numFmtId="0" fontId="9" fillId="0" borderId="0"/>
    <xf numFmtId="0" fontId="1" fillId="0" borderId="0"/>
    <xf numFmtId="175" fontId="18"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applyNumberFormat="0" applyFill="0" applyBorder="0" applyAlignment="0" applyProtection="0"/>
    <xf numFmtId="43" fontId="6" fillId="0" borderId="0" applyFont="0" applyFill="0" applyBorder="0" applyAlignment="0" applyProtection="0"/>
    <xf numFmtId="175" fontId="6" fillId="0" borderId="0"/>
    <xf numFmtId="0" fontId="6" fillId="0" borderId="0"/>
    <xf numFmtId="0" fontId="1" fillId="0" borderId="0"/>
    <xf numFmtId="0" fontId="1" fillId="0" borderId="0"/>
    <xf numFmtId="175" fontId="17"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9"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applyFont="0" applyFill="0" applyBorder="0" applyProtection="0">
      <alignment vertical="top"/>
    </xf>
    <xf numFmtId="43" fontId="1" fillId="0" borderId="0" applyFont="0" applyFill="0" applyBorder="0" applyAlignment="0" applyProtection="0"/>
    <xf numFmtId="0" fontId="18" fillId="0" borderId="0"/>
    <xf numFmtId="0" fontId="158" fillId="0" borderId="0"/>
    <xf numFmtId="43" fontId="1" fillId="0" borderId="0" applyFont="0" applyFill="0" applyBorder="0" applyAlignment="0" applyProtection="0"/>
    <xf numFmtId="0" fontId="1" fillId="0" borderId="0"/>
    <xf numFmtId="175" fontId="18" fillId="0" borderId="0"/>
    <xf numFmtId="202" fontId="6"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7" fillId="0" borderId="0"/>
    <xf numFmtId="175" fontId="18" fillId="0" borderId="0"/>
    <xf numFmtId="0" fontId="1" fillId="0" borderId="0"/>
    <xf numFmtId="175"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6"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6" fillId="0" borderId="0"/>
    <xf numFmtId="204" fontId="39" fillId="0" borderId="0"/>
    <xf numFmtId="175" fontId="18" fillId="0" borderId="0"/>
    <xf numFmtId="0" fontId="17" fillId="0" borderId="0">
      <alignment vertical="top"/>
    </xf>
    <xf numFmtId="9" fontId="1" fillId="0" borderId="0" applyFont="0" applyFill="0" applyBorder="0" applyAlignment="0" applyProtection="0"/>
    <xf numFmtId="0" fontId="1" fillId="0" borderId="0"/>
    <xf numFmtId="180" fontId="6" fillId="163" borderId="19">
      <alignment vertical="center"/>
      <protection locked="0"/>
    </xf>
    <xf numFmtId="0" fontId="155" fillId="4" borderId="0" applyNumberFormat="0" applyBorder="0" applyAlignment="0" applyProtection="0"/>
    <xf numFmtId="0" fontId="45" fillId="2" borderId="0" applyNumberFormat="0" applyBorder="0" applyAlignment="0" applyProtection="0"/>
    <xf numFmtId="0" fontId="19" fillId="0" borderId="0"/>
    <xf numFmtId="0" fontId="159" fillId="4" borderId="0" applyNumberFormat="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5" fillId="4" borderId="0" applyNumberFormat="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 fillId="0" borderId="0" applyFont="0" applyFill="0" applyBorder="0" applyAlignment="0" applyProtection="0"/>
    <xf numFmtId="180" fontId="6" fillId="163" borderId="19">
      <alignment vertical="center"/>
      <protection locked="0"/>
    </xf>
    <xf numFmtId="0" fontId="19" fillId="0" borderId="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60" fillId="3" borderId="0" applyNumberFormat="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61"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0" fontId="162" fillId="0" borderId="1" applyNumberFormat="0" applyFill="0" applyAlignment="0" applyProtection="0"/>
    <xf numFmtId="0" fontId="163" fillId="0" borderId="2" applyNumberFormat="0" applyFill="0" applyAlignment="0" applyProtection="0"/>
    <xf numFmtId="0" fontId="113" fillId="0" borderId="0" applyFill="0" applyBorder="0"/>
    <xf numFmtId="0" fontId="164" fillId="36" borderId="0" applyNumberFormat="0" applyBorder="0" applyAlignment="0" applyProtection="0"/>
    <xf numFmtId="0" fontId="7" fillId="164" borderId="0" applyNumberFormat="0" applyBorder="0" applyAlignment="0" applyProtection="0"/>
    <xf numFmtId="0" fontId="6" fillId="0" borderId="0"/>
    <xf numFmtId="9" fontId="6" fillId="0" borderId="0" applyFont="0" applyFill="0" applyBorder="0" applyAlignment="0" applyProtection="0"/>
    <xf numFmtId="176" fontId="105" fillId="145" borderId="0" applyBorder="0">
      <alignment vertical="center"/>
    </xf>
    <xf numFmtId="43" fontId="6" fillId="0" borderId="0" applyFont="0" applyFill="0" applyBorder="0" applyAlignment="0" applyProtection="0"/>
    <xf numFmtId="180" fontId="6" fillId="165" borderId="19">
      <alignment vertical="center"/>
    </xf>
    <xf numFmtId="180" fontId="6" fillId="163" borderId="19">
      <alignment vertical="center"/>
      <protection locked="0"/>
    </xf>
    <xf numFmtId="0" fontId="9" fillId="0" borderId="0">
      <alignment vertical="top"/>
    </xf>
    <xf numFmtId="9" fontId="18" fillId="0" borderId="0" applyFont="0" applyFill="0" applyBorder="0" applyAlignment="0" applyProtection="0"/>
    <xf numFmtId="0" fontId="17" fillId="0" borderId="0"/>
    <xf numFmtId="0" fontId="17" fillId="0" borderId="0"/>
    <xf numFmtId="0" fontId="6" fillId="0" borderId="0"/>
    <xf numFmtId="43" fontId="1" fillId="0" borderId="0" applyFont="0" applyFill="0" applyBorder="0" applyAlignment="0" applyProtection="0"/>
    <xf numFmtId="0" fontId="6" fillId="0" borderId="0"/>
    <xf numFmtId="175" fontId="6" fillId="0" borderId="0"/>
    <xf numFmtId="0" fontId="6" fillId="0" borderId="0"/>
    <xf numFmtId="0" fontId="1" fillId="0" borderId="0"/>
    <xf numFmtId="0" fontId="6" fillId="0" borderId="0"/>
    <xf numFmtId="205" fontId="157" fillId="0" borderId="0" applyFont="0" applyFill="0" applyBorder="0" applyAlignment="0" applyProtection="0">
      <protection locked="0"/>
    </xf>
    <xf numFmtId="0" fontId="17" fillId="0" borderId="0"/>
    <xf numFmtId="0" fontId="17" fillId="0" borderId="0"/>
    <xf numFmtId="0" fontId="17" fillId="0" borderId="0"/>
    <xf numFmtId="172" fontId="18" fillId="0" borderId="0"/>
    <xf numFmtId="0" fontId="6" fillId="0" borderId="0"/>
    <xf numFmtId="0" fontId="1" fillId="0" borderId="0"/>
    <xf numFmtId="0" fontId="1" fillId="0" borderId="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6" fillId="0" borderId="0"/>
    <xf numFmtId="0" fontId="19" fillId="0" borderId="0"/>
    <xf numFmtId="0" fontId="1" fillId="0" borderId="0"/>
    <xf numFmtId="0" fontId="6" fillId="0" borderId="0" applyFont="0" applyFill="0" applyBorder="0" applyProtection="0">
      <alignment vertical="top"/>
    </xf>
    <xf numFmtId="0" fontId="6" fillId="0" borderId="0"/>
    <xf numFmtId="9" fontId="19" fillId="0" borderId="0" applyFont="0" applyFill="0" applyBorder="0" applyAlignment="0" applyProtection="0"/>
    <xf numFmtId="0" fontId="19" fillId="0" borderId="0"/>
    <xf numFmtId="0" fontId="19" fillId="0" borderId="0"/>
    <xf numFmtId="0" fontId="19" fillId="0" borderId="0"/>
    <xf numFmtId="0" fontId="6" fillId="0" borderId="0"/>
    <xf numFmtId="10" fontId="119" fillId="0" borderId="0" applyFont="0" applyFill="0" applyBorder="0" applyAlignment="0" applyProtection="0">
      <alignment vertical="center"/>
    </xf>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0" fontId="6" fillId="0" borderId="0"/>
    <xf numFmtId="0" fontId="18" fillId="0" borderId="0"/>
    <xf numFmtId="0" fontId="103" fillId="0" borderId="0" applyNumberFormat="0" applyFill="0" applyBorder="0" applyAlignment="0" applyProtection="0">
      <alignment vertical="top"/>
      <protection locked="0"/>
    </xf>
    <xf numFmtId="178" fontId="1" fillId="0" borderId="0"/>
    <xf numFmtId="178" fontId="14" fillId="0" borderId="0"/>
    <xf numFmtId="178" fontId="17" fillId="0" borderId="0"/>
    <xf numFmtId="178" fontId="18" fillId="0" borderId="0"/>
    <xf numFmtId="178" fontId="18" fillId="0" borderId="0"/>
    <xf numFmtId="178" fontId="17" fillId="0" borderId="0">
      <alignment vertical="center"/>
    </xf>
    <xf numFmtId="178" fontId="77" fillId="57" borderId="0" applyNumberFormat="0" applyBorder="0" applyAlignment="0" applyProtection="0"/>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28" fillId="103" borderId="0" applyNumberFormat="0" applyBorder="0" applyAlignment="0" applyProtection="0"/>
    <xf numFmtId="178" fontId="62" fillId="0" borderId="35" applyNumberFormat="0" applyFill="0" applyAlignment="0" applyProtection="0"/>
    <xf numFmtId="178" fontId="63" fillId="0" borderId="43" applyNumberFormat="0" applyFill="0" applyAlignment="0" applyProtection="0"/>
    <xf numFmtId="178" fontId="65" fillId="58" borderId="161" applyNumberFormat="0" applyAlignment="0" applyProtection="0"/>
    <xf numFmtId="178" fontId="65" fillId="58" borderId="161" applyNumberFormat="0" applyAlignment="0" applyProtection="0"/>
    <xf numFmtId="178" fontId="61" fillId="58" borderId="0" applyNumberFormat="0" applyBorder="0" applyAlignment="0" applyProtection="0"/>
    <xf numFmtId="38" fontId="17" fillId="0" borderId="0" applyFont="0" applyFill="0" applyBorder="0" applyAlignment="0" applyProtection="0"/>
    <xf numFmtId="178" fontId="39" fillId="0" borderId="0"/>
    <xf numFmtId="178" fontId="39" fillId="0" borderId="0"/>
    <xf numFmtId="178" fontId="39" fillId="0" borderId="0"/>
    <xf numFmtId="178" fontId="17" fillId="0" borderId="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4" fillId="0" borderId="0"/>
    <xf numFmtId="178" fontId="28" fillId="0" borderId="0" applyFill="0" applyBorder="0" applyAlignment="0" applyProtection="0"/>
    <xf numFmtId="178" fontId="14"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18" fillId="0" borderId="0">
      <alignment vertical="top"/>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9" fontId="17" fillId="0" borderId="0" applyFont="0" applyFill="0" applyBorder="0" applyAlignment="0" applyProtection="0"/>
    <xf numFmtId="9" fontId="33"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178" fontId="38" fillId="0" borderId="0" applyNumberFormat="0" applyFill="0" applyBorder="0" applyAlignment="0" applyProtection="0"/>
    <xf numFmtId="178" fontId="30" fillId="0" borderId="166" applyNumberFormat="0" applyFill="0" applyAlignment="0" applyProtection="0"/>
    <xf numFmtId="178" fontId="30" fillId="0" borderId="166" applyNumberFormat="0" applyFill="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0" fontId="18" fillId="0" borderId="0"/>
    <xf numFmtId="0" fontId="18" fillId="0" borderId="0"/>
    <xf numFmtId="175" fontId="39" fillId="0" borderId="0"/>
    <xf numFmtId="175" fontId="18" fillId="0" borderId="0"/>
    <xf numFmtId="175" fontId="6" fillId="0" borderId="0"/>
    <xf numFmtId="0" fontId="103" fillId="0" borderId="0" applyNumberFormat="0" applyFill="0" applyBorder="0" applyAlignment="0" applyProtection="0"/>
    <xf numFmtId="183" fontId="6" fillId="0" borderId="0" applyFont="0" applyFill="0" applyBorder="0" applyProtection="0">
      <alignment vertical="top"/>
    </xf>
    <xf numFmtId="43" fontId="6" fillId="0" borderId="0" applyFont="0" applyFill="0" applyBorder="0" applyAlignment="0" applyProtection="0"/>
    <xf numFmtId="183" fontId="1" fillId="0" borderId="0" applyFont="0" applyFill="0" applyBorder="0" applyProtection="0">
      <alignment vertical="top"/>
    </xf>
    <xf numFmtId="0" fontId="1" fillId="0" borderId="0"/>
    <xf numFmtId="0" fontId="6" fillId="0" borderId="0"/>
    <xf numFmtId="0" fontId="1" fillId="0" borderId="0"/>
    <xf numFmtId="9" fontId="1" fillId="0" borderId="0" applyFont="0" applyFill="0" applyBorder="0" applyAlignment="0" applyProtection="0"/>
    <xf numFmtId="175" fontId="6" fillId="0" borderId="0"/>
    <xf numFmtId="175" fontId="18" fillId="0" borderId="0"/>
    <xf numFmtId="175" fontId="6" fillId="0" borderId="0"/>
    <xf numFmtId="43" fontId="14" fillId="0" borderId="0" applyFont="0" applyFill="0" applyBorder="0" applyAlignment="0" applyProtection="0"/>
    <xf numFmtId="9" fontId="6" fillId="0" borderId="0" applyFont="0" applyFill="0" applyBorder="0" applyAlignment="0" applyProtection="0"/>
    <xf numFmtId="0" fontId="6" fillId="0" borderId="0"/>
    <xf numFmtId="0" fontId="1" fillId="0" borderId="0"/>
    <xf numFmtId="0" fontId="1" fillId="0" borderId="0"/>
    <xf numFmtId="43" fontId="6" fillId="0" borderId="0" applyFont="0" applyFill="0" applyBorder="0" applyAlignment="0" applyProtection="0"/>
    <xf numFmtId="43" fontId="14" fillId="0" borderId="0" applyFont="0" applyFill="0" applyBorder="0" applyAlignment="0" applyProtection="0"/>
    <xf numFmtId="0" fontId="18" fillId="0" borderId="0"/>
    <xf numFmtId="178" fontId="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0" fontId="18" fillId="0" borderId="0"/>
    <xf numFmtId="178" fontId="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8" fontId="70" fillId="57" borderId="161" applyNumberFormat="0" applyFont="0" applyAlignment="0" applyProtection="0"/>
    <xf numFmtId="178" fontId="65" fillId="58" borderId="161" applyNumberFormat="0" applyAlignment="0" applyProtection="0"/>
    <xf numFmtId="178" fontId="70" fillId="76"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0" fontId="18" fillId="0" borderId="0"/>
    <xf numFmtId="178" fontId="70" fillId="63" borderId="163" applyNumberFormat="0" applyProtection="0">
      <alignment horizontal="left" vertical="top" indent="1"/>
    </xf>
    <xf numFmtId="4" fontId="70" fillId="0" borderId="161" applyNumberFormat="0" applyProtection="0">
      <alignment horizontal="right" vertical="center"/>
    </xf>
    <xf numFmtId="178" fontId="1" fillId="0" borderId="0"/>
    <xf numFmtId="178" fontId="70" fillId="57" borderId="161" applyNumberFormat="0" applyFont="0" applyAlignment="0" applyProtection="0"/>
    <xf numFmtId="178" fontId="78" fillId="108" borderId="161" applyNumberFormat="0" applyAlignment="0" applyProtection="0"/>
    <xf numFmtId="178" fontId="68" fillId="108" borderId="162" applyNumberFormat="0" applyAlignment="0" applyProtection="0"/>
    <xf numFmtId="178" fontId="70" fillId="57" borderId="161" applyNumberFormat="0" applyFont="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71" borderId="161" applyNumberFormat="0" applyProtection="0">
      <alignment horizontal="right" vertical="center"/>
    </xf>
    <xf numFmtId="4" fontId="70" fillId="73" borderId="164" applyNumberFormat="0" applyProtection="0">
      <alignment horizontal="left" vertical="center" indent="1"/>
    </xf>
    <xf numFmtId="4" fontId="70" fillId="74"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178" fontId="17" fillId="75" borderId="163" applyNumberFormat="0" applyProtection="0">
      <alignment horizontal="left" vertical="top" indent="1"/>
    </xf>
    <xf numFmtId="178" fontId="70" fillId="76"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75" borderId="163" applyNumberFormat="0" applyProtection="0">
      <alignment horizontal="left" vertical="top" indent="1"/>
    </xf>
    <xf numFmtId="4" fontId="70" fillId="64" borderId="161" applyNumberFormat="0" applyProtection="0">
      <alignment horizontal="right" vertical="center"/>
    </xf>
    <xf numFmtId="37" fontId="40" fillId="0" borderId="27" applyNumberFormat="0"/>
    <xf numFmtId="178" fontId="70" fillId="63" borderId="163" applyNumberFormat="0" applyProtection="0">
      <alignment horizontal="left" vertical="top" indent="1"/>
    </xf>
    <xf numFmtId="4" fontId="76" fillId="77" borderId="161" applyNumberFormat="0" applyProtection="0">
      <alignment horizontal="right" vertical="center"/>
    </xf>
    <xf numFmtId="4" fontId="75" fillId="79" borderId="164" applyNumberFormat="0" applyProtection="0">
      <alignment horizontal="left" vertical="center" indent="1"/>
    </xf>
    <xf numFmtId="178" fontId="73" fillId="63" borderId="163" applyNumberFormat="0" applyProtection="0">
      <alignment horizontal="left" vertical="top" indent="1"/>
    </xf>
    <xf numFmtId="4" fontId="70" fillId="96" borderId="161" applyNumberFormat="0" applyProtection="0">
      <alignment horizontal="left" vertical="center" indent="1"/>
    </xf>
    <xf numFmtId="4" fontId="80" fillId="81" borderId="161" applyNumberFormat="0" applyProtection="0">
      <alignment horizontal="right" vertical="center"/>
    </xf>
    <xf numFmtId="4" fontId="70" fillId="0" borderId="161" applyNumberFormat="0" applyProtection="0">
      <alignment horizontal="right" vertical="center"/>
    </xf>
    <xf numFmtId="178" fontId="73" fillId="78" borderId="163" applyNumberFormat="0" applyProtection="0">
      <alignment horizontal="left" vertical="top" indent="1"/>
    </xf>
    <xf numFmtId="4" fontId="73" fillId="84" borderId="163" applyNumberFormat="0" applyProtection="0">
      <alignment horizontal="left" vertical="center" indent="1"/>
    </xf>
    <xf numFmtId="4" fontId="73" fillId="78" borderId="163" applyNumberFormat="0" applyProtection="0">
      <alignment vertical="center"/>
    </xf>
    <xf numFmtId="178" fontId="72" fillId="75" borderId="165" applyBorder="0"/>
    <xf numFmtId="178" fontId="70" fillId="75"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70" fillId="63" borderId="161" applyNumberFormat="0" applyProtection="0">
      <alignment horizontal="right" vertical="center"/>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2" borderId="161" applyNumberFormat="0" applyProtection="0">
      <alignment horizontal="right" vertical="center"/>
    </xf>
    <xf numFmtId="4" fontId="70" fillId="71" borderId="161" applyNumberFormat="0" applyProtection="0">
      <alignment horizontal="right" vertical="center"/>
    </xf>
    <xf numFmtId="4" fontId="70" fillId="70" borderId="161" applyNumberFormat="0" applyProtection="0">
      <alignment horizontal="right" vertical="center"/>
    </xf>
    <xf numFmtId="4" fontId="70" fillId="69"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3" fillId="63" borderId="163" applyNumberFormat="0" applyProtection="0">
      <alignment horizontal="left" vertical="top" indent="1"/>
    </xf>
    <xf numFmtId="4" fontId="80" fillId="81" borderId="161" applyNumberFormat="0" applyProtection="0">
      <alignment horizontal="right" vertical="center"/>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4" borderId="161"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178" fontId="70" fillId="84" borderId="1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63" borderId="161" applyNumberFormat="0" applyProtection="0">
      <alignment horizontal="right" vertical="center"/>
    </xf>
    <xf numFmtId="4" fontId="17" fillId="75" borderId="164" applyNumberFormat="0" applyProtection="0">
      <alignment horizontal="left" vertical="center" indent="1"/>
    </xf>
    <xf numFmtId="4" fontId="70" fillId="72" borderId="161" applyNumberFormat="0" applyProtection="0">
      <alignment horizontal="right" vertical="center"/>
    </xf>
    <xf numFmtId="4" fontId="70" fillId="70"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178" fontId="74" fillId="62" borderId="163" applyNumberFormat="0" applyProtection="0">
      <alignment horizontal="left" vertical="top" indent="1"/>
    </xf>
    <xf numFmtId="4" fontId="80" fillId="111" borderId="161"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8" fillId="108" borderId="162" applyNumberFormat="0" applyAlignment="0" applyProtection="0"/>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4" fillId="62" borderId="163" applyNumberFormat="0" applyProtection="0">
      <alignment horizontal="left" vertical="top" indent="1"/>
    </xf>
    <xf numFmtId="4" fontId="70" fillId="67" borderId="161" applyNumberFormat="0" applyProtection="0">
      <alignment horizontal="right" vertical="center"/>
    </xf>
    <xf numFmtId="4" fontId="70" fillId="70" borderId="161" applyNumberFormat="0" applyProtection="0">
      <alignment horizontal="right" vertical="center"/>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178" fontId="73" fillId="78" borderId="163" applyNumberFormat="0" applyProtection="0">
      <alignment horizontal="left" vertical="top" indent="1"/>
    </xf>
    <xf numFmtId="4" fontId="80" fillId="81" borderId="161" applyNumberFormat="0" applyProtection="0">
      <alignment horizontal="right" vertical="center"/>
    </xf>
    <xf numFmtId="178" fontId="73" fillId="63" borderId="163" applyNumberFormat="0" applyProtection="0">
      <alignment horizontal="left" vertical="top" indent="1"/>
    </xf>
    <xf numFmtId="178" fontId="30" fillId="0" borderId="166" applyNumberFormat="0" applyFill="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64" borderId="161" applyNumberFormat="0" applyProtection="0">
      <alignment horizontal="right" vertical="center"/>
    </xf>
    <xf numFmtId="4" fontId="70" fillId="66" borderId="164" applyNumberFormat="0" applyProtection="0">
      <alignment horizontal="right" vertical="center"/>
    </xf>
    <xf numFmtId="4" fontId="70" fillId="68" borderId="161" applyNumberFormat="0" applyProtection="0">
      <alignment horizontal="right" vertical="center"/>
    </xf>
    <xf numFmtId="4" fontId="70" fillId="70" borderId="161" applyNumberFormat="0" applyProtection="0">
      <alignment horizontal="right" vertical="center"/>
    </xf>
    <xf numFmtId="4" fontId="70" fillId="72" borderId="161" applyNumberFormat="0" applyProtection="0">
      <alignment horizontal="right" vertical="center"/>
    </xf>
    <xf numFmtId="4" fontId="17" fillId="75" borderId="164" applyNumberFormat="0" applyProtection="0">
      <alignment horizontal="left" vertical="center" indent="1"/>
    </xf>
    <xf numFmtId="4" fontId="70" fillId="63" borderId="161" applyNumberFormat="0" applyProtection="0">
      <alignment horizontal="right" vertical="center"/>
    </xf>
    <xf numFmtId="178" fontId="70" fillId="84" borderId="161" applyNumberFormat="0" applyProtection="0">
      <alignment horizontal="left" vertical="center"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4" fontId="70" fillId="64" borderId="161" applyNumberFormat="0" applyProtection="0">
      <alignment horizontal="right" vertical="center"/>
    </xf>
    <xf numFmtId="178" fontId="30" fillId="0" borderId="166" applyNumberFormat="0" applyFill="0" applyAlignment="0" applyProtection="0"/>
    <xf numFmtId="178" fontId="30" fillId="0" borderId="166" applyNumberFormat="0" applyFill="0" applyAlignment="0" applyProtection="0"/>
    <xf numFmtId="178" fontId="70" fillId="113" borderId="161" applyNumberFormat="0" applyProtection="0">
      <alignment horizontal="left" vertical="center" indent="1"/>
    </xf>
    <xf numFmtId="178" fontId="74" fillId="62" borderId="163" applyNumberFormat="0" applyProtection="0">
      <alignment horizontal="left" vertical="top" indent="1"/>
    </xf>
    <xf numFmtId="0" fontId="18" fillId="0" borderId="0"/>
    <xf numFmtId="178" fontId="70" fillId="76" borderId="163" applyNumberFormat="0" applyProtection="0">
      <alignment horizontal="left" vertical="top" indent="1"/>
    </xf>
    <xf numFmtId="4" fontId="70" fillId="63" borderId="161" applyNumberFormat="0" applyProtection="0">
      <alignment horizontal="right" vertical="center"/>
    </xf>
    <xf numFmtId="178" fontId="70" fillId="75" borderId="163" applyNumberFormat="0" applyProtection="0">
      <alignment horizontal="left" vertical="top" indent="1"/>
    </xf>
    <xf numFmtId="178" fontId="70" fillId="76" borderId="163" applyNumberFormat="0" applyProtection="0">
      <alignment horizontal="left" vertical="top"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64" borderId="161" applyNumberFormat="0" applyProtection="0">
      <alignment horizontal="right" vertical="center"/>
    </xf>
    <xf numFmtId="178" fontId="74" fillId="62" borderId="163" applyNumberFormat="0" applyProtection="0">
      <alignment horizontal="left" vertical="top" indent="1"/>
    </xf>
    <xf numFmtId="4" fontId="70" fillId="62" borderId="161" applyNumberFormat="0" applyProtection="0">
      <alignment vertical="center"/>
    </xf>
    <xf numFmtId="178" fontId="30" fillId="0" borderId="166" applyNumberFormat="0" applyFill="0" applyAlignment="0" applyProtection="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178" fontId="17" fillId="75" borderId="163" applyNumberFormat="0" applyProtection="0">
      <alignment horizontal="left" vertical="top" indent="1"/>
    </xf>
    <xf numFmtId="178" fontId="73" fillId="78" borderId="163" applyNumberFormat="0" applyProtection="0">
      <alignment horizontal="left" vertical="top" indent="1"/>
    </xf>
    <xf numFmtId="178" fontId="72" fillId="75" borderId="165" applyBorder="0"/>
    <xf numFmtId="178" fontId="70" fillId="74" borderId="163" applyNumberFormat="0" applyProtection="0">
      <alignment horizontal="left" vertical="top" indent="1"/>
    </xf>
    <xf numFmtId="178" fontId="70" fillId="76" borderId="163" applyNumberFormat="0" applyProtection="0">
      <alignment horizontal="left" vertical="top"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4" fontId="70" fillId="68" borderId="161" applyNumberFormat="0" applyProtection="0">
      <alignment horizontal="right" vertical="center"/>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6" borderId="164"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70" fillId="62" borderId="161" applyNumberFormat="0" applyProtection="0">
      <alignment vertical="center"/>
    </xf>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70" fillId="57" borderId="161" applyNumberFormat="0" applyFont="0" applyAlignment="0" applyProtection="0"/>
    <xf numFmtId="178" fontId="70" fillId="63" borderId="163" applyNumberFormat="0" applyProtection="0">
      <alignment horizontal="left" vertical="top" indent="1"/>
    </xf>
    <xf numFmtId="37" fontId="40" fillId="0" borderId="27" applyNumberFormat="0"/>
    <xf numFmtId="178" fontId="17" fillId="74" borderId="163" applyNumberFormat="0" applyProtection="0">
      <alignment horizontal="left" vertical="top" indent="1"/>
    </xf>
    <xf numFmtId="178" fontId="17" fillId="63" borderId="163" applyNumberFormat="0" applyProtection="0">
      <alignment horizontal="left" vertical="top" indent="1"/>
    </xf>
    <xf numFmtId="178" fontId="70" fillId="74"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74" borderId="1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 fillId="0" borderId="0"/>
    <xf numFmtId="178" fontId="70" fillId="63" borderId="163" applyNumberFormat="0" applyProtection="0">
      <alignment horizontal="left" vertical="top" indent="1"/>
    </xf>
    <xf numFmtId="178" fontId="68" fillId="108" borderId="162" applyNumberFormat="0" applyAlignment="0" applyProtection="0"/>
    <xf numFmtId="178" fontId="68" fillId="108" borderId="162" applyNumberFormat="0" applyAlignment="0" applyProtection="0"/>
    <xf numFmtId="178" fontId="17" fillId="74" borderId="163" applyNumberFormat="0" applyProtection="0">
      <alignment horizontal="left" vertical="top" indent="1"/>
    </xf>
    <xf numFmtId="178" fontId="70" fillId="74" borderId="163" applyNumberFormat="0" applyProtection="0">
      <alignment horizontal="left" vertical="top" indent="1"/>
    </xf>
    <xf numFmtId="43" fontId="6" fillId="0" borderId="0" applyFont="0" applyFill="0" applyBorder="0" applyAlignment="0" applyProtection="0"/>
    <xf numFmtId="173" fontId="40" fillId="0" borderId="125" applyFill="0"/>
    <xf numFmtId="178" fontId="70" fillId="75" borderId="163" applyNumberFormat="0" applyProtection="0">
      <alignment horizontal="left" vertical="top" indent="1"/>
    </xf>
    <xf numFmtId="4" fontId="70" fillId="63" borderId="164" applyNumberFormat="0" applyProtection="0">
      <alignment horizontal="left" vertical="center" indent="1"/>
    </xf>
    <xf numFmtId="178" fontId="70" fillId="76" borderId="161" applyNumberFormat="0" applyProtection="0">
      <alignment horizontal="left" vertical="center" indent="1"/>
    </xf>
    <xf numFmtId="0" fontId="18" fillId="0" borderId="0"/>
    <xf numFmtId="178" fontId="70" fillId="57" borderId="161" applyNumberFormat="0" applyFont="0" applyAlignment="0" applyProtection="0"/>
    <xf numFmtId="178" fontId="70" fillId="74" borderId="163" applyNumberFormat="0" applyProtection="0">
      <alignment horizontal="left" vertical="top" indent="1"/>
    </xf>
    <xf numFmtId="4" fontId="70" fillId="67" borderId="161" applyNumberFormat="0" applyProtection="0">
      <alignment horizontal="right" vertical="center"/>
    </xf>
    <xf numFmtId="178" fontId="70" fillId="63" borderId="163" applyNumberFormat="0" applyProtection="0">
      <alignment horizontal="left" vertical="top" indent="1"/>
    </xf>
    <xf numFmtId="178" fontId="65" fillId="58" borderId="161" applyNumberFormat="0" applyAlignment="0" applyProtection="0"/>
    <xf numFmtId="178" fontId="70" fillId="76" borderId="163" applyNumberFormat="0" applyProtection="0">
      <alignment horizontal="left" vertical="top"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8" fillId="108" borderId="161" applyNumberFormat="0" applyAlignment="0" applyProtection="0"/>
    <xf numFmtId="37" fontId="40" fillId="0" borderId="27" applyNumberFormat="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4" fontId="70" fillId="72" borderId="161" applyNumberFormat="0" applyProtection="0">
      <alignment horizontal="right" vertical="center"/>
    </xf>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17" fillId="75" borderId="164" applyNumberFormat="0" applyProtection="0">
      <alignment horizontal="left" vertical="center" indent="1"/>
    </xf>
    <xf numFmtId="4" fontId="70" fillId="69" borderId="161" applyNumberFormat="0" applyProtection="0">
      <alignment horizontal="right" vertical="center"/>
    </xf>
    <xf numFmtId="4" fontId="70" fillId="112" borderId="161" applyNumberFormat="0" applyProtection="0">
      <alignment horizontal="right" vertical="center"/>
    </xf>
    <xf numFmtId="4" fontId="80" fillId="111" borderId="161" applyNumberFormat="0" applyProtection="0">
      <alignment vertical="center"/>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84" borderId="161" applyNumberFormat="0" applyProtection="0">
      <alignment horizontal="left" vertical="center" indent="1"/>
    </xf>
    <xf numFmtId="178" fontId="70" fillId="57" borderId="161" applyNumberFormat="0" applyFont="0" applyAlignment="0" applyProtection="0"/>
    <xf numFmtId="178" fontId="70" fillId="74" borderId="163" applyNumberFormat="0" applyProtection="0">
      <alignment horizontal="left" vertical="top" indent="1"/>
    </xf>
    <xf numFmtId="178" fontId="70" fillId="57" borderId="161" applyNumberFormat="0" applyFont="0" applyAlignment="0" applyProtection="0"/>
    <xf numFmtId="178" fontId="17" fillId="76" borderId="163" applyNumberFormat="0" applyProtection="0">
      <alignment horizontal="left" vertical="top" indent="1"/>
    </xf>
    <xf numFmtId="178" fontId="70" fillId="57" borderId="161" applyNumberFormat="0" applyFont="0" applyAlignment="0" applyProtection="0"/>
    <xf numFmtId="178" fontId="70" fillId="63" borderId="163" applyNumberFormat="0" applyProtection="0">
      <alignment horizontal="left" vertical="top" indent="1"/>
    </xf>
    <xf numFmtId="178" fontId="70" fillId="76"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3" fontId="40" fillId="0" borderId="125" applyFill="0"/>
    <xf numFmtId="178" fontId="70" fillId="63" borderId="163" applyNumberFormat="0" applyProtection="0">
      <alignment horizontal="left" vertical="top" indent="1"/>
    </xf>
    <xf numFmtId="178" fontId="65" fillId="58" borderId="161" applyNumberFormat="0" applyAlignment="0" applyProtection="0"/>
    <xf numFmtId="178" fontId="70" fillId="63" borderId="163" applyNumberFormat="0" applyProtection="0">
      <alignment horizontal="left" vertical="top" indent="1"/>
    </xf>
    <xf numFmtId="173" fontId="40" fillId="0" borderId="125" applyFill="0"/>
    <xf numFmtId="173" fontId="40" fillId="0" borderId="125"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178" fontId="70" fillId="57" borderId="170" applyNumberFormat="0" applyFont="0" applyAlignment="0" applyProtection="0"/>
    <xf numFmtId="178" fontId="1" fillId="0" borderId="0"/>
    <xf numFmtId="178" fontId="70" fillId="63" borderId="172" applyNumberFormat="0" applyProtection="0">
      <alignment horizontal="left" vertical="top" indent="1"/>
    </xf>
    <xf numFmtId="178" fontId="28" fillId="0" borderId="0" applyFill="0" applyBorder="0" applyAlignment="0" applyProtection="0"/>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70" fillId="57" borderId="170" applyNumberFormat="0" applyFont="0" applyAlignment="0" applyProtection="0"/>
    <xf numFmtId="178" fontId="70" fillId="57" borderId="170" applyNumberFormat="0" applyFont="0" applyAlignment="0" applyProtection="0"/>
    <xf numFmtId="178" fontId="70" fillId="57" borderId="170" applyNumberFormat="0" applyFont="0" applyAlignment="0" applyProtection="0"/>
    <xf numFmtId="178" fontId="70" fillId="57" borderId="170" applyNumberFormat="0" applyFont="0" applyAlignment="0" applyProtection="0"/>
    <xf numFmtId="0" fontId="6" fillId="0" borderId="0"/>
    <xf numFmtId="182" fontId="39" fillId="82" borderId="19">
      <alignment vertical="center"/>
      <protection locked="0"/>
    </xf>
    <xf numFmtId="182" fontId="39" fillId="82" borderId="19">
      <alignment vertical="center"/>
      <protection locked="0"/>
    </xf>
    <xf numFmtId="179" fontId="39" fillId="147" borderId="19">
      <alignment horizontal="right" vertical="center"/>
      <protection locked="0"/>
    </xf>
    <xf numFmtId="4" fontId="70" fillId="62" borderId="170" applyNumberFormat="0" applyProtection="0">
      <alignment vertical="center"/>
    </xf>
    <xf numFmtId="4" fontId="80" fillId="111" borderId="170" applyNumberFormat="0" applyProtection="0">
      <alignment vertical="center"/>
    </xf>
    <xf numFmtId="4" fontId="70" fillId="111" borderId="170" applyNumberFormat="0" applyProtection="0">
      <alignment horizontal="left" vertical="center" indent="1"/>
    </xf>
    <xf numFmtId="178" fontId="74" fillId="62" borderId="172" applyNumberFormat="0" applyProtection="0">
      <alignment horizontal="left" vertical="top" indent="1"/>
    </xf>
    <xf numFmtId="4" fontId="70" fillId="96" borderId="170" applyNumberFormat="0" applyProtection="0">
      <alignment horizontal="left" vertical="center" indent="1"/>
    </xf>
    <xf numFmtId="4" fontId="70" fillId="64" borderId="170" applyNumberFormat="0" applyProtection="0">
      <alignment horizontal="right" vertical="center"/>
    </xf>
    <xf numFmtId="4" fontId="70" fillId="112" borderId="170" applyNumberFormat="0" applyProtection="0">
      <alignment horizontal="right" vertical="center"/>
    </xf>
    <xf numFmtId="4" fontId="70" fillId="66" borderId="173" applyNumberFormat="0" applyProtection="0">
      <alignment horizontal="right" vertical="center"/>
    </xf>
    <xf numFmtId="4" fontId="70" fillId="67" borderId="170" applyNumberFormat="0" applyProtection="0">
      <alignment horizontal="right" vertical="center"/>
    </xf>
    <xf numFmtId="4" fontId="70" fillId="68" borderId="170" applyNumberFormat="0" applyProtection="0">
      <alignment horizontal="right" vertical="center"/>
    </xf>
    <xf numFmtId="4" fontId="70" fillId="69" borderId="170" applyNumberFormat="0" applyProtection="0">
      <alignment horizontal="right" vertical="center"/>
    </xf>
    <xf numFmtId="4" fontId="70" fillId="70" borderId="170" applyNumberFormat="0" applyProtection="0">
      <alignment horizontal="right" vertical="center"/>
    </xf>
    <xf numFmtId="4" fontId="70" fillId="71" borderId="170" applyNumberFormat="0" applyProtection="0">
      <alignment horizontal="right" vertical="center"/>
    </xf>
    <xf numFmtId="4" fontId="70" fillId="72" borderId="170"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70"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70" applyNumberFormat="0" applyProtection="0">
      <alignment horizontal="left" vertical="center" indent="1"/>
    </xf>
    <xf numFmtId="178" fontId="17" fillId="75" borderId="172" applyNumberFormat="0" applyProtection="0">
      <alignment horizontal="left" vertical="center" indent="1"/>
    </xf>
    <xf numFmtId="178" fontId="70" fillId="75" borderId="172" applyNumberFormat="0" applyProtection="0">
      <alignment horizontal="left" vertical="top" indent="1"/>
    </xf>
    <xf numFmtId="178" fontId="17"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113" borderId="170" applyNumberFormat="0" applyProtection="0">
      <alignment horizontal="left" vertical="center" indent="1"/>
    </xf>
    <xf numFmtId="178" fontId="17" fillId="63" borderId="172" applyNumberFormat="0" applyProtection="0">
      <alignment horizontal="left" vertical="center" indent="1"/>
    </xf>
    <xf numFmtId="178" fontId="70" fillId="63" borderId="172" applyNumberFormat="0" applyProtection="0">
      <alignment horizontal="left" vertical="top" indent="1"/>
    </xf>
    <xf numFmtId="178" fontId="17"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76" borderId="170" applyNumberFormat="0" applyProtection="0">
      <alignment horizontal="left" vertical="center" indent="1"/>
    </xf>
    <xf numFmtId="178" fontId="17" fillId="76" borderId="172" applyNumberFormat="0" applyProtection="0">
      <alignment horizontal="left" vertical="center" indent="1"/>
    </xf>
    <xf numFmtId="178" fontId="70" fillId="76" borderId="172" applyNumberFormat="0" applyProtection="0">
      <alignment horizontal="left" vertical="top" indent="1"/>
    </xf>
    <xf numFmtId="178" fontId="17"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4" borderId="170" applyNumberFormat="0" applyProtection="0">
      <alignment horizontal="left" vertical="center" indent="1"/>
    </xf>
    <xf numFmtId="178" fontId="17" fillId="74" borderId="172" applyNumberFormat="0" applyProtection="0">
      <alignment horizontal="left" vertical="center" indent="1"/>
    </xf>
    <xf numFmtId="178" fontId="70" fillId="74" borderId="172" applyNumberFormat="0" applyProtection="0">
      <alignment horizontal="left" vertical="top" indent="1"/>
    </xf>
    <xf numFmtId="178" fontId="17"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2" fillId="75" borderId="174" applyBorder="0"/>
    <xf numFmtId="4" fontId="73" fillId="78" borderId="172" applyNumberFormat="0" applyProtection="0">
      <alignment vertical="center"/>
    </xf>
    <xf numFmtId="4" fontId="73" fillId="84" borderId="172" applyNumberFormat="0" applyProtection="0">
      <alignment horizontal="left" vertical="center" indent="1"/>
    </xf>
    <xf numFmtId="178" fontId="73" fillId="78" borderId="172" applyNumberFormat="0" applyProtection="0">
      <alignment horizontal="left" vertical="top" indent="1"/>
    </xf>
    <xf numFmtId="4" fontId="70" fillId="0" borderId="170" applyNumberFormat="0" applyProtection="0">
      <alignment horizontal="right" vertical="center"/>
    </xf>
    <xf numFmtId="4" fontId="80" fillId="81" borderId="170" applyNumberFormat="0" applyProtection="0">
      <alignment horizontal="right" vertical="center"/>
    </xf>
    <xf numFmtId="4" fontId="70" fillId="96" borderId="170" applyNumberFormat="0" applyProtection="0">
      <alignment horizontal="left" vertical="center" indent="1"/>
    </xf>
    <xf numFmtId="178" fontId="73" fillId="63" borderId="172" applyNumberFormat="0" applyProtection="0">
      <alignment horizontal="left" vertical="top" indent="1"/>
    </xf>
    <xf numFmtId="4" fontId="75" fillId="79" borderId="173" applyNumberFormat="0" applyProtection="0">
      <alignment horizontal="left" vertical="center" indent="1"/>
    </xf>
    <xf numFmtId="4" fontId="76" fillId="77" borderId="170" applyNumberFormat="0" applyProtection="0">
      <alignment horizontal="right" vertical="center"/>
    </xf>
    <xf numFmtId="37" fontId="40" fillId="0" borderId="175" applyNumberFormat="0"/>
    <xf numFmtId="173" fontId="40" fillId="0" borderId="169" applyFill="0"/>
    <xf numFmtId="178" fontId="30" fillId="0" borderId="176" applyNumberFormat="0" applyFill="0" applyAlignment="0" applyProtection="0"/>
    <xf numFmtId="178" fontId="30" fillId="0" borderId="176" applyNumberFormat="0" applyFill="0" applyAlignment="0" applyProtection="0"/>
    <xf numFmtId="173" fontId="40" fillId="0" borderId="169" applyFill="0"/>
    <xf numFmtId="173" fontId="40" fillId="0" borderId="169" applyFill="0"/>
    <xf numFmtId="0" fontId="6" fillId="0" borderId="0"/>
    <xf numFmtId="173" fontId="40" fillId="0" borderId="169" applyFill="0"/>
    <xf numFmtId="4" fontId="70" fillId="73" borderId="173" applyNumberFormat="0" applyProtection="0">
      <alignment horizontal="left" vertical="center"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17" fillId="75" borderId="172" applyNumberFormat="0" applyProtection="0">
      <alignment horizontal="left" vertical="top" indent="1"/>
    </xf>
    <xf numFmtId="178" fontId="17" fillId="76" borderId="172" applyNumberFormat="0" applyProtection="0">
      <alignment horizontal="left" vertical="center" indent="1"/>
    </xf>
    <xf numFmtId="178" fontId="65" fillId="58" borderId="170" applyNumberFormat="0" applyAlignment="0" applyProtection="0"/>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6" borderId="172" applyNumberFormat="0" applyProtection="0">
      <alignment horizontal="left" vertical="top" indent="1"/>
    </xf>
    <xf numFmtId="178" fontId="70" fillId="74" borderId="170" applyNumberFormat="0" applyProtection="0">
      <alignment horizontal="left" vertical="center" indent="1"/>
    </xf>
    <xf numFmtId="4" fontId="76" fillId="77" borderId="170" applyNumberFormat="0" applyProtection="0">
      <alignment horizontal="right" vertical="center"/>
    </xf>
    <xf numFmtId="4" fontId="76" fillId="77" borderId="170" applyNumberFormat="0" applyProtection="0">
      <alignment horizontal="right" vertical="center"/>
    </xf>
    <xf numFmtId="178" fontId="70" fillId="57" borderId="170" applyNumberFormat="0" applyFont="0" applyAlignment="0" applyProtection="0"/>
    <xf numFmtId="173" fontId="40" fillId="0" borderId="169" applyFill="0"/>
    <xf numFmtId="4" fontId="70" fillId="67" borderId="170" applyNumberFormat="0" applyProtection="0">
      <alignment horizontal="right" vertical="center"/>
    </xf>
    <xf numFmtId="4" fontId="75" fillId="79" borderId="173" applyNumberFormat="0" applyProtection="0">
      <alignment horizontal="left" vertical="center" indent="1"/>
    </xf>
    <xf numFmtId="4" fontId="80" fillId="111" borderId="170" applyNumberFormat="0" applyProtection="0">
      <alignment vertical="center"/>
    </xf>
    <xf numFmtId="173" fontId="40" fillId="0" borderId="169" applyFill="0"/>
    <xf numFmtId="178" fontId="70" fillId="57" borderId="170" applyNumberFormat="0" applyFont="0" applyAlignment="0" applyProtection="0"/>
    <xf numFmtId="4" fontId="17" fillId="75" borderId="173" applyNumberFormat="0" applyProtection="0">
      <alignment horizontal="left" vertical="center" indent="1"/>
    </xf>
    <xf numFmtId="178" fontId="17" fillId="63" borderId="172" applyNumberFormat="0" applyProtection="0">
      <alignment horizontal="left" vertical="center" indent="1"/>
    </xf>
    <xf numFmtId="178" fontId="70" fillId="63"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4" borderId="172" applyNumberFormat="0" applyProtection="0">
      <alignment horizontal="left" vertical="top" indent="1"/>
    </xf>
    <xf numFmtId="178" fontId="72" fillId="75" borderId="174" applyBorder="0"/>
    <xf numFmtId="4" fontId="73" fillId="78" borderId="172" applyNumberFormat="0" applyProtection="0">
      <alignment vertical="center"/>
    </xf>
    <xf numFmtId="178" fontId="65" fillId="58" borderId="170" applyNumberFormat="0" applyAlignment="0" applyProtection="0"/>
    <xf numFmtId="178" fontId="39" fillId="129" borderId="177">
      <alignment vertical="center"/>
    </xf>
    <xf numFmtId="171" fontId="39" fillId="82" borderId="177">
      <alignment vertical="center"/>
      <protection locked="0"/>
    </xf>
    <xf numFmtId="180" fontId="39" fillId="80" borderId="177">
      <alignment vertical="center"/>
    </xf>
    <xf numFmtId="4" fontId="70" fillId="112" borderId="170" applyNumberFormat="0" applyProtection="0">
      <alignment horizontal="right" vertical="center"/>
    </xf>
    <xf numFmtId="4" fontId="70" fillId="66" borderId="173" applyNumberFormat="0" applyProtection="0">
      <alignment horizontal="right" vertical="center"/>
    </xf>
    <xf numFmtId="4" fontId="70" fillId="63" borderId="173" applyNumberFormat="0" applyProtection="0">
      <alignment horizontal="left" vertical="center" indent="1"/>
    </xf>
    <xf numFmtId="178" fontId="70" fillId="84" borderId="170" applyNumberFormat="0" applyProtection="0">
      <alignment horizontal="left" vertical="center" indent="1"/>
    </xf>
    <xf numFmtId="178" fontId="17" fillId="75" borderId="172" applyNumberFormat="0" applyProtection="0">
      <alignment horizontal="left" vertical="center" indent="1"/>
    </xf>
    <xf numFmtId="178" fontId="70" fillId="75" borderId="172" applyNumberFormat="0" applyProtection="0">
      <alignment horizontal="left" vertical="top" indent="1"/>
    </xf>
    <xf numFmtId="178" fontId="17"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113" borderId="170" applyNumberFormat="0" applyProtection="0">
      <alignment horizontal="left" vertical="center"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76" borderId="170" applyNumberFormat="0" applyProtection="0">
      <alignment horizontal="left" vertical="center" indent="1"/>
    </xf>
    <xf numFmtId="178" fontId="17" fillId="76" borderId="172" applyNumberFormat="0" applyProtection="0">
      <alignment horizontal="left" vertical="center" indent="1"/>
    </xf>
    <xf numFmtId="178" fontId="70" fillId="76" borderId="172" applyNumberFormat="0" applyProtection="0">
      <alignment horizontal="left" vertical="top" indent="1"/>
    </xf>
    <xf numFmtId="178" fontId="17"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17" fillId="77" borderId="177" applyNumberFormat="0">
      <protection locked="0"/>
    </xf>
    <xf numFmtId="178" fontId="70" fillId="57" borderId="170" applyNumberFormat="0" applyFont="0" applyAlignment="0" applyProtection="0"/>
    <xf numFmtId="4" fontId="70" fillId="69" borderId="170" applyNumberFormat="0" applyProtection="0">
      <alignment horizontal="right" vertical="center"/>
    </xf>
    <xf numFmtId="178" fontId="70" fillId="75" borderId="172" applyNumberFormat="0" applyProtection="0">
      <alignment horizontal="left" vertical="top" indent="1"/>
    </xf>
    <xf numFmtId="178" fontId="70" fillId="76" borderId="172" applyNumberFormat="0" applyProtection="0">
      <alignment horizontal="left" vertical="top" indent="1"/>
    </xf>
    <xf numFmtId="178" fontId="70" fillId="74" borderId="172" applyNumberFormat="0" applyProtection="0">
      <alignment horizontal="left" vertical="top" indent="1"/>
    </xf>
    <xf numFmtId="178" fontId="68" fillId="108" borderId="171" applyNumberFormat="0" applyAlignment="0" applyProtection="0"/>
    <xf numFmtId="178" fontId="70" fillId="57" borderId="170" applyNumberFormat="0" applyFont="0" applyAlignment="0" applyProtection="0"/>
    <xf numFmtId="178" fontId="70" fillId="63" borderId="172" applyNumberFormat="0" applyProtection="0">
      <alignment horizontal="left" vertical="top" indent="1"/>
    </xf>
    <xf numFmtId="178" fontId="70" fillId="74" borderId="172" applyNumberFormat="0" applyProtection="0">
      <alignment horizontal="left" vertical="top" indent="1"/>
    </xf>
    <xf numFmtId="4" fontId="70" fillId="64" borderId="170" applyNumberFormat="0" applyProtection="0">
      <alignment horizontal="right" vertical="center"/>
    </xf>
    <xf numFmtId="178" fontId="70" fillId="63" borderId="172" applyNumberFormat="0" applyProtection="0">
      <alignment horizontal="left" vertical="top" indent="1"/>
    </xf>
    <xf numFmtId="178" fontId="70" fillId="57" borderId="170" applyNumberFormat="0" applyFont="0" applyAlignment="0" applyProtection="0"/>
    <xf numFmtId="178" fontId="74" fillId="62" borderId="172" applyNumberFormat="0" applyProtection="0">
      <alignment horizontal="left" vertical="top" indent="1"/>
    </xf>
    <xf numFmtId="4" fontId="70" fillId="96" borderId="170" applyNumberFormat="0" applyProtection="0">
      <alignment horizontal="left" vertical="center" indent="1"/>
    </xf>
    <xf numFmtId="4" fontId="70" fillId="64" borderId="170" applyNumberFormat="0" applyProtection="0">
      <alignment horizontal="right" vertical="center"/>
    </xf>
    <xf numFmtId="4" fontId="70" fillId="66" borderId="173" applyNumberFormat="0" applyProtection="0">
      <alignment horizontal="right" vertical="center"/>
    </xf>
    <xf numFmtId="4" fontId="70" fillId="68" borderId="170" applyNumberFormat="0" applyProtection="0">
      <alignment horizontal="right" vertical="center"/>
    </xf>
    <xf numFmtId="4" fontId="70" fillId="70" borderId="170" applyNumberFormat="0" applyProtection="0">
      <alignment horizontal="right" vertical="center"/>
    </xf>
    <xf numFmtId="4" fontId="70" fillId="71" borderId="170" applyNumberFormat="0" applyProtection="0">
      <alignment horizontal="right" vertical="center"/>
    </xf>
    <xf numFmtId="4" fontId="70" fillId="72" borderId="170"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70"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70" applyNumberFormat="0" applyProtection="0">
      <alignment horizontal="left" vertical="center" indent="1"/>
    </xf>
    <xf numFmtId="178" fontId="17" fillId="75" borderId="172" applyNumberFormat="0" applyProtection="0">
      <alignment horizontal="left" vertical="center" indent="1"/>
    </xf>
    <xf numFmtId="178" fontId="70" fillId="75" borderId="172" applyNumberFormat="0" applyProtection="0">
      <alignment horizontal="left" vertical="top" indent="1"/>
    </xf>
    <xf numFmtId="178" fontId="17"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113" borderId="170" applyNumberFormat="0" applyProtection="0">
      <alignment horizontal="left" vertical="center" indent="1"/>
    </xf>
    <xf numFmtId="178" fontId="17" fillId="63" borderId="172" applyNumberFormat="0" applyProtection="0">
      <alignment horizontal="left" vertical="center" indent="1"/>
    </xf>
    <xf numFmtId="178" fontId="17"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76" borderId="170" applyNumberFormat="0" applyProtection="0">
      <alignment horizontal="left" vertical="center" indent="1"/>
    </xf>
    <xf numFmtId="178" fontId="17" fillId="76" borderId="172" applyNumberFormat="0" applyProtection="0">
      <alignment horizontal="left" vertical="center" indent="1"/>
    </xf>
    <xf numFmtId="178" fontId="70" fillId="76" borderId="172" applyNumberFormat="0" applyProtection="0">
      <alignment horizontal="left" vertical="top" indent="1"/>
    </xf>
    <xf numFmtId="178" fontId="17"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0" fillId="74" borderId="170" applyNumberFormat="0" applyProtection="0">
      <alignment horizontal="left" vertical="center" indent="1"/>
    </xf>
    <xf numFmtId="178" fontId="70" fillId="74" borderId="172" applyNumberFormat="0" applyProtection="0">
      <alignment horizontal="left" vertical="top" indent="1"/>
    </xf>
    <xf numFmtId="178" fontId="17"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0" fillId="74" borderId="172" applyNumberFormat="0" applyProtection="0">
      <alignment horizontal="left" vertical="top" indent="1"/>
    </xf>
    <xf numFmtId="178" fontId="72" fillId="75" borderId="174" applyBorder="0"/>
    <xf numFmtId="4" fontId="73" fillId="78" borderId="172" applyNumberFormat="0" applyProtection="0">
      <alignment vertical="center"/>
    </xf>
    <xf numFmtId="4" fontId="73" fillId="84" borderId="172" applyNumberFormat="0" applyProtection="0">
      <alignment horizontal="left" vertical="center" indent="1"/>
    </xf>
    <xf numFmtId="178" fontId="73" fillId="78" borderId="172" applyNumberFormat="0" applyProtection="0">
      <alignment horizontal="left" vertical="top" indent="1"/>
    </xf>
    <xf numFmtId="4" fontId="70" fillId="0" borderId="170" applyNumberFormat="0" applyProtection="0">
      <alignment horizontal="right" vertical="center"/>
    </xf>
    <xf numFmtId="4" fontId="80" fillId="81" borderId="170" applyNumberFormat="0" applyProtection="0">
      <alignment horizontal="right" vertical="center"/>
    </xf>
    <xf numFmtId="4" fontId="70" fillId="96" borderId="170" applyNumberFormat="0" applyProtection="0">
      <alignment horizontal="left" vertical="center" indent="1"/>
    </xf>
    <xf numFmtId="178" fontId="73" fillId="63" borderId="172" applyNumberFormat="0" applyProtection="0">
      <alignment horizontal="left" vertical="top" indent="1"/>
    </xf>
    <xf numFmtId="4" fontId="75" fillId="79" borderId="173" applyNumberFormat="0" applyProtection="0">
      <alignment horizontal="left" vertical="center" indent="1"/>
    </xf>
    <xf numFmtId="4" fontId="76" fillId="77" borderId="170" applyNumberFormat="0" applyProtection="0">
      <alignment horizontal="right" vertical="center"/>
    </xf>
    <xf numFmtId="37" fontId="40" fillId="0" borderId="175" applyNumberFormat="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80" fontId="6" fillId="146" borderId="177">
      <alignment vertical="center"/>
    </xf>
    <xf numFmtId="180" fontId="6" fillId="146" borderId="177">
      <alignment vertical="center"/>
    </xf>
    <xf numFmtId="0" fontId="6" fillId="146" borderId="177">
      <alignment vertical="center"/>
    </xf>
    <xf numFmtId="0" fontId="6" fillId="146" borderId="177">
      <alignment vertical="center"/>
    </xf>
    <xf numFmtId="180" fontId="6" fillId="146" borderId="177">
      <alignment vertical="center"/>
    </xf>
    <xf numFmtId="177" fontId="6" fillId="146" borderId="177">
      <alignment vertical="center"/>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180" fontId="6" fillId="146" borderId="177">
      <alignment vertical="center"/>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207" fontId="6" fillId="146" borderId="177">
      <alignment vertical="center"/>
    </xf>
    <xf numFmtId="177" fontId="6" fillId="146" borderId="177">
      <alignment vertical="center"/>
    </xf>
    <xf numFmtId="177" fontId="6" fillId="146" borderId="177">
      <alignment vertical="center"/>
    </xf>
    <xf numFmtId="0" fontId="6" fillId="163" borderId="177">
      <alignment vertical="center"/>
      <protection locked="0"/>
    </xf>
    <xf numFmtId="0" fontId="6" fillId="163" borderId="177">
      <alignment vertical="center"/>
      <protection locked="0"/>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70" fillId="74" borderId="172"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0" fontId="6" fillId="0" borderId="0"/>
    <xf numFmtId="0" fontId="6" fillId="0" borderId="0"/>
    <xf numFmtId="178" fontId="70" fillId="57" borderId="170" applyNumberFormat="0" applyFont="0" applyAlignment="0" applyProtection="0"/>
    <xf numFmtId="178" fontId="68" fillId="108" borderId="171" applyNumberFormat="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178" fontId="30" fillId="0" borderId="176" applyNumberFormat="0" applyFill="0" applyAlignment="0" applyProtection="0"/>
    <xf numFmtId="4" fontId="80" fillId="111" borderId="170" applyNumberFormat="0" applyProtection="0">
      <alignment vertical="center"/>
    </xf>
    <xf numFmtId="178" fontId="70" fillId="63" borderId="172" applyNumberFormat="0" applyProtection="0">
      <alignment horizontal="left" vertical="top" indent="1"/>
    </xf>
    <xf numFmtId="178" fontId="68" fillId="108" borderId="171" applyNumberFormat="0" applyAlignment="0" applyProtection="0"/>
    <xf numFmtId="178" fontId="68" fillId="108" borderId="171" applyNumberFormat="0" applyAlignment="0" applyProtection="0"/>
    <xf numFmtId="178" fontId="70" fillId="57" borderId="170" applyNumberFormat="0" applyFont="0" applyAlignment="0" applyProtection="0"/>
    <xf numFmtId="178" fontId="17" fillId="75" borderId="172" applyNumberFormat="0" applyProtection="0">
      <alignment horizontal="left" vertical="top" indent="1"/>
    </xf>
    <xf numFmtId="43" fontId="6" fillId="0" borderId="0" applyFont="0" applyFill="0" applyBorder="0" applyAlignment="0" applyProtection="0"/>
    <xf numFmtId="183" fontId="1" fillId="0" borderId="0" applyFont="0" applyFill="0" applyBorder="0" applyProtection="0">
      <alignment vertical="top"/>
    </xf>
    <xf numFmtId="0" fontId="1" fillId="0" borderId="0"/>
    <xf numFmtId="0" fontId="1" fillId="0" borderId="0"/>
    <xf numFmtId="9" fontId="1" fillId="0" borderId="0" applyFont="0" applyFill="0" applyBorder="0" applyAlignment="0" applyProtection="0"/>
    <xf numFmtId="178" fontId="70" fillId="57" borderId="170" applyNumberFormat="0" applyFont="0" applyAlignment="0" applyProtection="0"/>
    <xf numFmtId="43" fontId="14" fillId="0" borderId="0" applyFont="0" applyFill="0" applyBorder="0" applyAlignment="0" applyProtection="0"/>
    <xf numFmtId="178" fontId="70" fillId="74" borderId="172" applyNumberFormat="0" applyProtection="0">
      <alignment horizontal="left" vertical="top" indent="1"/>
    </xf>
    <xf numFmtId="0" fontId="1" fillId="0" borderId="0"/>
    <xf numFmtId="0" fontId="1" fillId="0" borderId="0"/>
    <xf numFmtId="43" fontId="6" fillId="0" borderId="0" applyFont="0" applyFill="0" applyBorder="0" applyAlignment="0" applyProtection="0"/>
    <xf numFmtId="43" fontId="14" fillId="0" borderId="0" applyFont="0" applyFill="0" applyBorder="0" applyAlignment="0" applyProtection="0"/>
    <xf numFmtId="178" fontId="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8" fontId="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178" fontId="70" fillId="57" borderId="161" applyNumberFormat="0" applyFont="0" applyAlignment="0" applyProtection="0"/>
    <xf numFmtId="178" fontId="65" fillId="58" borderId="161" applyNumberFormat="0" applyAlignment="0" applyProtection="0"/>
    <xf numFmtId="178" fontId="70" fillId="76"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63" borderId="163" applyNumberFormat="0" applyProtection="0">
      <alignment horizontal="left" vertical="top" indent="1"/>
    </xf>
    <xf numFmtId="4" fontId="70" fillId="0" borderId="161" applyNumberFormat="0" applyProtection="0">
      <alignment horizontal="right" vertical="center"/>
    </xf>
    <xf numFmtId="178" fontId="1" fillId="0" borderId="0"/>
    <xf numFmtId="178" fontId="70" fillId="57" borderId="161" applyNumberFormat="0" applyFont="0" applyAlignment="0" applyProtection="0"/>
    <xf numFmtId="178" fontId="78" fillId="108" borderId="161" applyNumberFormat="0" applyAlignment="0" applyProtection="0"/>
    <xf numFmtId="178" fontId="68" fillId="108" borderId="162" applyNumberFormat="0" applyAlignment="0" applyProtection="0"/>
    <xf numFmtId="178" fontId="70" fillId="57" borderId="161" applyNumberFormat="0" applyFont="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71" borderId="161" applyNumberFormat="0" applyProtection="0">
      <alignment horizontal="right" vertical="center"/>
    </xf>
    <xf numFmtId="4" fontId="70" fillId="73" borderId="164" applyNumberFormat="0" applyProtection="0">
      <alignment horizontal="left" vertical="center" indent="1"/>
    </xf>
    <xf numFmtId="4" fontId="70" fillId="74"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178" fontId="17" fillId="75" borderId="163" applyNumberFormat="0" applyProtection="0">
      <alignment horizontal="left" vertical="top" indent="1"/>
    </xf>
    <xf numFmtId="178" fontId="70" fillId="76"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75" borderId="163" applyNumberFormat="0" applyProtection="0">
      <alignment horizontal="left" vertical="top" indent="1"/>
    </xf>
    <xf numFmtId="4" fontId="70" fillId="64" borderId="161" applyNumberFormat="0" applyProtection="0">
      <alignment horizontal="right" vertical="center"/>
    </xf>
    <xf numFmtId="37" fontId="40" fillId="0" borderId="27" applyNumberFormat="0"/>
    <xf numFmtId="178" fontId="70" fillId="63" borderId="163" applyNumberFormat="0" applyProtection="0">
      <alignment horizontal="left" vertical="top" indent="1"/>
    </xf>
    <xf numFmtId="4" fontId="76" fillId="77" borderId="161" applyNumberFormat="0" applyProtection="0">
      <alignment horizontal="right" vertical="center"/>
    </xf>
    <xf numFmtId="4" fontId="75" fillId="79" borderId="164" applyNumberFormat="0" applyProtection="0">
      <alignment horizontal="left" vertical="center" indent="1"/>
    </xf>
    <xf numFmtId="178" fontId="73" fillId="63" borderId="163" applyNumberFormat="0" applyProtection="0">
      <alignment horizontal="left" vertical="top" indent="1"/>
    </xf>
    <xf numFmtId="4" fontId="70" fillId="96" borderId="161" applyNumberFormat="0" applyProtection="0">
      <alignment horizontal="left" vertical="center" indent="1"/>
    </xf>
    <xf numFmtId="4" fontId="80" fillId="81" borderId="161" applyNumberFormat="0" applyProtection="0">
      <alignment horizontal="right" vertical="center"/>
    </xf>
    <xf numFmtId="4" fontId="70" fillId="0" borderId="161" applyNumberFormat="0" applyProtection="0">
      <alignment horizontal="right" vertical="center"/>
    </xf>
    <xf numFmtId="178" fontId="73" fillId="78" borderId="163" applyNumberFormat="0" applyProtection="0">
      <alignment horizontal="left" vertical="top" indent="1"/>
    </xf>
    <xf numFmtId="4" fontId="73" fillId="84" borderId="163" applyNumberFormat="0" applyProtection="0">
      <alignment horizontal="left" vertical="center" indent="1"/>
    </xf>
    <xf numFmtId="4" fontId="73" fillId="78" borderId="163" applyNumberFormat="0" applyProtection="0">
      <alignment vertical="center"/>
    </xf>
    <xf numFmtId="178" fontId="72" fillId="75" borderId="165" applyBorder="0"/>
    <xf numFmtId="178" fontId="70" fillId="75"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70" fillId="63" borderId="161" applyNumberFormat="0" applyProtection="0">
      <alignment horizontal="right" vertical="center"/>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2" borderId="161" applyNumberFormat="0" applyProtection="0">
      <alignment horizontal="right" vertical="center"/>
    </xf>
    <xf numFmtId="4" fontId="70" fillId="71" borderId="161" applyNumberFormat="0" applyProtection="0">
      <alignment horizontal="right" vertical="center"/>
    </xf>
    <xf numFmtId="4" fontId="70" fillId="70" borderId="161" applyNumberFormat="0" applyProtection="0">
      <alignment horizontal="right" vertical="center"/>
    </xf>
    <xf numFmtId="4" fontId="70" fillId="69"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3" fillId="63" borderId="163" applyNumberFormat="0" applyProtection="0">
      <alignment horizontal="left" vertical="top" indent="1"/>
    </xf>
    <xf numFmtId="4" fontId="80" fillId="81" borderId="161" applyNumberFormat="0" applyProtection="0">
      <alignment horizontal="right" vertical="center"/>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4" borderId="161"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178" fontId="70" fillId="84" borderId="1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63" borderId="161" applyNumberFormat="0" applyProtection="0">
      <alignment horizontal="right" vertical="center"/>
    </xf>
    <xf numFmtId="4" fontId="17" fillId="75" borderId="164" applyNumberFormat="0" applyProtection="0">
      <alignment horizontal="left" vertical="center" indent="1"/>
    </xf>
    <xf numFmtId="4" fontId="70" fillId="72" borderId="161" applyNumberFormat="0" applyProtection="0">
      <alignment horizontal="right" vertical="center"/>
    </xf>
    <xf numFmtId="4" fontId="70" fillId="70"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178" fontId="74" fillId="62" borderId="163" applyNumberFormat="0" applyProtection="0">
      <alignment horizontal="left" vertical="top" indent="1"/>
    </xf>
    <xf numFmtId="4" fontId="80" fillId="111" borderId="161"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8" fillId="108" borderId="162" applyNumberFormat="0" applyAlignment="0" applyProtection="0"/>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4" fillId="62" borderId="163" applyNumberFormat="0" applyProtection="0">
      <alignment horizontal="left" vertical="top" indent="1"/>
    </xf>
    <xf numFmtId="4" fontId="70" fillId="67" borderId="161" applyNumberFormat="0" applyProtection="0">
      <alignment horizontal="right" vertical="center"/>
    </xf>
    <xf numFmtId="4" fontId="70" fillId="70" borderId="161" applyNumberFormat="0" applyProtection="0">
      <alignment horizontal="right" vertical="center"/>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178" fontId="73" fillId="78" borderId="163" applyNumberFormat="0" applyProtection="0">
      <alignment horizontal="left" vertical="top" indent="1"/>
    </xf>
    <xf numFmtId="4" fontId="80" fillId="81" borderId="161" applyNumberFormat="0" applyProtection="0">
      <alignment horizontal="right" vertical="center"/>
    </xf>
    <xf numFmtId="178" fontId="73" fillId="63" borderId="163" applyNumberFormat="0" applyProtection="0">
      <alignment horizontal="left" vertical="top" indent="1"/>
    </xf>
    <xf numFmtId="178" fontId="30" fillId="0" borderId="166" applyNumberFormat="0" applyFill="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64" borderId="161" applyNumberFormat="0" applyProtection="0">
      <alignment horizontal="right" vertical="center"/>
    </xf>
    <xf numFmtId="4" fontId="70" fillId="66" borderId="164" applyNumberFormat="0" applyProtection="0">
      <alignment horizontal="right" vertical="center"/>
    </xf>
    <xf numFmtId="4" fontId="70" fillId="68" borderId="161" applyNumberFormat="0" applyProtection="0">
      <alignment horizontal="right" vertical="center"/>
    </xf>
    <xf numFmtId="4" fontId="70" fillId="70" borderId="161" applyNumberFormat="0" applyProtection="0">
      <alignment horizontal="right" vertical="center"/>
    </xf>
    <xf numFmtId="4" fontId="70" fillId="72" borderId="161" applyNumberFormat="0" applyProtection="0">
      <alignment horizontal="right" vertical="center"/>
    </xf>
    <xf numFmtId="4" fontId="17" fillId="75" borderId="164" applyNumberFormat="0" applyProtection="0">
      <alignment horizontal="left" vertical="center" indent="1"/>
    </xf>
    <xf numFmtId="4" fontId="70" fillId="63" borderId="161" applyNumberFormat="0" applyProtection="0">
      <alignment horizontal="right" vertical="center"/>
    </xf>
    <xf numFmtId="178" fontId="70" fillId="84" borderId="161" applyNumberFormat="0" applyProtection="0">
      <alignment horizontal="left" vertical="center"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4" fontId="70" fillId="64" borderId="161" applyNumberFormat="0" applyProtection="0">
      <alignment horizontal="right" vertical="center"/>
    </xf>
    <xf numFmtId="178" fontId="30" fillId="0" borderId="166" applyNumberFormat="0" applyFill="0" applyAlignment="0" applyProtection="0"/>
    <xf numFmtId="178" fontId="30" fillId="0" borderId="166" applyNumberFormat="0" applyFill="0" applyAlignment="0" applyProtection="0"/>
    <xf numFmtId="178" fontId="70" fillId="113" borderId="161" applyNumberFormat="0" applyProtection="0">
      <alignment horizontal="left" vertical="center" indent="1"/>
    </xf>
    <xf numFmtId="178" fontId="74" fillId="62" borderId="163" applyNumberFormat="0" applyProtection="0">
      <alignment horizontal="left" vertical="top" indent="1"/>
    </xf>
    <xf numFmtId="178" fontId="70" fillId="76" borderId="163" applyNumberFormat="0" applyProtection="0">
      <alignment horizontal="left" vertical="top" indent="1"/>
    </xf>
    <xf numFmtId="4" fontId="70" fillId="63" borderId="161" applyNumberFormat="0" applyProtection="0">
      <alignment horizontal="right" vertical="center"/>
    </xf>
    <xf numFmtId="178" fontId="70" fillId="75" borderId="163" applyNumberFormat="0" applyProtection="0">
      <alignment horizontal="left" vertical="top" indent="1"/>
    </xf>
    <xf numFmtId="178" fontId="70" fillId="76" borderId="163" applyNumberFormat="0" applyProtection="0">
      <alignment horizontal="left" vertical="top"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64" borderId="161" applyNumberFormat="0" applyProtection="0">
      <alignment horizontal="right" vertical="center"/>
    </xf>
    <xf numFmtId="178" fontId="74" fillId="62" borderId="163" applyNumberFormat="0" applyProtection="0">
      <alignment horizontal="left" vertical="top" indent="1"/>
    </xf>
    <xf numFmtId="4" fontId="70" fillId="62" borderId="161" applyNumberFormat="0" applyProtection="0">
      <alignment vertical="center"/>
    </xf>
    <xf numFmtId="178" fontId="30" fillId="0" borderId="166" applyNumberFormat="0" applyFill="0" applyAlignment="0" applyProtection="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178" fontId="17" fillId="75" borderId="163" applyNumberFormat="0" applyProtection="0">
      <alignment horizontal="left" vertical="top" indent="1"/>
    </xf>
    <xf numFmtId="178" fontId="73" fillId="78" borderId="163" applyNumberFormat="0" applyProtection="0">
      <alignment horizontal="left" vertical="top" indent="1"/>
    </xf>
    <xf numFmtId="178" fontId="72" fillId="75" borderId="165" applyBorder="0"/>
    <xf numFmtId="178" fontId="70" fillId="74" borderId="163" applyNumberFormat="0" applyProtection="0">
      <alignment horizontal="left" vertical="top" indent="1"/>
    </xf>
    <xf numFmtId="178" fontId="70" fillId="76" borderId="163" applyNumberFormat="0" applyProtection="0">
      <alignment horizontal="left" vertical="top"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4" fontId="70" fillId="68" borderId="161" applyNumberFormat="0" applyProtection="0">
      <alignment horizontal="right" vertical="center"/>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6" borderId="164"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70" fillId="62" borderId="161" applyNumberFormat="0" applyProtection="0">
      <alignment vertical="center"/>
    </xf>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70" fillId="57" borderId="161" applyNumberFormat="0" applyFont="0" applyAlignment="0" applyProtection="0"/>
    <xf numFmtId="178" fontId="70" fillId="63" borderId="163" applyNumberFormat="0" applyProtection="0">
      <alignment horizontal="left" vertical="top" indent="1"/>
    </xf>
    <xf numFmtId="37" fontId="40" fillId="0" borderId="27" applyNumberFormat="0"/>
    <xf numFmtId="178" fontId="17" fillId="74" borderId="163" applyNumberFormat="0" applyProtection="0">
      <alignment horizontal="left" vertical="top" indent="1"/>
    </xf>
    <xf numFmtId="178" fontId="17" fillId="63" borderId="163" applyNumberFormat="0" applyProtection="0">
      <alignment horizontal="left" vertical="top" indent="1"/>
    </xf>
    <xf numFmtId="178" fontId="70" fillId="74"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178" fontId="70" fillId="74" borderId="1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63" borderId="163" applyNumberFormat="0" applyProtection="0">
      <alignment horizontal="left" vertical="top" indent="1"/>
    </xf>
    <xf numFmtId="178" fontId="68" fillId="108" borderId="162" applyNumberFormat="0" applyAlignment="0" applyProtection="0"/>
    <xf numFmtId="178" fontId="68" fillId="108" borderId="162" applyNumberFormat="0" applyAlignment="0" applyProtection="0"/>
    <xf numFmtId="178" fontId="17" fillId="74" borderId="163" applyNumberFormat="0" applyProtection="0">
      <alignment horizontal="left" vertical="top" indent="1"/>
    </xf>
    <xf numFmtId="178" fontId="70" fillId="74" borderId="163" applyNumberFormat="0" applyProtection="0">
      <alignment horizontal="left" vertical="top" indent="1"/>
    </xf>
    <xf numFmtId="43" fontId="6" fillId="0" borderId="0" applyFont="0" applyFill="0" applyBorder="0" applyAlignment="0" applyProtection="0"/>
    <xf numFmtId="173" fontId="40" fillId="0" borderId="125" applyFill="0"/>
    <xf numFmtId="178" fontId="70" fillId="75" borderId="163" applyNumberFormat="0" applyProtection="0">
      <alignment horizontal="left" vertical="top" indent="1"/>
    </xf>
    <xf numFmtId="4" fontId="70" fillId="63" borderId="164" applyNumberFormat="0" applyProtection="0">
      <alignment horizontal="left" vertical="center" indent="1"/>
    </xf>
    <xf numFmtId="178" fontId="70" fillId="76" borderId="161" applyNumberFormat="0" applyProtection="0">
      <alignment horizontal="left" vertical="center" indent="1"/>
    </xf>
    <xf numFmtId="178" fontId="70" fillId="57" borderId="161" applyNumberFormat="0" applyFont="0" applyAlignment="0" applyProtection="0"/>
    <xf numFmtId="178" fontId="70" fillId="74" borderId="163" applyNumberFormat="0" applyProtection="0">
      <alignment horizontal="left" vertical="top" indent="1"/>
    </xf>
    <xf numFmtId="4" fontId="70" fillId="67" borderId="161" applyNumberFormat="0" applyProtection="0">
      <alignment horizontal="right" vertical="center"/>
    </xf>
    <xf numFmtId="178" fontId="70" fillId="63" borderId="163" applyNumberFormat="0" applyProtection="0">
      <alignment horizontal="left" vertical="top" indent="1"/>
    </xf>
    <xf numFmtId="178" fontId="65" fillId="58" borderId="161" applyNumberFormat="0" applyAlignment="0" applyProtection="0"/>
    <xf numFmtId="178" fontId="70" fillId="76" borderId="163" applyNumberFormat="0" applyProtection="0">
      <alignment horizontal="left" vertical="top"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8" fillId="108" borderId="161" applyNumberFormat="0" applyAlignment="0" applyProtection="0"/>
    <xf numFmtId="37" fontId="40" fillId="0" borderId="27" applyNumberFormat="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4" fontId="70" fillId="72" borderId="161" applyNumberFormat="0" applyProtection="0">
      <alignment horizontal="right" vertical="center"/>
    </xf>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17" fillId="75" borderId="164" applyNumberFormat="0" applyProtection="0">
      <alignment horizontal="left" vertical="center" indent="1"/>
    </xf>
    <xf numFmtId="4" fontId="70" fillId="69" borderId="161" applyNumberFormat="0" applyProtection="0">
      <alignment horizontal="right" vertical="center"/>
    </xf>
    <xf numFmtId="4" fontId="70" fillId="112" borderId="161" applyNumberFormat="0" applyProtection="0">
      <alignment horizontal="right" vertical="center"/>
    </xf>
    <xf numFmtId="4" fontId="80" fillId="111" borderId="161" applyNumberFormat="0" applyProtection="0">
      <alignment vertical="center"/>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84" borderId="161" applyNumberFormat="0" applyProtection="0">
      <alignment horizontal="left" vertical="center" indent="1"/>
    </xf>
    <xf numFmtId="178" fontId="70" fillId="57" borderId="161" applyNumberFormat="0" applyFont="0" applyAlignment="0" applyProtection="0"/>
    <xf numFmtId="178" fontId="70" fillId="74" borderId="163" applyNumberFormat="0" applyProtection="0">
      <alignment horizontal="left" vertical="top" indent="1"/>
    </xf>
    <xf numFmtId="178" fontId="70" fillId="57" borderId="161" applyNumberFormat="0" applyFont="0" applyAlignment="0" applyProtection="0"/>
    <xf numFmtId="178" fontId="17" fillId="76" borderId="163" applyNumberFormat="0" applyProtection="0">
      <alignment horizontal="left" vertical="top" indent="1"/>
    </xf>
    <xf numFmtId="178" fontId="70" fillId="57" borderId="161" applyNumberFormat="0" applyFont="0" applyAlignment="0" applyProtection="0"/>
    <xf numFmtId="178" fontId="70" fillId="63" borderId="163" applyNumberFormat="0" applyProtection="0">
      <alignment horizontal="left" vertical="top" indent="1"/>
    </xf>
    <xf numFmtId="178" fontId="70" fillId="76"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3" fontId="40" fillId="0" borderId="125" applyFill="0"/>
    <xf numFmtId="178" fontId="70" fillId="63" borderId="163" applyNumberFormat="0" applyProtection="0">
      <alignment horizontal="left" vertical="top" indent="1"/>
    </xf>
    <xf numFmtId="178" fontId="65" fillId="58" borderId="161" applyNumberFormat="0" applyAlignment="0" applyProtection="0"/>
    <xf numFmtId="178" fontId="70" fillId="63" borderId="163" applyNumberFormat="0" applyProtection="0">
      <alignment horizontal="left" vertical="top" indent="1"/>
    </xf>
    <xf numFmtId="173" fontId="40" fillId="0" borderId="125" applyFill="0"/>
    <xf numFmtId="173" fontId="40" fillId="0" borderId="125" applyFill="0"/>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1" fillId="0" borderId="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7" borderId="19" applyNumberFormat="0">
      <protection locked="0"/>
    </xf>
    <xf numFmtId="178" fontId="72" fillId="75" borderId="165" applyBorder="0"/>
    <xf numFmtId="4" fontId="73" fillId="78" borderId="163" applyNumberFormat="0" applyProtection="0">
      <alignment vertical="center"/>
    </xf>
    <xf numFmtId="4" fontId="80" fillId="82" borderId="19"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178" fontId="70" fillId="114" borderId="19"/>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0" fontId="18" fillId="0" borderId="0"/>
    <xf numFmtId="206" fontId="18" fillId="0" borderId="0"/>
    <xf numFmtId="0" fontId="18" fillId="0" borderId="0"/>
    <xf numFmtId="0" fontId="18" fillId="0" borderId="0"/>
    <xf numFmtId="0" fontId="18" fillId="0" borderId="0"/>
    <xf numFmtId="0" fontId="1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0" fillId="57" borderId="170" applyNumberFormat="0" applyFont="0" applyAlignment="0" applyProtection="0"/>
    <xf numFmtId="0" fontId="18" fillId="0" borderId="0" applyFont="0" applyFill="0" applyBorder="0" applyAlignment="0" applyProtection="0"/>
    <xf numFmtId="0" fontId="17" fillId="0" borderId="0"/>
    <xf numFmtId="0" fontId="17" fillId="0" borderId="0"/>
    <xf numFmtId="0" fontId="6" fillId="0" borderId="0"/>
    <xf numFmtId="0" fontId="6" fillId="0" borderId="0"/>
    <xf numFmtId="0" fontId="6"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180"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7" fontId="39" fillId="129" borderId="19">
      <alignment vertical="center"/>
    </xf>
    <xf numFmtId="179" fontId="39" fillId="129" borderId="19">
      <alignment vertical="center"/>
    </xf>
    <xf numFmtId="180" fontId="39" fillId="82" borderId="19">
      <alignment vertical="center"/>
      <protection locked="0"/>
    </xf>
    <xf numFmtId="180" fontId="39" fillId="82" borderId="19">
      <alignment vertical="center"/>
      <protection locked="0"/>
    </xf>
    <xf numFmtId="177" fontId="39" fillId="80" borderId="19">
      <alignment vertical="center"/>
    </xf>
    <xf numFmtId="179" fontId="39" fillId="80" borderId="19">
      <alignment vertical="center"/>
    </xf>
    <xf numFmtId="180" fontId="39" fillId="80" borderId="19">
      <alignment vertical="center"/>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7" borderId="19" applyNumberFormat="0">
      <protection locked="0"/>
    </xf>
    <xf numFmtId="178" fontId="72" fillId="75" borderId="165" applyBorder="0"/>
    <xf numFmtId="4" fontId="73" fillId="78" borderId="163" applyNumberFormat="0" applyProtection="0">
      <alignment vertical="center"/>
    </xf>
    <xf numFmtId="4" fontId="80" fillId="82" borderId="19"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178" fontId="70" fillId="114" borderId="19"/>
    <xf numFmtId="4" fontId="76" fillId="77" borderId="161" applyNumberFormat="0" applyProtection="0">
      <alignment horizontal="right" vertical="center"/>
    </xf>
    <xf numFmtId="37" fontId="40" fillId="0" borderId="27" applyNumberFormat="0"/>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43" fontId="18" fillId="0" borderId="0" applyFont="0" applyFill="0" applyBorder="0" applyAlignment="0" applyProtection="0"/>
    <xf numFmtId="178" fontId="70" fillId="75" borderId="163" applyNumberFormat="0" applyProtection="0">
      <alignment horizontal="left" vertical="top" indent="1"/>
    </xf>
    <xf numFmtId="43" fontId="6" fillId="0" borderId="0" applyFont="0" applyFill="0" applyBorder="0" applyAlignment="0" applyProtection="0"/>
    <xf numFmtId="178" fontId="17" fillId="76" borderId="163" applyNumberFormat="0" applyProtection="0">
      <alignment horizontal="left" vertical="top" indent="1"/>
    </xf>
    <xf numFmtId="43" fontId="14" fillId="0" borderId="0" applyFont="0" applyFill="0" applyBorder="0" applyAlignment="0" applyProtection="0"/>
    <xf numFmtId="178" fontId="17" fillId="74" borderId="163" applyNumberFormat="0" applyProtection="0">
      <alignment horizontal="left" vertical="center" indent="1"/>
    </xf>
    <xf numFmtId="0" fontId="103" fillId="0" borderId="0" applyNumberFormat="0" applyFill="0" applyBorder="0" applyAlignment="0" applyProtection="0">
      <alignment vertical="top"/>
      <protection locked="0"/>
    </xf>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68" fillId="108" borderId="162" applyNumberFormat="0" applyAlignment="0" applyProtection="0"/>
    <xf numFmtId="178" fontId="68" fillId="108" borderId="162" applyNumberFormat="0" applyAlignment="0" applyProtection="0"/>
    <xf numFmtId="178" fontId="74" fillId="62" borderId="163" applyNumberFormat="0" applyProtection="0">
      <alignment horizontal="left" vertical="top" indent="1"/>
    </xf>
    <xf numFmtId="4" fontId="70" fillId="66" borderId="164"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7" borderId="47" applyNumberFormat="0">
      <protection locked="0"/>
    </xf>
    <xf numFmtId="178" fontId="70" fillId="77" borderId="47" applyNumberFormat="0">
      <protection locked="0"/>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178" fontId="17" fillId="75" borderId="163" applyNumberFormat="0" applyProtection="0">
      <alignment horizontal="left" vertical="top" indent="1"/>
    </xf>
    <xf numFmtId="37" fontId="40" fillId="0" borderId="27" applyNumberFormat="0"/>
    <xf numFmtId="178" fontId="70" fillId="75"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63"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0" fontId="1" fillId="0" borderId="0"/>
    <xf numFmtId="0" fontId="17" fillId="0" borderId="0"/>
    <xf numFmtId="0" fontId="17" fillId="0" borderId="0"/>
    <xf numFmtId="9" fontId="1" fillId="0" borderId="0" applyFont="0" applyFill="0" applyBorder="0" applyAlignment="0" applyProtection="0"/>
    <xf numFmtId="0" fontId="17"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alignment vertical="justify"/>
    </xf>
    <xf numFmtId="0" fontId="28" fillId="49" borderId="0" applyNumberFormat="0" applyBorder="0" applyAlignment="0" applyProtection="0"/>
    <xf numFmtId="0" fontId="28" fillId="57" borderId="0" applyNumberFormat="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0" fillId="61" borderId="0" applyNumberFormat="0" applyBorder="0" applyAlignment="0" applyProtection="0"/>
    <xf numFmtId="172" fontId="100" fillId="0" borderId="0" applyFont="0" applyFill="0" applyBorder="0" applyAlignment="0" applyProtection="0"/>
    <xf numFmtId="0" fontId="121" fillId="82" borderId="0"/>
    <xf numFmtId="176" fontId="105" fillId="145" borderId="0">
      <alignment vertical="center"/>
    </xf>
    <xf numFmtId="0" fontId="6"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0" fontId="6" fillId="0" borderId="0"/>
    <xf numFmtId="0" fontId="39" fillId="0" borderId="0"/>
    <xf numFmtId="0" fontId="18" fillId="0" borderId="0"/>
    <xf numFmtId="0" fontId="18" fillId="0" borderId="0">
      <alignment vertical="top"/>
    </xf>
    <xf numFmtId="0" fontId="18" fillId="0" borderId="0">
      <alignment vertical="top"/>
    </xf>
    <xf numFmtId="0" fontId="39" fillId="0" borderId="0"/>
    <xf numFmtId="0" fontId="6" fillId="0" borderId="0"/>
    <xf numFmtId="0" fontId="18" fillId="0" borderId="0">
      <alignment vertical="top"/>
    </xf>
    <xf numFmtId="0" fontId="16" fillId="0" borderId="0"/>
    <xf numFmtId="0" fontId="17" fillId="0" borderId="0">
      <alignment vertical="center"/>
    </xf>
    <xf numFmtId="0" fontId="14" fillId="0" borderId="0"/>
    <xf numFmtId="38" fontId="17" fillId="0" borderId="0" applyFont="0" applyFill="0" applyBorder="0" applyAlignment="0" applyProtection="0"/>
    <xf numFmtId="0" fontId="18" fillId="0" borderId="0">
      <alignment vertical="top"/>
    </xf>
    <xf numFmtId="0" fontId="18" fillId="0" borderId="0">
      <alignment vertical="top"/>
    </xf>
    <xf numFmtId="0" fontId="18" fillId="0" borderId="0">
      <alignment vertical="top"/>
    </xf>
    <xf numFmtId="9" fontId="39"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0" fontId="6" fillId="146" borderId="19">
      <alignment vertical="center"/>
    </xf>
    <xf numFmtId="180" fontId="6" fillId="146" borderId="19">
      <alignment vertical="center"/>
    </xf>
    <xf numFmtId="180" fontId="6" fillId="146" borderId="19">
      <alignment vertical="center"/>
    </xf>
    <xf numFmtId="180" fontId="39" fillId="129" borderId="19">
      <alignment vertical="center"/>
    </xf>
    <xf numFmtId="0" fontId="6" fillId="146" borderId="19">
      <alignment vertical="center"/>
    </xf>
    <xf numFmtId="0" fontId="6" fillId="146" borderId="19">
      <alignment vertical="center"/>
    </xf>
    <xf numFmtId="0" fontId="39" fillId="129" borderId="19">
      <alignment vertical="center"/>
    </xf>
    <xf numFmtId="0" fontId="6" fillId="146" borderId="19">
      <alignment vertical="center"/>
    </xf>
    <xf numFmtId="0" fontId="6" fillId="146" borderId="19">
      <alignment vertical="center"/>
    </xf>
    <xf numFmtId="0" fontId="39" fillId="129" borderId="19">
      <alignment vertical="center"/>
    </xf>
    <xf numFmtId="180" fontId="6" fillId="146" borderId="19">
      <alignment vertical="center"/>
    </xf>
    <xf numFmtId="177" fontId="6" fillId="146" borderId="19">
      <alignment vertical="center"/>
    </xf>
    <xf numFmtId="180" fontId="6" fillId="146" borderId="19">
      <alignment vertical="center"/>
    </xf>
    <xf numFmtId="177" fontId="39" fillId="129" borderId="19">
      <alignment vertical="center"/>
    </xf>
    <xf numFmtId="180" fontId="39" fillId="129" borderId="19">
      <alignment vertical="center"/>
    </xf>
    <xf numFmtId="207" fontId="6" fillId="146" borderId="19">
      <alignment vertical="center"/>
    </xf>
    <xf numFmtId="177" fontId="6" fillId="146" borderId="19">
      <alignment vertical="center"/>
    </xf>
    <xf numFmtId="207" fontId="39" fillId="129" borderId="19">
      <alignment vertical="center"/>
    </xf>
    <xf numFmtId="177" fontId="6" fillId="146" borderId="19">
      <alignment vertical="center"/>
    </xf>
    <xf numFmtId="179" fontId="6" fillId="146" borderId="19">
      <alignment vertical="center"/>
    </xf>
    <xf numFmtId="177" fontId="39" fillId="129" borderId="19">
      <alignment vertical="center"/>
    </xf>
    <xf numFmtId="180" fontId="39" fillId="129" borderId="19">
      <alignment vertical="center"/>
    </xf>
    <xf numFmtId="0" fontId="122" fillId="0" borderId="0"/>
    <xf numFmtId="181" fontId="6" fillId="0" borderId="0">
      <protection locked="0"/>
    </xf>
    <xf numFmtId="181" fontId="6" fillId="0" borderId="0">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0" fontId="39" fillId="82" borderId="19">
      <alignment vertical="center"/>
      <protection locked="0"/>
    </xf>
    <xf numFmtId="182" fontId="6" fillId="163" borderId="19">
      <alignment vertical="center"/>
      <protection locked="0"/>
    </xf>
    <xf numFmtId="182" fontId="39" fillId="82"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0" fontId="39" fillId="82" borderId="19">
      <alignment vertical="center"/>
      <protection locked="0"/>
    </xf>
    <xf numFmtId="182" fontId="6" fillId="163" borderId="19">
      <alignment vertical="center"/>
      <protection locked="0"/>
    </xf>
    <xf numFmtId="182" fontId="39" fillId="82"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7" fontId="39" fillId="82" borderId="19">
      <alignment vertical="center"/>
      <protection locked="0"/>
    </xf>
    <xf numFmtId="182" fontId="39" fillId="82" borderId="19">
      <alignment vertical="center"/>
      <protection locked="0"/>
    </xf>
    <xf numFmtId="171" fontId="6" fillId="163" borderId="19">
      <alignment vertical="center"/>
      <protection locked="0"/>
    </xf>
    <xf numFmtId="171" fontId="6" fillId="163" borderId="19">
      <alignment vertical="center"/>
      <protection locked="0"/>
    </xf>
    <xf numFmtId="171" fontId="39" fillId="82" borderId="19">
      <alignment vertical="center"/>
      <protection locked="0"/>
    </xf>
    <xf numFmtId="171" fontId="6" fillId="163" borderId="19">
      <alignment vertical="center"/>
      <protection locked="0"/>
    </xf>
    <xf numFmtId="171" fontId="6" fillId="163" borderId="19">
      <alignment vertical="center"/>
      <protection locked="0"/>
    </xf>
    <xf numFmtId="171" fontId="39" fillId="82" borderId="19">
      <alignment vertical="center"/>
      <protection locked="0"/>
    </xf>
    <xf numFmtId="180" fontId="6" fillId="163" borderId="19">
      <alignment vertical="center"/>
      <protection locked="0"/>
    </xf>
    <xf numFmtId="180" fontId="6" fillId="163" borderId="19">
      <alignment vertical="center"/>
      <protection locked="0"/>
    </xf>
    <xf numFmtId="180" fontId="39" fillId="82" borderId="19">
      <alignment vertical="center"/>
      <protection locked="0"/>
    </xf>
    <xf numFmtId="177" fontId="6" fillId="163" borderId="19">
      <alignment vertical="center"/>
      <protection locked="0"/>
    </xf>
    <xf numFmtId="182" fontId="39" fillId="82"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39" fillId="80" borderId="19">
      <alignment vertical="center"/>
    </xf>
    <xf numFmtId="182" fontId="6" fillId="165" borderId="19">
      <alignment vertical="center"/>
    </xf>
    <xf numFmtId="182" fontId="6" fillId="165" borderId="19">
      <alignment vertical="center"/>
    </xf>
    <xf numFmtId="182" fontId="39" fillId="80" borderId="19">
      <alignment vertical="center"/>
    </xf>
    <xf numFmtId="182" fontId="6" fillId="165" borderId="19">
      <alignment vertical="center"/>
    </xf>
    <xf numFmtId="207" fontId="6" fillId="165" borderId="19">
      <alignment vertical="center"/>
    </xf>
    <xf numFmtId="177" fontId="6" fillId="165" borderId="19">
      <alignment vertical="center"/>
    </xf>
    <xf numFmtId="182" fontId="39" fillId="80" borderId="19">
      <alignment vertical="center"/>
    </xf>
    <xf numFmtId="177" fontId="6" fillId="165" borderId="19">
      <alignment vertical="center"/>
    </xf>
    <xf numFmtId="179" fontId="6" fillId="165" borderId="19">
      <alignment vertical="center"/>
    </xf>
    <xf numFmtId="177" fontId="39" fillId="80" borderId="19">
      <alignment vertical="center"/>
    </xf>
    <xf numFmtId="182" fontId="39" fillId="80" borderId="19">
      <alignment vertical="center"/>
    </xf>
    <xf numFmtId="0" fontId="6" fillId="165" borderId="19">
      <alignment vertical="center"/>
    </xf>
    <xf numFmtId="0" fontId="6" fillId="165" borderId="19">
      <alignment vertical="center"/>
    </xf>
    <xf numFmtId="0" fontId="39" fillId="80" borderId="19">
      <alignment vertical="center"/>
    </xf>
    <xf numFmtId="0" fontId="6" fillId="165" borderId="19">
      <alignment vertical="center"/>
    </xf>
    <xf numFmtId="0" fontId="6" fillId="165" borderId="19">
      <alignment vertical="center"/>
    </xf>
    <xf numFmtId="0" fontId="39" fillId="80" borderId="19">
      <alignment vertical="center"/>
    </xf>
    <xf numFmtId="180" fontId="6" fillId="165" borderId="19">
      <alignment vertical="center"/>
    </xf>
    <xf numFmtId="177" fontId="6" fillId="165" borderId="19">
      <alignment vertical="center"/>
    </xf>
    <xf numFmtId="180" fontId="6" fillId="165" borderId="19">
      <alignment vertical="center"/>
    </xf>
    <xf numFmtId="177" fontId="39" fillId="80" borderId="19">
      <alignment vertical="center"/>
    </xf>
    <xf numFmtId="180" fontId="39" fillId="80" borderId="19">
      <alignment vertical="center"/>
    </xf>
    <xf numFmtId="180" fontId="6" fillId="165" borderId="19">
      <alignment vertical="center"/>
    </xf>
    <xf numFmtId="180" fontId="39" fillId="80"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39" fillId="147"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207" fontId="39" fillId="147"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77" fontId="39" fillId="147" borderId="19">
      <alignment horizontal="right" vertical="center"/>
      <protection locked="0"/>
    </xf>
    <xf numFmtId="0" fontId="39" fillId="147"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77" fontId="39" fillId="147" borderId="19">
      <alignment horizontal="right" vertical="center"/>
      <protection locked="0"/>
    </xf>
    <xf numFmtId="180" fontId="39" fillId="147" borderId="19">
      <alignment horizontal="right" vertical="center"/>
      <protection locked="0"/>
    </xf>
    <xf numFmtId="180" fontId="6" fillId="166" borderId="19">
      <alignment horizontal="right" vertical="center"/>
      <protection locked="0"/>
    </xf>
    <xf numFmtId="180" fontId="39" fillId="147" borderId="19">
      <alignment horizontal="right" vertical="center"/>
      <protection locked="0"/>
    </xf>
    <xf numFmtId="181" fontId="39" fillId="0" borderId="0">
      <protection locked="0"/>
    </xf>
    <xf numFmtId="4" fontId="34" fillId="111" borderId="163" applyNumberFormat="0" applyProtection="0">
      <alignment vertical="center"/>
    </xf>
    <xf numFmtId="4" fontId="95" fillId="111" borderId="163" applyNumberFormat="0" applyProtection="0">
      <alignment vertical="center"/>
    </xf>
    <xf numFmtId="4" fontId="96" fillId="111" borderId="163" applyNumberFormat="0" applyProtection="0">
      <alignment horizontal="left" vertical="center" indent="1"/>
    </xf>
    <xf numFmtId="0" fontId="31" fillId="62" borderId="163" applyNumberFormat="0" applyProtection="0">
      <alignment horizontal="left" vertical="top" indent="1"/>
    </xf>
    <xf numFmtId="4" fontId="96" fillId="126" borderId="0" applyNumberFormat="0" applyProtection="0">
      <alignment horizontal="left" vertical="center" indent="1"/>
    </xf>
    <xf numFmtId="4" fontId="96" fillId="127" borderId="163" applyNumberFormat="0" applyProtection="0">
      <alignment horizontal="right" vertical="center"/>
    </xf>
    <xf numFmtId="4" fontId="96" fillId="95" borderId="163" applyNumberFormat="0" applyProtection="0">
      <alignment horizontal="right" vertical="center"/>
    </xf>
    <xf numFmtId="4" fontId="96" fillId="128" borderId="163" applyNumberFormat="0" applyProtection="0">
      <alignment horizontal="right" vertical="center"/>
    </xf>
    <xf numFmtId="4" fontId="96" fillId="80" borderId="163" applyNumberFormat="0" applyProtection="0">
      <alignment horizontal="right" vertical="center"/>
    </xf>
    <xf numFmtId="4" fontId="96" fillId="129" borderId="163" applyNumberFormat="0" applyProtection="0">
      <alignment horizontal="right" vertical="center"/>
    </xf>
    <xf numFmtId="4" fontId="96" fillId="83" borderId="163" applyNumberFormat="0" applyProtection="0">
      <alignment horizontal="right" vertical="center"/>
    </xf>
    <xf numFmtId="4" fontId="96" fillId="130" borderId="163" applyNumberFormat="0" applyProtection="0">
      <alignment horizontal="right" vertical="center"/>
    </xf>
    <xf numFmtId="4" fontId="96" fillId="131" borderId="163" applyNumberFormat="0" applyProtection="0">
      <alignment horizontal="right" vertical="center"/>
    </xf>
    <xf numFmtId="4" fontId="96" fillId="132" borderId="163" applyNumberFormat="0" applyProtection="0">
      <alignment horizontal="right" vertical="center"/>
    </xf>
    <xf numFmtId="4" fontId="34" fillId="133" borderId="31" applyNumberFormat="0" applyProtection="0">
      <alignment horizontal="left" vertical="center" indent="1"/>
    </xf>
    <xf numFmtId="4" fontId="34" fillId="93" borderId="0" applyNumberFormat="0" applyProtection="0">
      <alignment horizontal="left" vertical="center" indent="1"/>
    </xf>
    <xf numFmtId="4" fontId="34" fillId="126" borderId="0" applyNumberFormat="0" applyProtection="0">
      <alignment horizontal="left" vertical="center" indent="1"/>
    </xf>
    <xf numFmtId="4" fontId="96" fillId="93" borderId="163" applyNumberFormat="0" applyProtection="0">
      <alignment horizontal="right" vertical="center"/>
    </xf>
    <xf numFmtId="4" fontId="33" fillId="93" borderId="0" applyNumberFormat="0" applyProtection="0">
      <alignment horizontal="left" vertical="center" indent="1"/>
    </xf>
    <xf numFmtId="4" fontId="33" fillId="126" borderId="0" applyNumberFormat="0" applyProtection="0">
      <alignment horizontal="left" vertical="center" indent="1"/>
    </xf>
    <xf numFmtId="0" fontId="17" fillId="75" borderId="163" applyNumberFormat="0" applyProtection="0">
      <alignment horizontal="left" vertical="center" indent="1"/>
    </xf>
    <xf numFmtId="0" fontId="17" fillId="75" borderId="163" applyNumberFormat="0" applyProtection="0">
      <alignment horizontal="left" vertical="top" indent="1"/>
    </xf>
    <xf numFmtId="0" fontId="17" fillId="63" borderId="163" applyNumberFormat="0" applyProtection="0">
      <alignment horizontal="left" vertical="center" indent="1"/>
    </xf>
    <xf numFmtId="0" fontId="17" fillId="63" borderId="163" applyNumberFormat="0" applyProtection="0">
      <alignment horizontal="left" vertical="top" indent="1"/>
    </xf>
    <xf numFmtId="0" fontId="17" fillId="76" borderId="163" applyNumberFormat="0" applyProtection="0">
      <alignment horizontal="left" vertical="center" indent="1"/>
    </xf>
    <xf numFmtId="0" fontId="17" fillId="76" borderId="163" applyNumberFormat="0" applyProtection="0">
      <alignment horizontal="left" vertical="top" indent="1"/>
    </xf>
    <xf numFmtId="0" fontId="17" fillId="74" borderId="163" applyNumberFormat="0" applyProtection="0">
      <alignment horizontal="left" vertical="center" indent="1"/>
    </xf>
    <xf numFmtId="0" fontId="17" fillId="74" borderId="163" applyNumberFormat="0" applyProtection="0">
      <alignment horizontal="left" vertical="top" indent="1"/>
    </xf>
    <xf numFmtId="0" fontId="17" fillId="77" borderId="19" applyNumberFormat="0">
      <protection locked="0"/>
    </xf>
    <xf numFmtId="4" fontId="96" fillId="134" borderId="163" applyNumberFormat="0" applyProtection="0">
      <alignment vertical="center"/>
    </xf>
    <xf numFmtId="4" fontId="97" fillId="134" borderId="163" applyNumberFormat="0" applyProtection="0">
      <alignment vertical="center"/>
    </xf>
    <xf numFmtId="4" fontId="34" fillId="93" borderId="167" applyNumberFormat="0" applyProtection="0">
      <alignment horizontal="left" vertical="center" indent="1"/>
    </xf>
    <xf numFmtId="0" fontId="33" fillId="78" borderId="163" applyNumberFormat="0" applyProtection="0">
      <alignment horizontal="left" vertical="top" indent="1"/>
    </xf>
    <xf numFmtId="4" fontId="96" fillId="134" borderId="163" applyNumberFormat="0" applyProtection="0">
      <alignment horizontal="right" vertical="center"/>
    </xf>
    <xf numFmtId="4" fontId="97" fillId="134" borderId="163" applyNumberFormat="0" applyProtection="0">
      <alignment horizontal="right" vertical="center"/>
    </xf>
    <xf numFmtId="4" fontId="34" fillId="93" borderId="163" applyNumberFormat="0" applyProtection="0">
      <alignment horizontal="left" vertical="center" indent="1"/>
    </xf>
    <xf numFmtId="0" fontId="33" fillId="63" borderId="163" applyNumberFormat="0" applyProtection="0">
      <alignment horizontal="left" vertical="top" indent="1"/>
    </xf>
    <xf numFmtId="4" fontId="36" fillId="94" borderId="167" applyNumberFormat="0" applyProtection="0">
      <alignment horizontal="left" vertical="center" indent="1"/>
    </xf>
    <xf numFmtId="4" fontId="98" fillId="134" borderId="163" applyNumberFormat="0" applyProtection="0">
      <alignment horizontal="right" vertical="center"/>
    </xf>
    <xf numFmtId="0" fontId="38" fillId="0" borderId="0" applyNumberForma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0" fontId="6" fillId="0" borderId="0"/>
    <xf numFmtId="0" fontId="6" fillId="0" borderId="0"/>
    <xf numFmtId="178" fontId="28" fillId="0" borderId="0" applyFill="0" applyBorder="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80" fontId="39" fillId="80" borderId="19">
      <alignment vertical="center"/>
    </xf>
    <xf numFmtId="178" fontId="17" fillId="75" borderId="163" applyNumberFormat="0" applyProtection="0">
      <alignment horizontal="left" vertical="center"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center"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4" borderId="163" applyNumberFormat="0" applyProtection="0">
      <alignment horizontal="left" vertical="center"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65" applyBorder="0"/>
    <xf numFmtId="178" fontId="70" fillId="114" borderId="19"/>
    <xf numFmtId="37" fontId="40" fillId="0" borderId="27" applyNumberFormat="0"/>
    <xf numFmtId="173" fontId="40" fillId="0" borderId="125" applyFill="0"/>
    <xf numFmtId="0" fontId="6" fillId="0" borderId="0"/>
    <xf numFmtId="0" fontId="1" fillId="0" borderId="0"/>
    <xf numFmtId="0" fontId="1" fillId="0" borderId="0"/>
    <xf numFmtId="43" fontId="6" fillId="0" borderId="0" applyFont="0" applyFill="0" applyBorder="0" applyAlignment="0" applyProtection="0"/>
    <xf numFmtId="0" fontId="6" fillId="0" borderId="0"/>
    <xf numFmtId="9" fontId="1" fillId="0" borderId="0" applyFont="0" applyFill="0" applyBorder="0" applyAlignment="0" applyProtection="0"/>
    <xf numFmtId="44" fontId="6" fillId="0" borderId="0" applyFont="0" applyFill="0" applyBorder="0" applyAlignment="0" applyProtection="0"/>
    <xf numFmtId="0" fontId="17" fillId="0" borderId="0"/>
    <xf numFmtId="9" fontId="6" fillId="0" borderId="0" applyFont="0" applyFill="0" applyBorder="0" applyAlignment="0" applyProtection="0"/>
    <xf numFmtId="43" fontId="1"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183" fontId="6" fillId="0" borderId="0" applyFont="0" applyFill="0" applyBorder="0" applyProtection="0">
      <alignment vertical="top"/>
    </xf>
    <xf numFmtId="0" fontId="1" fillId="0" borderId="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1" fillId="0" borderId="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113" borderId="161" applyNumberFormat="0" applyProtection="0">
      <alignment horizontal="left" vertical="center" indent="1"/>
    </xf>
    <xf numFmtId="178" fontId="70" fillId="76" borderId="161" applyNumberFormat="0" applyProtection="0">
      <alignment horizontal="left" vertical="center" indent="1"/>
    </xf>
    <xf numFmtId="178" fontId="70" fillId="74" borderId="161" applyNumberFormat="0" applyProtection="0">
      <alignment horizontal="left" vertical="center" indent="1"/>
    </xf>
    <xf numFmtId="178" fontId="70" fillId="77" borderId="47" applyNumberFormat="0">
      <protection locked="0"/>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4" fontId="73" fillId="78" borderId="163" applyNumberFormat="0" applyProtection="0">
      <alignment vertical="center"/>
    </xf>
    <xf numFmtId="4" fontId="80" fillId="82" borderId="19"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178" fontId="70" fillId="114" borderId="19"/>
    <xf numFmtId="4" fontId="76" fillId="77" borderId="161" applyNumberFormat="0" applyProtection="0">
      <alignment horizontal="right" vertical="center"/>
    </xf>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7" fontId="6" fillId="146" borderId="19">
      <alignment vertical="center"/>
    </xf>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7" borderId="19" applyNumberFormat="0">
      <protection locked="0"/>
    </xf>
    <xf numFmtId="178" fontId="72" fillId="75" borderId="165" applyBorder="0"/>
    <xf numFmtId="4" fontId="73" fillId="78" borderId="163" applyNumberFormat="0" applyProtection="0">
      <alignment vertical="center"/>
    </xf>
    <xf numFmtId="4" fontId="80" fillId="82" borderId="19"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178" fontId="70" fillId="114" borderId="19"/>
    <xf numFmtId="4" fontId="76" fillId="77" borderId="161" applyNumberFormat="0" applyProtection="0">
      <alignment horizontal="right" vertical="center"/>
    </xf>
    <xf numFmtId="37" fontId="40" fillId="0" borderId="27" applyNumberFormat="0"/>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43" fontId="18" fillId="0" borderId="0" applyFont="0" applyFill="0" applyBorder="0" applyAlignment="0" applyProtection="0"/>
    <xf numFmtId="178" fontId="70" fillId="75" borderId="163" applyNumberFormat="0" applyProtection="0">
      <alignment horizontal="left" vertical="top" indent="1"/>
    </xf>
    <xf numFmtId="43" fontId="6" fillId="0" borderId="0" applyFont="0" applyFill="0" applyBorder="0" applyAlignment="0" applyProtection="0"/>
    <xf numFmtId="178" fontId="17" fillId="76" borderId="163" applyNumberFormat="0" applyProtection="0">
      <alignment horizontal="left" vertical="top" indent="1"/>
    </xf>
    <xf numFmtId="43" fontId="14" fillId="0" borderId="0" applyFont="0" applyFill="0" applyBorder="0" applyAlignment="0" applyProtection="0"/>
    <xf numFmtId="178" fontId="17" fillId="74" borderId="163" applyNumberFormat="0" applyProtection="0">
      <alignment horizontal="left" vertical="center" indent="1"/>
    </xf>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68" fillId="108" borderId="162" applyNumberFormat="0" applyAlignment="0" applyProtection="0"/>
    <xf numFmtId="178" fontId="68" fillId="108" borderId="162" applyNumberFormat="0" applyAlignment="0" applyProtection="0"/>
    <xf numFmtId="178" fontId="74" fillId="62" borderId="163" applyNumberFormat="0" applyProtection="0">
      <alignment horizontal="left" vertical="top" indent="1"/>
    </xf>
    <xf numFmtId="4" fontId="70" fillId="66" borderId="164"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178" fontId="17" fillId="75" borderId="163" applyNumberFormat="0" applyProtection="0">
      <alignment horizontal="left" vertical="top" indent="1"/>
    </xf>
    <xf numFmtId="37" fontId="40" fillId="0" borderId="27" applyNumberFormat="0"/>
    <xf numFmtId="178" fontId="70" fillId="75"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63" borderId="163"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0" fontId="1" fillId="0" borderId="0"/>
    <xf numFmtId="9" fontId="1"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0" fontId="6" fillId="146" borderId="19">
      <alignment vertical="center"/>
    </xf>
    <xf numFmtId="180" fontId="6" fillId="146" borderId="19">
      <alignment vertical="center"/>
    </xf>
    <xf numFmtId="18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180" fontId="6" fillId="146" borderId="19">
      <alignment vertical="center"/>
    </xf>
    <xf numFmtId="177" fontId="6" fillId="146" borderId="19">
      <alignment vertical="center"/>
    </xf>
    <xf numFmtId="180" fontId="6" fillId="146" borderId="19">
      <alignment vertical="center"/>
    </xf>
    <xf numFmtId="207" fontId="6" fillId="146" borderId="19">
      <alignment vertical="center"/>
    </xf>
    <xf numFmtId="177" fontId="6" fillId="146" borderId="19">
      <alignment vertical="center"/>
    </xf>
    <xf numFmtId="177" fontId="6" fillId="146" borderId="19">
      <alignment vertical="center"/>
    </xf>
    <xf numFmtId="179" fontId="6" fillId="146" borderId="19">
      <alignment vertical="center"/>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80" fontId="6" fillId="163" borderId="19">
      <alignment vertical="center"/>
      <protection locked="0"/>
    </xf>
    <xf numFmtId="180" fontId="6" fillId="163" borderId="19">
      <alignment vertical="center"/>
      <protection locked="0"/>
    </xf>
    <xf numFmtId="177" fontId="6" fillId="163"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207" fontId="6" fillId="165" borderId="19">
      <alignment vertical="center"/>
    </xf>
    <xf numFmtId="177" fontId="6" fillId="165" borderId="19">
      <alignment vertical="center"/>
    </xf>
    <xf numFmtId="177" fontId="6" fillId="165" borderId="19">
      <alignment vertical="center"/>
    </xf>
    <xf numFmtId="179" fontId="6" fillId="165" borderId="19">
      <alignment vertical="center"/>
    </xf>
    <xf numFmtId="0" fontId="6" fillId="165" borderId="19">
      <alignment vertical="center"/>
    </xf>
    <xf numFmtId="0" fontId="6" fillId="165" borderId="19">
      <alignment vertical="center"/>
    </xf>
    <xf numFmtId="0" fontId="6" fillId="165" borderId="19">
      <alignment vertical="center"/>
    </xf>
    <xf numFmtId="0" fontId="6" fillId="165" borderId="19">
      <alignment vertical="center"/>
    </xf>
    <xf numFmtId="180" fontId="6" fillId="165" borderId="19">
      <alignment vertical="center"/>
    </xf>
    <xf numFmtId="177" fontId="6" fillId="165" borderId="19">
      <alignment vertical="center"/>
    </xf>
    <xf numFmtId="180" fontId="6" fillId="165" borderId="19">
      <alignment vertical="center"/>
    </xf>
    <xf numFmtId="180" fontId="6" fillId="165"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80" fontId="6" fillId="166" borderId="19">
      <alignment horizontal="right" vertical="center"/>
      <protection locked="0"/>
    </xf>
    <xf numFmtId="4" fontId="34" fillId="133" borderId="31" applyNumberFormat="0" applyProtection="0">
      <alignment horizontal="left" vertical="center" indent="1"/>
    </xf>
    <xf numFmtId="0" fontId="17" fillId="77" borderId="19" applyNumberFormat="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39" fillId="80" borderId="19">
      <alignment vertical="center"/>
    </xf>
    <xf numFmtId="178" fontId="17" fillId="77" borderId="19"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77" borderId="47" applyNumberFormat="0">
      <protection locked="0"/>
    </xf>
    <xf numFmtId="178" fontId="70" fillId="114" borderId="19"/>
    <xf numFmtId="0" fontId="1" fillId="0" borderId="0"/>
    <xf numFmtId="0" fontId="1" fillId="0" borderId="0"/>
    <xf numFmtId="43" fontId="6"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82" fontId="39" fillId="82" borderId="19">
      <alignment vertical="center"/>
      <protection locked="0"/>
    </xf>
    <xf numFmtId="182" fontId="39" fillId="82" borderId="19">
      <alignment vertical="center"/>
      <protection locked="0"/>
    </xf>
    <xf numFmtId="180" fontId="39" fillId="80" borderId="19">
      <alignment vertical="center"/>
    </xf>
    <xf numFmtId="180" fontId="39" fillId="147" borderId="19">
      <alignment horizontal="right" vertical="center"/>
      <protection locked="0"/>
    </xf>
    <xf numFmtId="179" fontId="39" fillId="147" borderId="19">
      <alignment horizontal="right" vertical="center"/>
      <protection locked="0"/>
    </xf>
    <xf numFmtId="178" fontId="78" fillId="108" borderId="170" applyNumberFormat="0" applyAlignment="0" applyProtection="0"/>
    <xf numFmtId="178" fontId="78" fillId="108" borderId="170" applyNumberFormat="0" applyAlignment="0" applyProtection="0"/>
    <xf numFmtId="0" fontId="6" fillId="0" borderId="0"/>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4" fontId="70" fillId="96" borderId="170" applyNumberFormat="0" applyProtection="0">
      <alignment horizontal="left" vertical="center"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78" fillId="108" borderId="170" applyNumberFormat="0" applyAlignment="0" applyProtection="0"/>
    <xf numFmtId="178" fontId="70" fillId="74" borderId="172" applyNumberFormat="0" applyProtection="0">
      <alignment horizontal="left" vertical="top" indent="1"/>
    </xf>
    <xf numFmtId="178" fontId="78" fillId="108" borderId="170" applyNumberFormat="0" applyAlignment="0" applyProtection="0"/>
    <xf numFmtId="178" fontId="30" fillId="0" borderId="176" applyNumberFormat="0" applyFill="0" applyAlignment="0" applyProtection="0"/>
    <xf numFmtId="178" fontId="70" fillId="74" borderId="172" applyNumberFormat="0" applyProtection="0">
      <alignment horizontal="left" vertical="top" indent="1"/>
    </xf>
    <xf numFmtId="178" fontId="17" fillId="76" borderId="172" applyNumberFormat="0" applyProtection="0">
      <alignment horizontal="left" vertical="center" indent="1"/>
    </xf>
    <xf numFmtId="178" fontId="70" fillId="75" borderId="172" applyNumberFormat="0" applyProtection="0">
      <alignment horizontal="left" vertical="top" indent="1"/>
    </xf>
    <xf numFmtId="4" fontId="70" fillId="68" borderId="170" applyNumberFormat="0" applyProtection="0">
      <alignment horizontal="right" vertical="center"/>
    </xf>
    <xf numFmtId="178" fontId="70" fillId="57" borderId="170" applyNumberFormat="0" applyFont="0" applyAlignment="0" applyProtection="0"/>
    <xf numFmtId="178" fontId="70" fillId="74" borderId="172" applyNumberFormat="0" applyProtection="0">
      <alignment horizontal="left" vertical="top" indent="1"/>
    </xf>
    <xf numFmtId="178" fontId="70" fillId="63" borderId="172" applyNumberFormat="0" applyProtection="0">
      <alignment horizontal="left" vertical="top" indent="1"/>
    </xf>
    <xf numFmtId="4" fontId="70" fillId="74" borderId="173" applyNumberFormat="0" applyProtection="0">
      <alignment horizontal="left" vertical="center" indent="1"/>
    </xf>
    <xf numFmtId="4" fontId="70" fillId="64" borderId="170" applyNumberFormat="0" applyProtection="0">
      <alignment horizontal="right" vertical="center"/>
    </xf>
    <xf numFmtId="180" fontId="39" fillId="80" borderId="177">
      <alignment vertical="center"/>
    </xf>
    <xf numFmtId="180" fontId="39" fillId="82" borderId="177">
      <alignment vertical="center"/>
      <protection locked="0"/>
    </xf>
    <xf numFmtId="180" fontId="39" fillId="129" borderId="177">
      <alignment vertical="center"/>
    </xf>
    <xf numFmtId="178" fontId="65" fillId="58" borderId="170" applyNumberFormat="0" applyAlignment="0" applyProtection="0"/>
    <xf numFmtId="178" fontId="70" fillId="76" borderId="172" applyNumberFormat="0" applyProtection="0">
      <alignment horizontal="left" vertical="top" indent="1"/>
    </xf>
    <xf numFmtId="178" fontId="70" fillId="113" borderId="170" applyNumberFormat="0" applyProtection="0">
      <alignment horizontal="left" vertical="center" indent="1"/>
    </xf>
    <xf numFmtId="4" fontId="70" fillId="73" borderId="173" applyNumberFormat="0" applyProtection="0">
      <alignment horizontal="left" vertical="center" indent="1"/>
    </xf>
    <xf numFmtId="178" fontId="70" fillId="57" borderId="170" applyNumberFormat="0" applyFont="0" applyAlignment="0" applyProtection="0"/>
    <xf numFmtId="178" fontId="70" fillId="63" borderId="172" applyNumberFormat="0" applyProtection="0">
      <alignment horizontal="left" vertical="top" indent="1"/>
    </xf>
    <xf numFmtId="4" fontId="70" fillId="112" borderId="170" applyNumberFormat="0" applyProtection="0">
      <alignment horizontal="right" vertical="center"/>
    </xf>
    <xf numFmtId="4" fontId="76" fillId="77" borderId="170" applyNumberFormat="0" applyProtection="0">
      <alignment horizontal="right" vertical="center"/>
    </xf>
    <xf numFmtId="4" fontId="70" fillId="62" borderId="170" applyNumberFormat="0" applyProtection="0">
      <alignment vertical="center"/>
    </xf>
    <xf numFmtId="178" fontId="70" fillId="57" borderId="170" applyNumberFormat="0" applyFont="0" applyAlignment="0" applyProtection="0"/>
    <xf numFmtId="178" fontId="30" fillId="0" borderId="176" applyNumberFormat="0" applyFill="0" applyAlignment="0" applyProtection="0"/>
    <xf numFmtId="4" fontId="75" fillId="79" borderId="173" applyNumberFormat="0" applyProtection="0">
      <alignment horizontal="left" vertical="center" indent="1"/>
    </xf>
    <xf numFmtId="178" fontId="70" fillId="76" borderId="172" applyNumberFormat="0" applyProtection="0">
      <alignment horizontal="left" vertical="top" indent="1"/>
    </xf>
    <xf numFmtId="178" fontId="70" fillId="57" borderId="170" applyNumberFormat="0" applyFont="0" applyAlignment="0" applyProtection="0"/>
    <xf numFmtId="178" fontId="70" fillId="74" borderId="172" applyNumberFormat="0" applyProtection="0">
      <alignment horizontal="left" vertical="top" indent="1"/>
    </xf>
    <xf numFmtId="178" fontId="65" fillId="58" borderId="170" applyNumberFormat="0" applyAlignment="0" applyProtection="0"/>
    <xf numFmtId="178" fontId="70" fillId="84" borderId="170" applyNumberFormat="0" applyProtection="0">
      <alignment horizontal="left" vertical="center" indent="1"/>
    </xf>
    <xf numFmtId="178" fontId="17" fillId="76" borderId="172" applyNumberFormat="0" applyProtection="0">
      <alignment horizontal="left" vertical="top" indent="1"/>
    </xf>
    <xf numFmtId="4" fontId="70" fillId="0" borderId="170" applyNumberFormat="0" applyProtection="0">
      <alignment horizontal="right" vertical="center"/>
    </xf>
    <xf numFmtId="178" fontId="70" fillId="75" borderId="172" applyNumberFormat="0" applyProtection="0">
      <alignment horizontal="left" vertical="top" indent="1"/>
    </xf>
    <xf numFmtId="178" fontId="70" fillId="76" borderId="172" applyNumberFormat="0" applyProtection="0">
      <alignment horizontal="left" vertical="top" indent="1"/>
    </xf>
    <xf numFmtId="4" fontId="70" fillId="71" borderId="170" applyNumberFormat="0" applyProtection="0">
      <alignment horizontal="right" vertical="center"/>
    </xf>
    <xf numFmtId="182" fontId="6" fillId="163" borderId="177">
      <alignment vertical="center"/>
      <protection locked="0"/>
    </xf>
    <xf numFmtId="4" fontId="17" fillId="75" borderId="173" applyNumberFormat="0" applyProtection="0">
      <alignment horizontal="left" vertical="center" indent="1"/>
    </xf>
    <xf numFmtId="178" fontId="70" fillId="75" borderId="172" applyNumberFormat="0" applyProtection="0">
      <alignment horizontal="left" vertical="top" indent="1"/>
    </xf>
    <xf numFmtId="4" fontId="80" fillId="81" borderId="170" applyNumberFormat="0" applyProtection="0">
      <alignment horizontal="right" vertical="center"/>
    </xf>
    <xf numFmtId="178" fontId="70" fillId="74" borderId="172" applyNumberFormat="0" applyProtection="0">
      <alignment horizontal="left" vertical="top" indent="1"/>
    </xf>
    <xf numFmtId="4" fontId="70" fillId="72" borderId="170" applyNumberFormat="0" applyProtection="0">
      <alignment horizontal="right" vertical="center"/>
    </xf>
    <xf numFmtId="178" fontId="70" fillId="75" borderId="172" applyNumberFormat="0" applyProtection="0">
      <alignment horizontal="left" vertical="top" indent="1"/>
    </xf>
    <xf numFmtId="4" fontId="70" fillId="70" borderId="170" applyNumberFormat="0" applyProtection="0">
      <alignment horizontal="right" vertical="center"/>
    </xf>
    <xf numFmtId="4" fontId="73" fillId="84" borderId="172" applyNumberFormat="0" applyProtection="0">
      <alignment horizontal="left" vertical="center"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17" fillId="75" borderId="173" applyNumberFormat="0" applyProtection="0">
      <alignment horizontal="left" vertical="center" indent="1"/>
    </xf>
    <xf numFmtId="178" fontId="70" fillId="76" borderId="172" applyNumberFormat="0" applyProtection="0">
      <alignment horizontal="left" vertical="top" indent="1"/>
    </xf>
    <xf numFmtId="4" fontId="73" fillId="84" borderId="172" applyNumberFormat="0" applyProtection="0">
      <alignment horizontal="left" vertical="center" indent="1"/>
    </xf>
    <xf numFmtId="178" fontId="70" fillId="76" borderId="172" applyNumberFormat="0" applyProtection="0">
      <alignment horizontal="left" vertical="top" indent="1"/>
    </xf>
    <xf numFmtId="178" fontId="70" fillId="63" borderId="172" applyNumberFormat="0" applyProtection="0">
      <alignment horizontal="left" vertical="top" indent="1"/>
    </xf>
    <xf numFmtId="4" fontId="17" fillId="75" borderId="173" applyNumberFormat="0" applyProtection="0">
      <alignment horizontal="left" vertical="center" indent="1"/>
    </xf>
    <xf numFmtId="178" fontId="68" fillId="108" borderId="171" applyNumberFormat="0" applyAlignment="0" applyProtection="0"/>
    <xf numFmtId="180" fontId="6" fillId="163" borderId="177">
      <alignment vertical="center"/>
      <protection locked="0"/>
    </xf>
    <xf numFmtId="4" fontId="70" fillId="0" borderId="170" applyNumberFormat="0" applyProtection="0">
      <alignment horizontal="right" vertical="center"/>
    </xf>
    <xf numFmtId="178" fontId="70" fillId="74" borderId="170" applyNumberFormat="0" applyProtection="0">
      <alignment horizontal="left" vertical="center" indent="1"/>
    </xf>
    <xf numFmtId="178" fontId="70" fillId="75" borderId="172" applyNumberFormat="0" applyProtection="0">
      <alignment horizontal="left" vertical="top" indent="1"/>
    </xf>
    <xf numFmtId="179" fontId="39" fillId="147" borderId="177">
      <alignment horizontal="right" vertical="center"/>
      <protection locked="0"/>
    </xf>
    <xf numFmtId="180" fontId="39" fillId="80" borderId="177">
      <alignment vertical="center"/>
    </xf>
    <xf numFmtId="179" fontId="39" fillId="129" borderId="177">
      <alignment vertical="center"/>
    </xf>
    <xf numFmtId="178" fontId="70" fillId="57" borderId="170" applyNumberFormat="0" applyFont="0" applyAlignment="0" applyProtection="0"/>
    <xf numFmtId="4" fontId="70" fillId="96" borderId="170" applyNumberFormat="0" applyProtection="0">
      <alignment horizontal="left" vertical="center" indent="1"/>
    </xf>
    <xf numFmtId="178" fontId="70" fillId="76" borderId="172" applyNumberFormat="0" applyProtection="0">
      <alignment horizontal="left" vertical="top" indent="1"/>
    </xf>
    <xf numFmtId="178" fontId="70" fillId="63" borderId="172" applyNumberFormat="0" applyProtection="0">
      <alignment horizontal="left" vertical="top" indent="1"/>
    </xf>
    <xf numFmtId="178" fontId="17" fillId="75" borderId="172" applyNumberFormat="0" applyProtection="0">
      <alignment horizontal="left" vertical="center" indent="1"/>
    </xf>
    <xf numFmtId="178" fontId="74" fillId="62" borderId="172" applyNumberFormat="0" applyProtection="0">
      <alignment horizontal="left" vertical="top" indent="1"/>
    </xf>
    <xf numFmtId="178" fontId="78" fillId="108" borderId="170" applyNumberFormat="0" applyAlignment="0" applyProtection="0"/>
    <xf numFmtId="178" fontId="70" fillId="74" borderId="172" applyNumberFormat="0" applyProtection="0">
      <alignment horizontal="left" vertical="top" indent="1"/>
    </xf>
    <xf numFmtId="178" fontId="70" fillId="113" borderId="170" applyNumberFormat="0" applyProtection="0">
      <alignment horizontal="left" vertical="center" indent="1"/>
    </xf>
    <xf numFmtId="4" fontId="17" fillId="75" borderId="173" applyNumberFormat="0" applyProtection="0">
      <alignment horizontal="left" vertical="center" indent="1"/>
    </xf>
    <xf numFmtId="178" fontId="70" fillId="74" borderId="172" applyNumberFormat="0" applyProtection="0">
      <alignment horizontal="left" vertical="top" indent="1"/>
    </xf>
    <xf numFmtId="178" fontId="70" fillId="57" borderId="170" applyNumberFormat="0" applyFont="0" applyAlignment="0" applyProtection="0"/>
    <xf numFmtId="178" fontId="70" fillId="74" borderId="172" applyNumberFormat="0" applyProtection="0">
      <alignment horizontal="left" vertical="top" indent="1"/>
    </xf>
    <xf numFmtId="178" fontId="74" fillId="62" borderId="172" applyNumberFormat="0" applyProtection="0">
      <alignment horizontal="left" vertical="top"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4" fillId="62" borderId="172" applyNumberFormat="0" applyProtection="0">
      <alignment horizontal="left" vertical="top" indent="1"/>
    </xf>
    <xf numFmtId="178" fontId="70" fillId="63" borderId="172" applyNumberFormat="0" applyProtection="0">
      <alignment horizontal="left" vertical="top" indent="1"/>
    </xf>
    <xf numFmtId="178" fontId="68" fillId="108" borderId="171" applyNumberFormat="0" applyAlignment="0" applyProtection="0"/>
    <xf numFmtId="178" fontId="70" fillId="75" borderId="172" applyNumberFormat="0" applyProtection="0">
      <alignment horizontal="left" vertical="top" indent="1"/>
    </xf>
    <xf numFmtId="178" fontId="70" fillId="74" borderId="172" applyNumberFormat="0" applyProtection="0">
      <alignment horizontal="left" vertical="top" indent="1"/>
    </xf>
    <xf numFmtId="178" fontId="30" fillId="0" borderId="176" applyNumberFormat="0" applyFill="0" applyAlignment="0" applyProtection="0"/>
    <xf numFmtId="178" fontId="17" fillId="76" borderId="172" applyNumberFormat="0" applyProtection="0">
      <alignment horizontal="left" vertical="center" indent="1"/>
    </xf>
    <xf numFmtId="178" fontId="70" fillId="74" borderId="172" applyNumberFormat="0" applyProtection="0">
      <alignment horizontal="left" vertical="top" indent="1"/>
    </xf>
    <xf numFmtId="173" fontId="40" fillId="0" borderId="169" applyFill="0"/>
    <xf numFmtId="178" fontId="70" fillId="75" borderId="172" applyNumberFormat="0" applyProtection="0">
      <alignment horizontal="left" vertical="top" indent="1"/>
    </xf>
    <xf numFmtId="178" fontId="70" fillId="75" borderId="172" applyNumberFormat="0" applyProtection="0">
      <alignment horizontal="left" vertical="top" indent="1"/>
    </xf>
    <xf numFmtId="178" fontId="70" fillId="63" borderId="172" applyNumberFormat="0" applyProtection="0">
      <alignment horizontal="left" vertical="top" indent="1"/>
    </xf>
    <xf numFmtId="4" fontId="70" fillId="74" borderId="173" applyNumberFormat="0" applyProtection="0">
      <alignment horizontal="left" vertical="center" indent="1"/>
    </xf>
    <xf numFmtId="4" fontId="70" fillId="62" borderId="170" applyNumberFormat="0" applyProtection="0">
      <alignment vertical="center"/>
    </xf>
    <xf numFmtId="178" fontId="17"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65" fillId="58" borderId="170" applyNumberFormat="0" applyAlignment="0" applyProtection="0"/>
    <xf numFmtId="178" fontId="70" fillId="74" borderId="172" applyNumberFormat="0" applyProtection="0">
      <alignment horizontal="left" vertical="top" indent="1"/>
    </xf>
    <xf numFmtId="178" fontId="70" fillId="57" borderId="170" applyNumberFormat="0" applyFont="0" applyAlignment="0" applyProtection="0"/>
    <xf numFmtId="4" fontId="76" fillId="77" borderId="170" applyNumberFormat="0" applyProtection="0">
      <alignment horizontal="right" vertical="center"/>
    </xf>
    <xf numFmtId="178" fontId="17" fillId="74" borderId="172" applyNumberFormat="0" applyProtection="0">
      <alignment horizontal="left" vertical="top" indent="1"/>
    </xf>
    <xf numFmtId="178" fontId="70" fillId="63" borderId="172" applyNumberFormat="0" applyProtection="0">
      <alignment horizontal="left" vertical="top" indent="1"/>
    </xf>
    <xf numFmtId="178" fontId="17" fillId="75" borderId="172" applyNumberFormat="0" applyProtection="0">
      <alignment horizontal="left" vertical="top" indent="1"/>
    </xf>
    <xf numFmtId="4" fontId="70" fillId="64" borderId="170" applyNumberFormat="0" applyProtection="0">
      <alignment horizontal="right" vertical="center"/>
    </xf>
    <xf numFmtId="179" fontId="6" fillId="166" borderId="177">
      <alignment horizontal="right" vertical="center"/>
      <protection locked="0"/>
    </xf>
    <xf numFmtId="37" fontId="40" fillId="0" borderId="175" applyNumberFormat="0"/>
    <xf numFmtId="178" fontId="70" fillId="74" borderId="172" applyNumberFormat="0" applyProtection="0">
      <alignment horizontal="left" vertical="top" indent="1"/>
    </xf>
    <xf numFmtId="178" fontId="70" fillId="63" borderId="172" applyNumberFormat="0" applyProtection="0">
      <alignment horizontal="left" vertical="top" indent="1"/>
    </xf>
    <xf numFmtId="4" fontId="70" fillId="73" borderId="173" applyNumberFormat="0" applyProtection="0">
      <alignment horizontal="left" vertical="center" indent="1"/>
    </xf>
    <xf numFmtId="4" fontId="80" fillId="111" borderId="170" applyNumberFormat="0" applyProtection="0">
      <alignment vertical="center"/>
    </xf>
    <xf numFmtId="178" fontId="39" fillId="80" borderId="177">
      <alignment vertical="center"/>
    </xf>
    <xf numFmtId="178" fontId="39" fillId="82" borderId="177">
      <alignment vertical="center"/>
      <protection locked="0"/>
    </xf>
    <xf numFmtId="178" fontId="68" fillId="108" borderId="171" applyNumberFormat="0" applyAlignment="0" applyProtection="0"/>
    <xf numFmtId="178" fontId="78" fillId="108" borderId="170" applyNumberFormat="0" applyAlignment="0" applyProtection="0"/>
    <xf numFmtId="178" fontId="30" fillId="0" borderId="176" applyNumberFormat="0" applyFill="0" applyAlignment="0" applyProtection="0"/>
    <xf numFmtId="4" fontId="73" fillId="78" borderId="172" applyNumberFormat="0" applyProtection="0">
      <alignment vertical="center"/>
    </xf>
    <xf numFmtId="178" fontId="70" fillId="75" borderId="172" applyNumberFormat="0" applyProtection="0">
      <alignment horizontal="left" vertical="top" indent="1"/>
    </xf>
    <xf numFmtId="4" fontId="70" fillId="69" borderId="170" applyNumberFormat="0" applyProtection="0">
      <alignment horizontal="right" vertical="center"/>
    </xf>
    <xf numFmtId="178" fontId="70" fillId="57" borderId="170" applyNumberFormat="0" applyFont="0" applyAlignment="0" applyProtection="0"/>
    <xf numFmtId="178" fontId="70" fillId="63" borderId="172" applyNumberFormat="0" applyProtection="0">
      <alignment horizontal="left" vertical="top" indent="1"/>
    </xf>
    <xf numFmtId="178" fontId="70" fillId="75" borderId="172" applyNumberFormat="0" applyProtection="0">
      <alignment horizontal="left" vertical="top" indent="1"/>
    </xf>
    <xf numFmtId="4" fontId="80" fillId="111" borderId="170" applyNumberFormat="0" applyProtection="0">
      <alignment vertical="center"/>
    </xf>
    <xf numFmtId="4" fontId="70" fillId="69" borderId="170" applyNumberFormat="0" applyProtection="0">
      <alignment horizontal="right" vertical="center"/>
    </xf>
    <xf numFmtId="178" fontId="68" fillId="108" borderId="171" applyNumberFormat="0" applyAlignment="0" applyProtection="0"/>
    <xf numFmtId="178" fontId="70" fillId="75" borderId="172" applyNumberFormat="0" applyProtection="0">
      <alignment horizontal="left" vertical="top" indent="1"/>
    </xf>
    <xf numFmtId="4" fontId="70" fillId="68" borderId="170" applyNumberFormat="0" applyProtection="0">
      <alignment horizontal="right" vertical="center"/>
    </xf>
    <xf numFmtId="178" fontId="73" fillId="78" borderId="172" applyNumberFormat="0" applyProtection="0">
      <alignment horizontal="left" vertical="top" indent="1"/>
    </xf>
    <xf numFmtId="178" fontId="70" fillId="76" borderId="172" applyNumberFormat="0" applyProtection="0">
      <alignment horizontal="left" vertical="top" indent="1"/>
    </xf>
    <xf numFmtId="178" fontId="70" fillId="57" borderId="170" applyNumberFormat="0" applyFont="0" applyAlignment="0" applyProtection="0"/>
    <xf numFmtId="178" fontId="70" fillId="74" borderId="172" applyNumberFormat="0" applyProtection="0">
      <alignment horizontal="left" vertical="top" indent="1"/>
    </xf>
    <xf numFmtId="178" fontId="70" fillId="57" borderId="170" applyNumberFormat="0" applyFont="0" applyAlignment="0" applyProtection="0"/>
    <xf numFmtId="4" fontId="70" fillId="112" borderId="170" applyNumberFormat="0" applyProtection="0">
      <alignment horizontal="right" vertical="center"/>
    </xf>
    <xf numFmtId="178" fontId="70" fillId="57" borderId="170" applyNumberFormat="0" applyFont="0" applyAlignment="0" applyProtection="0"/>
    <xf numFmtId="178" fontId="70" fillId="76" borderId="172" applyNumberFormat="0" applyProtection="0">
      <alignment horizontal="left" vertical="top" indent="1"/>
    </xf>
    <xf numFmtId="4" fontId="75" fillId="79" borderId="173" applyNumberFormat="0" applyProtection="0">
      <alignment horizontal="left" vertical="center"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4" fontId="70" fillId="111" borderId="170" applyNumberFormat="0" applyProtection="0">
      <alignment horizontal="left" vertical="center" indent="1"/>
    </xf>
    <xf numFmtId="4" fontId="70" fillId="74" borderId="173" applyNumberFormat="0" applyProtection="0">
      <alignment horizontal="left" vertical="center" indent="1"/>
    </xf>
    <xf numFmtId="4" fontId="75" fillId="79" borderId="173" applyNumberFormat="0" applyProtection="0">
      <alignment horizontal="left" vertical="center" indent="1"/>
    </xf>
    <xf numFmtId="178" fontId="70" fillId="74" borderId="172" applyNumberFormat="0" applyProtection="0">
      <alignment horizontal="left" vertical="top" indent="1"/>
    </xf>
    <xf numFmtId="178" fontId="70" fillId="84" borderId="170" applyNumberFormat="0" applyProtection="0">
      <alignment horizontal="left" vertical="center" indent="1"/>
    </xf>
    <xf numFmtId="178" fontId="70" fillId="113" borderId="170" applyNumberFormat="0" applyProtection="0">
      <alignment horizontal="left" vertical="center" indent="1"/>
    </xf>
    <xf numFmtId="4" fontId="70" fillId="73" borderId="173" applyNumberFormat="0" applyProtection="0">
      <alignment horizontal="left" vertical="center" indent="1"/>
    </xf>
    <xf numFmtId="4" fontId="75" fillId="79" borderId="173" applyNumberFormat="0" applyProtection="0">
      <alignment horizontal="left" vertical="center"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178" fontId="17" fillId="75" borderId="172" applyNumberFormat="0" applyProtection="0">
      <alignment horizontal="left" vertical="center" indent="1"/>
    </xf>
    <xf numFmtId="178" fontId="70" fillId="74" borderId="172" applyNumberFormat="0" applyProtection="0">
      <alignment horizontal="left" vertical="top" indent="1"/>
    </xf>
    <xf numFmtId="178" fontId="70" fillId="57" borderId="170" applyNumberFormat="0" applyFont="0" applyAlignment="0" applyProtection="0"/>
    <xf numFmtId="4" fontId="80" fillId="81" borderId="170" applyNumberFormat="0" applyProtection="0">
      <alignment horizontal="right" vertical="center"/>
    </xf>
    <xf numFmtId="178" fontId="70" fillId="76" borderId="172" applyNumberFormat="0" applyProtection="0">
      <alignment horizontal="left" vertical="top" indent="1"/>
    </xf>
    <xf numFmtId="178" fontId="70" fillId="63" borderId="172" applyNumberFormat="0" applyProtection="0">
      <alignment horizontal="left" vertical="top" indent="1"/>
    </xf>
    <xf numFmtId="4" fontId="70" fillId="63" borderId="173" applyNumberFormat="0" applyProtection="0">
      <alignment horizontal="left" vertical="center" indent="1"/>
    </xf>
    <xf numFmtId="4" fontId="80" fillId="111" borderId="170" applyNumberFormat="0" applyProtection="0">
      <alignment vertical="center"/>
    </xf>
    <xf numFmtId="177" fontId="6" fillId="165" borderId="177">
      <alignment vertical="center"/>
    </xf>
    <xf numFmtId="178" fontId="73" fillId="63" borderId="172" applyNumberFormat="0" applyProtection="0">
      <alignment horizontal="left" vertical="top" indent="1"/>
    </xf>
    <xf numFmtId="178" fontId="17" fillId="74" borderId="172" applyNumberFormat="0" applyProtection="0">
      <alignment horizontal="left" vertical="top" indent="1"/>
    </xf>
    <xf numFmtId="4" fontId="70" fillId="69" borderId="170" applyNumberFormat="0" applyProtection="0">
      <alignment horizontal="right" vertical="center"/>
    </xf>
    <xf numFmtId="180" fontId="39" fillId="147" borderId="177">
      <alignment horizontal="right" vertical="center"/>
      <protection locked="0"/>
    </xf>
    <xf numFmtId="182" fontId="39" fillId="80" borderId="177">
      <alignment vertical="center"/>
    </xf>
    <xf numFmtId="178" fontId="39" fillId="82" borderId="177">
      <alignment vertical="center"/>
      <protection locked="0"/>
    </xf>
    <xf numFmtId="178" fontId="70" fillId="57" borderId="170" applyNumberFormat="0" applyFont="0" applyAlignment="0" applyProtection="0"/>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112" borderId="170" applyNumberFormat="0" applyProtection="0">
      <alignment horizontal="right" vertical="center"/>
    </xf>
    <xf numFmtId="178" fontId="70" fillId="57" borderId="170" applyNumberFormat="0" applyFont="0" applyAlignment="0" applyProtection="0"/>
    <xf numFmtId="178" fontId="70" fillId="75" borderId="172" applyNumberFormat="0" applyProtection="0">
      <alignment horizontal="left" vertical="top" indent="1"/>
    </xf>
    <xf numFmtId="4" fontId="70" fillId="69" borderId="170" applyNumberFormat="0" applyProtection="0">
      <alignment horizontal="right" vertical="center"/>
    </xf>
    <xf numFmtId="4" fontId="70" fillId="74" borderId="173" applyNumberFormat="0" applyProtection="0">
      <alignment horizontal="left" vertical="center" indent="1"/>
    </xf>
    <xf numFmtId="178" fontId="17" fillId="74" borderId="172" applyNumberFormat="0" applyProtection="0">
      <alignment horizontal="left" vertical="top" indent="1"/>
    </xf>
    <xf numFmtId="178" fontId="70" fillId="63" borderId="172" applyNumberFormat="0" applyProtection="0">
      <alignment horizontal="left" vertical="top" indent="1"/>
    </xf>
    <xf numFmtId="4" fontId="70" fillId="63" borderId="170" applyNumberFormat="0" applyProtection="0">
      <alignment horizontal="right" vertical="center"/>
    </xf>
    <xf numFmtId="178" fontId="70" fillId="74" borderId="172" applyNumberFormat="0" applyProtection="0">
      <alignment horizontal="left" vertical="top" indent="1"/>
    </xf>
    <xf numFmtId="178" fontId="17" fillId="76" borderId="172" applyNumberFormat="0" applyProtection="0">
      <alignment horizontal="left" vertical="center" indent="1"/>
    </xf>
    <xf numFmtId="4" fontId="70" fillId="63" borderId="173" applyNumberFormat="0" applyProtection="0">
      <alignment horizontal="left" vertical="center" indent="1"/>
    </xf>
    <xf numFmtId="178" fontId="17" fillId="76" borderId="172" applyNumberFormat="0" applyProtection="0">
      <alignment horizontal="left" vertical="top" indent="1"/>
    </xf>
    <xf numFmtId="178" fontId="70" fillId="57" borderId="170" applyNumberFormat="0" applyFont="0" applyAlignment="0" applyProtection="0"/>
    <xf numFmtId="4" fontId="17" fillId="75" borderId="173" applyNumberFormat="0" applyProtection="0">
      <alignment horizontal="left" vertical="center" indent="1"/>
    </xf>
    <xf numFmtId="178" fontId="68" fillId="108" borderId="171" applyNumberFormat="0" applyAlignment="0" applyProtection="0"/>
    <xf numFmtId="178" fontId="70" fillId="74" borderId="170" applyNumberFormat="0" applyProtection="0">
      <alignment horizontal="left" vertical="center" indent="1"/>
    </xf>
    <xf numFmtId="4" fontId="70" fillId="64" borderId="170" applyNumberFormat="0" applyProtection="0">
      <alignment horizontal="right" vertical="center"/>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17" fillId="63" borderId="172" applyNumberFormat="0" applyProtection="0">
      <alignment horizontal="left" vertical="top" indent="1"/>
    </xf>
    <xf numFmtId="178" fontId="70" fillId="63" borderId="172" applyNumberFormat="0" applyProtection="0">
      <alignment horizontal="left" vertical="top" indent="1"/>
    </xf>
    <xf numFmtId="178" fontId="17" fillId="75" borderId="172" applyNumberFormat="0" applyProtection="0">
      <alignment horizontal="left" vertical="center" indent="1"/>
    </xf>
    <xf numFmtId="178" fontId="74" fillId="62" borderId="172" applyNumberFormat="0" applyProtection="0">
      <alignment horizontal="left" vertical="top"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65" fillId="58" borderId="170" applyNumberFormat="0" applyAlignment="0" applyProtection="0"/>
    <xf numFmtId="178" fontId="70" fillId="74" borderId="172" applyNumberFormat="0" applyProtection="0">
      <alignment horizontal="left" vertical="top" indent="1"/>
    </xf>
    <xf numFmtId="178" fontId="78" fillId="108" borderId="170" applyNumberFormat="0" applyAlignment="0" applyProtection="0"/>
    <xf numFmtId="178" fontId="30" fillId="0" borderId="176" applyNumberFormat="0" applyFill="0" applyAlignment="0" applyProtection="0"/>
    <xf numFmtId="178" fontId="70" fillId="74" borderId="172" applyNumberFormat="0" applyProtection="0">
      <alignment horizontal="left" vertical="top" indent="1"/>
    </xf>
    <xf numFmtId="178" fontId="70" fillId="76" borderId="170" applyNumberFormat="0" applyProtection="0">
      <alignment horizontal="left" vertical="center" indent="1"/>
    </xf>
    <xf numFmtId="178" fontId="70" fillId="75" borderId="172" applyNumberFormat="0" applyProtection="0">
      <alignment horizontal="left" vertical="top" indent="1"/>
    </xf>
    <xf numFmtId="4" fontId="70" fillId="67" borderId="170" applyNumberFormat="0" applyProtection="0">
      <alignment horizontal="right" vertical="center"/>
    </xf>
    <xf numFmtId="178" fontId="70" fillId="57" borderId="170" applyNumberFormat="0" applyFont="0" applyAlignment="0" applyProtection="0"/>
    <xf numFmtId="178" fontId="30" fillId="0" borderId="176" applyNumberFormat="0" applyFill="0" applyAlignment="0" applyProtection="0"/>
    <xf numFmtId="178" fontId="70" fillId="74" borderId="172" applyNumberFormat="0" applyProtection="0">
      <alignment horizontal="left" vertical="top" indent="1"/>
    </xf>
    <xf numFmtId="178" fontId="70" fillId="63" borderId="172" applyNumberFormat="0" applyProtection="0">
      <alignment horizontal="left" vertical="top" indent="1"/>
    </xf>
    <xf numFmtId="4" fontId="70" fillId="63" borderId="170" applyNumberFormat="0" applyProtection="0">
      <alignment horizontal="right" vertical="center"/>
    </xf>
    <xf numFmtId="4" fontId="70" fillId="96" borderId="170" applyNumberFormat="0" applyProtection="0">
      <alignment horizontal="left" vertical="center" indent="1"/>
    </xf>
    <xf numFmtId="178" fontId="39" fillId="80" borderId="177">
      <alignment vertical="center"/>
    </xf>
    <xf numFmtId="180" fontId="39" fillId="82" borderId="177">
      <alignment vertical="center"/>
      <protection locked="0"/>
    </xf>
    <xf numFmtId="180" fontId="39" fillId="129" borderId="177">
      <alignment vertical="center"/>
    </xf>
    <xf numFmtId="178" fontId="65" fillId="58" borderId="170" applyNumberFormat="0" applyAlignment="0" applyProtection="0"/>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72" borderId="170" applyNumberFormat="0" applyProtection="0">
      <alignment horizontal="right" vertical="center"/>
    </xf>
    <xf numFmtId="178" fontId="70" fillId="57" borderId="170" applyNumberFormat="0" applyFont="0" applyAlignment="0" applyProtection="0"/>
    <xf numFmtId="178" fontId="65" fillId="58" borderId="170" applyNumberFormat="0" applyAlignment="0" applyProtection="0"/>
    <xf numFmtId="4" fontId="70" fillId="69" borderId="170" applyNumberFormat="0" applyProtection="0">
      <alignment horizontal="right" vertical="center"/>
    </xf>
    <xf numFmtId="37" fontId="40" fillId="0" borderId="175" applyNumberFormat="0"/>
    <xf numFmtId="4" fontId="70" fillId="111" borderId="170" applyNumberFormat="0" applyProtection="0">
      <alignment horizontal="left" vertical="center" indent="1"/>
    </xf>
    <xf numFmtId="178" fontId="70" fillId="74" borderId="172" applyNumberFormat="0" applyProtection="0">
      <alignment horizontal="left" vertical="top" indent="1"/>
    </xf>
    <xf numFmtId="178" fontId="70" fillId="57" borderId="170" applyNumberFormat="0" applyFont="0" applyAlignment="0" applyProtection="0"/>
    <xf numFmtId="4" fontId="70" fillId="62" borderId="170" applyNumberFormat="0" applyProtection="0">
      <alignment vertical="center"/>
    </xf>
    <xf numFmtId="178" fontId="73" fillId="63" borderId="172" applyNumberFormat="0" applyProtection="0">
      <alignment horizontal="left" vertical="top" indent="1"/>
    </xf>
    <xf numFmtId="178" fontId="70" fillId="76" borderId="172" applyNumberFormat="0" applyProtection="0">
      <alignment horizontal="left" vertical="top" indent="1"/>
    </xf>
    <xf numFmtId="178" fontId="78" fillId="108" borderId="170" applyNumberFormat="0" applyAlignment="0" applyProtection="0"/>
    <xf numFmtId="178" fontId="70" fillId="74" borderId="172" applyNumberFormat="0" applyProtection="0">
      <alignment horizontal="left" vertical="top" indent="1"/>
    </xf>
    <xf numFmtId="178" fontId="65" fillId="58" borderId="170" applyNumberFormat="0" applyAlignment="0" applyProtection="0"/>
    <xf numFmtId="178" fontId="17" fillId="75" borderId="172" applyNumberFormat="0" applyProtection="0">
      <alignment horizontal="left" vertical="center" indent="1"/>
    </xf>
    <xf numFmtId="178" fontId="70" fillId="76" borderId="172" applyNumberFormat="0" applyProtection="0">
      <alignment horizontal="left" vertical="top" indent="1"/>
    </xf>
    <xf numFmtId="4" fontId="80" fillId="81" borderId="170" applyNumberFormat="0" applyProtection="0">
      <alignment horizontal="right" vertical="center"/>
    </xf>
    <xf numFmtId="178" fontId="70" fillId="113" borderId="170" applyNumberFormat="0" applyProtection="0">
      <alignment horizontal="left" vertical="center" indent="1"/>
    </xf>
    <xf numFmtId="178" fontId="70" fillId="76" borderId="172" applyNumberFormat="0" applyProtection="0">
      <alignment horizontal="left" vertical="top" indent="1"/>
    </xf>
    <xf numFmtId="4" fontId="70" fillId="68" borderId="170" applyNumberFormat="0" applyProtection="0">
      <alignment horizontal="right" vertical="center"/>
    </xf>
    <xf numFmtId="4" fontId="17" fillId="75" borderId="173" applyNumberFormat="0" applyProtection="0">
      <alignment horizontal="left" vertical="center" indent="1"/>
    </xf>
    <xf numFmtId="178" fontId="70" fillId="75" borderId="172" applyNumberFormat="0" applyProtection="0">
      <alignment horizontal="left" vertical="top" indent="1"/>
    </xf>
    <xf numFmtId="178" fontId="70" fillId="57" borderId="161" applyNumberFormat="0" applyFont="0" applyAlignment="0" applyProtection="0"/>
    <xf numFmtId="178" fontId="65" fillId="58" borderId="161" applyNumberFormat="0" applyAlignment="0" applyProtection="0"/>
    <xf numFmtId="178" fontId="70" fillId="76" borderId="163" applyNumberFormat="0" applyProtection="0">
      <alignment horizontal="left" vertical="top" indent="1"/>
    </xf>
    <xf numFmtId="178" fontId="70" fillId="63" borderId="163" applyNumberFormat="0" applyProtection="0">
      <alignment horizontal="left" vertical="top" indent="1"/>
    </xf>
    <xf numFmtId="4" fontId="70" fillId="0" borderId="161" applyNumberFormat="0" applyProtection="0">
      <alignment horizontal="right" vertical="center"/>
    </xf>
    <xf numFmtId="178" fontId="70" fillId="57" borderId="161" applyNumberFormat="0" applyFont="0" applyAlignment="0" applyProtection="0"/>
    <xf numFmtId="178" fontId="78" fillId="108" borderId="161" applyNumberFormat="0" applyAlignment="0" applyProtection="0"/>
    <xf numFmtId="178" fontId="68" fillId="108" borderId="162" applyNumberFormat="0" applyAlignment="0" applyProtection="0"/>
    <xf numFmtId="178" fontId="70" fillId="57" borderId="161" applyNumberFormat="0" applyFont="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71" borderId="161" applyNumberFormat="0" applyProtection="0">
      <alignment horizontal="right" vertical="center"/>
    </xf>
    <xf numFmtId="4" fontId="70" fillId="73" borderId="164" applyNumberFormat="0" applyProtection="0">
      <alignment horizontal="left" vertical="center" indent="1"/>
    </xf>
    <xf numFmtId="4" fontId="70" fillId="74"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178" fontId="17" fillId="75" borderId="163" applyNumberFormat="0" applyProtection="0">
      <alignment horizontal="left" vertical="top" indent="1"/>
    </xf>
    <xf numFmtId="178" fontId="70" fillId="76"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75" borderId="163" applyNumberFormat="0" applyProtection="0">
      <alignment horizontal="left" vertical="top" indent="1"/>
    </xf>
    <xf numFmtId="4" fontId="70" fillId="64" borderId="161" applyNumberFormat="0" applyProtection="0">
      <alignment horizontal="right" vertical="center"/>
    </xf>
    <xf numFmtId="37" fontId="40" fillId="0" borderId="27" applyNumberFormat="0"/>
    <xf numFmtId="178" fontId="70" fillId="63" borderId="163" applyNumberFormat="0" applyProtection="0">
      <alignment horizontal="left" vertical="top" indent="1"/>
    </xf>
    <xf numFmtId="4" fontId="76" fillId="77" borderId="161" applyNumberFormat="0" applyProtection="0">
      <alignment horizontal="right" vertical="center"/>
    </xf>
    <xf numFmtId="4" fontId="75" fillId="79" borderId="164" applyNumberFormat="0" applyProtection="0">
      <alignment horizontal="left" vertical="center" indent="1"/>
    </xf>
    <xf numFmtId="178" fontId="73" fillId="63" borderId="163" applyNumberFormat="0" applyProtection="0">
      <alignment horizontal="left" vertical="top" indent="1"/>
    </xf>
    <xf numFmtId="4" fontId="70" fillId="96" borderId="161" applyNumberFormat="0" applyProtection="0">
      <alignment horizontal="left" vertical="center" indent="1"/>
    </xf>
    <xf numFmtId="4" fontId="80" fillId="81" borderId="161" applyNumberFormat="0" applyProtection="0">
      <alignment horizontal="right" vertical="center"/>
    </xf>
    <xf numFmtId="4" fontId="70" fillId="0" borderId="161" applyNumberFormat="0" applyProtection="0">
      <alignment horizontal="right" vertical="center"/>
    </xf>
    <xf numFmtId="178" fontId="73" fillId="78" borderId="163" applyNumberFormat="0" applyProtection="0">
      <alignment horizontal="left" vertical="top" indent="1"/>
    </xf>
    <xf numFmtId="4" fontId="73" fillId="84" borderId="163" applyNumberFormat="0" applyProtection="0">
      <alignment horizontal="left" vertical="center" indent="1"/>
    </xf>
    <xf numFmtId="4" fontId="73" fillId="78" borderId="163" applyNumberFormat="0" applyProtection="0">
      <alignment vertical="center"/>
    </xf>
    <xf numFmtId="178" fontId="72" fillId="75" borderId="165" applyBorder="0"/>
    <xf numFmtId="178" fontId="70" fillId="75"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70" fillId="63" borderId="161" applyNumberFormat="0" applyProtection="0">
      <alignment horizontal="right" vertical="center"/>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2" borderId="161" applyNumberFormat="0" applyProtection="0">
      <alignment horizontal="right" vertical="center"/>
    </xf>
    <xf numFmtId="4" fontId="70" fillId="71" borderId="161" applyNumberFormat="0" applyProtection="0">
      <alignment horizontal="right" vertical="center"/>
    </xf>
    <xf numFmtId="4" fontId="70" fillId="70" borderId="161" applyNumberFormat="0" applyProtection="0">
      <alignment horizontal="right" vertical="center"/>
    </xf>
    <xf numFmtId="4" fontId="70" fillId="69"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3" fillId="63" borderId="163" applyNumberFormat="0" applyProtection="0">
      <alignment horizontal="left" vertical="top" indent="1"/>
    </xf>
    <xf numFmtId="4" fontId="80" fillId="81" borderId="161" applyNumberFormat="0" applyProtection="0">
      <alignment horizontal="right" vertical="center"/>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4" borderId="161"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center"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75" borderId="163" applyNumberFormat="0" applyProtection="0">
      <alignment horizontal="left" vertical="center" indent="1"/>
    </xf>
    <xf numFmtId="178" fontId="70" fillId="84" borderId="161" applyNumberFormat="0" applyProtection="0">
      <alignment horizontal="left" vertical="center" indent="1"/>
    </xf>
    <xf numFmtId="4" fontId="73" fillId="84" borderId="172" applyNumberFormat="0" applyProtection="0">
      <alignment horizontal="left" vertical="center" indent="1"/>
    </xf>
    <xf numFmtId="178" fontId="70" fillId="74" borderId="172" applyNumberFormat="0" applyProtection="0">
      <alignment horizontal="left" vertical="top" indent="1"/>
    </xf>
    <xf numFmtId="4" fontId="70" fillId="66" borderId="173" applyNumberFormat="0" applyProtection="0">
      <alignment horizontal="right" vertical="center"/>
    </xf>
    <xf numFmtId="178" fontId="70" fillId="75" borderId="172" applyNumberFormat="0" applyProtection="0">
      <alignment horizontal="left" vertical="top" indent="1"/>
    </xf>
    <xf numFmtId="4" fontId="70" fillId="67" borderId="170" applyNumberFormat="0" applyProtection="0">
      <alignment horizontal="right" vertical="center"/>
    </xf>
    <xf numFmtId="178" fontId="70" fillId="74" borderId="172" applyNumberFormat="0" applyProtection="0">
      <alignment horizontal="left" vertical="top" indent="1"/>
    </xf>
    <xf numFmtId="178" fontId="70" fillId="76" borderId="172" applyNumberFormat="0" applyProtection="0">
      <alignment horizontal="left" vertical="top" indent="1"/>
    </xf>
    <xf numFmtId="178" fontId="68" fillId="108" borderId="171" applyNumberFormat="0" applyAlignment="0" applyProtection="0"/>
    <xf numFmtId="4" fontId="70" fillId="66" borderId="173" applyNumberFormat="0" applyProtection="0">
      <alignment horizontal="right" vertical="center"/>
    </xf>
    <xf numFmtId="178" fontId="70" fillId="76" borderId="172" applyNumberFormat="0" applyProtection="0">
      <alignment horizontal="left" vertical="top" indent="1"/>
    </xf>
    <xf numFmtId="178" fontId="17" fillId="76" borderId="172" applyNumberFormat="0" applyProtection="0">
      <alignment horizontal="left" vertical="top" indent="1"/>
    </xf>
    <xf numFmtId="178" fontId="70" fillId="74" borderId="172" applyNumberFormat="0" applyProtection="0">
      <alignment horizontal="left" vertical="top"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72" borderId="170" applyNumberFormat="0" applyProtection="0">
      <alignment horizontal="right" vertical="center"/>
    </xf>
    <xf numFmtId="178" fontId="70" fillId="57" borderId="170" applyNumberFormat="0" applyFont="0" applyAlignment="0" applyProtection="0"/>
    <xf numFmtId="180" fontId="6" fillId="146" borderId="177">
      <alignment vertical="center"/>
    </xf>
    <xf numFmtId="4" fontId="80" fillId="82" borderId="177" applyNumberFormat="0" applyProtection="0">
      <alignment vertical="center"/>
    </xf>
    <xf numFmtId="178" fontId="70" fillId="76" borderId="172" applyNumberFormat="0" applyProtection="0">
      <alignment horizontal="left" vertical="top" indent="1"/>
    </xf>
    <xf numFmtId="4" fontId="70" fillId="63" borderId="161" applyNumberFormat="0" applyProtection="0">
      <alignment horizontal="right" vertical="center"/>
    </xf>
    <xf numFmtId="4" fontId="17" fillId="75" borderId="164" applyNumberFormat="0" applyProtection="0">
      <alignment horizontal="left" vertical="center" indent="1"/>
    </xf>
    <xf numFmtId="4" fontId="70" fillId="72" borderId="161" applyNumberFormat="0" applyProtection="0">
      <alignment horizontal="right" vertical="center"/>
    </xf>
    <xf numFmtId="4" fontId="70" fillId="70"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178" fontId="74" fillId="62" borderId="163" applyNumberFormat="0" applyProtection="0">
      <alignment horizontal="left" vertical="top" indent="1"/>
    </xf>
    <xf numFmtId="4" fontId="80" fillId="111" borderId="161" applyNumberFormat="0" applyProtection="0">
      <alignment vertical="center"/>
    </xf>
    <xf numFmtId="178" fontId="70" fillId="75" borderId="172" applyNumberFormat="0" applyProtection="0">
      <alignment horizontal="left" vertical="top" indent="1"/>
    </xf>
    <xf numFmtId="180" fontId="39" fillId="147" borderId="177">
      <alignment horizontal="right" vertical="center"/>
      <protection locked="0"/>
    </xf>
    <xf numFmtId="171" fontId="39" fillId="82" borderId="177">
      <alignment vertical="center"/>
      <protection locked="0"/>
    </xf>
    <xf numFmtId="178" fontId="39" fillId="129" borderId="177">
      <alignment vertical="center"/>
    </xf>
    <xf numFmtId="178" fontId="78" fillId="108" borderId="170" applyNumberFormat="0" applyAlignment="0" applyProtection="0"/>
    <xf numFmtId="178" fontId="73" fillId="78"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4" fontId="70" fillId="74" borderId="173" applyNumberFormat="0" applyProtection="0">
      <alignment horizontal="left" vertical="center" indent="1"/>
    </xf>
    <xf numFmtId="4" fontId="70" fillId="62" borderId="170" applyNumberFormat="0" applyProtection="0">
      <alignment vertical="center"/>
    </xf>
    <xf numFmtId="178" fontId="70" fillId="57" borderId="170" applyNumberFormat="0" applyFont="0" applyAlignment="0" applyProtection="0"/>
    <xf numFmtId="178" fontId="70" fillId="57" borderId="170" applyNumberFormat="0" applyFont="0" applyAlignment="0" applyProtection="0"/>
    <xf numFmtId="178" fontId="17" fillId="76" borderId="172" applyNumberFormat="0" applyProtection="0">
      <alignment horizontal="left" vertical="center" indent="1"/>
    </xf>
    <xf numFmtId="178" fontId="70" fillId="76" borderId="172" applyNumberFormat="0" applyProtection="0">
      <alignment horizontal="left" vertical="top" indent="1"/>
    </xf>
    <xf numFmtId="178" fontId="70" fillId="76" borderId="170" applyNumberFormat="0" applyProtection="0">
      <alignment horizontal="left" vertical="center" indent="1"/>
    </xf>
    <xf numFmtId="178" fontId="70" fillId="57" borderId="170" applyNumberFormat="0" applyFont="0" applyAlignment="0" applyProtection="0"/>
    <xf numFmtId="178" fontId="17" fillId="75" borderId="172" applyNumberFormat="0" applyProtection="0">
      <alignment horizontal="left" vertical="top" indent="1"/>
    </xf>
    <xf numFmtId="178" fontId="30" fillId="0" borderId="176" applyNumberFormat="0" applyFill="0" applyAlignment="0" applyProtection="0"/>
    <xf numFmtId="178" fontId="17"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70" fillId="75"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4" fontId="17" fillId="75" borderId="173" applyNumberFormat="0" applyProtection="0">
      <alignment horizontal="left" vertical="center" indent="1"/>
    </xf>
    <xf numFmtId="178" fontId="70" fillId="76" borderId="172" applyNumberFormat="0" applyProtection="0">
      <alignment horizontal="left" vertical="top" indent="1"/>
    </xf>
    <xf numFmtId="4" fontId="73" fillId="78" borderId="172" applyNumberFormat="0" applyProtection="0">
      <alignment vertical="center"/>
    </xf>
    <xf numFmtId="178" fontId="70" fillId="57" borderId="170" applyNumberFormat="0" applyFont="0" applyAlignment="0" applyProtection="0"/>
    <xf numFmtId="178" fontId="68" fillId="108" borderId="162" applyNumberFormat="0" applyAlignment="0" applyProtection="0"/>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4" fillId="62" borderId="163" applyNumberFormat="0" applyProtection="0">
      <alignment horizontal="left" vertical="top" indent="1"/>
    </xf>
    <xf numFmtId="4" fontId="70" fillId="67" borderId="161" applyNumberFormat="0" applyProtection="0">
      <alignment horizontal="right" vertical="center"/>
    </xf>
    <xf numFmtId="4" fontId="70" fillId="70" borderId="161" applyNumberFormat="0" applyProtection="0">
      <alignment horizontal="right" vertical="center"/>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178" fontId="73" fillId="78" borderId="163" applyNumberFormat="0" applyProtection="0">
      <alignment horizontal="left" vertical="top" indent="1"/>
    </xf>
    <xf numFmtId="4" fontId="80" fillId="81" borderId="161" applyNumberFormat="0" applyProtection="0">
      <alignment horizontal="right" vertical="center"/>
    </xf>
    <xf numFmtId="178" fontId="73" fillId="63" borderId="163" applyNumberFormat="0" applyProtection="0">
      <alignment horizontal="left" vertical="top" indent="1"/>
    </xf>
    <xf numFmtId="178" fontId="30" fillId="0" borderId="166" applyNumberFormat="0" applyFill="0" applyAlignment="0" applyProtection="0"/>
    <xf numFmtId="4" fontId="70" fillId="62" borderId="161" applyNumberFormat="0" applyProtection="0">
      <alignment vertical="center"/>
    </xf>
    <xf numFmtId="4" fontId="70" fillId="111" borderId="161" applyNumberFormat="0" applyProtection="0">
      <alignment horizontal="left" vertical="center" indent="1"/>
    </xf>
    <xf numFmtId="4" fontId="70" fillId="64" borderId="161" applyNumberFormat="0" applyProtection="0">
      <alignment horizontal="right" vertical="center"/>
    </xf>
    <xf numFmtId="4" fontId="70" fillId="66" borderId="164" applyNumberFormat="0" applyProtection="0">
      <alignment horizontal="right" vertical="center"/>
    </xf>
    <xf numFmtId="4" fontId="70" fillId="68" borderId="161" applyNumberFormat="0" applyProtection="0">
      <alignment horizontal="right" vertical="center"/>
    </xf>
    <xf numFmtId="4" fontId="70" fillId="70" borderId="161" applyNumberFormat="0" applyProtection="0">
      <alignment horizontal="right" vertical="center"/>
    </xf>
    <xf numFmtId="4" fontId="70" fillId="72" borderId="161" applyNumberFormat="0" applyProtection="0">
      <alignment horizontal="right" vertical="center"/>
    </xf>
    <xf numFmtId="4" fontId="17" fillId="75" borderId="164" applyNumberFormat="0" applyProtection="0">
      <alignment horizontal="left" vertical="center" indent="1"/>
    </xf>
    <xf numFmtId="4" fontId="70" fillId="63" borderId="161" applyNumberFormat="0" applyProtection="0">
      <alignment horizontal="right" vertical="center"/>
    </xf>
    <xf numFmtId="178" fontId="70" fillId="84" borderId="161" applyNumberFormat="0" applyProtection="0">
      <alignment horizontal="left" vertical="center"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4" fontId="70" fillId="64" borderId="161" applyNumberFormat="0" applyProtection="0">
      <alignment horizontal="right" vertical="center"/>
    </xf>
    <xf numFmtId="178" fontId="30" fillId="0" borderId="166" applyNumberFormat="0" applyFill="0" applyAlignment="0" applyProtection="0"/>
    <xf numFmtId="178" fontId="30" fillId="0" borderId="166" applyNumberFormat="0" applyFill="0" applyAlignment="0" applyProtection="0"/>
    <xf numFmtId="178" fontId="70" fillId="113" borderId="161" applyNumberFormat="0" applyProtection="0">
      <alignment horizontal="left" vertical="center" indent="1"/>
    </xf>
    <xf numFmtId="178" fontId="74" fillId="62" borderId="163" applyNumberFormat="0" applyProtection="0">
      <alignment horizontal="left" vertical="top" indent="1"/>
    </xf>
    <xf numFmtId="178" fontId="70" fillId="76" borderId="163" applyNumberFormat="0" applyProtection="0">
      <alignment horizontal="left" vertical="top" indent="1"/>
    </xf>
    <xf numFmtId="4" fontId="70" fillId="63" borderId="161" applyNumberFormat="0" applyProtection="0">
      <alignment horizontal="right" vertical="center"/>
    </xf>
    <xf numFmtId="178" fontId="70" fillId="75" borderId="163" applyNumberFormat="0" applyProtection="0">
      <alignment horizontal="left" vertical="top" indent="1"/>
    </xf>
    <xf numFmtId="178" fontId="70" fillId="76" borderId="163" applyNumberFormat="0" applyProtection="0">
      <alignment horizontal="left" vertical="top" indent="1"/>
    </xf>
    <xf numFmtId="4" fontId="70" fillId="66" borderId="164" applyNumberFormat="0" applyProtection="0">
      <alignment horizontal="right" vertical="center"/>
    </xf>
    <xf numFmtId="4" fontId="70" fillId="68" borderId="161" applyNumberFormat="0" applyProtection="0">
      <alignment horizontal="right" vertical="center"/>
    </xf>
    <xf numFmtId="4" fontId="70" fillId="64" borderId="161" applyNumberFormat="0" applyProtection="0">
      <alignment horizontal="right" vertical="center"/>
    </xf>
    <xf numFmtId="178" fontId="74" fillId="62" borderId="163" applyNumberFormat="0" applyProtection="0">
      <alignment horizontal="left" vertical="top" indent="1"/>
    </xf>
    <xf numFmtId="4" fontId="70" fillId="62" borderId="161" applyNumberFormat="0" applyProtection="0">
      <alignment vertical="center"/>
    </xf>
    <xf numFmtId="178" fontId="30" fillId="0" borderId="166" applyNumberFormat="0" applyFill="0" applyAlignment="0" applyProtection="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178" fontId="17" fillId="75" borderId="163" applyNumberFormat="0" applyProtection="0">
      <alignment horizontal="left" vertical="top" indent="1"/>
    </xf>
    <xf numFmtId="178" fontId="73" fillId="78" borderId="163" applyNumberFormat="0" applyProtection="0">
      <alignment horizontal="left" vertical="top" indent="1"/>
    </xf>
    <xf numFmtId="178" fontId="72" fillId="75" borderId="165" applyBorder="0"/>
    <xf numFmtId="178" fontId="70" fillId="74" borderId="163" applyNumberFormat="0" applyProtection="0">
      <alignment horizontal="left" vertical="top" indent="1"/>
    </xf>
    <xf numFmtId="178" fontId="70" fillId="76" borderId="163" applyNumberFormat="0" applyProtection="0">
      <alignment horizontal="left" vertical="top" indent="1"/>
    </xf>
    <xf numFmtId="178" fontId="70" fillId="76" borderId="161" applyNumberFormat="0" applyProtection="0">
      <alignment horizontal="left" vertical="center"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68" fillId="108" borderId="162"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4" fontId="70" fillId="68" borderId="161" applyNumberFormat="0" applyProtection="0">
      <alignment horizontal="right" vertical="center"/>
    </xf>
    <xf numFmtId="4" fontId="70" fillId="63" borderId="164" applyNumberFormat="0" applyProtection="0">
      <alignment horizontal="left" vertical="center" indent="1"/>
    </xf>
    <xf numFmtId="4" fontId="70" fillId="74" borderId="164" applyNumberFormat="0" applyProtection="0">
      <alignment horizontal="left" vertical="center"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6" borderId="164" applyNumberFormat="0" applyProtection="0">
      <alignment horizontal="right" vertical="center"/>
    </xf>
    <xf numFmtId="4" fontId="70" fillId="96" borderId="161" applyNumberFormat="0" applyProtection="0">
      <alignment horizontal="left" vertical="center" indent="1"/>
    </xf>
    <xf numFmtId="4" fontId="70" fillId="111" borderId="161" applyNumberFormat="0" applyProtection="0">
      <alignment horizontal="left" vertical="center" indent="1"/>
    </xf>
    <xf numFmtId="4" fontId="70" fillId="62" borderId="161" applyNumberFormat="0" applyProtection="0">
      <alignment vertical="center"/>
    </xf>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70" fillId="57" borderId="161" applyNumberFormat="0" applyFont="0" applyAlignment="0" applyProtection="0"/>
    <xf numFmtId="178" fontId="70" fillId="63" borderId="163" applyNumberFormat="0" applyProtection="0">
      <alignment horizontal="left" vertical="top" indent="1"/>
    </xf>
    <xf numFmtId="37" fontId="40" fillId="0" borderId="27" applyNumberFormat="0"/>
    <xf numFmtId="178" fontId="17" fillId="74" borderId="163" applyNumberFormat="0" applyProtection="0">
      <alignment horizontal="left" vertical="top" indent="1"/>
    </xf>
    <xf numFmtId="178" fontId="17" fillId="63" borderId="163" applyNumberFormat="0" applyProtection="0">
      <alignment horizontal="left" vertical="top" indent="1"/>
    </xf>
    <xf numFmtId="178" fontId="70" fillId="74" borderId="163" applyNumberFormat="0" applyProtection="0">
      <alignment horizontal="left" vertical="top" indent="1"/>
    </xf>
    <xf numFmtId="178" fontId="70" fillId="74" borderId="161" applyNumberFormat="0" applyProtection="0">
      <alignment horizontal="left" vertical="center" indent="1"/>
    </xf>
    <xf numFmtId="178" fontId="17" fillId="75" borderId="172" applyNumberFormat="0" applyProtection="0">
      <alignment horizontal="left" vertical="top" indent="1"/>
    </xf>
    <xf numFmtId="178" fontId="70" fillId="75" borderId="172" applyNumberFormat="0" applyProtection="0">
      <alignment horizontal="left" vertical="top" indent="1"/>
    </xf>
    <xf numFmtId="178" fontId="70" fillId="63" borderId="172" applyNumberFormat="0" applyProtection="0">
      <alignment horizontal="left" vertical="top" indent="1"/>
    </xf>
    <xf numFmtId="4" fontId="17" fillId="75" borderId="173" applyNumberFormat="0" applyProtection="0">
      <alignment horizontal="left" vertical="center" indent="1"/>
    </xf>
    <xf numFmtId="178" fontId="30" fillId="0" borderId="176" applyNumberFormat="0" applyFill="0" applyAlignment="0" applyProtection="0"/>
    <xf numFmtId="178" fontId="70" fillId="76"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178" fontId="70" fillId="74" borderId="172" applyNumberFormat="0" applyProtection="0">
      <alignment horizontal="left" vertical="top" indent="1"/>
    </xf>
    <xf numFmtId="178" fontId="70" fillId="57" borderId="170" applyNumberFormat="0" applyFont="0" applyAlignment="0" applyProtection="0"/>
    <xf numFmtId="178" fontId="73" fillId="63" borderId="172" applyNumberFormat="0" applyProtection="0">
      <alignment horizontal="left" vertical="top" indent="1"/>
    </xf>
    <xf numFmtId="178" fontId="17" fillId="74" borderId="172" applyNumberFormat="0" applyProtection="0">
      <alignment horizontal="left" vertical="center" indent="1"/>
    </xf>
    <xf numFmtId="178" fontId="70" fillId="63" borderId="172" applyNumberFormat="0" applyProtection="0">
      <alignment horizontal="left" vertical="top" indent="1"/>
    </xf>
    <xf numFmtId="178" fontId="17" fillId="75" borderId="172" applyNumberFormat="0" applyProtection="0">
      <alignment horizontal="left" vertical="center" indent="1"/>
    </xf>
    <xf numFmtId="178" fontId="74" fillId="62" borderId="172" applyNumberFormat="0" applyProtection="0">
      <alignment horizontal="left" vertical="top" indent="1"/>
    </xf>
    <xf numFmtId="180" fontId="6" fillId="165" borderId="177">
      <alignment vertical="center"/>
    </xf>
    <xf numFmtId="178" fontId="70" fillId="114" borderId="177"/>
    <xf numFmtId="178" fontId="70" fillId="74" borderId="172" applyNumberFormat="0" applyProtection="0">
      <alignment horizontal="left" vertical="top" indent="1"/>
    </xf>
    <xf numFmtId="178" fontId="70" fillId="63" borderId="172" applyNumberFormat="0" applyProtection="0">
      <alignment horizontal="left" vertical="top" indent="1"/>
    </xf>
    <xf numFmtId="4" fontId="70" fillId="71" borderId="170" applyNumberFormat="0" applyProtection="0">
      <alignment horizontal="right" vertical="center"/>
    </xf>
    <xf numFmtId="180" fontId="39" fillId="147" borderId="177">
      <alignment horizontal="right" vertical="center"/>
      <protection locked="0"/>
    </xf>
    <xf numFmtId="177" fontId="39" fillId="80" borderId="177">
      <alignment vertical="center"/>
    </xf>
    <xf numFmtId="182" fontId="39" fillId="82" borderId="177">
      <alignment vertical="center"/>
      <protection locked="0"/>
    </xf>
    <xf numFmtId="178" fontId="70" fillId="57" borderId="170" applyNumberFormat="0" applyFont="0" applyAlignment="0" applyProtection="0"/>
    <xf numFmtId="177" fontId="6" fillId="146" borderId="177">
      <alignment vertical="center"/>
    </xf>
    <xf numFmtId="37" fontId="40" fillId="0" borderId="175" applyNumberFormat="0"/>
    <xf numFmtId="4" fontId="70" fillId="0" borderId="170" applyNumberFormat="0" applyProtection="0">
      <alignment horizontal="right" vertical="center"/>
    </xf>
    <xf numFmtId="178" fontId="70" fillId="75" borderId="172" applyNumberFormat="0" applyProtection="0">
      <alignment horizontal="left" vertical="top" indent="1"/>
    </xf>
    <xf numFmtId="4" fontId="70" fillId="67" borderId="170" applyNumberFormat="0" applyProtection="0">
      <alignment horizontal="right" vertical="center"/>
    </xf>
    <xf numFmtId="178" fontId="65" fillId="58" borderId="170" applyNumberFormat="0" applyAlignment="0" applyProtection="0"/>
    <xf numFmtId="178" fontId="70" fillId="76" borderId="172" applyNumberFormat="0" applyProtection="0">
      <alignment horizontal="left" vertical="top" indent="1"/>
    </xf>
    <xf numFmtId="178" fontId="70" fillId="57" borderId="170" applyNumberFormat="0" applyFont="0" applyAlignment="0" applyProtection="0"/>
    <xf numFmtId="4" fontId="70" fillId="112" borderId="170" applyNumberFormat="0" applyProtection="0">
      <alignment horizontal="right" vertical="center"/>
    </xf>
    <xf numFmtId="4" fontId="70" fillId="73" borderId="173" applyNumberFormat="0" applyProtection="0">
      <alignment horizontal="left" vertical="center"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76" borderId="172" applyNumberFormat="0" applyProtection="0">
      <alignment horizontal="left" vertical="top" indent="1"/>
    </xf>
    <xf numFmtId="4" fontId="73" fillId="78" borderId="172" applyNumberFormat="0" applyProtection="0">
      <alignment vertical="center"/>
    </xf>
    <xf numFmtId="178" fontId="17" fillId="76" borderId="172" applyNumberFormat="0" applyProtection="0">
      <alignment horizontal="left" vertical="top" indent="1"/>
    </xf>
    <xf numFmtId="178" fontId="70" fillId="57" borderId="170" applyNumberFormat="0" applyFont="0" applyAlignment="0" applyProtection="0"/>
    <xf numFmtId="178" fontId="70" fillId="76" borderId="172" applyNumberFormat="0" applyProtection="0">
      <alignment horizontal="left" vertical="top" indent="1"/>
    </xf>
    <xf numFmtId="178" fontId="70" fillId="57" borderId="170" applyNumberFormat="0" applyFont="0" applyAlignment="0" applyProtection="0"/>
    <xf numFmtId="4" fontId="70" fillId="70" borderId="170" applyNumberFormat="0" applyProtection="0">
      <alignment horizontal="right" vertical="center"/>
    </xf>
    <xf numFmtId="178" fontId="70" fillId="57" borderId="170" applyNumberFormat="0" applyFont="0" applyAlignment="0" applyProtection="0"/>
    <xf numFmtId="178" fontId="70" fillId="76" borderId="172" applyNumberFormat="0" applyProtection="0">
      <alignment horizontal="left" vertical="top" indent="1"/>
    </xf>
    <xf numFmtId="178" fontId="70" fillId="63"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68" fillId="108" borderId="171" applyNumberFormat="0" applyAlignment="0" applyProtection="0"/>
    <xf numFmtId="178" fontId="70" fillId="63" borderId="163" applyNumberFormat="0" applyProtection="0">
      <alignment horizontal="left" vertical="top" indent="1"/>
    </xf>
    <xf numFmtId="178" fontId="68" fillId="108" borderId="162" applyNumberFormat="0" applyAlignment="0" applyProtection="0"/>
    <xf numFmtId="178" fontId="68" fillId="108" borderId="162" applyNumberFormat="0" applyAlignment="0" applyProtection="0"/>
    <xf numFmtId="178" fontId="17" fillId="74" borderId="163" applyNumberFormat="0" applyProtection="0">
      <alignment horizontal="left" vertical="top" indent="1"/>
    </xf>
    <xf numFmtId="178" fontId="70" fillId="74" borderId="163" applyNumberFormat="0" applyProtection="0">
      <alignment horizontal="left" vertical="top" indent="1"/>
    </xf>
    <xf numFmtId="4" fontId="70" fillId="63" borderId="173" applyNumberFormat="0" applyProtection="0">
      <alignment horizontal="left" vertical="center" indent="1"/>
    </xf>
    <xf numFmtId="173" fontId="40" fillId="0" borderId="125" applyFill="0"/>
    <xf numFmtId="178" fontId="70" fillId="75" borderId="163" applyNumberFormat="0" applyProtection="0">
      <alignment horizontal="left" vertical="top" indent="1"/>
    </xf>
    <xf numFmtId="4" fontId="70" fillId="63" borderId="164" applyNumberFormat="0" applyProtection="0">
      <alignment horizontal="left" vertical="center" indent="1"/>
    </xf>
    <xf numFmtId="178" fontId="70" fillId="76" borderId="161" applyNumberFormat="0" applyProtection="0">
      <alignment horizontal="left" vertical="center" indent="1"/>
    </xf>
    <xf numFmtId="178" fontId="30" fillId="0" borderId="176" applyNumberFormat="0" applyFill="0" applyAlignment="0" applyProtection="0"/>
    <xf numFmtId="178" fontId="70" fillId="57" borderId="161" applyNumberFormat="0" applyFont="0" applyAlignment="0" applyProtection="0"/>
    <xf numFmtId="178" fontId="70" fillId="74" borderId="163" applyNumberFormat="0" applyProtection="0">
      <alignment horizontal="left" vertical="top" indent="1"/>
    </xf>
    <xf numFmtId="4" fontId="70" fillId="67" borderId="161" applyNumberFormat="0" applyProtection="0">
      <alignment horizontal="right" vertical="center"/>
    </xf>
    <xf numFmtId="178" fontId="70" fillId="63" borderId="163" applyNumberFormat="0" applyProtection="0">
      <alignment horizontal="left" vertical="top" indent="1"/>
    </xf>
    <xf numFmtId="178" fontId="65" fillId="58" borderId="161" applyNumberFormat="0" applyAlignment="0" applyProtection="0"/>
    <xf numFmtId="178" fontId="70" fillId="76" borderId="163" applyNumberFormat="0" applyProtection="0">
      <alignment horizontal="left" vertical="top"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4" fontId="17" fillId="75" borderId="164" applyNumberFormat="0" applyProtection="0">
      <alignment horizontal="left" vertical="center" indent="1"/>
    </xf>
    <xf numFmtId="4" fontId="70" fillId="73" borderId="164" applyNumberFormat="0" applyProtection="0">
      <alignment horizontal="left" vertical="center" indent="1"/>
    </xf>
    <xf numFmtId="4" fontId="70" fillId="71" borderId="161" applyNumberFormat="0" applyProtection="0">
      <alignment horizontal="right" vertical="center"/>
    </xf>
    <xf numFmtId="4" fontId="70" fillId="69" borderId="161" applyNumberFormat="0" applyProtection="0">
      <alignment horizontal="right" vertical="center"/>
    </xf>
    <xf numFmtId="4" fontId="70" fillId="67" borderId="161" applyNumberFormat="0" applyProtection="0">
      <alignment horizontal="right" vertical="center"/>
    </xf>
    <xf numFmtId="4" fontId="70" fillId="112" borderId="161" applyNumberFormat="0" applyProtection="0">
      <alignment horizontal="right" vertical="center"/>
    </xf>
    <xf numFmtId="4" fontId="70" fillId="96" borderId="161" applyNumberFormat="0" applyProtection="0">
      <alignment horizontal="left" vertical="center" indent="1"/>
    </xf>
    <xf numFmtId="4" fontId="80" fillId="111" borderId="161" applyNumberFormat="0" applyProtection="0">
      <alignment vertical="center"/>
    </xf>
    <xf numFmtId="178" fontId="30" fillId="0" borderId="166" applyNumberFormat="0" applyFill="0" applyAlignment="0" applyProtection="0"/>
    <xf numFmtId="178" fontId="78" fillId="108" borderId="161" applyNumberFormat="0" applyAlignment="0" applyProtection="0"/>
    <xf numFmtId="37" fontId="40" fillId="0" borderId="27" applyNumberFormat="0"/>
    <xf numFmtId="4" fontId="76" fillId="77" borderId="161" applyNumberFormat="0" applyProtection="0">
      <alignment horizontal="right" vertical="center"/>
    </xf>
    <xf numFmtId="4" fontId="75" fillId="79" borderId="164" applyNumberFormat="0" applyProtection="0">
      <alignment horizontal="left" vertical="center" indent="1"/>
    </xf>
    <xf numFmtId="4" fontId="70" fillId="96" borderId="161" applyNumberFormat="0" applyProtection="0">
      <alignment horizontal="left" vertical="center" indent="1"/>
    </xf>
    <xf numFmtId="4" fontId="70" fillId="0" borderId="161" applyNumberFormat="0" applyProtection="0">
      <alignment horizontal="right" vertical="center"/>
    </xf>
    <xf numFmtId="4" fontId="73" fillId="84" borderId="163" applyNumberFormat="0" applyProtection="0">
      <alignment horizontal="left" vertical="center" indent="1"/>
    </xf>
    <xf numFmtId="4" fontId="73" fillId="78" borderId="163" applyNumberFormat="0" applyProtection="0">
      <alignment vertical="center"/>
    </xf>
    <xf numFmtId="178" fontId="70" fillId="74" borderId="163" applyNumberFormat="0" applyProtection="0">
      <alignment horizontal="left" vertical="top" indent="1"/>
    </xf>
    <xf numFmtId="178" fontId="17" fillId="74"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17" fillId="76"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113" borderId="161"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4" fontId="70" fillId="72" borderId="161" applyNumberFormat="0" applyProtection="0">
      <alignment horizontal="right" vertical="center"/>
    </xf>
    <xf numFmtId="178" fontId="70" fillId="57" borderId="161" applyNumberFormat="0" applyFont="0" applyAlignment="0" applyProtection="0"/>
    <xf numFmtId="178" fontId="70" fillId="57" borderId="161" applyNumberFormat="0" applyFont="0" applyAlignment="0" applyProtection="0"/>
    <xf numFmtId="178" fontId="70" fillId="75" borderId="163" applyNumberFormat="0" applyProtection="0">
      <alignment horizontal="left" vertical="top" indent="1"/>
    </xf>
    <xf numFmtId="178" fontId="17" fillId="75" borderId="163" applyNumberFormat="0" applyProtection="0">
      <alignment horizontal="left" vertical="center" indent="1"/>
    </xf>
    <xf numFmtId="4" fontId="17" fillId="75" borderId="164" applyNumberFormat="0" applyProtection="0">
      <alignment horizontal="left" vertical="center" indent="1"/>
    </xf>
    <xf numFmtId="4" fontId="70" fillId="69" borderId="161" applyNumberFormat="0" applyProtection="0">
      <alignment horizontal="right" vertical="center"/>
    </xf>
    <xf numFmtId="4" fontId="70" fillId="112" borderId="161" applyNumberFormat="0" applyProtection="0">
      <alignment horizontal="right" vertical="center"/>
    </xf>
    <xf numFmtId="4" fontId="80" fillId="111" borderId="161" applyNumberFormat="0" applyProtection="0">
      <alignment vertical="center"/>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84" borderId="161" applyNumberFormat="0" applyProtection="0">
      <alignment horizontal="left" vertical="center" indent="1"/>
    </xf>
    <xf numFmtId="178" fontId="70" fillId="57" borderId="161" applyNumberFormat="0" applyFont="0" applyAlignment="0" applyProtection="0"/>
    <xf numFmtId="178" fontId="70" fillId="74" borderId="163" applyNumberFormat="0" applyProtection="0">
      <alignment horizontal="left" vertical="top" indent="1"/>
    </xf>
    <xf numFmtId="178" fontId="70" fillId="57" borderId="161" applyNumberFormat="0" applyFont="0" applyAlignment="0" applyProtection="0"/>
    <xf numFmtId="178" fontId="17" fillId="76" borderId="163" applyNumberFormat="0" applyProtection="0">
      <alignment horizontal="left" vertical="top" indent="1"/>
    </xf>
    <xf numFmtId="178" fontId="70" fillId="57" borderId="161" applyNumberFormat="0" applyFont="0" applyAlignment="0" applyProtection="0"/>
    <xf numFmtId="178" fontId="70" fillId="63" borderId="163" applyNumberFormat="0" applyProtection="0">
      <alignment horizontal="left" vertical="top" indent="1"/>
    </xf>
    <xf numFmtId="178" fontId="70" fillId="76"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3" fontId="40" fillId="0" borderId="125" applyFill="0"/>
    <xf numFmtId="178" fontId="70" fillId="63" borderId="163" applyNumberFormat="0" applyProtection="0">
      <alignment horizontal="left" vertical="top" indent="1"/>
    </xf>
    <xf numFmtId="178" fontId="65" fillId="58" borderId="161" applyNumberFormat="0" applyAlignment="0" applyProtection="0"/>
    <xf numFmtId="178" fontId="70" fillId="63" borderId="163" applyNumberFormat="0" applyProtection="0">
      <alignment horizontal="left" vertical="top" indent="1"/>
    </xf>
    <xf numFmtId="173" fontId="40" fillId="0" borderId="125" applyFill="0"/>
    <xf numFmtId="173" fontId="40" fillId="0" borderId="125" applyFill="0"/>
    <xf numFmtId="178" fontId="78" fillId="108" borderId="161" applyNumberFormat="0" applyAlignment="0" applyProtection="0"/>
    <xf numFmtId="178" fontId="78" fillId="108" borderId="161" applyNumberFormat="0" applyAlignment="0" applyProtection="0"/>
    <xf numFmtId="178" fontId="72" fillId="75" borderId="174" applyBorder="0"/>
    <xf numFmtId="178" fontId="17" fillId="74" borderId="172" applyNumberFormat="0" applyProtection="0">
      <alignment horizontal="left" vertical="top" indent="1"/>
    </xf>
    <xf numFmtId="178" fontId="72" fillId="75" borderId="174" applyBorder="0"/>
    <xf numFmtId="178" fontId="70" fillId="75" borderId="172" applyNumberFormat="0" applyProtection="0">
      <alignment horizontal="left" vertical="top" indent="1"/>
    </xf>
    <xf numFmtId="4" fontId="70" fillId="112" borderId="170" applyNumberFormat="0" applyProtection="0">
      <alignment horizontal="right" vertical="center"/>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68" fillId="108" borderId="171" applyNumberFormat="0" applyAlignment="0" applyProtection="0"/>
    <xf numFmtId="178" fontId="70" fillId="76" borderId="172" applyNumberFormat="0" applyProtection="0">
      <alignment horizontal="left" vertical="top" indent="1"/>
    </xf>
    <xf numFmtId="178" fontId="70" fillId="75" borderId="172" applyNumberFormat="0" applyProtection="0">
      <alignment horizontal="left" vertical="top" indent="1"/>
    </xf>
    <xf numFmtId="178" fontId="70" fillId="74" borderId="172" applyNumberFormat="0" applyProtection="0">
      <alignment horizontal="left" vertical="top" indent="1"/>
    </xf>
    <xf numFmtId="178" fontId="17" fillId="76" borderId="172" applyNumberFormat="0" applyProtection="0">
      <alignment horizontal="left" vertical="top" indent="1"/>
    </xf>
    <xf numFmtId="178" fontId="70" fillId="75" borderId="172" applyNumberFormat="0" applyProtection="0">
      <alignment horizontal="left" vertical="top" indent="1"/>
    </xf>
    <xf numFmtId="4" fontId="70" fillId="70" borderId="170" applyNumberFormat="0" applyProtection="0">
      <alignment horizontal="right" vertical="center"/>
    </xf>
    <xf numFmtId="178" fontId="70" fillId="57" borderId="170" applyNumberFormat="0" applyFont="0" applyAlignment="0" applyProtection="0"/>
    <xf numFmtId="178" fontId="72" fillId="75" borderId="174" applyBorder="0"/>
    <xf numFmtId="178" fontId="70" fillId="76" borderId="172" applyNumberFormat="0" applyProtection="0">
      <alignment horizontal="left" vertical="top" indent="1"/>
    </xf>
    <xf numFmtId="178" fontId="70" fillId="75" borderId="172" applyNumberFormat="0" applyProtection="0">
      <alignment horizontal="left" vertical="top" indent="1"/>
    </xf>
    <xf numFmtId="180" fontId="39" fillId="80" borderId="177">
      <alignment vertical="center"/>
    </xf>
    <xf numFmtId="171" fontId="39" fillId="82" borderId="177">
      <alignment vertical="center"/>
      <protection locked="0"/>
    </xf>
    <xf numFmtId="178" fontId="39" fillId="129" borderId="177">
      <alignment vertical="center"/>
    </xf>
    <xf numFmtId="178" fontId="65" fillId="58" borderId="170" applyNumberFormat="0" applyAlignment="0" applyProtection="0"/>
    <xf numFmtId="178" fontId="70" fillId="63" borderId="172" applyNumberFormat="0" applyProtection="0">
      <alignment horizontal="left" vertical="top" indent="1"/>
    </xf>
    <xf numFmtId="178" fontId="70" fillId="63" borderId="172" applyNumberFormat="0" applyProtection="0">
      <alignment horizontal="left" vertical="top" indent="1"/>
    </xf>
    <xf numFmtId="4" fontId="17" fillId="75" borderId="173" applyNumberFormat="0" applyProtection="0">
      <alignment horizontal="left" vertical="center" indent="1"/>
    </xf>
    <xf numFmtId="178" fontId="70" fillId="57" borderId="170" applyNumberFormat="0" applyFont="0" applyAlignment="0" applyProtection="0"/>
    <xf numFmtId="173" fontId="40" fillId="0" borderId="169" applyFill="0"/>
    <xf numFmtId="178" fontId="70" fillId="57" borderId="170" applyNumberFormat="0" applyFont="0" applyAlignment="0" applyProtection="0"/>
    <xf numFmtId="178" fontId="70" fillId="76"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178" fontId="78" fillId="108" borderId="170" applyNumberFormat="0" applyAlignment="0" applyProtection="0"/>
    <xf numFmtId="4" fontId="75" fillId="79" borderId="173" applyNumberFormat="0" applyProtection="0">
      <alignment horizontal="left" vertical="center" indent="1"/>
    </xf>
    <xf numFmtId="37" fontId="40" fillId="0" borderId="175" applyNumberFormat="0"/>
    <xf numFmtId="178" fontId="17" fillId="74" borderId="172" applyNumberFormat="0" applyProtection="0">
      <alignment horizontal="left" vertical="center" indent="1"/>
    </xf>
    <xf numFmtId="178" fontId="70" fillId="63" borderId="172" applyNumberFormat="0" applyProtection="0">
      <alignment horizontal="left" vertical="top" indent="1"/>
    </xf>
    <xf numFmtId="178" fontId="65" fillId="58" borderId="170" applyNumberFormat="0" applyAlignment="0" applyProtection="0"/>
    <xf numFmtId="178" fontId="70" fillId="75"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70" fillId="75" borderId="172" applyNumberFormat="0" applyProtection="0">
      <alignment horizontal="left" vertical="top" indent="1"/>
    </xf>
    <xf numFmtId="4" fontId="70" fillId="74" borderId="173" applyNumberFormat="0" applyProtection="0">
      <alignment horizontal="left" vertical="center" indent="1"/>
    </xf>
    <xf numFmtId="178" fontId="70" fillId="76" borderId="172" applyNumberFormat="0" applyProtection="0">
      <alignment horizontal="left" vertical="top" indent="1"/>
    </xf>
    <xf numFmtId="178" fontId="73" fillId="78" borderId="172" applyNumberFormat="0" applyProtection="0">
      <alignment horizontal="left" vertical="top" indent="1"/>
    </xf>
    <xf numFmtId="178" fontId="65" fillId="58" borderId="161" applyNumberFormat="0" applyAlignment="0" applyProtection="0"/>
    <xf numFmtId="178" fontId="65" fillId="5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82" fontId="6" fillId="163" borderId="177">
      <alignment vertical="center"/>
      <protection locked="0"/>
    </xf>
    <xf numFmtId="0" fontId="6" fillId="146" borderId="177">
      <alignment vertical="center"/>
    </xf>
    <xf numFmtId="180" fontId="6" fillId="146" borderId="177">
      <alignment vertical="center"/>
    </xf>
    <xf numFmtId="4" fontId="73" fillId="78" borderId="172" applyNumberFormat="0" applyProtection="0">
      <alignment vertical="center"/>
    </xf>
    <xf numFmtId="178" fontId="70" fillId="75" borderId="172" applyNumberFormat="0" applyProtection="0">
      <alignment horizontal="left" vertical="top" indent="1"/>
    </xf>
    <xf numFmtId="4" fontId="70" fillId="0" borderId="170" applyNumberFormat="0" applyProtection="0">
      <alignment horizontal="right" vertical="center"/>
    </xf>
    <xf numFmtId="177" fontId="6" fillId="146" borderId="19">
      <alignment vertical="center"/>
    </xf>
    <xf numFmtId="178" fontId="78" fillId="108" borderId="161" applyNumberFormat="0" applyAlignment="0" applyProtection="0"/>
    <xf numFmtId="178" fontId="78" fillId="108" borderId="161" applyNumberFormat="0" applyAlignment="0" applyProtection="0"/>
    <xf numFmtId="4" fontId="76" fillId="77" borderId="170" applyNumberFormat="0" applyProtection="0">
      <alignment horizontal="right" vertical="center"/>
    </xf>
    <xf numFmtId="178" fontId="70" fillId="75" borderId="172" applyNumberFormat="0" applyProtection="0">
      <alignment horizontal="left" vertical="top" indent="1"/>
    </xf>
    <xf numFmtId="178" fontId="17" fillId="63" borderId="172" applyNumberFormat="0" applyProtection="0">
      <alignment horizontal="left" vertical="center" indent="1"/>
    </xf>
    <xf numFmtId="4" fontId="17" fillId="75" borderId="173" applyNumberFormat="0" applyProtection="0">
      <alignment horizontal="left" vertical="center" indent="1"/>
    </xf>
    <xf numFmtId="37" fontId="40" fillId="0" borderId="175" applyNumberFormat="0"/>
    <xf numFmtId="178" fontId="70" fillId="76" borderId="172" applyNumberFormat="0" applyProtection="0">
      <alignment horizontal="left" vertical="top" indent="1"/>
    </xf>
    <xf numFmtId="178" fontId="17" fillId="63" borderId="172" applyNumberFormat="0" applyProtection="0">
      <alignment horizontal="left" vertical="center" indent="1"/>
    </xf>
    <xf numFmtId="178" fontId="70" fillId="75" borderId="172" applyNumberFormat="0" applyProtection="0">
      <alignment horizontal="left" vertical="top" indent="1"/>
    </xf>
    <xf numFmtId="178" fontId="17" fillId="74" borderId="172" applyNumberFormat="0" applyProtection="0">
      <alignment horizontal="left" vertical="top" indent="1"/>
    </xf>
    <xf numFmtId="178" fontId="70" fillId="57" borderId="170" applyNumberFormat="0" applyFont="0" applyAlignment="0" applyProtection="0"/>
    <xf numFmtId="4" fontId="70" fillId="96" borderId="170" applyNumberFormat="0" applyProtection="0">
      <alignment horizontal="left" vertical="center" indent="1"/>
    </xf>
    <xf numFmtId="178" fontId="70" fillId="74" borderId="170" applyNumberFormat="0" applyProtection="0">
      <alignment horizontal="left" vertical="center" indent="1"/>
    </xf>
    <xf numFmtId="178" fontId="70" fillId="63" borderId="172" applyNumberFormat="0" applyProtection="0">
      <alignment horizontal="left" vertical="top" indent="1"/>
    </xf>
    <xf numFmtId="178" fontId="70" fillId="84" borderId="170" applyNumberFormat="0" applyProtection="0">
      <alignment horizontal="left" vertical="center" indent="1"/>
    </xf>
    <xf numFmtId="4" fontId="70" fillId="111" borderId="170" applyNumberFormat="0" applyProtection="0">
      <alignment horizontal="left" vertical="center" indent="1"/>
    </xf>
    <xf numFmtId="179" fontId="6" fillId="165" borderId="177">
      <alignment vertical="center"/>
    </xf>
    <xf numFmtId="4" fontId="75" fillId="79" borderId="173" applyNumberFormat="0" applyProtection="0">
      <alignment horizontal="left" vertical="center" indent="1"/>
    </xf>
    <xf numFmtId="178" fontId="70" fillId="74" borderId="172" applyNumberFormat="0" applyProtection="0">
      <alignment horizontal="left" vertical="top" indent="1"/>
    </xf>
    <xf numFmtId="178" fontId="17" fillId="63" borderId="172" applyNumberFormat="0" applyProtection="0">
      <alignment horizontal="left" vertical="center" indent="1"/>
    </xf>
    <xf numFmtId="4" fontId="70" fillId="70" borderId="170" applyNumberFormat="0" applyProtection="0">
      <alignment horizontal="right" vertical="center"/>
    </xf>
    <xf numFmtId="180" fontId="39" fillId="147" borderId="177">
      <alignment horizontal="right" vertical="center"/>
      <protection locked="0"/>
    </xf>
    <xf numFmtId="182" fontId="39" fillId="80" borderId="177">
      <alignment vertical="center"/>
    </xf>
    <xf numFmtId="178" fontId="39" fillId="82" borderId="177">
      <alignment vertical="center"/>
      <protection locked="0"/>
    </xf>
    <xf numFmtId="178" fontId="70" fillId="57" borderId="170" applyNumberFormat="0" applyFont="0" applyAlignment="0" applyProtection="0"/>
    <xf numFmtId="4" fontId="76" fillId="77" borderId="170" applyNumberFormat="0" applyProtection="0">
      <alignment horizontal="right" vertical="center"/>
    </xf>
    <xf numFmtId="4" fontId="70" fillId="96" borderId="170" applyNumberFormat="0" applyProtection="0">
      <alignment horizontal="left" vertical="center" indent="1"/>
    </xf>
    <xf numFmtId="178" fontId="70" fillId="75" borderId="172" applyNumberFormat="0" applyProtection="0">
      <alignment horizontal="left" vertical="top" indent="1"/>
    </xf>
    <xf numFmtId="4" fontId="70" fillId="66" borderId="173" applyNumberFormat="0" applyProtection="0">
      <alignment horizontal="right" vertical="center"/>
    </xf>
    <xf numFmtId="178" fontId="65" fillId="58" borderId="170" applyNumberFormat="0" applyAlignment="0" applyProtection="0"/>
    <xf numFmtId="178" fontId="70" fillId="63" borderId="172" applyNumberFormat="0" applyProtection="0">
      <alignment horizontal="left" vertical="top" indent="1"/>
    </xf>
    <xf numFmtId="4" fontId="70" fillId="72" borderId="170" applyNumberFormat="0" applyProtection="0">
      <alignment horizontal="right" vertical="center"/>
    </xf>
    <xf numFmtId="4" fontId="70" fillId="67" borderId="170" applyNumberFormat="0" applyProtection="0">
      <alignment horizontal="right" vertical="center"/>
    </xf>
    <xf numFmtId="4" fontId="17" fillId="75" borderId="173" applyNumberFormat="0" applyProtection="0">
      <alignment horizontal="left" vertical="center" indent="1"/>
    </xf>
    <xf numFmtId="178" fontId="17" fillId="63"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178" fontId="72" fillId="75" borderId="174" applyBorder="0"/>
    <xf numFmtId="178" fontId="70" fillId="76" borderId="172" applyNumberFormat="0" applyProtection="0">
      <alignment horizontal="left" vertical="top" indent="1"/>
    </xf>
    <xf numFmtId="178" fontId="70" fillId="84" borderId="170" applyNumberFormat="0" applyProtection="0">
      <alignment horizontal="left" vertical="center" indent="1"/>
    </xf>
    <xf numFmtId="178" fontId="70" fillId="76" borderId="172" applyNumberFormat="0" applyProtection="0">
      <alignment horizontal="left" vertical="top" indent="1"/>
    </xf>
    <xf numFmtId="178" fontId="70" fillId="57" borderId="170" applyNumberFormat="0" applyFont="0" applyAlignment="0" applyProtection="0"/>
    <xf numFmtId="4" fontId="70" fillId="72" borderId="170" applyNumberFormat="0" applyProtection="0">
      <alignment horizontal="right" vertical="center"/>
    </xf>
    <xf numFmtId="178" fontId="70" fillId="57" borderId="170" applyNumberFormat="0" applyFont="0" applyAlignment="0" applyProtection="0"/>
    <xf numFmtId="178" fontId="70" fillId="76" borderId="172" applyNumberFormat="0" applyProtection="0">
      <alignment horizontal="left" vertical="top" indent="1"/>
    </xf>
    <xf numFmtId="37" fontId="40" fillId="0" borderId="175" applyNumberFormat="0"/>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9" fontId="39" fillId="129" borderId="19">
      <alignment vertical="center"/>
    </xf>
    <xf numFmtId="180" fontId="39" fillId="129" borderId="19">
      <alignment vertical="center"/>
    </xf>
    <xf numFmtId="180"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8" fontId="39" fillId="129" borderId="19">
      <alignment vertical="center"/>
    </xf>
    <xf numFmtId="177" fontId="39" fillId="129" borderId="19">
      <alignment vertical="center"/>
    </xf>
    <xf numFmtId="177" fontId="39" fillId="129" borderId="19">
      <alignment vertical="center"/>
    </xf>
    <xf numFmtId="179" fontId="39" fillId="129" borderId="19">
      <alignment vertical="center"/>
    </xf>
    <xf numFmtId="180"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2" fontId="39" fillId="82" borderId="19">
      <alignment vertical="center"/>
      <protection locked="0"/>
    </xf>
    <xf numFmtId="178" fontId="39" fillId="82" borderId="19">
      <alignment vertical="center"/>
      <protection locked="0"/>
    </xf>
    <xf numFmtId="178" fontId="39" fillId="82" borderId="19">
      <alignment vertical="center"/>
      <protection locked="0"/>
    </xf>
    <xf numFmtId="182" fontId="39" fillId="82" borderId="19">
      <alignment vertical="center"/>
      <protection locked="0"/>
    </xf>
    <xf numFmtId="180" fontId="39" fillId="82" borderId="19">
      <alignment vertical="center"/>
      <protection locked="0"/>
    </xf>
    <xf numFmtId="180"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71" fontId="39" fillId="82" borderId="19">
      <alignment vertical="center"/>
      <protection locked="0"/>
    </xf>
    <xf numFmtId="180" fontId="39" fillId="82" borderId="19">
      <alignment vertical="center"/>
      <protection locked="0"/>
    </xf>
    <xf numFmtId="180" fontId="39" fillId="80" borderId="19">
      <alignment vertical="center"/>
    </xf>
    <xf numFmtId="180"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82" fontId="39" fillId="80" borderId="19">
      <alignment vertical="center"/>
    </xf>
    <xf numFmtId="177" fontId="39" fillId="80" borderId="19">
      <alignment vertical="center"/>
    </xf>
    <xf numFmtId="179"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78"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80" borderId="19">
      <alignment vertical="center"/>
    </xf>
    <xf numFmtId="180" fontId="39" fillId="147" borderId="19">
      <alignment horizontal="right" vertical="center"/>
      <protection locked="0"/>
    </xf>
    <xf numFmtId="178" fontId="39" fillId="147" borderId="19">
      <alignment horizontal="right" vertical="center"/>
      <protection locked="0"/>
    </xf>
    <xf numFmtId="178" fontId="39" fillId="147" borderId="19">
      <alignment horizontal="right" vertical="center"/>
      <protection locked="0"/>
    </xf>
    <xf numFmtId="179" fontId="39" fillId="147" borderId="19">
      <alignment horizontal="right" vertical="center"/>
      <protection locked="0"/>
    </xf>
    <xf numFmtId="177" fontId="39" fillId="147" borderId="19">
      <alignment horizontal="right" vertical="center"/>
      <protection locked="0"/>
    </xf>
    <xf numFmtId="179"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180" fontId="39" fillId="147" borderId="19">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17" fillId="77" borderId="19" applyNumberFormat="0">
      <protection locked="0"/>
    </xf>
    <xf numFmtId="178" fontId="72" fillId="75" borderId="165" applyBorder="0"/>
    <xf numFmtId="4" fontId="73" fillId="78" borderId="163" applyNumberFormat="0" applyProtection="0">
      <alignment vertical="center"/>
    </xf>
    <xf numFmtId="4" fontId="80" fillId="82" borderId="19"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178" fontId="70" fillId="114" borderId="19"/>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78" fontId="70" fillId="74" borderId="172" applyNumberFormat="0" applyProtection="0">
      <alignment horizontal="left" vertical="top" indent="1"/>
    </xf>
    <xf numFmtId="178" fontId="70" fillId="75" borderId="172" applyNumberFormat="0" applyProtection="0">
      <alignment horizontal="left" vertical="top" indent="1"/>
    </xf>
    <xf numFmtId="4" fontId="70" fillId="96" borderId="170" applyNumberFormat="0" applyProtection="0">
      <alignment horizontal="left" vertical="center" indent="1"/>
    </xf>
    <xf numFmtId="180" fontId="6" fillId="146" borderId="19">
      <alignment vertical="center"/>
    </xf>
    <xf numFmtId="177" fontId="6" fillId="146" borderId="19">
      <alignment vertical="center"/>
    </xf>
    <xf numFmtId="179" fontId="6" fillId="146" borderId="19">
      <alignment vertical="center"/>
    </xf>
    <xf numFmtId="180" fontId="6" fillId="163" borderId="19">
      <alignment vertical="center"/>
      <protection locked="0"/>
    </xf>
    <xf numFmtId="177" fontId="6" fillId="163" borderId="19">
      <alignment vertical="center"/>
      <protection locked="0"/>
    </xf>
    <xf numFmtId="207" fontId="6" fillId="165" borderId="19">
      <alignment vertical="center"/>
    </xf>
    <xf numFmtId="177" fontId="6" fillId="165" borderId="19">
      <alignment vertical="center"/>
    </xf>
    <xf numFmtId="179" fontId="6" fillId="165" borderId="19">
      <alignment vertical="center"/>
    </xf>
    <xf numFmtId="180" fontId="6" fillId="165" borderId="19">
      <alignment vertical="center"/>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3" fontId="40" fillId="0" borderId="125" applyFill="0"/>
    <xf numFmtId="178" fontId="30" fillId="0" borderId="166" applyNumberFormat="0" applyFill="0" applyAlignment="0" applyProtection="0"/>
    <xf numFmtId="178" fontId="30" fillId="0" borderId="166" applyNumberFormat="0" applyFill="0" applyAlignment="0" applyProtection="0"/>
    <xf numFmtId="178" fontId="70" fillId="76" borderId="172" applyNumberFormat="0" applyProtection="0">
      <alignment horizontal="left" vertical="top" indent="1"/>
    </xf>
    <xf numFmtId="178" fontId="70" fillId="75" borderId="163" applyNumberFormat="0" applyProtection="0">
      <alignment horizontal="left" vertical="top" indent="1"/>
    </xf>
    <xf numFmtId="178" fontId="17" fillId="76" borderId="163" applyNumberFormat="0" applyProtection="0">
      <alignment horizontal="left" vertical="top" indent="1"/>
    </xf>
    <xf numFmtId="178" fontId="17" fillId="74" borderId="163" applyNumberFormat="0" applyProtection="0">
      <alignment horizontal="left" vertical="center" indent="1"/>
    </xf>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4" fontId="70" fillId="96" borderId="170" applyNumberFormat="0" applyProtection="0">
      <alignment horizontal="left" vertical="center" indent="1"/>
    </xf>
    <xf numFmtId="178" fontId="70" fillId="74" borderId="172" applyNumberFormat="0" applyProtection="0">
      <alignment horizontal="left" vertical="top" indent="1"/>
    </xf>
    <xf numFmtId="178" fontId="17" fillId="75" borderId="172" applyNumberFormat="0" applyProtection="0">
      <alignment horizontal="left" vertical="top" indent="1"/>
    </xf>
    <xf numFmtId="178" fontId="70" fillId="75" borderId="172" applyNumberFormat="0" applyProtection="0">
      <alignment horizontal="left" vertical="top" indent="1"/>
    </xf>
    <xf numFmtId="4" fontId="70" fillId="71" borderId="170" applyNumberFormat="0" applyProtection="0">
      <alignment horizontal="right" vertical="center"/>
    </xf>
    <xf numFmtId="178" fontId="73" fillId="78" borderId="172" applyNumberFormat="0" applyProtection="0">
      <alignment horizontal="left" vertical="top"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74" borderId="173" applyNumberFormat="0" applyProtection="0">
      <alignment horizontal="left" vertical="center" indent="1"/>
    </xf>
    <xf numFmtId="178" fontId="70" fillId="74" borderId="170" applyNumberFormat="0" applyProtection="0">
      <alignment horizontal="left" vertical="center" indent="1"/>
    </xf>
    <xf numFmtId="178" fontId="78" fillId="108" borderId="170" applyNumberFormat="0" applyAlignment="0" applyProtection="0"/>
    <xf numFmtId="178" fontId="73" fillId="78" borderId="172" applyNumberFormat="0" applyProtection="0">
      <alignment horizontal="left" vertical="top" indent="1"/>
    </xf>
    <xf numFmtId="178" fontId="70" fillId="76" borderId="172" applyNumberFormat="0" applyProtection="0">
      <alignment horizontal="left" vertical="top" indent="1"/>
    </xf>
    <xf numFmtId="178" fontId="17" fillId="63" borderId="172" applyNumberFormat="0" applyProtection="0">
      <alignment horizontal="left" vertical="top" indent="1"/>
    </xf>
    <xf numFmtId="4" fontId="70" fillId="63" borderId="170" applyNumberFormat="0" applyProtection="0">
      <alignment horizontal="right" vertical="center"/>
    </xf>
    <xf numFmtId="178" fontId="68" fillId="108" borderId="171" applyNumberFormat="0" applyAlignment="0" applyProtection="0"/>
    <xf numFmtId="177" fontId="6" fillId="163" borderId="177">
      <alignment vertical="center"/>
      <protection locked="0"/>
    </xf>
    <xf numFmtId="4" fontId="80" fillId="81" borderId="170" applyNumberFormat="0" applyProtection="0">
      <alignment horizontal="right" vertical="center"/>
    </xf>
    <xf numFmtId="178" fontId="17" fillId="74" borderId="172" applyNumberFormat="0" applyProtection="0">
      <alignment horizontal="left" vertical="center" indent="1"/>
    </xf>
    <xf numFmtId="4" fontId="70" fillId="67" borderId="170" applyNumberFormat="0" applyProtection="0">
      <alignment horizontal="right" vertical="center"/>
    </xf>
    <xf numFmtId="177" fontId="39" fillId="147" borderId="177">
      <alignment horizontal="right" vertical="center"/>
      <protection locked="0"/>
    </xf>
    <xf numFmtId="182" fontId="39" fillId="80" borderId="177">
      <alignment vertical="center"/>
    </xf>
    <xf numFmtId="180" fontId="39" fillId="82" borderId="177">
      <alignment vertical="center"/>
      <protection locked="0"/>
    </xf>
    <xf numFmtId="178" fontId="70" fillId="57" borderId="170" applyNumberFormat="0" applyFont="0" applyAlignment="0" applyProtection="0"/>
    <xf numFmtId="178" fontId="73" fillId="63" borderId="172" applyNumberFormat="0" applyProtection="0">
      <alignment horizontal="left" vertical="top" indent="1"/>
    </xf>
    <xf numFmtId="178" fontId="17" fillId="76" borderId="172" applyNumberFormat="0" applyProtection="0">
      <alignment horizontal="left" vertical="top" indent="1"/>
    </xf>
    <xf numFmtId="178" fontId="70" fillId="75" borderId="172" applyNumberFormat="0" applyProtection="0">
      <alignment horizontal="left" vertical="top" indent="1"/>
    </xf>
    <xf numFmtId="4" fontId="70" fillId="96" borderId="170" applyNumberFormat="0" applyProtection="0">
      <alignment horizontal="left" vertical="center" indent="1"/>
    </xf>
    <xf numFmtId="178" fontId="70" fillId="57" borderId="170" applyNumberFormat="0" applyFont="0" applyAlignment="0" applyProtection="0"/>
    <xf numFmtId="178" fontId="70" fillId="75" borderId="172" applyNumberFormat="0" applyProtection="0">
      <alignment horizontal="left" vertical="top" indent="1"/>
    </xf>
    <xf numFmtId="4" fontId="70" fillId="73" borderId="173" applyNumberFormat="0" applyProtection="0">
      <alignment horizontal="left" vertical="center" indent="1"/>
    </xf>
    <xf numFmtId="4" fontId="70" fillId="68" borderId="170" applyNumberFormat="0" applyProtection="0">
      <alignment horizontal="right" vertical="center"/>
    </xf>
    <xf numFmtId="178" fontId="70" fillId="63" borderId="172" applyNumberFormat="0" applyProtection="0">
      <alignment horizontal="left" vertical="top" indent="1"/>
    </xf>
    <xf numFmtId="178" fontId="70" fillId="76" borderId="172" applyNumberFormat="0" applyProtection="0">
      <alignment horizontal="left" vertical="top"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4" fontId="70" fillId="67" borderId="170" applyNumberFormat="0" applyProtection="0">
      <alignment horizontal="right" vertical="center"/>
    </xf>
    <xf numFmtId="178" fontId="70" fillId="63" borderId="172" applyNumberFormat="0" applyProtection="0">
      <alignment horizontal="left" vertical="top" indent="1"/>
    </xf>
    <xf numFmtId="178" fontId="68" fillId="108" borderId="171" applyNumberFormat="0" applyAlignment="0" applyProtection="0"/>
    <xf numFmtId="178" fontId="70" fillId="75" borderId="172" applyNumberFormat="0" applyProtection="0">
      <alignment horizontal="left" vertical="top" indent="1"/>
    </xf>
    <xf numFmtId="178" fontId="70" fillId="74" borderId="172" applyNumberFormat="0" applyProtection="0">
      <alignment horizontal="left" vertical="top" indent="1"/>
    </xf>
    <xf numFmtId="178" fontId="30" fillId="0" borderId="176" applyNumberFormat="0" applyFill="0" applyAlignment="0" applyProtection="0"/>
    <xf numFmtId="178" fontId="70" fillId="76" borderId="170" applyNumberFormat="0" applyProtection="0">
      <alignment horizontal="left" vertical="center" indent="1"/>
    </xf>
    <xf numFmtId="178" fontId="70" fillId="74" borderId="172" applyNumberFormat="0" applyProtection="0">
      <alignment horizontal="left" vertical="top" indent="1"/>
    </xf>
    <xf numFmtId="178" fontId="65" fillId="58" borderId="170"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68" fillId="108" borderId="162" applyNumberFormat="0" applyAlignment="0" applyProtection="0"/>
    <xf numFmtId="178" fontId="68" fillId="108" borderId="162" applyNumberFormat="0" applyAlignment="0" applyProtection="0"/>
    <xf numFmtId="178" fontId="74" fillId="62" borderId="163" applyNumberFormat="0" applyProtection="0">
      <alignment horizontal="left" vertical="top" indent="1"/>
    </xf>
    <xf numFmtId="4" fontId="70" fillId="66" borderId="164"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178" fontId="17" fillId="75" borderId="163" applyNumberFormat="0" applyProtection="0">
      <alignment horizontal="left" vertical="top" indent="1"/>
    </xf>
    <xf numFmtId="37" fontId="40" fillId="0" borderId="27" applyNumberFormat="0"/>
    <xf numFmtId="178" fontId="70" fillId="75" borderId="163" applyNumberFormat="0" applyProtection="0">
      <alignment horizontal="left" vertical="top" indent="1"/>
    </xf>
    <xf numFmtId="178" fontId="30" fillId="0" borderId="166" applyNumberFormat="0" applyFill="0" applyAlignment="0" applyProtection="0"/>
    <xf numFmtId="178" fontId="30" fillId="0" borderId="166" applyNumberFormat="0" applyFill="0" applyAlignment="0" applyProtection="0"/>
    <xf numFmtId="178" fontId="70" fillId="63" borderId="163" applyNumberFormat="0" applyProtection="0">
      <alignment horizontal="left" vertical="top" indent="1"/>
    </xf>
    <xf numFmtId="178" fontId="30" fillId="0" borderId="176" applyNumberFormat="0" applyFill="0" applyAlignment="0" applyProtection="0"/>
    <xf numFmtId="178" fontId="70" fillId="75" borderId="172" applyNumberFormat="0" applyProtection="0">
      <alignment horizontal="left" vertical="top" indent="1"/>
    </xf>
    <xf numFmtId="178" fontId="70" fillId="63" borderId="172" applyNumberFormat="0" applyProtection="0">
      <alignment horizontal="left" vertical="top" indent="1"/>
    </xf>
    <xf numFmtId="4" fontId="70" fillId="63" borderId="173" applyNumberFormat="0" applyProtection="0">
      <alignment horizontal="left" vertical="center" indent="1"/>
    </xf>
    <xf numFmtId="4" fontId="80" fillId="111" borderId="170" applyNumberFormat="0" applyProtection="0">
      <alignment vertical="center"/>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65" fillId="58" borderId="170" applyNumberFormat="0" applyAlignment="0" applyProtection="0"/>
    <xf numFmtId="178" fontId="70" fillId="74" borderId="172" applyNumberFormat="0" applyProtection="0">
      <alignment horizontal="left" vertical="top" indent="1"/>
    </xf>
    <xf numFmtId="178" fontId="70" fillId="57" borderId="170" applyNumberFormat="0" applyFont="0" applyAlignment="0" applyProtection="0"/>
    <xf numFmtId="37" fontId="40" fillId="0" borderId="175" applyNumberFormat="0"/>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4" fontId="70" fillId="112" borderId="170" applyNumberFormat="0" applyProtection="0">
      <alignment horizontal="right" vertical="center"/>
    </xf>
    <xf numFmtId="180" fontId="6" fillId="166" borderId="177">
      <alignment horizontal="right" vertical="center"/>
      <protection locked="0"/>
    </xf>
    <xf numFmtId="173" fontId="40" fillId="0" borderId="178" applyFill="0"/>
    <xf numFmtId="178" fontId="70" fillId="74" borderId="172" applyNumberFormat="0" applyProtection="0">
      <alignment horizontal="left" vertical="top" indent="1"/>
    </xf>
    <xf numFmtId="178" fontId="70" fillId="63" borderId="172" applyNumberFormat="0" applyProtection="0">
      <alignment horizontal="left" vertical="top" indent="1"/>
    </xf>
    <xf numFmtId="4" fontId="17" fillId="75" borderId="173" applyNumberFormat="0" applyProtection="0">
      <alignment horizontal="left" vertical="center" indent="1"/>
    </xf>
    <xf numFmtId="4" fontId="70" fillId="111" borderId="170" applyNumberFormat="0" applyProtection="0">
      <alignment horizontal="left" vertical="center" indent="1"/>
    </xf>
    <xf numFmtId="178" fontId="39" fillId="80" borderId="177">
      <alignment vertical="center"/>
    </xf>
    <xf numFmtId="178" fontId="39" fillId="82" borderId="177">
      <alignment vertical="center"/>
      <protection locked="0"/>
    </xf>
    <xf numFmtId="178" fontId="68" fillId="108" borderId="171" applyNumberFormat="0" applyAlignment="0" applyProtection="0"/>
    <xf numFmtId="178" fontId="70" fillId="74" borderId="172" applyNumberFormat="0" applyProtection="0">
      <alignment horizontal="left" vertical="top" indent="1"/>
    </xf>
    <xf numFmtId="178" fontId="70" fillId="75" borderId="172" applyNumberFormat="0" applyProtection="0">
      <alignment horizontal="left" vertical="top" indent="1"/>
    </xf>
    <xf numFmtId="4" fontId="70" fillId="70" borderId="170" applyNumberFormat="0" applyProtection="0">
      <alignment horizontal="right" vertical="center"/>
    </xf>
    <xf numFmtId="178" fontId="70" fillId="57" borderId="170" applyNumberFormat="0" applyFont="0" applyAlignment="0" applyProtection="0"/>
    <xf numFmtId="173" fontId="40" fillId="0" borderId="169" applyFill="0"/>
    <xf numFmtId="178" fontId="17" fillId="75" borderId="172" applyNumberFormat="0" applyProtection="0">
      <alignment horizontal="left" vertical="center" indent="1"/>
    </xf>
    <xf numFmtId="178" fontId="30" fillId="0" borderId="176" applyNumberFormat="0" applyFill="0" applyAlignment="0" applyProtection="0"/>
    <xf numFmtId="4" fontId="70" fillId="66" borderId="173" applyNumberFormat="0" applyProtection="0">
      <alignment horizontal="right" vertical="center"/>
    </xf>
    <xf numFmtId="178" fontId="68" fillId="108" borderId="171" applyNumberFormat="0" applyAlignment="0" applyProtection="0"/>
    <xf numFmtId="178" fontId="70" fillId="74" borderId="170" applyNumberFormat="0" applyProtection="0">
      <alignment horizontal="left" vertical="center" indent="1"/>
    </xf>
    <xf numFmtId="178" fontId="70" fillId="75" borderId="172" applyNumberFormat="0" applyProtection="0">
      <alignment horizontal="left" vertical="top" indent="1"/>
    </xf>
    <xf numFmtId="4" fontId="70" fillId="64" borderId="170" applyNumberFormat="0" applyProtection="0">
      <alignment horizontal="right" vertical="center"/>
    </xf>
    <xf numFmtId="4" fontId="80" fillId="81" borderId="170" applyNumberFormat="0" applyProtection="0">
      <alignment horizontal="right" vertical="center"/>
    </xf>
    <xf numFmtId="178" fontId="70" fillId="76" borderId="172" applyNumberFormat="0" applyProtection="0">
      <alignment horizontal="left" vertical="top" indent="1"/>
    </xf>
    <xf numFmtId="178" fontId="70" fillId="57" borderId="170" applyNumberFormat="0" applyFont="0" applyAlignment="0" applyProtection="0"/>
    <xf numFmtId="178" fontId="17" fillId="74" borderId="172" applyNumberFormat="0" applyProtection="0">
      <alignment horizontal="left" vertical="top" indent="1"/>
    </xf>
    <xf numFmtId="178" fontId="78" fillId="108" borderId="170" applyNumberFormat="0" applyAlignment="0" applyProtection="0"/>
    <xf numFmtId="178" fontId="74" fillId="62" borderId="172" applyNumberFormat="0" applyProtection="0">
      <alignment horizontal="left" vertical="top" indent="1"/>
    </xf>
    <xf numFmtId="178" fontId="70" fillId="75" borderId="172" applyNumberFormat="0" applyProtection="0">
      <alignment horizontal="left" vertical="top" indent="1"/>
    </xf>
    <xf numFmtId="178" fontId="70" fillId="76" borderId="172" applyNumberFormat="0" applyProtection="0">
      <alignment horizontal="left" vertical="top" indent="1"/>
    </xf>
    <xf numFmtId="178" fontId="73" fillId="63"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70" fillId="57" borderId="170"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178" fontId="74" fillId="62" borderId="163" applyNumberFormat="0" applyProtection="0">
      <alignment horizontal="left" vertical="top"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17" fillId="75" borderId="163" applyNumberFormat="0" applyProtection="0">
      <alignment horizontal="left" vertical="center" indent="1"/>
    </xf>
    <xf numFmtId="178" fontId="70" fillId="75" borderId="163" applyNumberFormat="0" applyProtection="0">
      <alignment horizontal="left" vertical="top" indent="1"/>
    </xf>
    <xf numFmtId="178" fontId="17"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75" borderId="163" applyNumberFormat="0" applyProtection="0">
      <alignment horizontal="left" vertical="top" indent="1"/>
    </xf>
    <xf numFmtId="178" fontId="70" fillId="113" borderId="161" applyNumberFormat="0" applyProtection="0">
      <alignment horizontal="left" vertical="center" indent="1"/>
    </xf>
    <xf numFmtId="178" fontId="17" fillId="63" borderId="163" applyNumberFormat="0" applyProtection="0">
      <alignment horizontal="left" vertical="center" indent="1"/>
    </xf>
    <xf numFmtId="178" fontId="70" fillId="63" borderId="163" applyNumberFormat="0" applyProtection="0">
      <alignment horizontal="left" vertical="top" indent="1"/>
    </xf>
    <xf numFmtId="178" fontId="17"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63" borderId="163" applyNumberFormat="0" applyProtection="0">
      <alignment horizontal="left" vertical="top" indent="1"/>
    </xf>
    <xf numFmtId="178" fontId="70" fillId="76" borderId="161" applyNumberFormat="0" applyProtection="0">
      <alignment horizontal="left" vertical="center" indent="1"/>
    </xf>
    <xf numFmtId="178" fontId="17" fillId="76" borderId="163" applyNumberFormat="0" applyProtection="0">
      <alignment horizontal="left" vertical="center" indent="1"/>
    </xf>
    <xf numFmtId="178" fontId="70" fillId="76" borderId="163" applyNumberFormat="0" applyProtection="0">
      <alignment horizontal="left" vertical="top" indent="1"/>
    </xf>
    <xf numFmtId="178" fontId="17"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6" borderId="163" applyNumberFormat="0" applyProtection="0">
      <alignment horizontal="left" vertical="top" indent="1"/>
    </xf>
    <xf numFmtId="178" fontId="70" fillId="74" borderId="161" applyNumberFormat="0" applyProtection="0">
      <alignment horizontal="left" vertical="center" indent="1"/>
    </xf>
    <xf numFmtId="178" fontId="17" fillId="74" borderId="163" applyNumberFormat="0" applyProtection="0">
      <alignment horizontal="left" vertical="center" indent="1"/>
    </xf>
    <xf numFmtId="178" fontId="70" fillId="74" borderId="163" applyNumberFormat="0" applyProtection="0">
      <alignment horizontal="left" vertical="top" indent="1"/>
    </xf>
    <xf numFmtId="178" fontId="17"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0" fillId="74" borderId="163" applyNumberFormat="0" applyProtection="0">
      <alignment horizontal="left" vertical="top" indent="1"/>
    </xf>
    <xf numFmtId="178" fontId="72" fillId="75" borderId="165" applyBorder="0"/>
    <xf numFmtId="4" fontId="73" fillId="78" borderId="163" applyNumberFormat="0" applyProtection="0">
      <alignment vertical="center"/>
    </xf>
    <xf numFmtId="4" fontId="73" fillId="84" borderId="163" applyNumberFormat="0" applyProtection="0">
      <alignment horizontal="left" vertical="center" indent="1"/>
    </xf>
    <xf numFmtId="178" fontId="73" fillId="78" borderId="163" applyNumberFormat="0" applyProtection="0">
      <alignment horizontal="left" vertical="top"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178" fontId="73" fillId="63" borderId="163" applyNumberFormat="0" applyProtection="0">
      <alignment horizontal="left" vertical="top"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79" fontId="6" fillId="146" borderId="177">
      <alignment vertical="center"/>
    </xf>
    <xf numFmtId="0" fontId="6" fillId="146" borderId="177">
      <alignment vertical="center"/>
    </xf>
    <xf numFmtId="178" fontId="17" fillId="74" borderId="172" applyNumberFormat="0" applyProtection="0">
      <alignment horizontal="left" vertical="center"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4" fontId="70" fillId="69" borderId="170" applyNumberFormat="0" applyProtection="0">
      <alignment horizontal="right" vertical="center"/>
    </xf>
    <xf numFmtId="4" fontId="70" fillId="67" borderId="170" applyNumberFormat="0" applyProtection="0">
      <alignment horizontal="right" vertical="center"/>
    </xf>
    <xf numFmtId="4" fontId="70" fillId="112" borderId="170" applyNumberFormat="0" applyProtection="0">
      <alignment horizontal="right" vertical="center"/>
    </xf>
    <xf numFmtId="4" fontId="70" fillId="111" borderId="170" applyNumberFormat="0" applyProtection="0">
      <alignment horizontal="left" vertical="center" indent="1"/>
    </xf>
    <xf numFmtId="4" fontId="70" fillId="62" borderId="170" applyNumberFormat="0" applyProtection="0">
      <alignment vertical="center"/>
    </xf>
    <xf numFmtId="178" fontId="68" fillId="108" borderId="171" applyNumberFormat="0" applyAlignment="0" applyProtection="0"/>
    <xf numFmtId="178" fontId="73" fillId="78" borderId="172" applyNumberFormat="0" applyProtection="0">
      <alignment horizontal="left" vertical="top" indent="1"/>
    </xf>
    <xf numFmtId="178" fontId="70" fillId="74" borderId="172" applyNumberFormat="0" applyProtection="0">
      <alignment horizontal="left" vertical="top" indent="1"/>
    </xf>
    <xf numFmtId="178" fontId="17" fillId="74" borderId="172" applyNumberFormat="0" applyProtection="0">
      <alignment horizontal="left" vertical="center"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4" fontId="17" fillId="75" borderId="173" applyNumberFormat="0" applyProtection="0">
      <alignment horizontal="left" vertical="center" indent="1"/>
    </xf>
    <xf numFmtId="178" fontId="70" fillId="57" borderId="170" applyNumberFormat="0" applyFont="0" applyAlignment="0" applyProtection="0"/>
    <xf numFmtId="178" fontId="17" fillId="63" borderId="172" applyNumberFormat="0" applyProtection="0">
      <alignment horizontal="left" vertical="center" indent="1"/>
    </xf>
    <xf numFmtId="4" fontId="73" fillId="84" borderId="172" applyNumberFormat="0" applyProtection="0">
      <alignment horizontal="left" vertical="center" indent="1"/>
    </xf>
    <xf numFmtId="4" fontId="80" fillId="81" borderId="170" applyNumberFormat="0" applyProtection="0">
      <alignment horizontal="right" vertical="center"/>
    </xf>
    <xf numFmtId="4" fontId="70" fillId="70" borderId="170" applyNumberFormat="0" applyProtection="0">
      <alignment horizontal="right" vertical="center"/>
    </xf>
    <xf numFmtId="4" fontId="70" fillId="72" borderId="170" applyNumberFormat="0" applyProtection="0">
      <alignment horizontal="right" vertical="center"/>
    </xf>
    <xf numFmtId="178" fontId="17" fillId="75" borderId="172" applyNumberFormat="0" applyProtection="0">
      <alignment horizontal="left" vertical="top" indent="1"/>
    </xf>
    <xf numFmtId="178" fontId="70" fillId="76" borderId="172" applyNumberFormat="0" applyProtection="0">
      <alignment horizontal="left" vertical="top" indent="1"/>
    </xf>
    <xf numFmtId="178" fontId="70" fillId="57" borderId="170" applyNumberFormat="0" applyFont="0" applyAlignment="0" applyProtection="0"/>
    <xf numFmtId="180" fontId="6" fillId="146" borderId="19">
      <alignment vertical="center"/>
    </xf>
    <xf numFmtId="180" fontId="6" fillId="146" borderId="19">
      <alignment vertical="center"/>
    </xf>
    <xf numFmtId="18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0" fontId="6" fillId="146" borderId="19">
      <alignment vertical="center"/>
    </xf>
    <xf numFmtId="180" fontId="6" fillId="146" borderId="19">
      <alignment vertical="center"/>
    </xf>
    <xf numFmtId="177" fontId="6" fillId="146" borderId="19">
      <alignment vertical="center"/>
    </xf>
    <xf numFmtId="180" fontId="6" fillId="146" borderId="19">
      <alignment vertical="center"/>
    </xf>
    <xf numFmtId="207" fontId="6" fillId="146" borderId="19">
      <alignment vertical="center"/>
    </xf>
    <xf numFmtId="177" fontId="6" fillId="146" borderId="19">
      <alignment vertical="center"/>
    </xf>
    <xf numFmtId="177" fontId="6" fillId="146" borderId="19">
      <alignment vertical="center"/>
    </xf>
    <xf numFmtId="179" fontId="6" fillId="146" borderId="19">
      <alignment vertical="center"/>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0" fontId="6" fillId="163" borderId="19">
      <alignment vertical="center"/>
      <protection locked="0"/>
    </xf>
    <xf numFmtId="0" fontId="6" fillId="163" borderId="19">
      <alignment vertical="center"/>
      <protection locked="0"/>
    </xf>
    <xf numFmtId="182" fontId="6" fillId="163" borderId="19">
      <alignment vertical="center"/>
      <protection locked="0"/>
    </xf>
    <xf numFmtId="182" fontId="6" fillId="163" borderId="19">
      <alignment vertical="center"/>
      <protection locked="0"/>
    </xf>
    <xf numFmtId="177" fontId="6" fillId="163" borderId="19">
      <alignment vertical="center"/>
      <protection locked="0"/>
    </xf>
    <xf numFmtId="180"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71" fontId="6" fillId="163" borderId="19">
      <alignment vertical="center"/>
      <protection locked="0"/>
    </xf>
    <xf numFmtId="180" fontId="6" fillId="163" borderId="19">
      <alignment vertical="center"/>
      <protection locked="0"/>
    </xf>
    <xf numFmtId="180" fontId="6" fillId="163" borderId="19">
      <alignment vertical="center"/>
      <protection locked="0"/>
    </xf>
    <xf numFmtId="177" fontId="6" fillId="163" borderId="19">
      <alignment vertical="center"/>
      <protection locked="0"/>
    </xf>
    <xf numFmtId="180"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182" fontId="6" fillId="165" borderId="19">
      <alignment vertical="center"/>
    </xf>
    <xf numFmtId="207" fontId="6" fillId="165" borderId="19">
      <alignment vertical="center"/>
    </xf>
    <xf numFmtId="177" fontId="6" fillId="165" borderId="19">
      <alignment vertical="center"/>
    </xf>
    <xf numFmtId="177" fontId="6" fillId="165" borderId="19">
      <alignment vertical="center"/>
    </xf>
    <xf numFmtId="179" fontId="6" fillId="165" borderId="19">
      <alignment vertical="center"/>
    </xf>
    <xf numFmtId="0" fontId="6" fillId="165" borderId="19">
      <alignment vertical="center"/>
    </xf>
    <xf numFmtId="0" fontId="6" fillId="165" borderId="19">
      <alignment vertical="center"/>
    </xf>
    <xf numFmtId="0" fontId="6" fillId="165" borderId="19">
      <alignment vertical="center"/>
    </xf>
    <xf numFmtId="0" fontId="6" fillId="165" borderId="19">
      <alignment vertical="center"/>
    </xf>
    <xf numFmtId="180" fontId="6" fillId="165" borderId="19">
      <alignment vertical="center"/>
    </xf>
    <xf numFmtId="177" fontId="6" fillId="165" borderId="19">
      <alignment vertical="center"/>
    </xf>
    <xf numFmtId="180" fontId="6" fillId="165" borderId="19">
      <alignment vertical="center"/>
    </xf>
    <xf numFmtId="180" fontId="6" fillId="165" borderId="19">
      <alignment vertical="center"/>
    </xf>
    <xf numFmtId="18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0" fontId="6" fillId="166" borderId="19">
      <alignment horizontal="right" vertical="center"/>
      <protection locked="0"/>
    </xf>
    <xf numFmtId="207" fontId="6" fillId="166" borderId="19">
      <alignment horizontal="right" vertical="center"/>
      <protection locked="0"/>
    </xf>
    <xf numFmtId="177" fontId="6" fillId="166" borderId="19">
      <alignment horizontal="right" vertical="center"/>
      <protection locked="0"/>
    </xf>
    <xf numFmtId="177" fontId="6" fillId="166" borderId="19">
      <alignment horizontal="right" vertical="center"/>
      <protection locked="0"/>
    </xf>
    <xf numFmtId="179" fontId="6" fillId="166" borderId="19">
      <alignment horizontal="right" vertical="center"/>
      <protection locked="0"/>
    </xf>
    <xf numFmtId="180" fontId="6" fillId="166" borderId="19">
      <alignment horizontal="right" vertical="center"/>
      <protection locked="0"/>
    </xf>
    <xf numFmtId="177" fontId="6" fillId="166" borderId="19">
      <alignment horizontal="right" vertical="center"/>
      <protection locked="0"/>
    </xf>
    <xf numFmtId="180" fontId="6" fillId="166" borderId="19">
      <alignment horizontal="right" vertical="center"/>
      <protection locked="0"/>
    </xf>
    <xf numFmtId="180" fontId="6" fillId="166" borderId="19">
      <alignment horizontal="right" vertical="center"/>
      <protection locked="0"/>
    </xf>
    <xf numFmtId="0" fontId="17" fillId="77" borderId="19" applyNumberFormat="0">
      <protection locked="0"/>
    </xf>
    <xf numFmtId="4" fontId="34" fillId="93" borderId="167" applyNumberFormat="0" applyProtection="0">
      <alignment horizontal="left" vertical="center" indent="1"/>
    </xf>
    <xf numFmtId="4" fontId="36" fillId="94" borderId="167" applyNumberFormat="0" applyProtection="0">
      <alignment horizontal="left" vertical="center" indent="1"/>
    </xf>
    <xf numFmtId="178" fontId="78" fillId="108" borderId="161" applyNumberFormat="0" applyAlignment="0" applyProtection="0"/>
    <xf numFmtId="178" fontId="78" fillId="108" borderId="161" applyNumberFormat="0" applyAlignment="0" applyProtection="0"/>
    <xf numFmtId="178" fontId="70" fillId="75" borderId="172" applyNumberFormat="0" applyProtection="0">
      <alignment horizontal="left" vertical="top" indent="1"/>
    </xf>
    <xf numFmtId="4" fontId="70" fillId="68" borderId="170" applyNumberFormat="0" applyProtection="0">
      <alignment horizontal="right" vertical="center"/>
    </xf>
    <xf numFmtId="178" fontId="72" fillId="75" borderId="174" applyBorder="0"/>
    <xf numFmtId="178" fontId="70" fillId="76" borderId="172" applyNumberFormat="0" applyProtection="0">
      <alignment horizontal="left" vertical="top" indent="1"/>
    </xf>
    <xf numFmtId="178" fontId="68" fillId="108" borderId="171" applyNumberFormat="0" applyAlignment="0" applyProtection="0"/>
    <xf numFmtId="4" fontId="70" fillId="73" borderId="173" applyNumberFormat="0" applyProtection="0">
      <alignment horizontal="left" vertical="center" indent="1"/>
    </xf>
    <xf numFmtId="178" fontId="72" fillId="75" borderId="174" applyBorder="0"/>
    <xf numFmtId="178" fontId="70" fillId="76" borderId="172" applyNumberFormat="0" applyProtection="0">
      <alignment horizontal="left" vertical="top" indent="1"/>
    </xf>
    <xf numFmtId="178" fontId="70" fillId="113" borderId="170" applyNumberFormat="0" applyProtection="0">
      <alignment horizontal="left" vertical="center" indent="1"/>
    </xf>
    <xf numFmtId="4" fontId="70" fillId="73" borderId="173" applyNumberFormat="0" applyProtection="0">
      <alignment horizontal="left" vertical="center" indent="1"/>
    </xf>
    <xf numFmtId="178" fontId="70" fillId="57" borderId="170" applyNumberFormat="0" applyFont="0" applyAlignment="0" applyProtection="0"/>
    <xf numFmtId="177" fontId="6" fillId="146" borderId="177">
      <alignment vertical="center"/>
    </xf>
    <xf numFmtId="4" fontId="73" fillId="84" borderId="172" applyNumberFormat="0" applyProtection="0">
      <alignment horizontal="left" vertical="center"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178" fontId="39" fillId="147" borderId="177">
      <alignment horizontal="right" vertical="center"/>
      <protection locked="0"/>
    </xf>
    <xf numFmtId="180" fontId="39" fillId="82" borderId="177">
      <alignment vertical="center"/>
      <protection locked="0"/>
    </xf>
    <xf numFmtId="177" fontId="39" fillId="129" borderId="177">
      <alignment vertical="center"/>
    </xf>
    <xf numFmtId="178" fontId="70" fillId="57" borderId="170" applyNumberFormat="0" applyFont="0" applyAlignment="0" applyProtection="0"/>
    <xf numFmtId="4" fontId="70" fillId="0" borderId="170" applyNumberFormat="0" applyProtection="0">
      <alignment horizontal="right" vertical="center"/>
    </xf>
    <xf numFmtId="178" fontId="70" fillId="76" borderId="170" applyNumberFormat="0" applyProtection="0">
      <alignment horizontal="left" vertical="center" indent="1"/>
    </xf>
    <xf numFmtId="178" fontId="70" fillId="63" borderId="172" applyNumberFormat="0" applyProtection="0">
      <alignment horizontal="left" vertical="top" indent="1"/>
    </xf>
    <xf numFmtId="4" fontId="70" fillId="63" borderId="173" applyNumberFormat="0" applyProtection="0">
      <alignment horizontal="left" vertical="center" indent="1"/>
    </xf>
    <xf numFmtId="4" fontId="80" fillId="111" borderId="170" applyNumberFormat="0" applyProtection="0">
      <alignment vertical="center"/>
    </xf>
    <xf numFmtId="178" fontId="68" fillId="108" borderId="171" applyNumberFormat="0" applyAlignment="0" applyProtection="0"/>
    <xf numFmtId="178" fontId="70" fillId="84" borderId="170" applyNumberFormat="0" applyProtection="0">
      <alignment horizontal="left" vertical="center" indent="1"/>
    </xf>
    <xf numFmtId="178" fontId="70" fillId="63" borderId="172" applyNumberFormat="0" applyProtection="0">
      <alignment horizontal="left" vertical="top" indent="1"/>
    </xf>
    <xf numFmtId="178" fontId="17" fillId="75" borderId="172" applyNumberFormat="0" applyProtection="0">
      <alignment horizontal="left" vertical="center" indent="1"/>
    </xf>
    <xf numFmtId="178" fontId="70" fillId="57" borderId="170" applyNumberFormat="0" applyFont="0" applyAlignment="0" applyProtection="0"/>
    <xf numFmtId="178" fontId="73" fillId="78" borderId="172" applyNumberFormat="0" applyProtection="0">
      <alignment horizontal="left" vertical="top" indent="1"/>
    </xf>
    <xf numFmtId="178" fontId="30" fillId="0" borderId="176" applyNumberFormat="0" applyFill="0" applyAlignment="0" applyProtection="0"/>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17" fillId="63" borderId="172" applyNumberFormat="0" applyProtection="0">
      <alignment horizontal="left" vertical="center" indent="1"/>
    </xf>
    <xf numFmtId="178" fontId="70" fillId="74" borderId="172" applyNumberFormat="0" applyProtection="0">
      <alignment horizontal="left" vertical="top" indent="1"/>
    </xf>
    <xf numFmtId="178" fontId="72" fillId="75" borderId="174" applyBorder="0"/>
    <xf numFmtId="178" fontId="65" fillId="58" borderId="161" applyNumberFormat="0" applyAlignment="0" applyProtection="0"/>
    <xf numFmtId="178" fontId="65" fillId="5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80" fontId="39" fillId="80" borderId="19">
      <alignment vertical="center"/>
    </xf>
    <xf numFmtId="178" fontId="17" fillId="77" borderId="19" applyNumberFormat="0">
      <protection locked="0"/>
    </xf>
    <xf numFmtId="178" fontId="72" fillId="75" borderId="165" applyBorder="0"/>
    <xf numFmtId="178" fontId="70" fillId="114" borderId="19"/>
    <xf numFmtId="37" fontId="40" fillId="0" borderId="27" applyNumberFormat="0"/>
    <xf numFmtId="4" fontId="70" fillId="68" borderId="170" applyNumberFormat="0" applyProtection="0">
      <alignment horizontal="right" vertical="center"/>
    </xf>
    <xf numFmtId="178" fontId="70" fillId="76" borderId="172" applyNumberFormat="0" applyProtection="0">
      <alignment horizontal="left" vertical="top" indent="1"/>
    </xf>
    <xf numFmtId="178" fontId="70" fillId="76" borderId="172" applyNumberFormat="0" applyProtection="0">
      <alignment horizontal="left" vertical="top" indent="1"/>
    </xf>
    <xf numFmtId="4" fontId="70" fillId="111" borderId="170" applyNumberFormat="0" applyProtection="0">
      <alignment horizontal="left" vertical="center" indent="1"/>
    </xf>
    <xf numFmtId="4" fontId="70" fillId="111" borderId="170" applyNumberFormat="0" applyProtection="0">
      <alignment horizontal="left" vertical="center" indent="1"/>
    </xf>
    <xf numFmtId="4" fontId="70" fillId="62" borderId="170" applyNumberFormat="0" applyProtection="0">
      <alignment vertical="center"/>
    </xf>
    <xf numFmtId="178" fontId="30" fillId="0" borderId="176" applyNumberFormat="0" applyFill="0" applyAlignment="0" applyProtection="0"/>
    <xf numFmtId="178" fontId="73" fillId="63" borderId="172" applyNumberFormat="0" applyProtection="0">
      <alignment horizontal="left" vertical="top" indent="1"/>
    </xf>
    <xf numFmtId="178" fontId="17" fillId="76" borderId="172" applyNumberFormat="0" applyProtection="0">
      <alignment horizontal="left" vertical="center" indent="1"/>
    </xf>
    <xf numFmtId="4" fontId="70" fillId="112" borderId="170" applyNumberFormat="0" applyProtection="0">
      <alignment horizontal="right" vertical="center"/>
    </xf>
    <xf numFmtId="178" fontId="17" fillId="75" borderId="172" applyNumberFormat="0" applyProtection="0">
      <alignment horizontal="left" vertical="center" indent="1"/>
    </xf>
    <xf numFmtId="4" fontId="73" fillId="78" borderId="172" applyNumberFormat="0" applyProtection="0">
      <alignment vertical="center"/>
    </xf>
    <xf numFmtId="178" fontId="70" fillId="74" borderId="172" applyNumberFormat="0" applyProtection="0">
      <alignment horizontal="left" vertical="top" indent="1"/>
    </xf>
    <xf numFmtId="178" fontId="73" fillId="78" borderId="172" applyNumberFormat="0" applyProtection="0">
      <alignment horizontal="left" vertical="top" indent="1"/>
    </xf>
    <xf numFmtId="178" fontId="70" fillId="75" borderId="172" applyNumberFormat="0" applyProtection="0">
      <alignment horizontal="left" vertical="top" indent="1"/>
    </xf>
    <xf numFmtId="4" fontId="70" fillId="66" borderId="173" applyNumberFormat="0" applyProtection="0">
      <alignment horizontal="right" vertical="center"/>
    </xf>
    <xf numFmtId="178" fontId="70" fillId="74" borderId="172" applyNumberFormat="0" applyProtection="0">
      <alignment horizontal="left" vertical="top" indent="1"/>
    </xf>
    <xf numFmtId="178" fontId="17" fillId="76" borderId="172" applyNumberFormat="0" applyProtection="0">
      <alignment horizontal="left" vertical="center" indent="1"/>
    </xf>
    <xf numFmtId="178" fontId="70" fillId="57" borderId="170" applyNumberFormat="0" applyFont="0" applyAlignment="0" applyProtection="0"/>
    <xf numFmtId="178" fontId="74" fillId="62" borderId="172" applyNumberFormat="0" applyProtection="0">
      <alignment horizontal="left" vertical="top" indent="1"/>
    </xf>
    <xf numFmtId="178" fontId="70" fillId="76" borderId="172" applyNumberFormat="0" applyProtection="0">
      <alignment horizontal="left" vertical="top" indent="1"/>
    </xf>
    <xf numFmtId="178" fontId="70" fillId="74" borderId="172" applyNumberFormat="0" applyProtection="0">
      <alignment horizontal="left" vertical="top"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71" borderId="170" applyNumberFormat="0" applyProtection="0">
      <alignment horizontal="right" vertical="center"/>
    </xf>
    <xf numFmtId="178" fontId="70" fillId="57" borderId="170" applyNumberFormat="0" applyFont="0" applyAlignment="0" applyProtection="0"/>
    <xf numFmtId="4" fontId="73" fillId="78" borderId="172" applyNumberFormat="0" applyProtection="0">
      <alignment vertical="center"/>
    </xf>
    <xf numFmtId="178" fontId="70" fillId="76" borderId="172" applyNumberFormat="0" applyProtection="0">
      <alignment horizontal="left" vertical="top" indent="1"/>
    </xf>
    <xf numFmtId="178" fontId="70" fillId="75" borderId="172" applyNumberFormat="0" applyProtection="0">
      <alignment horizontal="left" vertical="top" indent="1"/>
    </xf>
    <xf numFmtId="180" fontId="39" fillId="80" borderId="177">
      <alignment vertical="center"/>
    </xf>
    <xf numFmtId="171" fontId="39" fillId="82" borderId="177">
      <alignment vertical="center"/>
      <protection locked="0"/>
    </xf>
    <xf numFmtId="178" fontId="39" fillId="129" borderId="177">
      <alignment vertical="center"/>
    </xf>
    <xf numFmtId="178" fontId="78" fillId="108" borderId="170" applyNumberFormat="0" applyAlignment="0" applyProtection="0"/>
    <xf numFmtId="4" fontId="73" fillId="84" borderId="172" applyNumberFormat="0" applyProtection="0">
      <alignment horizontal="left" vertical="center" indent="1"/>
    </xf>
    <xf numFmtId="178" fontId="70" fillId="63" borderId="172" applyNumberFormat="0" applyProtection="0">
      <alignment horizontal="left" vertical="top" indent="1"/>
    </xf>
    <xf numFmtId="178" fontId="17" fillId="63" borderId="172" applyNumberFormat="0" applyProtection="0">
      <alignment horizontal="left" vertical="top" indent="1"/>
    </xf>
    <xf numFmtId="4" fontId="70" fillId="63" borderId="170" applyNumberFormat="0" applyProtection="0">
      <alignment horizontal="right" vertical="center"/>
    </xf>
    <xf numFmtId="178" fontId="70" fillId="57" borderId="170" applyNumberFormat="0" applyFont="0" applyAlignment="0" applyProtection="0"/>
    <xf numFmtId="178" fontId="70" fillId="57" borderId="170" applyNumberFormat="0" applyFont="0" applyAlignment="0" applyProtection="0"/>
    <xf numFmtId="178" fontId="70" fillId="76" borderId="172" applyNumberFormat="0" applyProtection="0">
      <alignment horizontal="left" vertical="top" indent="1"/>
    </xf>
    <xf numFmtId="178" fontId="65" fillId="58" borderId="170" applyNumberFormat="0" applyAlignment="0" applyProtection="0"/>
    <xf numFmtId="4" fontId="70" fillId="63" borderId="173" applyNumberFormat="0" applyProtection="0">
      <alignment horizontal="left" vertical="center" indent="1"/>
    </xf>
    <xf numFmtId="178" fontId="78" fillId="108" borderId="170" applyNumberFormat="0" applyAlignment="0" applyProtection="0"/>
    <xf numFmtId="4" fontId="70" fillId="96" borderId="170" applyNumberFormat="0" applyProtection="0">
      <alignment horizontal="left" vertical="center" indent="1"/>
    </xf>
    <xf numFmtId="4" fontId="70" fillId="64" borderId="170" applyNumberFormat="0" applyProtection="0">
      <alignment horizontal="right" vertical="center"/>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65" fillId="58" borderId="170" applyNumberFormat="0" applyAlignment="0" applyProtection="0"/>
    <xf numFmtId="178" fontId="70" fillId="75"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4" fontId="70" fillId="74" borderId="173" applyNumberFormat="0" applyProtection="0">
      <alignment horizontal="left" vertical="center" indent="1"/>
    </xf>
    <xf numFmtId="178" fontId="70" fillId="76" borderId="172" applyNumberFormat="0" applyProtection="0">
      <alignment horizontal="left" vertical="top" indent="1"/>
    </xf>
    <xf numFmtId="4" fontId="73" fillId="84" borderId="172" applyNumberFormat="0" applyProtection="0">
      <alignment horizontal="left" vertical="center" indent="1"/>
    </xf>
    <xf numFmtId="173" fontId="40" fillId="0" borderId="169" applyFill="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113" borderId="161" applyNumberFormat="0" applyProtection="0">
      <alignment horizontal="left" vertical="center" indent="1"/>
    </xf>
    <xf numFmtId="178" fontId="70" fillId="76" borderId="161" applyNumberFormat="0" applyProtection="0">
      <alignment horizontal="left" vertical="center" indent="1"/>
    </xf>
    <xf numFmtId="178" fontId="70" fillId="74" borderId="161" applyNumberFormat="0" applyProtection="0">
      <alignment horizontal="left" vertical="center" indent="1"/>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4" fontId="75" fillId="79" borderId="164" applyNumberFormat="0" applyProtection="0">
      <alignment horizontal="left" vertical="center" indent="1"/>
    </xf>
    <xf numFmtId="4" fontId="76" fillId="77" borderId="161" applyNumberFormat="0" applyProtection="0">
      <alignment horizontal="right" vertical="center"/>
    </xf>
    <xf numFmtId="178" fontId="30" fillId="0" borderId="166" applyNumberFormat="0" applyFill="0" applyAlignment="0" applyProtection="0"/>
    <xf numFmtId="178" fontId="30" fillId="0" borderId="166" applyNumberFormat="0" applyFill="0" applyAlignment="0" applyProtection="0"/>
    <xf numFmtId="178" fontId="70" fillId="75" borderId="172" applyNumberFormat="0" applyProtection="0">
      <alignment horizontal="left" vertical="top" indent="1"/>
    </xf>
    <xf numFmtId="178" fontId="70" fillId="75" borderId="172" applyNumberFormat="0" applyProtection="0">
      <alignment horizontal="left" vertical="top" indent="1"/>
    </xf>
    <xf numFmtId="177" fontId="6" fillId="146" borderId="168">
      <alignment vertical="center"/>
    </xf>
    <xf numFmtId="178" fontId="78" fillId="108" borderId="161" applyNumberFormat="0" applyAlignment="0" applyProtection="0"/>
    <xf numFmtId="178" fontId="78" fillId="108" borderId="161" applyNumberFormat="0" applyAlignment="0" applyProtection="0"/>
    <xf numFmtId="37" fontId="40" fillId="0" borderId="175" applyNumberFormat="0"/>
    <xf numFmtId="178" fontId="70" fillId="75" borderId="172" applyNumberFormat="0" applyProtection="0">
      <alignment horizontal="left" vertical="top" indent="1"/>
    </xf>
    <xf numFmtId="178" fontId="17" fillId="63" borderId="172" applyNumberFormat="0" applyProtection="0">
      <alignment horizontal="left" vertical="top" indent="1"/>
    </xf>
    <xf numFmtId="4" fontId="70" fillId="63" borderId="170" applyNumberFormat="0" applyProtection="0">
      <alignment horizontal="right" vertical="center"/>
    </xf>
    <xf numFmtId="178" fontId="30" fillId="0" borderId="176" applyNumberFormat="0" applyFill="0" applyAlignment="0" applyProtection="0"/>
    <xf numFmtId="178" fontId="70" fillId="74" borderId="172" applyNumberFormat="0" applyProtection="0">
      <alignment horizontal="left" vertical="top" indent="1"/>
    </xf>
    <xf numFmtId="178" fontId="17" fillId="63" borderId="172" applyNumberFormat="0" applyProtection="0">
      <alignment horizontal="left" vertical="top" indent="1"/>
    </xf>
    <xf numFmtId="178" fontId="70" fillId="57" borderId="170" applyNumberFormat="0" applyFont="0" applyAlignment="0" applyProtection="0"/>
    <xf numFmtId="178" fontId="70" fillId="74" borderId="172" applyNumberFormat="0" applyProtection="0">
      <alignment horizontal="left" vertical="top" indent="1"/>
    </xf>
    <xf numFmtId="178" fontId="70" fillId="57" borderId="170" applyNumberFormat="0" applyFont="0" applyAlignment="0" applyProtection="0"/>
    <xf numFmtId="4" fontId="75" fillId="79" borderId="173" applyNumberFormat="0" applyProtection="0">
      <alignment horizontal="left" vertical="center"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4" fontId="70" fillId="96" borderId="170" applyNumberFormat="0" applyProtection="0">
      <alignment horizontal="left" vertical="center" indent="1"/>
    </xf>
    <xf numFmtId="177" fontId="6" fillId="166" borderId="177">
      <alignment horizontal="right" vertical="center"/>
      <protection locked="0"/>
    </xf>
    <xf numFmtId="4" fontId="76" fillId="77" borderId="170" applyNumberFormat="0" applyProtection="0">
      <alignment horizontal="right" vertical="center"/>
    </xf>
    <xf numFmtId="178" fontId="70" fillId="74" borderId="172" applyNumberFormat="0" applyProtection="0">
      <alignment horizontal="left" vertical="top" indent="1"/>
    </xf>
    <xf numFmtId="178" fontId="17" fillId="63" borderId="172" applyNumberFormat="0" applyProtection="0">
      <alignment horizontal="left" vertical="top" indent="1"/>
    </xf>
    <xf numFmtId="4" fontId="70" fillId="72" borderId="170" applyNumberFormat="0" applyProtection="0">
      <alignment horizontal="right" vertical="center"/>
    </xf>
    <xf numFmtId="4" fontId="70" fillId="62" borderId="170" applyNumberFormat="0" applyProtection="0">
      <alignment vertical="center"/>
    </xf>
    <xf numFmtId="179" fontId="39" fillId="80" borderId="177">
      <alignment vertical="center"/>
    </xf>
    <xf numFmtId="182" fontId="39" fillId="82" borderId="177">
      <alignment vertical="center"/>
      <protection locked="0"/>
    </xf>
    <xf numFmtId="178" fontId="70" fillId="57" borderId="170" applyNumberFormat="0" applyFont="0" applyAlignment="0" applyProtection="0"/>
    <xf numFmtId="178" fontId="78" fillId="108" borderId="170" applyNumberFormat="0" applyAlignment="0" applyProtection="0"/>
    <xf numFmtId="178" fontId="30" fillId="0" borderId="176" applyNumberFormat="0" applyFill="0" applyAlignment="0" applyProtection="0"/>
    <xf numFmtId="4" fontId="73" fillId="84" borderId="172" applyNumberFormat="0" applyProtection="0">
      <alignment horizontal="left" vertical="center" indent="1"/>
    </xf>
    <xf numFmtId="178" fontId="70" fillId="75" borderId="172" applyNumberFormat="0" applyProtection="0">
      <alignment horizontal="left" vertical="top" indent="1"/>
    </xf>
    <xf numFmtId="4" fontId="70" fillId="68" borderId="170" applyNumberFormat="0" applyProtection="0">
      <alignment horizontal="right" vertical="center"/>
    </xf>
    <xf numFmtId="178" fontId="70" fillId="63" borderId="172" applyNumberFormat="0" applyProtection="0">
      <alignment horizontal="left" vertical="top" indent="1"/>
    </xf>
    <xf numFmtId="178" fontId="70" fillId="57" borderId="170" applyNumberFormat="0" applyFont="0" applyAlignment="0" applyProtection="0"/>
    <xf numFmtId="4" fontId="70" fillId="96" borderId="170" applyNumberFormat="0" applyProtection="0">
      <alignment horizontal="left" vertical="center" indent="1"/>
    </xf>
    <xf numFmtId="4" fontId="70" fillId="71" borderId="170" applyNumberFormat="0" applyProtection="0">
      <alignment horizontal="right" vertical="center"/>
    </xf>
    <xf numFmtId="178" fontId="70" fillId="63" borderId="172" applyNumberFormat="0" applyProtection="0">
      <alignment horizontal="left" vertical="top" indent="1"/>
    </xf>
    <xf numFmtId="178" fontId="17" fillId="63" borderId="172" applyNumberFormat="0" applyProtection="0">
      <alignment horizontal="left" vertical="top" indent="1"/>
    </xf>
    <xf numFmtId="4" fontId="70" fillId="66" borderId="173" applyNumberFormat="0" applyProtection="0">
      <alignment horizontal="right" vertical="center"/>
    </xf>
    <xf numFmtId="4" fontId="73" fillId="84" borderId="172" applyNumberFormat="0" applyProtection="0">
      <alignment horizontal="left" vertical="center" indent="1"/>
    </xf>
    <xf numFmtId="178" fontId="70" fillId="76" borderId="172" applyNumberFormat="0" applyProtection="0">
      <alignment horizontal="left" vertical="top" indent="1"/>
    </xf>
    <xf numFmtId="178" fontId="70" fillId="57" borderId="170" applyNumberFormat="0" applyFont="0" applyAlignment="0" applyProtection="0"/>
    <xf numFmtId="178" fontId="70" fillId="74" borderId="170" applyNumberFormat="0" applyProtection="0">
      <alignment horizontal="left" vertical="center" indent="1"/>
    </xf>
    <xf numFmtId="178" fontId="70" fillId="57" borderId="170" applyNumberFormat="0" applyFont="0" applyAlignment="0" applyProtection="0"/>
    <xf numFmtId="4" fontId="70" fillId="67" borderId="170" applyNumberFormat="0" applyProtection="0">
      <alignment horizontal="right" vertical="center"/>
    </xf>
    <xf numFmtId="178" fontId="70" fillId="57" borderId="170" applyNumberFormat="0" applyFont="0" applyAlignment="0" applyProtection="0"/>
    <xf numFmtId="178" fontId="70" fillId="76" borderId="172" applyNumberFormat="0" applyProtection="0">
      <alignment horizontal="left" vertical="top" indent="1"/>
    </xf>
    <xf numFmtId="4" fontId="76" fillId="77" borderId="170" applyNumberFormat="0" applyProtection="0">
      <alignment horizontal="right" vertical="center"/>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9" fontId="39" fillId="129" borderId="168">
      <alignment vertical="center"/>
    </xf>
    <xf numFmtId="180" fontId="39" fillId="129" borderId="168">
      <alignment vertical="center"/>
    </xf>
    <xf numFmtId="180" fontId="39" fillId="129" borderId="168">
      <alignment vertical="center"/>
    </xf>
    <xf numFmtId="178" fontId="39" fillId="129" borderId="168">
      <alignment vertical="center"/>
    </xf>
    <xf numFmtId="178" fontId="39" fillId="129" borderId="168">
      <alignment vertical="center"/>
    </xf>
    <xf numFmtId="178" fontId="39" fillId="129" borderId="168">
      <alignment vertical="center"/>
    </xf>
    <xf numFmtId="178" fontId="39" fillId="129" borderId="168">
      <alignment vertical="center"/>
    </xf>
    <xf numFmtId="177" fontId="39" fillId="129" borderId="168">
      <alignment vertical="center"/>
    </xf>
    <xf numFmtId="177" fontId="39" fillId="129" borderId="168">
      <alignment vertical="center"/>
    </xf>
    <xf numFmtId="179" fontId="39" fillId="129" borderId="168">
      <alignment vertical="center"/>
    </xf>
    <xf numFmtId="180" fontId="39" fillId="82" borderId="168">
      <alignment vertical="center"/>
      <protection locked="0"/>
    </xf>
    <xf numFmtId="182" fontId="39" fillId="82" borderId="168">
      <alignment vertical="center"/>
      <protection locked="0"/>
    </xf>
    <xf numFmtId="178" fontId="39" fillId="82" borderId="168">
      <alignment vertical="center"/>
      <protection locked="0"/>
    </xf>
    <xf numFmtId="178" fontId="39" fillId="82" borderId="168">
      <alignment vertical="center"/>
      <protection locked="0"/>
    </xf>
    <xf numFmtId="182" fontId="39" fillId="82" borderId="168">
      <alignment vertical="center"/>
      <protection locked="0"/>
    </xf>
    <xf numFmtId="182" fontId="39" fillId="82" borderId="168">
      <alignment vertical="center"/>
      <protection locked="0"/>
    </xf>
    <xf numFmtId="178" fontId="39" fillId="82" borderId="168">
      <alignment vertical="center"/>
      <protection locked="0"/>
    </xf>
    <xf numFmtId="178" fontId="39" fillId="82" borderId="168">
      <alignment vertical="center"/>
      <protection locked="0"/>
    </xf>
    <xf numFmtId="182" fontId="39" fillId="82" borderId="168">
      <alignment vertical="center"/>
      <protection locked="0"/>
    </xf>
    <xf numFmtId="180" fontId="39" fillId="82" borderId="168">
      <alignment vertical="center"/>
      <protection locked="0"/>
    </xf>
    <xf numFmtId="180" fontId="39" fillId="82" borderId="168">
      <alignment vertical="center"/>
      <protection locked="0"/>
    </xf>
    <xf numFmtId="171" fontId="39" fillId="82" borderId="168">
      <alignment vertical="center"/>
      <protection locked="0"/>
    </xf>
    <xf numFmtId="171" fontId="39" fillId="82" borderId="168">
      <alignment vertical="center"/>
      <protection locked="0"/>
    </xf>
    <xf numFmtId="171" fontId="39" fillId="82" borderId="168">
      <alignment vertical="center"/>
      <protection locked="0"/>
    </xf>
    <xf numFmtId="171" fontId="39" fillId="82" borderId="168">
      <alignment vertical="center"/>
      <protection locked="0"/>
    </xf>
    <xf numFmtId="180" fontId="39" fillId="82" borderId="168">
      <alignment vertical="center"/>
      <protection locked="0"/>
    </xf>
    <xf numFmtId="180" fontId="39" fillId="80" borderId="168">
      <alignment vertical="center"/>
    </xf>
    <xf numFmtId="180" fontId="39" fillId="80" borderId="168">
      <alignment vertical="center"/>
    </xf>
    <xf numFmtId="182" fontId="39" fillId="80" borderId="168">
      <alignment vertical="center"/>
    </xf>
    <xf numFmtId="182" fontId="39" fillId="80" borderId="168">
      <alignment vertical="center"/>
    </xf>
    <xf numFmtId="182" fontId="39" fillId="80" borderId="168">
      <alignment vertical="center"/>
    </xf>
    <xf numFmtId="182" fontId="39" fillId="80" borderId="168">
      <alignment vertical="center"/>
    </xf>
    <xf numFmtId="177" fontId="39" fillId="80" borderId="168">
      <alignment vertical="center"/>
    </xf>
    <xf numFmtId="179" fontId="39" fillId="80" borderId="168">
      <alignment vertical="center"/>
    </xf>
    <xf numFmtId="178" fontId="39" fillId="80" borderId="168">
      <alignment vertical="center"/>
    </xf>
    <xf numFmtId="178" fontId="39" fillId="80" borderId="168">
      <alignment vertical="center"/>
    </xf>
    <xf numFmtId="178" fontId="39" fillId="80" borderId="168">
      <alignment vertical="center"/>
    </xf>
    <xf numFmtId="178" fontId="39" fillId="80" borderId="168">
      <alignment vertical="center"/>
    </xf>
    <xf numFmtId="180" fontId="39" fillId="80" borderId="168">
      <alignment vertical="center"/>
    </xf>
    <xf numFmtId="180" fontId="39" fillId="80" borderId="168">
      <alignment vertical="center"/>
    </xf>
    <xf numFmtId="180" fontId="39" fillId="80" borderId="168">
      <alignment vertical="center"/>
    </xf>
    <xf numFmtId="180" fontId="39" fillId="80" borderId="168">
      <alignment vertical="center"/>
    </xf>
    <xf numFmtId="180" fontId="39" fillId="147" borderId="168">
      <alignment horizontal="right" vertical="center"/>
      <protection locked="0"/>
    </xf>
    <xf numFmtId="178" fontId="39" fillId="147" borderId="168">
      <alignment horizontal="right" vertical="center"/>
      <protection locked="0"/>
    </xf>
    <xf numFmtId="178" fontId="39" fillId="147" borderId="168">
      <alignment horizontal="right" vertical="center"/>
      <protection locked="0"/>
    </xf>
    <xf numFmtId="179" fontId="39" fillId="147" borderId="168">
      <alignment horizontal="right" vertical="center"/>
      <protection locked="0"/>
    </xf>
    <xf numFmtId="177" fontId="39" fillId="147" borderId="168">
      <alignment horizontal="right" vertical="center"/>
      <protection locked="0"/>
    </xf>
    <xf numFmtId="179" fontId="39" fillId="147" borderId="168">
      <alignment horizontal="right" vertical="center"/>
      <protection locked="0"/>
    </xf>
    <xf numFmtId="180" fontId="39" fillId="147" borderId="168">
      <alignment horizontal="right" vertical="center"/>
      <protection locked="0"/>
    </xf>
    <xf numFmtId="180" fontId="39" fillId="147" borderId="168">
      <alignment horizontal="right" vertical="center"/>
      <protection locked="0"/>
    </xf>
    <xf numFmtId="180" fontId="39" fillId="147" borderId="168">
      <alignment horizontal="right" vertical="center"/>
      <protection locked="0"/>
    </xf>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113" borderId="161" applyNumberFormat="0" applyProtection="0">
      <alignment horizontal="left" vertical="center" indent="1"/>
    </xf>
    <xf numFmtId="178" fontId="70" fillId="76" borderId="161" applyNumberFormat="0" applyProtection="0">
      <alignment horizontal="left" vertical="center" indent="1"/>
    </xf>
    <xf numFmtId="178" fontId="70" fillId="74" borderId="161" applyNumberFormat="0" applyProtection="0">
      <alignment horizontal="left" vertical="center" indent="1"/>
    </xf>
    <xf numFmtId="178" fontId="17" fillId="77" borderId="168" applyNumberFormat="0">
      <protection locked="0"/>
    </xf>
    <xf numFmtId="178" fontId="72" fillId="75" borderId="165" applyBorder="0"/>
    <xf numFmtId="4" fontId="80" fillId="82" borderId="168" applyNumberFormat="0" applyProtection="0">
      <alignment vertical="center"/>
    </xf>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4" fontId="75" fillId="79" borderId="164" applyNumberFormat="0" applyProtection="0">
      <alignment horizontal="left" vertical="center" indent="1"/>
    </xf>
    <xf numFmtId="178" fontId="70" fillId="114" borderId="168"/>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66" borderId="173" applyNumberFormat="0" applyProtection="0">
      <alignment horizontal="right" vertical="center"/>
    </xf>
    <xf numFmtId="180" fontId="6" fillId="146" borderId="168">
      <alignment vertical="center"/>
    </xf>
    <xf numFmtId="177" fontId="6" fillId="146" borderId="168">
      <alignment vertical="center"/>
    </xf>
    <xf numFmtId="179" fontId="6" fillId="146" borderId="168">
      <alignment vertical="center"/>
    </xf>
    <xf numFmtId="180" fontId="6" fillId="163" borderId="168">
      <alignment vertical="center"/>
      <protection locked="0"/>
    </xf>
    <xf numFmtId="177" fontId="6" fillId="163" borderId="168">
      <alignment vertical="center"/>
      <protection locked="0"/>
    </xf>
    <xf numFmtId="207" fontId="6" fillId="165" borderId="168">
      <alignment vertical="center"/>
    </xf>
    <xf numFmtId="177" fontId="6" fillId="165" borderId="168">
      <alignment vertical="center"/>
    </xf>
    <xf numFmtId="179" fontId="6" fillId="165" borderId="168">
      <alignment vertical="center"/>
    </xf>
    <xf numFmtId="180" fontId="6" fillId="165" borderId="168">
      <alignment vertical="center"/>
    </xf>
    <xf numFmtId="177" fontId="6" fillId="166" borderId="168">
      <alignment horizontal="right" vertical="center"/>
      <protection locked="0"/>
    </xf>
    <xf numFmtId="179" fontId="6" fillId="166" borderId="168">
      <alignment horizontal="right" vertical="center"/>
      <protection locked="0"/>
    </xf>
    <xf numFmtId="180" fontId="6" fillId="166" borderId="168">
      <alignment horizontal="right" vertical="center"/>
      <protection locked="0"/>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0" fontId="6" fillId="0" borderId="0"/>
    <xf numFmtId="178" fontId="70" fillId="113" borderId="161" applyNumberFormat="0" applyProtection="0">
      <alignment horizontal="left" vertical="center" indent="1"/>
    </xf>
    <xf numFmtId="178" fontId="70" fillId="76" borderId="161" applyNumberFormat="0" applyProtection="0">
      <alignment horizontal="left" vertical="center" indent="1"/>
    </xf>
    <xf numFmtId="178" fontId="70" fillId="74" borderId="161" applyNumberFormat="0" applyProtection="0">
      <alignment horizontal="left" vertical="center" indent="1"/>
    </xf>
    <xf numFmtId="178" fontId="72" fillId="75" borderId="165" applyBorder="0"/>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78" fontId="70" fillId="76" borderId="172" applyNumberFormat="0" applyProtection="0">
      <alignment horizontal="left" vertical="top" indent="1"/>
    </xf>
    <xf numFmtId="178" fontId="78" fillId="108" borderId="161" applyNumberForma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8" fillId="108" borderId="161" applyNumberFormat="0" applyAlignment="0" applyProtection="0"/>
    <xf numFmtId="178" fontId="78" fillId="108" borderId="161" applyNumberFormat="0" applyAlignment="0" applyProtection="0"/>
    <xf numFmtId="178" fontId="73" fillId="63" borderId="172" applyNumberFormat="0" applyProtection="0">
      <alignment horizontal="left" vertical="top" indent="1"/>
    </xf>
    <xf numFmtId="178" fontId="70" fillId="74" borderId="172" applyNumberFormat="0" applyProtection="0">
      <alignment horizontal="left" vertical="top" indent="1"/>
    </xf>
    <xf numFmtId="178" fontId="70" fillId="75" borderId="172" applyNumberFormat="0" applyProtection="0">
      <alignment horizontal="left" vertical="top" indent="1"/>
    </xf>
    <xf numFmtId="178" fontId="70" fillId="75" borderId="172" applyNumberFormat="0" applyProtection="0">
      <alignment horizontal="left" vertical="top" indent="1"/>
    </xf>
    <xf numFmtId="4" fontId="70" fillId="72" borderId="170" applyNumberFormat="0" applyProtection="0">
      <alignment horizontal="right" vertical="center"/>
    </xf>
    <xf numFmtId="178" fontId="73" fillId="63" borderId="172" applyNumberFormat="0" applyProtection="0">
      <alignment horizontal="left" vertical="top"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70" fillId="63" borderId="173" applyNumberFormat="0" applyProtection="0">
      <alignment horizontal="left" vertical="center" indent="1"/>
    </xf>
    <xf numFmtId="178" fontId="17" fillId="74" borderId="172" applyNumberFormat="0" applyProtection="0">
      <alignment horizontal="left" vertical="center" indent="1"/>
    </xf>
    <xf numFmtId="178" fontId="70" fillId="57" borderId="170" applyNumberFormat="0" applyFont="0" applyAlignment="0" applyProtection="0"/>
    <xf numFmtId="4" fontId="70" fillId="0" borderId="170" applyNumberFormat="0" applyProtection="0">
      <alignment horizontal="right" vertical="center"/>
    </xf>
    <xf numFmtId="178" fontId="70" fillId="76" borderId="172" applyNumberFormat="0" applyProtection="0">
      <alignment horizontal="left" vertical="top" indent="1"/>
    </xf>
    <xf numFmtId="178" fontId="70" fillId="63" borderId="172" applyNumberFormat="0" applyProtection="0">
      <alignment horizontal="left" vertical="top" indent="1"/>
    </xf>
    <xf numFmtId="4" fontId="70" fillId="74" borderId="173" applyNumberFormat="0" applyProtection="0">
      <alignment horizontal="left" vertical="center" indent="1"/>
    </xf>
    <xf numFmtId="4" fontId="70" fillId="62" borderId="170" applyNumberFormat="0" applyProtection="0">
      <alignment vertical="center"/>
    </xf>
    <xf numFmtId="207" fontId="6" fillId="165" borderId="177">
      <alignment vertical="center"/>
    </xf>
    <xf numFmtId="4" fontId="70" fillId="96" borderId="170" applyNumberFormat="0" applyProtection="0">
      <alignment horizontal="left" vertical="center" indent="1"/>
    </xf>
    <xf numFmtId="178" fontId="70" fillId="74" borderId="172" applyNumberFormat="0" applyProtection="0">
      <alignment horizontal="left" vertical="top" indent="1"/>
    </xf>
    <xf numFmtId="4" fontId="70" fillId="68" borderId="170" applyNumberFormat="0" applyProtection="0">
      <alignment horizontal="right" vertical="center"/>
    </xf>
    <xf numFmtId="179" fontId="39" fillId="147" borderId="177">
      <alignment horizontal="right" vertical="center"/>
      <protection locked="0"/>
    </xf>
    <xf numFmtId="182" fontId="39" fillId="80" borderId="177">
      <alignment vertical="center"/>
    </xf>
    <xf numFmtId="182" fontId="39" fillId="82" borderId="177">
      <alignment vertical="center"/>
      <protection locked="0"/>
    </xf>
    <xf numFmtId="178" fontId="70" fillId="57" borderId="170" applyNumberFormat="0" applyFont="0" applyAlignment="0" applyProtection="0"/>
    <xf numFmtId="4" fontId="75" fillId="79" borderId="173" applyNumberFormat="0" applyProtection="0">
      <alignment horizontal="left" vertical="center" indent="1"/>
    </xf>
    <xf numFmtId="178" fontId="70" fillId="76" borderId="172" applyNumberFormat="0" applyProtection="0">
      <alignment horizontal="left" vertical="top" indent="1"/>
    </xf>
    <xf numFmtId="178" fontId="17" fillId="75" borderId="172" applyNumberFormat="0" applyProtection="0">
      <alignment horizontal="left" vertical="top" indent="1"/>
    </xf>
    <xf numFmtId="4" fontId="70" fillId="64" borderId="170" applyNumberFormat="0" applyProtection="0">
      <alignment horizontal="right" vertical="center"/>
    </xf>
    <xf numFmtId="178" fontId="17" fillId="76" borderId="172" applyNumberFormat="0" applyProtection="0">
      <alignment horizontal="left" vertical="top" indent="1"/>
    </xf>
    <xf numFmtId="178" fontId="70" fillId="75" borderId="172" applyNumberFormat="0" applyProtection="0">
      <alignment horizontal="left" vertical="top" indent="1"/>
    </xf>
    <xf numFmtId="4" fontId="70" fillId="71" borderId="170" applyNumberFormat="0" applyProtection="0">
      <alignment horizontal="right" vertical="center"/>
    </xf>
    <xf numFmtId="4" fontId="70" fillId="63" borderId="173" applyNumberFormat="0" applyProtection="0">
      <alignment horizontal="left" vertical="center" indent="1"/>
    </xf>
    <xf numFmtId="37" fontId="40" fillId="0" borderId="175" applyNumberFormat="0"/>
    <xf numFmtId="178" fontId="70" fillId="76" borderId="170" applyNumberFormat="0" applyProtection="0">
      <alignment horizontal="left" vertical="center" indent="1"/>
    </xf>
    <xf numFmtId="178" fontId="70" fillId="76" borderId="172" applyNumberFormat="0" applyProtection="0">
      <alignment horizontal="left" vertical="top" indent="1"/>
    </xf>
    <xf numFmtId="178" fontId="70" fillId="74" borderId="172" applyNumberFormat="0" applyProtection="0">
      <alignment horizontal="left" vertical="top" indent="1"/>
    </xf>
    <xf numFmtId="178" fontId="70" fillId="76" borderId="170" applyNumberFormat="0" applyProtection="0">
      <alignment horizontal="left" vertical="center" indent="1"/>
    </xf>
    <xf numFmtId="4" fontId="70" fillId="70" borderId="170" applyNumberFormat="0" applyProtection="0">
      <alignment horizontal="right" vertical="center"/>
    </xf>
    <xf numFmtId="178" fontId="70" fillId="63" borderId="172" applyNumberFormat="0" applyProtection="0">
      <alignment horizontal="left" vertical="top" indent="1"/>
    </xf>
    <xf numFmtId="178" fontId="70" fillId="57" borderId="170" applyNumberFormat="0" applyFont="0" applyAlignment="0" applyProtection="0"/>
    <xf numFmtId="4" fontId="70" fillId="63" borderId="170" applyNumberFormat="0" applyProtection="0">
      <alignment horizontal="right" vertical="center"/>
    </xf>
    <xf numFmtId="178" fontId="70" fillId="75" borderId="172" applyNumberFormat="0" applyProtection="0">
      <alignment horizontal="left" vertical="top" indent="1"/>
    </xf>
    <xf numFmtId="178" fontId="17" fillId="74" borderId="172" applyNumberFormat="0" applyProtection="0">
      <alignment horizontal="left" vertical="center" indent="1"/>
    </xf>
    <xf numFmtId="178" fontId="70" fillId="75" borderId="172" applyNumberFormat="0" applyProtection="0">
      <alignment horizontal="left" vertical="top" indent="1"/>
    </xf>
    <xf numFmtId="178" fontId="70" fillId="63" borderId="172" applyNumberFormat="0" applyProtection="0">
      <alignment horizontal="left" vertical="top" indent="1"/>
    </xf>
    <xf numFmtId="178" fontId="70" fillId="74" borderId="172" applyNumberFormat="0" applyProtection="0">
      <alignment horizontal="left" vertical="top" indent="1"/>
    </xf>
    <xf numFmtId="178" fontId="70" fillId="76" borderId="172" applyNumberFormat="0" applyProtection="0">
      <alignment horizontal="left" vertical="top" indent="1"/>
    </xf>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65" fillId="58" borderId="161" applyNumberFormat="0" applyAlignment="0" applyProtection="0"/>
    <xf numFmtId="178" fontId="78" fillId="108" borderId="161" applyNumberFormat="0" applyAlignment="0" applyProtection="0"/>
    <xf numFmtId="178" fontId="68" fillId="108" borderId="162" applyNumberFormat="0" applyAlignment="0" applyProtection="0"/>
    <xf numFmtId="178" fontId="68" fillId="108" borderId="162" applyNumberFormat="0" applyAlignment="0" applyProtection="0"/>
    <xf numFmtId="4" fontId="70" fillId="66" borderId="164"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178" fontId="72" fillId="75" borderId="165" applyBorder="0"/>
    <xf numFmtId="4" fontId="75" fillId="79" borderId="164" applyNumberFormat="0" applyProtection="0">
      <alignment horizontal="left" vertical="center" indent="1"/>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113" borderId="161" applyNumberFormat="0" applyProtection="0">
      <alignment horizontal="left" vertical="center" indent="1"/>
    </xf>
    <xf numFmtId="178" fontId="65" fillId="58" borderId="170" applyNumberFormat="0" applyAlignment="0" applyProtection="0"/>
    <xf numFmtId="178" fontId="70" fillId="76" borderId="161" applyNumberFormat="0" applyProtection="0">
      <alignment horizontal="left" vertical="center" indent="1"/>
    </xf>
    <xf numFmtId="178" fontId="70" fillId="74" borderId="161" applyNumberFormat="0" applyProtection="0">
      <alignment horizontal="left" vertical="center" indent="1"/>
    </xf>
    <xf numFmtId="178" fontId="72" fillId="75" borderId="165" applyBorder="0"/>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178" fontId="30" fillId="0" borderId="176" applyNumberFormat="0" applyFill="0" applyAlignment="0" applyProtection="0"/>
    <xf numFmtId="178" fontId="17" fillId="63" borderId="172" applyNumberFormat="0" applyProtection="0">
      <alignment horizontal="left" vertical="center" indent="1"/>
    </xf>
    <xf numFmtId="178" fontId="70" fillId="63" borderId="172" applyNumberFormat="0" applyProtection="0">
      <alignment horizontal="left" vertical="top" indent="1"/>
    </xf>
    <xf numFmtId="178" fontId="70" fillId="84" borderId="170" applyNumberFormat="0" applyProtection="0">
      <alignment horizontal="left" vertical="center" indent="1"/>
    </xf>
    <xf numFmtId="4" fontId="70" fillId="111" borderId="170" applyNumberFormat="0" applyProtection="0">
      <alignment horizontal="left" vertical="center"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57" borderId="170" applyNumberFormat="0" applyFont="0" applyAlignment="0" applyProtection="0"/>
    <xf numFmtId="178" fontId="65" fillId="58" borderId="170" applyNumberFormat="0" applyAlignment="0" applyProtection="0"/>
    <xf numFmtId="178" fontId="70" fillId="74" borderId="172" applyNumberFormat="0" applyProtection="0">
      <alignment horizontal="left" vertical="top" indent="1"/>
    </xf>
    <xf numFmtId="178" fontId="70" fillId="57" borderId="170" applyNumberFormat="0" applyFont="0" applyAlignment="0" applyProtection="0"/>
    <xf numFmtId="173" fontId="40" fillId="0" borderId="169" applyFill="0"/>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75" borderId="172" applyNumberFormat="0" applyProtection="0">
      <alignment horizontal="left" vertical="top" indent="1"/>
    </xf>
    <xf numFmtId="4" fontId="70" fillId="66" borderId="173" applyNumberFormat="0" applyProtection="0">
      <alignment horizontal="right" vertical="center"/>
    </xf>
    <xf numFmtId="178" fontId="70" fillId="57" borderId="170" applyNumberFormat="0" applyFont="0" applyAlignment="0" applyProtection="0"/>
    <xf numFmtId="178" fontId="30" fillId="0" borderId="176" applyNumberFormat="0" applyFill="0" applyAlignment="0" applyProtection="0"/>
    <xf numFmtId="178" fontId="70" fillId="74" borderId="172" applyNumberFormat="0" applyProtection="0">
      <alignment horizontal="left" vertical="top" indent="1"/>
    </xf>
    <xf numFmtId="178" fontId="70" fillId="63" borderId="172" applyNumberFormat="0" applyProtection="0">
      <alignment horizontal="left" vertical="top" indent="1"/>
    </xf>
    <xf numFmtId="4" fontId="17" fillId="75" borderId="173" applyNumberFormat="0" applyProtection="0">
      <alignment horizontal="left" vertical="center" indent="1"/>
    </xf>
    <xf numFmtId="178" fontId="74" fillId="62" borderId="172" applyNumberFormat="0" applyProtection="0">
      <alignment horizontal="left" vertical="top" indent="1"/>
    </xf>
    <xf numFmtId="178" fontId="39" fillId="80" borderId="177">
      <alignment vertical="center"/>
    </xf>
    <xf numFmtId="182" fontId="39" fillId="82" borderId="177">
      <alignment vertical="center"/>
      <protection locked="0"/>
    </xf>
    <xf numFmtId="179" fontId="39" fillId="129" borderId="177">
      <alignment vertical="center"/>
    </xf>
    <xf numFmtId="178" fontId="17" fillId="74" borderId="172" applyNumberFormat="0" applyProtection="0">
      <alignment horizontal="left" vertical="center" indent="1"/>
    </xf>
    <xf numFmtId="178" fontId="70" fillId="75" borderId="172" applyNumberFormat="0" applyProtection="0">
      <alignment horizontal="left" vertical="top" indent="1"/>
    </xf>
    <xf numFmtId="4" fontId="70" fillId="71" borderId="170" applyNumberFormat="0" applyProtection="0">
      <alignment horizontal="right" vertical="center"/>
    </xf>
    <xf numFmtId="178" fontId="70" fillId="57" borderId="170" applyNumberFormat="0" applyFont="0" applyAlignment="0" applyProtection="0"/>
    <xf numFmtId="178" fontId="70" fillId="63" borderId="172" applyNumberFormat="0" applyProtection="0">
      <alignment horizontal="left" vertical="top" indent="1"/>
    </xf>
    <xf numFmtId="4" fontId="17" fillId="75" borderId="173" applyNumberFormat="0" applyProtection="0">
      <alignment horizontal="left" vertical="center" indent="1"/>
    </xf>
    <xf numFmtId="178" fontId="78" fillId="108" borderId="170" applyNumberFormat="0" applyAlignment="0" applyProtection="0"/>
    <xf numFmtId="4" fontId="70" fillId="96" borderId="170" applyNumberFormat="0" applyProtection="0">
      <alignment horizontal="left" vertical="center" indent="1"/>
    </xf>
    <xf numFmtId="178" fontId="17" fillId="74" borderId="172" applyNumberFormat="0" applyProtection="0">
      <alignment horizontal="left" vertical="top" indent="1"/>
    </xf>
    <xf numFmtId="178" fontId="68" fillId="108" borderId="171" applyNumberFormat="0" applyAlignment="0" applyProtection="0"/>
    <xf numFmtId="178" fontId="74" fillId="62" borderId="172" applyNumberFormat="0" applyProtection="0">
      <alignment horizontal="left" vertical="top" indent="1"/>
    </xf>
    <xf numFmtId="4" fontId="70" fillId="96" borderId="170" applyNumberFormat="0" applyProtection="0">
      <alignment horizontal="left" vertical="center" indent="1"/>
    </xf>
    <xf numFmtId="178" fontId="70" fillId="76" borderId="172" applyNumberFormat="0" applyProtection="0">
      <alignment horizontal="left" vertical="top" indent="1"/>
    </xf>
    <xf numFmtId="178" fontId="70" fillId="57" borderId="170" applyNumberFormat="0" applyFont="0" applyAlignment="0" applyProtection="0"/>
    <xf numFmtId="178" fontId="70" fillId="74" borderId="172" applyNumberFormat="0" applyProtection="0">
      <alignment horizontal="left" vertical="top" indent="1"/>
    </xf>
    <xf numFmtId="178" fontId="78" fillId="108" borderId="170" applyNumberFormat="0" applyAlignment="0" applyProtection="0"/>
    <xf numFmtId="4" fontId="80" fillId="111" borderId="170" applyNumberFormat="0" applyProtection="0">
      <alignment vertical="center"/>
    </xf>
    <xf numFmtId="178" fontId="70" fillId="75" borderId="172" applyNumberFormat="0" applyProtection="0">
      <alignment horizontal="left" vertical="top" indent="1"/>
    </xf>
    <xf numFmtId="178" fontId="70" fillId="76" borderId="172" applyNumberFormat="0" applyProtection="0">
      <alignment horizontal="left" vertical="top" indent="1"/>
    </xf>
    <xf numFmtId="4" fontId="70" fillId="96" borderId="170" applyNumberFormat="0" applyProtection="0">
      <alignment horizontal="left" vertical="center" indent="1"/>
    </xf>
    <xf numFmtId="178" fontId="17" fillId="63" borderId="172" applyNumberFormat="0" applyProtection="0">
      <alignment horizontal="left" vertical="center" indent="1"/>
    </xf>
    <xf numFmtId="178" fontId="17" fillId="74" borderId="172" applyNumberFormat="0" applyProtection="0">
      <alignment horizontal="left" vertical="center" indent="1"/>
    </xf>
    <xf numFmtId="4" fontId="70" fillId="62" borderId="170" applyNumberFormat="0" applyProtection="0">
      <alignment vertical="center"/>
    </xf>
    <xf numFmtId="178" fontId="70" fillId="57" borderId="161" applyNumberFormat="0" applyFont="0" applyAlignment="0" applyProtection="0"/>
    <xf numFmtId="178" fontId="68" fillId="108" borderId="162" applyNumberFormat="0" applyAlignment="0" applyProtection="0"/>
    <xf numFmtId="178" fontId="68" fillId="108" borderId="162" applyNumberFormat="0" applyAlignment="0" applyProtection="0"/>
    <xf numFmtId="4" fontId="70" fillId="62" borderId="161" applyNumberFormat="0" applyProtection="0">
      <alignment vertical="center"/>
    </xf>
    <xf numFmtId="4" fontId="80" fillId="111" borderId="161" applyNumberFormat="0" applyProtection="0">
      <alignment vertical="center"/>
    </xf>
    <xf numFmtId="4" fontId="70" fillId="111" borderId="161" applyNumberFormat="0" applyProtection="0">
      <alignment horizontal="left" vertical="center" indent="1"/>
    </xf>
    <xf numFmtId="4" fontId="70" fillId="96" borderId="161" applyNumberFormat="0" applyProtection="0">
      <alignment horizontal="left" vertical="center" indent="1"/>
    </xf>
    <xf numFmtId="4" fontId="70" fillId="64" borderId="161" applyNumberFormat="0" applyProtection="0">
      <alignment horizontal="right" vertical="center"/>
    </xf>
    <xf numFmtId="4" fontId="70" fillId="112" borderId="161" applyNumberFormat="0" applyProtection="0">
      <alignment horizontal="right" vertical="center"/>
    </xf>
    <xf numFmtId="4" fontId="70" fillId="66" borderId="164" applyNumberFormat="0" applyProtection="0">
      <alignment horizontal="right" vertical="center"/>
    </xf>
    <xf numFmtId="4" fontId="70" fillId="67" borderId="161" applyNumberFormat="0" applyProtection="0">
      <alignment horizontal="right" vertical="center"/>
    </xf>
    <xf numFmtId="4" fontId="70" fillId="68" borderId="161" applyNumberFormat="0" applyProtection="0">
      <alignment horizontal="right" vertical="center"/>
    </xf>
    <xf numFmtId="4" fontId="70" fillId="69" borderId="161" applyNumberFormat="0" applyProtection="0">
      <alignment horizontal="right" vertical="center"/>
    </xf>
    <xf numFmtId="4" fontId="70" fillId="70" borderId="161" applyNumberFormat="0" applyProtection="0">
      <alignment horizontal="right" vertical="center"/>
    </xf>
    <xf numFmtId="4" fontId="70" fillId="71" borderId="161" applyNumberFormat="0" applyProtection="0">
      <alignment horizontal="right" vertical="center"/>
    </xf>
    <xf numFmtId="4" fontId="70" fillId="72" borderId="161" applyNumberFormat="0" applyProtection="0">
      <alignment horizontal="right" vertical="center"/>
    </xf>
    <xf numFmtId="4" fontId="70" fillId="73" borderId="164" applyNumberFormat="0" applyProtection="0">
      <alignment horizontal="left" vertical="center" indent="1"/>
    </xf>
    <xf numFmtId="4" fontId="17" fillId="75" borderId="164" applyNumberFormat="0" applyProtection="0">
      <alignment horizontal="left" vertical="center" indent="1"/>
    </xf>
    <xf numFmtId="4" fontId="17" fillId="75" borderId="164" applyNumberFormat="0" applyProtection="0">
      <alignment horizontal="left" vertical="center" indent="1"/>
    </xf>
    <xf numFmtId="4" fontId="70" fillId="63" borderId="161" applyNumberFormat="0" applyProtection="0">
      <alignment horizontal="right" vertical="center"/>
    </xf>
    <xf numFmtId="4" fontId="70" fillId="74" borderId="164" applyNumberFormat="0" applyProtection="0">
      <alignment horizontal="left" vertical="center" indent="1"/>
    </xf>
    <xf numFmtId="4" fontId="70" fillId="63" borderId="164" applyNumberFormat="0" applyProtection="0">
      <alignment horizontal="left" vertical="center" indent="1"/>
    </xf>
    <xf numFmtId="178" fontId="70" fillId="84" borderId="161" applyNumberFormat="0" applyProtection="0">
      <alignment horizontal="left" vertical="center" indent="1"/>
    </xf>
    <xf numFmtId="178" fontId="70" fillId="113" borderId="161" applyNumberFormat="0" applyProtection="0">
      <alignment horizontal="left" vertical="center" indent="1"/>
    </xf>
    <xf numFmtId="178" fontId="65" fillId="58" borderId="170" applyNumberFormat="0" applyAlignment="0" applyProtection="0"/>
    <xf numFmtId="178" fontId="70" fillId="76" borderId="161" applyNumberFormat="0" applyProtection="0">
      <alignment horizontal="left" vertical="center" indent="1"/>
    </xf>
    <xf numFmtId="178" fontId="70" fillId="74" borderId="161" applyNumberFormat="0" applyProtection="0">
      <alignment horizontal="left" vertical="center" indent="1"/>
    </xf>
    <xf numFmtId="178" fontId="72" fillId="75" borderId="165" applyBorder="0"/>
    <xf numFmtId="4" fontId="70" fillId="0" borderId="161" applyNumberFormat="0" applyProtection="0">
      <alignment horizontal="right" vertical="center"/>
    </xf>
    <xf numFmtId="4" fontId="80" fillId="81" borderId="161" applyNumberFormat="0" applyProtection="0">
      <alignment horizontal="right" vertical="center"/>
    </xf>
    <xf numFmtId="4" fontId="70" fillId="96" borderId="161" applyNumberFormat="0" applyProtection="0">
      <alignment horizontal="left" vertical="center" indent="1"/>
    </xf>
    <xf numFmtId="4" fontId="75" fillId="79" borderId="164" applyNumberFormat="0" applyProtection="0">
      <alignment horizontal="left" vertical="center" indent="1"/>
    </xf>
    <xf numFmtId="4" fontId="76" fillId="77" borderId="161" applyNumberFormat="0" applyProtection="0">
      <alignment horizontal="right" vertical="center"/>
    </xf>
    <xf numFmtId="37" fontId="40" fillId="0" borderId="27" applyNumberFormat="0"/>
    <xf numFmtId="178" fontId="30" fillId="0" borderId="166" applyNumberFormat="0" applyFill="0" applyAlignment="0" applyProtection="0"/>
    <xf numFmtId="178" fontId="30" fillId="0" borderId="166" applyNumberFormat="0" applyFill="0" applyAlignment="0" applyProtection="0"/>
    <xf numFmtId="4" fontId="70" fillId="0" borderId="170" applyNumberFormat="0" applyProtection="0">
      <alignment horizontal="right" vertical="center"/>
    </xf>
    <xf numFmtId="178" fontId="70" fillId="74" borderId="172" applyNumberFormat="0" applyProtection="0">
      <alignment horizontal="left" vertical="top" indent="1"/>
    </xf>
    <xf numFmtId="178" fontId="70" fillId="74" borderId="170" applyNumberFormat="0" applyProtection="0">
      <alignment horizontal="left" vertical="center" indent="1"/>
    </xf>
    <xf numFmtId="178" fontId="70" fillId="76" borderId="172" applyNumberFormat="0" applyProtection="0">
      <alignment horizontal="left" vertical="top" indent="1"/>
    </xf>
    <xf numFmtId="178" fontId="17" fillId="76" borderId="172" applyNumberFormat="0" applyProtection="0">
      <alignment horizontal="left" vertical="top" indent="1"/>
    </xf>
    <xf numFmtId="4" fontId="70" fillId="63" borderId="170" applyNumberFormat="0" applyProtection="0">
      <alignment horizontal="right" vertical="center"/>
    </xf>
    <xf numFmtId="178" fontId="78" fillId="108" borderId="170" applyNumberFormat="0" applyAlignment="0" applyProtection="0"/>
    <xf numFmtId="178" fontId="70" fillId="63" borderId="172" applyNumberFormat="0" applyProtection="0">
      <alignment horizontal="left" vertical="top" indent="1"/>
    </xf>
    <xf numFmtId="4" fontId="70" fillId="0" borderId="170" applyNumberFormat="0" applyProtection="0">
      <alignment horizontal="right" vertical="center"/>
    </xf>
    <xf numFmtId="178" fontId="73" fillId="63" borderId="172" applyNumberFormat="0" applyProtection="0">
      <alignment horizontal="left" vertical="top" indent="1"/>
    </xf>
    <xf numFmtId="4" fontId="70" fillId="71" borderId="170" applyNumberFormat="0" applyProtection="0">
      <alignment horizontal="right" vertical="center"/>
    </xf>
    <xf numFmtId="4" fontId="70" fillId="73" borderId="173" applyNumberFormat="0" applyProtection="0">
      <alignment horizontal="left" vertical="center" indent="1"/>
    </xf>
    <xf numFmtId="178" fontId="70" fillId="76" borderId="172" applyNumberFormat="0" applyProtection="0">
      <alignment horizontal="left" vertical="top" indent="1"/>
    </xf>
    <xf numFmtId="178" fontId="70" fillId="76" borderId="172" applyNumberFormat="0" applyProtection="0">
      <alignment horizontal="left" vertical="top" indent="1"/>
    </xf>
    <xf numFmtId="178" fontId="78" fillId="108" borderId="170" applyNumberFormat="0" applyAlignment="0" applyProtection="0"/>
    <xf numFmtId="180" fontId="6" fillId="146" borderId="168">
      <alignment vertical="center"/>
    </xf>
    <xf numFmtId="180" fontId="6" fillId="146" borderId="168">
      <alignment vertical="center"/>
    </xf>
    <xf numFmtId="180" fontId="6" fillId="146" borderId="168">
      <alignment vertical="center"/>
    </xf>
    <xf numFmtId="0" fontId="6" fillId="146" borderId="168">
      <alignment vertical="center"/>
    </xf>
    <xf numFmtId="0" fontId="6" fillId="146" borderId="168">
      <alignment vertical="center"/>
    </xf>
    <xf numFmtId="0" fontId="6" fillId="146" borderId="168">
      <alignment vertical="center"/>
    </xf>
    <xf numFmtId="0" fontId="6" fillId="146" borderId="168">
      <alignment vertical="center"/>
    </xf>
    <xf numFmtId="180" fontId="6" fillId="146" borderId="168">
      <alignment vertical="center"/>
    </xf>
    <xf numFmtId="177" fontId="6" fillId="146" borderId="168">
      <alignment vertical="center"/>
    </xf>
    <xf numFmtId="180" fontId="6" fillId="146" borderId="168">
      <alignment vertical="center"/>
    </xf>
    <xf numFmtId="207" fontId="6" fillId="146" borderId="168">
      <alignment vertical="center"/>
    </xf>
    <xf numFmtId="177" fontId="6" fillId="146" borderId="168">
      <alignment vertical="center"/>
    </xf>
    <xf numFmtId="177" fontId="6" fillId="146" borderId="168">
      <alignment vertical="center"/>
    </xf>
    <xf numFmtId="179" fontId="6" fillId="146" borderId="168">
      <alignment vertical="center"/>
    </xf>
    <xf numFmtId="182" fontId="6" fillId="163" borderId="168">
      <alignment vertical="center"/>
      <protection locked="0"/>
    </xf>
    <xf numFmtId="182" fontId="6" fillId="163" borderId="168">
      <alignment vertical="center"/>
      <protection locked="0"/>
    </xf>
    <xf numFmtId="0" fontId="6" fillId="163" borderId="168">
      <alignment vertical="center"/>
      <protection locked="0"/>
    </xf>
    <xf numFmtId="0" fontId="6" fillId="163" borderId="168">
      <alignment vertical="center"/>
      <protection locked="0"/>
    </xf>
    <xf numFmtId="182" fontId="6" fillId="163" borderId="168">
      <alignment vertical="center"/>
      <protection locked="0"/>
    </xf>
    <xf numFmtId="182" fontId="6" fillId="163" borderId="168">
      <alignment vertical="center"/>
      <protection locked="0"/>
    </xf>
    <xf numFmtId="0" fontId="6" fillId="163" borderId="168">
      <alignment vertical="center"/>
      <protection locked="0"/>
    </xf>
    <xf numFmtId="0" fontId="6" fillId="163" borderId="168">
      <alignment vertical="center"/>
      <protection locked="0"/>
    </xf>
    <xf numFmtId="182" fontId="6" fillId="163" borderId="168">
      <alignment vertical="center"/>
      <protection locked="0"/>
    </xf>
    <xf numFmtId="182" fontId="6" fillId="163" borderId="168">
      <alignment vertical="center"/>
      <protection locked="0"/>
    </xf>
    <xf numFmtId="177" fontId="6" fillId="163" borderId="168">
      <alignment vertical="center"/>
      <protection locked="0"/>
    </xf>
    <xf numFmtId="180" fontId="6" fillId="163" borderId="168">
      <alignment vertical="center"/>
      <protection locked="0"/>
    </xf>
    <xf numFmtId="171" fontId="6" fillId="163" borderId="168">
      <alignment vertical="center"/>
      <protection locked="0"/>
    </xf>
    <xf numFmtId="171" fontId="6" fillId="163" borderId="168">
      <alignment vertical="center"/>
      <protection locked="0"/>
    </xf>
    <xf numFmtId="171" fontId="6" fillId="163" borderId="168">
      <alignment vertical="center"/>
      <protection locked="0"/>
    </xf>
    <xf numFmtId="171" fontId="6" fillId="163" borderId="168">
      <alignment vertical="center"/>
      <protection locked="0"/>
    </xf>
    <xf numFmtId="180" fontId="6" fillId="163" borderId="168">
      <alignment vertical="center"/>
      <protection locked="0"/>
    </xf>
    <xf numFmtId="180" fontId="6" fillId="163" borderId="168">
      <alignment vertical="center"/>
      <protection locked="0"/>
    </xf>
    <xf numFmtId="177" fontId="6" fillId="163" borderId="168">
      <alignment vertical="center"/>
      <protection locked="0"/>
    </xf>
    <xf numFmtId="180" fontId="6" fillId="165" borderId="168">
      <alignment vertical="center"/>
    </xf>
    <xf numFmtId="182" fontId="6" fillId="165" borderId="168">
      <alignment vertical="center"/>
    </xf>
    <xf numFmtId="182" fontId="6" fillId="165" borderId="168">
      <alignment vertical="center"/>
    </xf>
    <xf numFmtId="182" fontId="6" fillId="165" borderId="168">
      <alignment vertical="center"/>
    </xf>
    <xf numFmtId="182" fontId="6" fillId="165" borderId="168">
      <alignment vertical="center"/>
    </xf>
    <xf numFmtId="182" fontId="6" fillId="165" borderId="168">
      <alignment vertical="center"/>
    </xf>
    <xf numFmtId="182" fontId="6" fillId="165" borderId="168">
      <alignment vertical="center"/>
    </xf>
    <xf numFmtId="207" fontId="6" fillId="165" borderId="168">
      <alignment vertical="center"/>
    </xf>
    <xf numFmtId="177" fontId="6" fillId="165" borderId="168">
      <alignment vertical="center"/>
    </xf>
    <xf numFmtId="177" fontId="6" fillId="165" borderId="168">
      <alignment vertical="center"/>
    </xf>
    <xf numFmtId="179" fontId="6" fillId="165" borderId="168">
      <alignment vertical="center"/>
    </xf>
    <xf numFmtId="0" fontId="6" fillId="165" borderId="168">
      <alignment vertical="center"/>
    </xf>
    <xf numFmtId="0" fontId="6" fillId="165" borderId="168">
      <alignment vertical="center"/>
    </xf>
    <xf numFmtId="0" fontId="6" fillId="165" borderId="168">
      <alignment vertical="center"/>
    </xf>
    <xf numFmtId="0" fontId="6" fillId="165" borderId="168">
      <alignment vertical="center"/>
    </xf>
    <xf numFmtId="180" fontId="6" fillId="165" borderId="168">
      <alignment vertical="center"/>
    </xf>
    <xf numFmtId="177" fontId="6" fillId="165" borderId="168">
      <alignment vertical="center"/>
    </xf>
    <xf numFmtId="180" fontId="6" fillId="165" borderId="168">
      <alignment vertical="center"/>
    </xf>
    <xf numFmtId="180" fontId="6" fillId="165" borderId="168">
      <alignment vertical="center"/>
    </xf>
    <xf numFmtId="180" fontId="6" fillId="166" borderId="168">
      <alignment horizontal="right" vertical="center"/>
      <protection locked="0"/>
    </xf>
    <xf numFmtId="0" fontId="6" fillId="166" borderId="168">
      <alignment horizontal="right" vertical="center"/>
      <protection locked="0"/>
    </xf>
    <xf numFmtId="0" fontId="6" fillId="166" borderId="168">
      <alignment horizontal="right" vertical="center"/>
      <protection locked="0"/>
    </xf>
    <xf numFmtId="0" fontId="6" fillId="166" borderId="168">
      <alignment horizontal="right" vertical="center"/>
      <protection locked="0"/>
    </xf>
    <xf numFmtId="207" fontId="6" fillId="166" borderId="168">
      <alignment horizontal="right" vertical="center"/>
      <protection locked="0"/>
    </xf>
    <xf numFmtId="177" fontId="6" fillId="166" borderId="168">
      <alignment horizontal="right" vertical="center"/>
      <protection locked="0"/>
    </xf>
    <xf numFmtId="177" fontId="6" fillId="166" borderId="168">
      <alignment horizontal="right" vertical="center"/>
      <protection locked="0"/>
    </xf>
    <xf numFmtId="179" fontId="6" fillId="166" borderId="168">
      <alignment horizontal="right" vertical="center"/>
      <protection locked="0"/>
    </xf>
    <xf numFmtId="180" fontId="6" fillId="166" borderId="168">
      <alignment horizontal="right" vertical="center"/>
      <protection locked="0"/>
    </xf>
    <xf numFmtId="177" fontId="6" fillId="166" borderId="168">
      <alignment horizontal="right" vertical="center"/>
      <protection locked="0"/>
    </xf>
    <xf numFmtId="180" fontId="6" fillId="166" borderId="168">
      <alignment horizontal="right" vertical="center"/>
      <protection locked="0"/>
    </xf>
    <xf numFmtId="180" fontId="6" fillId="166" borderId="168">
      <alignment horizontal="right" vertical="center"/>
      <protection locked="0"/>
    </xf>
    <xf numFmtId="0" fontId="17" fillId="77" borderId="168" applyNumberFormat="0">
      <protection locked="0"/>
    </xf>
    <xf numFmtId="178" fontId="70" fillId="75" borderId="172" applyNumberFormat="0" applyProtection="0">
      <alignment horizontal="left" vertical="top" indent="1"/>
    </xf>
    <xf numFmtId="4" fontId="70" fillId="69" borderId="170" applyNumberFormat="0" applyProtection="0">
      <alignment horizontal="right" vertical="center"/>
    </xf>
    <xf numFmtId="4" fontId="73" fillId="78" borderId="172" applyNumberFormat="0" applyProtection="0">
      <alignment vertical="center"/>
    </xf>
    <xf numFmtId="178" fontId="70" fillId="76" borderId="172" applyNumberFormat="0" applyProtection="0">
      <alignment horizontal="left" vertical="top" indent="1"/>
    </xf>
    <xf numFmtId="178" fontId="70" fillId="75" borderId="172" applyNumberFormat="0" applyProtection="0">
      <alignment horizontal="left" vertical="top" indent="1"/>
    </xf>
    <xf numFmtId="4" fontId="17" fillId="75" borderId="173" applyNumberFormat="0" applyProtection="0">
      <alignment horizontal="left" vertical="center" indent="1"/>
    </xf>
    <xf numFmtId="178" fontId="17" fillId="74" borderId="172" applyNumberFormat="0" applyProtection="0">
      <alignment horizontal="left" vertical="center" indent="1"/>
    </xf>
    <xf numFmtId="4" fontId="73" fillId="78" borderId="172" applyNumberFormat="0" applyProtection="0">
      <alignment vertical="center"/>
    </xf>
    <xf numFmtId="178" fontId="70" fillId="76" borderId="172" applyNumberFormat="0" applyProtection="0">
      <alignment horizontal="left" vertical="top" indent="1"/>
    </xf>
    <xf numFmtId="178" fontId="17" fillId="63" borderId="172" applyNumberFormat="0" applyProtection="0">
      <alignment horizontal="left" vertical="center" indent="1"/>
    </xf>
    <xf numFmtId="4" fontId="17" fillId="75" borderId="173" applyNumberFormat="0" applyProtection="0">
      <alignment horizontal="left" vertical="center" indent="1"/>
    </xf>
    <xf numFmtId="178" fontId="70" fillId="57" borderId="170" applyNumberFormat="0" applyFont="0" applyAlignment="0" applyProtection="0"/>
    <xf numFmtId="179" fontId="6" fillId="146" borderId="177">
      <alignment vertical="center"/>
    </xf>
    <xf numFmtId="178" fontId="73" fillId="78" borderId="172" applyNumberFormat="0" applyProtection="0">
      <alignment horizontal="left" vertical="top" indent="1"/>
    </xf>
    <xf numFmtId="178" fontId="70" fillId="76" borderId="172" applyNumberFormat="0" applyProtection="0">
      <alignment horizontal="left" vertical="top" indent="1"/>
    </xf>
    <xf numFmtId="178" fontId="70" fillId="75" borderId="172" applyNumberFormat="0" applyProtection="0">
      <alignment horizontal="left" vertical="top" indent="1"/>
    </xf>
    <xf numFmtId="178" fontId="39" fillId="147" borderId="177">
      <alignment horizontal="right" vertical="center"/>
      <protection locked="0"/>
    </xf>
    <xf numFmtId="180" fontId="39" fillId="80" borderId="177">
      <alignment vertical="center"/>
    </xf>
    <xf numFmtId="177" fontId="39" fillId="129" borderId="177">
      <alignment vertical="center"/>
    </xf>
    <xf numFmtId="178" fontId="70" fillId="57" borderId="170" applyNumberFormat="0" applyFont="0" applyAlignment="0" applyProtection="0"/>
    <xf numFmtId="4" fontId="80" fillId="81" borderId="170" applyNumberFormat="0" applyProtection="0">
      <alignment horizontal="right" vertical="center"/>
    </xf>
    <xf numFmtId="178" fontId="17" fillId="76" borderId="172" applyNumberFormat="0" applyProtection="0">
      <alignment horizontal="left" vertical="center" indent="1"/>
    </xf>
    <xf numFmtId="178" fontId="70" fillId="63" borderId="172" applyNumberFormat="0" applyProtection="0">
      <alignment horizontal="left" vertical="top" indent="1"/>
    </xf>
    <xf numFmtId="178" fontId="70" fillId="84" borderId="170" applyNumberFormat="0" applyProtection="0">
      <alignment horizontal="left" vertical="center" indent="1"/>
    </xf>
    <xf numFmtId="4" fontId="70" fillId="111" borderId="170" applyNumberFormat="0" applyProtection="0">
      <alignment horizontal="left" vertical="center" indent="1"/>
    </xf>
    <xf numFmtId="178" fontId="68" fillId="108" borderId="171" applyNumberFormat="0" applyAlignment="0" applyProtection="0"/>
    <xf numFmtId="178" fontId="78" fillId="108" borderId="170" applyNumberFormat="0" applyAlignment="0" applyProtection="0"/>
    <xf numFmtId="178" fontId="70" fillId="57" borderId="170" applyNumberFormat="0" applyFont="0" applyAlignment="0" applyProtection="0"/>
    <xf numFmtId="178" fontId="17" fillId="63" borderId="172" applyNumberFormat="0" applyProtection="0">
      <alignment horizontal="left" vertical="top" indent="1"/>
    </xf>
    <xf numFmtId="178" fontId="70" fillId="75" borderId="172" applyNumberFormat="0" applyProtection="0">
      <alignment horizontal="left" vertical="top" indent="1"/>
    </xf>
    <xf numFmtId="178" fontId="70" fillId="57" borderId="170" applyNumberFormat="0" applyFont="0" applyAlignment="0" applyProtection="0"/>
    <xf numFmtId="178" fontId="68" fillId="108" borderId="171" applyNumberFormat="0" applyAlignment="0" applyProtection="0"/>
    <xf numFmtId="178" fontId="72" fillId="75" borderId="174" applyBorder="0"/>
    <xf numFmtId="178" fontId="70" fillId="113" borderId="170" applyNumberFormat="0" applyProtection="0">
      <alignment horizontal="left" vertical="center" indent="1"/>
    </xf>
    <xf numFmtId="178" fontId="70" fillId="74" borderId="172" applyNumberFormat="0" applyProtection="0">
      <alignment horizontal="left" vertical="top" indent="1"/>
    </xf>
    <xf numFmtId="178" fontId="70" fillId="63" borderId="172" applyNumberFormat="0" applyProtection="0">
      <alignment horizontal="left" vertical="top" indent="1"/>
    </xf>
    <xf numFmtId="178" fontId="70" fillId="113" borderId="170" applyNumberFormat="0" applyProtection="0">
      <alignment horizontal="left" vertical="center" indent="1"/>
    </xf>
    <xf numFmtId="178" fontId="70" fillId="74" borderId="172" applyNumberFormat="0" applyProtection="0">
      <alignment horizontal="left" vertical="top" indent="1"/>
    </xf>
    <xf numFmtId="178" fontId="70" fillId="75" borderId="172" applyNumberFormat="0" applyProtection="0">
      <alignment horizontal="left" vertical="top" indent="1"/>
    </xf>
    <xf numFmtId="180" fontId="39" fillId="80" borderId="168">
      <alignment vertical="center"/>
    </xf>
    <xf numFmtId="178" fontId="17" fillId="77" borderId="168" applyNumberFormat="0">
      <protection locked="0"/>
    </xf>
    <xf numFmtId="178" fontId="70" fillId="114" borderId="168"/>
    <xf numFmtId="4" fontId="70" fillId="70" borderId="170" applyNumberFormat="0" applyProtection="0">
      <alignment horizontal="right" vertical="center"/>
    </xf>
    <xf numFmtId="178" fontId="70" fillId="63" borderId="172" applyNumberFormat="0" applyProtection="0">
      <alignment horizontal="left" vertical="top" indent="1"/>
    </xf>
    <xf numFmtId="178" fontId="70" fillId="76" borderId="172" applyNumberFormat="0" applyProtection="0">
      <alignment horizontal="left" vertical="top" indent="1"/>
    </xf>
    <xf numFmtId="4" fontId="70" fillId="64" borderId="170" applyNumberFormat="0" applyProtection="0">
      <alignment horizontal="right" vertical="center"/>
    </xf>
    <xf numFmtId="4" fontId="70" fillId="96" borderId="170" applyNumberFormat="0" applyProtection="0">
      <alignment horizontal="left" vertical="center" indent="1"/>
    </xf>
    <xf numFmtId="178" fontId="30" fillId="0" borderId="176" applyNumberFormat="0" applyFill="0" applyAlignment="0" applyProtection="0"/>
    <xf numFmtId="4" fontId="80" fillId="111" borderId="170" applyNumberFormat="0" applyProtection="0">
      <alignment vertical="center"/>
    </xf>
    <xf numFmtId="4" fontId="80" fillId="81" borderId="170" applyNumberFormat="0" applyProtection="0">
      <alignment horizontal="right" vertical="center"/>
    </xf>
    <xf numFmtId="178" fontId="70" fillId="76" borderId="170" applyNumberFormat="0" applyProtection="0">
      <alignment horizontal="left" vertical="center" indent="1"/>
    </xf>
    <xf numFmtId="4" fontId="70" fillId="69" borderId="170" applyNumberFormat="0" applyProtection="0">
      <alignment horizontal="right" vertical="center"/>
    </xf>
    <xf numFmtId="4" fontId="70" fillId="63" borderId="170" applyNumberFormat="0" applyProtection="0">
      <alignment horizontal="right" vertical="center"/>
    </xf>
    <xf numFmtId="182" fontId="6" fillId="163" borderId="177">
      <alignment vertical="center"/>
      <protection locked="0"/>
    </xf>
    <xf numFmtId="182" fontId="6" fillId="163" borderId="177">
      <alignment vertical="center"/>
      <protection locked="0"/>
    </xf>
    <xf numFmtId="0" fontId="6" fillId="163" borderId="177">
      <alignment vertical="center"/>
      <protection locked="0"/>
    </xf>
    <xf numFmtId="0" fontId="6" fillId="163" borderId="177">
      <alignment vertical="center"/>
      <protection locked="0"/>
    </xf>
    <xf numFmtId="182" fontId="6" fillId="163" borderId="177">
      <alignment vertical="center"/>
      <protection locked="0"/>
    </xf>
    <xf numFmtId="182" fontId="6" fillId="163" borderId="177">
      <alignment vertical="center"/>
      <protection locked="0"/>
    </xf>
    <xf numFmtId="177" fontId="6" fillId="163" borderId="177">
      <alignment vertical="center"/>
      <protection locked="0"/>
    </xf>
    <xf numFmtId="180" fontId="6" fillId="163" borderId="177">
      <alignment vertical="center"/>
      <protection locked="0"/>
    </xf>
    <xf numFmtId="171" fontId="6" fillId="163" borderId="177">
      <alignment vertical="center"/>
      <protection locked="0"/>
    </xf>
    <xf numFmtId="171" fontId="6" fillId="163" borderId="177">
      <alignment vertical="center"/>
      <protection locked="0"/>
    </xf>
    <xf numFmtId="171" fontId="6" fillId="163" borderId="177">
      <alignment vertical="center"/>
      <protection locked="0"/>
    </xf>
    <xf numFmtId="171" fontId="6" fillId="163" borderId="177">
      <alignment vertical="center"/>
      <protection locked="0"/>
    </xf>
    <xf numFmtId="180" fontId="6" fillId="163" borderId="177">
      <alignment vertical="center"/>
      <protection locked="0"/>
    </xf>
    <xf numFmtId="180" fontId="6" fillId="163" borderId="177">
      <alignment vertical="center"/>
      <protection locked="0"/>
    </xf>
    <xf numFmtId="177" fontId="6" fillId="163" borderId="177">
      <alignment vertical="center"/>
      <protection locked="0"/>
    </xf>
    <xf numFmtId="180" fontId="6" fillId="165" borderId="177">
      <alignment vertical="center"/>
    </xf>
    <xf numFmtId="182" fontId="6" fillId="165" borderId="177">
      <alignment vertical="center"/>
    </xf>
    <xf numFmtId="182" fontId="6" fillId="165" borderId="177">
      <alignment vertical="center"/>
    </xf>
    <xf numFmtId="182" fontId="6" fillId="165" borderId="177">
      <alignment vertical="center"/>
    </xf>
    <xf numFmtId="182" fontId="6" fillId="165" borderId="177">
      <alignment vertical="center"/>
    </xf>
    <xf numFmtId="182" fontId="6" fillId="165" borderId="177">
      <alignment vertical="center"/>
    </xf>
    <xf numFmtId="182" fontId="6" fillId="165" borderId="177">
      <alignment vertical="center"/>
    </xf>
    <xf numFmtId="207" fontId="6" fillId="165" borderId="177">
      <alignment vertical="center"/>
    </xf>
    <xf numFmtId="177" fontId="6" fillId="165" borderId="177">
      <alignment vertical="center"/>
    </xf>
    <xf numFmtId="177" fontId="6" fillId="165" borderId="177">
      <alignment vertical="center"/>
    </xf>
    <xf numFmtId="179" fontId="6" fillId="165" borderId="177">
      <alignment vertical="center"/>
    </xf>
    <xf numFmtId="0" fontId="6" fillId="165" borderId="177">
      <alignment vertical="center"/>
    </xf>
    <xf numFmtId="0" fontId="6" fillId="165" borderId="177">
      <alignment vertical="center"/>
    </xf>
    <xf numFmtId="0" fontId="6" fillId="165" borderId="177">
      <alignment vertical="center"/>
    </xf>
    <xf numFmtId="0" fontId="6" fillId="165" borderId="177">
      <alignment vertical="center"/>
    </xf>
    <xf numFmtId="180" fontId="6" fillId="165" borderId="177">
      <alignment vertical="center"/>
    </xf>
    <xf numFmtId="177" fontId="6" fillId="165" borderId="177">
      <alignment vertical="center"/>
    </xf>
    <xf numFmtId="180" fontId="6" fillId="165" borderId="177">
      <alignment vertical="center"/>
    </xf>
    <xf numFmtId="180" fontId="6" fillId="165" borderId="177">
      <alignment vertical="center"/>
    </xf>
    <xf numFmtId="180" fontId="6" fillId="166" borderId="177">
      <alignment horizontal="right" vertical="center"/>
      <protection locked="0"/>
    </xf>
    <xf numFmtId="0" fontId="6" fillId="166" borderId="177">
      <alignment horizontal="right" vertical="center"/>
      <protection locked="0"/>
    </xf>
    <xf numFmtId="0" fontId="6" fillId="166" borderId="177">
      <alignment horizontal="right" vertical="center"/>
      <protection locked="0"/>
    </xf>
    <xf numFmtId="0" fontId="6" fillId="166" borderId="177">
      <alignment horizontal="right" vertical="center"/>
      <protection locked="0"/>
    </xf>
    <xf numFmtId="207" fontId="6" fillId="166" borderId="177">
      <alignment horizontal="right" vertical="center"/>
      <protection locked="0"/>
    </xf>
    <xf numFmtId="177" fontId="6" fillId="166" borderId="177">
      <alignment horizontal="right" vertical="center"/>
      <protection locked="0"/>
    </xf>
    <xf numFmtId="177" fontId="6" fillId="166" borderId="177">
      <alignment horizontal="right" vertical="center"/>
      <protection locked="0"/>
    </xf>
    <xf numFmtId="179" fontId="6" fillId="166" borderId="177">
      <alignment horizontal="right" vertical="center"/>
      <protection locked="0"/>
    </xf>
    <xf numFmtId="180" fontId="6" fillId="166" borderId="177">
      <alignment horizontal="right" vertical="center"/>
      <protection locked="0"/>
    </xf>
    <xf numFmtId="177" fontId="6" fillId="166" borderId="177">
      <alignment horizontal="right" vertical="center"/>
      <protection locked="0"/>
    </xf>
    <xf numFmtId="180" fontId="6" fillId="166" borderId="177">
      <alignment horizontal="right" vertical="center"/>
      <protection locked="0"/>
    </xf>
    <xf numFmtId="180" fontId="6" fillId="166" borderId="177">
      <alignment horizontal="right" vertical="center"/>
      <protection locked="0"/>
    </xf>
    <xf numFmtId="4" fontId="34" fillId="111" borderId="179" applyNumberFormat="0" applyProtection="0">
      <alignment vertical="center"/>
    </xf>
    <xf numFmtId="4" fontId="95" fillId="111" borderId="179" applyNumberFormat="0" applyProtection="0">
      <alignment vertical="center"/>
    </xf>
    <xf numFmtId="4" fontId="96" fillId="111" borderId="179" applyNumberFormat="0" applyProtection="0">
      <alignment horizontal="left" vertical="center" indent="1"/>
    </xf>
    <xf numFmtId="0" fontId="31" fillId="62" borderId="179" applyNumberFormat="0" applyProtection="0">
      <alignment horizontal="left" vertical="top" indent="1"/>
    </xf>
    <xf numFmtId="4" fontId="96" fillId="127" borderId="179" applyNumberFormat="0" applyProtection="0">
      <alignment horizontal="right" vertical="center"/>
    </xf>
    <xf numFmtId="4" fontId="96" fillId="95" borderId="179" applyNumberFormat="0" applyProtection="0">
      <alignment horizontal="right" vertical="center"/>
    </xf>
    <xf numFmtId="4" fontId="96" fillId="128" borderId="179" applyNumberFormat="0" applyProtection="0">
      <alignment horizontal="right" vertical="center"/>
    </xf>
    <xf numFmtId="4" fontId="96" fillId="80" borderId="179" applyNumberFormat="0" applyProtection="0">
      <alignment horizontal="right" vertical="center"/>
    </xf>
    <xf numFmtId="4" fontId="96" fillId="129" borderId="179" applyNumberFormat="0" applyProtection="0">
      <alignment horizontal="right" vertical="center"/>
    </xf>
    <xf numFmtId="4" fontId="96" fillId="83" borderId="179" applyNumberFormat="0" applyProtection="0">
      <alignment horizontal="right" vertical="center"/>
    </xf>
    <xf numFmtId="4" fontId="96" fillId="130" borderId="179" applyNumberFormat="0" applyProtection="0">
      <alignment horizontal="right" vertical="center"/>
    </xf>
    <xf numFmtId="4" fontId="96" fillId="131" borderId="179" applyNumberFormat="0" applyProtection="0">
      <alignment horizontal="right" vertical="center"/>
    </xf>
    <xf numFmtId="4" fontId="96" fillId="132" borderId="179" applyNumberFormat="0" applyProtection="0">
      <alignment horizontal="right" vertical="center"/>
    </xf>
    <xf numFmtId="4" fontId="96" fillId="93" borderId="179" applyNumberFormat="0" applyProtection="0">
      <alignment horizontal="right" vertical="center"/>
    </xf>
    <xf numFmtId="0" fontId="17" fillId="75" borderId="179" applyNumberFormat="0" applyProtection="0">
      <alignment horizontal="left" vertical="center" indent="1"/>
    </xf>
    <xf numFmtId="0" fontId="17" fillId="75" borderId="179" applyNumberFormat="0" applyProtection="0">
      <alignment horizontal="left" vertical="top" indent="1"/>
    </xf>
    <xf numFmtId="0" fontId="17" fillId="63" borderId="179" applyNumberFormat="0" applyProtection="0">
      <alignment horizontal="left" vertical="center" indent="1"/>
    </xf>
    <xf numFmtId="0" fontId="17" fillId="63" borderId="179" applyNumberFormat="0" applyProtection="0">
      <alignment horizontal="left" vertical="top" indent="1"/>
    </xf>
    <xf numFmtId="0" fontId="17" fillId="76" borderId="179" applyNumberFormat="0" applyProtection="0">
      <alignment horizontal="left" vertical="center" indent="1"/>
    </xf>
    <xf numFmtId="0" fontId="17" fillId="76" borderId="179" applyNumberFormat="0" applyProtection="0">
      <alignment horizontal="left" vertical="top" indent="1"/>
    </xf>
    <xf numFmtId="0" fontId="17" fillId="74" borderId="179" applyNumberFormat="0" applyProtection="0">
      <alignment horizontal="left" vertical="center" indent="1"/>
    </xf>
    <xf numFmtId="0" fontId="17" fillId="74" borderId="179" applyNumberFormat="0" applyProtection="0">
      <alignment horizontal="left" vertical="top" indent="1"/>
    </xf>
    <xf numFmtId="0" fontId="17" fillId="77" borderId="177" applyNumberFormat="0">
      <protection locked="0"/>
    </xf>
    <xf numFmtId="4" fontId="96" fillId="134" borderId="179" applyNumberFormat="0" applyProtection="0">
      <alignment vertical="center"/>
    </xf>
    <xf numFmtId="4" fontId="97" fillId="134" borderId="179" applyNumberFormat="0" applyProtection="0">
      <alignment vertical="center"/>
    </xf>
    <xf numFmtId="4" fontId="34" fillId="93" borderId="180" applyNumberFormat="0" applyProtection="0">
      <alignment horizontal="left" vertical="center" indent="1"/>
    </xf>
    <xf numFmtId="0" fontId="33" fillId="78" borderId="179" applyNumberFormat="0" applyProtection="0">
      <alignment horizontal="left" vertical="top" indent="1"/>
    </xf>
    <xf numFmtId="4" fontId="96" fillId="134" borderId="179" applyNumberFormat="0" applyProtection="0">
      <alignment horizontal="right" vertical="center"/>
    </xf>
    <xf numFmtId="4" fontId="97" fillId="134" borderId="179" applyNumberFormat="0" applyProtection="0">
      <alignment horizontal="right" vertical="center"/>
    </xf>
    <xf numFmtId="4" fontId="34" fillId="93" borderId="179" applyNumberFormat="0" applyProtection="0">
      <alignment horizontal="left" vertical="center" indent="1"/>
    </xf>
    <xf numFmtId="0" fontId="33" fillId="63" borderId="179" applyNumberFormat="0" applyProtection="0">
      <alignment horizontal="left" vertical="top" indent="1"/>
    </xf>
    <xf numFmtId="4" fontId="36" fillId="94" borderId="180" applyNumberFormat="0" applyProtection="0">
      <alignment horizontal="left" vertical="center" indent="1"/>
    </xf>
    <xf numFmtId="4" fontId="98" fillId="134" borderId="179" applyNumberFormat="0" applyProtection="0">
      <alignment horizontal="right" vertical="center"/>
    </xf>
    <xf numFmtId="178" fontId="78" fillId="108" borderId="181" applyNumberFormat="0" applyAlignment="0" applyProtection="0"/>
    <xf numFmtId="178" fontId="78" fillId="10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180" fontId="39" fillId="80" borderId="177">
      <alignment vertical="center"/>
    </xf>
    <xf numFmtId="178" fontId="17" fillId="75" borderId="179" applyNumberFormat="0" applyProtection="0">
      <alignment horizontal="left" vertical="center"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17" fillId="63" borderId="179" applyNumberFormat="0" applyProtection="0">
      <alignment horizontal="left" vertical="center"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17" fillId="76" borderId="179" applyNumberFormat="0" applyProtection="0">
      <alignment horizontal="left" vertical="center"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17" fillId="74" borderId="179" applyNumberFormat="0" applyProtection="0">
      <alignment horizontal="left" vertical="center"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17" fillId="77" borderId="177" applyNumberFormat="0">
      <protection locked="0"/>
    </xf>
    <xf numFmtId="178" fontId="72" fillId="75" borderId="183" applyBorder="0"/>
    <xf numFmtId="178" fontId="70" fillId="114" borderId="177"/>
    <xf numFmtId="37" fontId="40" fillId="0" borderId="184" applyNumberFormat="0"/>
    <xf numFmtId="173" fontId="40" fillId="0" borderId="178" applyFill="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85"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63" borderId="181" applyNumberFormat="0" applyProtection="0">
      <alignment horizontal="right" vertical="center"/>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70" fillId="84" borderId="181" applyNumberFormat="0" applyProtection="0">
      <alignment horizontal="left" vertical="center" indent="1"/>
    </xf>
    <xf numFmtId="178" fontId="70" fillId="113" borderId="181" applyNumberFormat="0" applyProtection="0">
      <alignment horizontal="left" vertical="center" indent="1"/>
    </xf>
    <xf numFmtId="178" fontId="70" fillId="76" borderId="181" applyNumberFormat="0" applyProtection="0">
      <alignment horizontal="left" vertical="center" indent="1"/>
    </xf>
    <xf numFmtId="178" fontId="70" fillId="74" borderId="181" applyNumberFormat="0" applyProtection="0">
      <alignment horizontal="left" vertical="center" indent="1"/>
    </xf>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4" fontId="76" fillId="77" borderId="181" applyNumberFormat="0" applyProtection="0">
      <alignment horizontal="right" vertical="center"/>
    </xf>
    <xf numFmtId="173" fontId="40" fillId="0" borderId="178" applyFill="0"/>
    <xf numFmtId="178" fontId="30" fillId="0" borderId="186" applyNumberFormat="0" applyFill="0" applyAlignment="0" applyProtection="0"/>
    <xf numFmtId="178" fontId="30" fillId="0" borderId="186" applyNumberFormat="0" applyFill="0" applyAlignment="0" applyProtection="0"/>
    <xf numFmtId="177" fontId="6" fillId="146" borderId="187">
      <alignment vertical="center"/>
    </xf>
    <xf numFmtId="178" fontId="78" fillId="108" borderId="181" applyNumberFormat="0" applyAlignment="0" applyProtection="0"/>
    <xf numFmtId="178" fontId="78" fillId="10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78" fillId="108" borderId="181" applyNumberFormat="0" applyAlignment="0" applyProtection="0"/>
    <xf numFmtId="178" fontId="78" fillId="10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179" fontId="39" fillId="129" borderId="187">
      <alignment vertical="center"/>
    </xf>
    <xf numFmtId="180" fontId="39" fillId="129" borderId="187">
      <alignment vertical="center"/>
    </xf>
    <xf numFmtId="180" fontId="39" fillId="129" borderId="187">
      <alignment vertical="center"/>
    </xf>
    <xf numFmtId="178" fontId="39" fillId="129" borderId="187">
      <alignment vertical="center"/>
    </xf>
    <xf numFmtId="178" fontId="39" fillId="129" borderId="187">
      <alignment vertical="center"/>
    </xf>
    <xf numFmtId="178" fontId="39" fillId="129" borderId="187">
      <alignment vertical="center"/>
    </xf>
    <xf numFmtId="178" fontId="39" fillId="129" borderId="187">
      <alignment vertical="center"/>
    </xf>
    <xf numFmtId="177" fontId="39" fillId="129" borderId="187">
      <alignment vertical="center"/>
    </xf>
    <xf numFmtId="177" fontId="39" fillId="129" borderId="187">
      <alignment vertical="center"/>
    </xf>
    <xf numFmtId="179" fontId="39" fillId="129" borderId="187">
      <alignment vertical="center"/>
    </xf>
    <xf numFmtId="180" fontId="39" fillId="82" borderId="187">
      <alignment vertical="center"/>
      <protection locked="0"/>
    </xf>
    <xf numFmtId="182" fontId="39" fillId="82" borderId="187">
      <alignment vertical="center"/>
      <protection locked="0"/>
    </xf>
    <xf numFmtId="178" fontId="39" fillId="82" borderId="187">
      <alignment vertical="center"/>
      <protection locked="0"/>
    </xf>
    <xf numFmtId="178" fontId="39" fillId="82" borderId="187">
      <alignment vertical="center"/>
      <protection locked="0"/>
    </xf>
    <xf numFmtId="182" fontId="39" fillId="82" borderId="187">
      <alignment vertical="center"/>
      <protection locked="0"/>
    </xf>
    <xf numFmtId="182" fontId="39" fillId="82" borderId="187">
      <alignment vertical="center"/>
      <protection locked="0"/>
    </xf>
    <xf numFmtId="178" fontId="39" fillId="82" borderId="187">
      <alignment vertical="center"/>
      <protection locked="0"/>
    </xf>
    <xf numFmtId="178" fontId="39" fillId="82" borderId="187">
      <alignment vertical="center"/>
      <protection locked="0"/>
    </xf>
    <xf numFmtId="182" fontId="39" fillId="82" borderId="187">
      <alignment vertical="center"/>
      <protection locked="0"/>
    </xf>
    <xf numFmtId="180" fontId="39" fillId="82" borderId="187">
      <alignment vertical="center"/>
      <protection locked="0"/>
    </xf>
    <xf numFmtId="180" fontId="39" fillId="82" borderId="187">
      <alignment vertical="center"/>
      <protection locked="0"/>
    </xf>
    <xf numFmtId="171" fontId="39" fillId="82" borderId="187">
      <alignment vertical="center"/>
      <protection locked="0"/>
    </xf>
    <xf numFmtId="171" fontId="39" fillId="82" borderId="187">
      <alignment vertical="center"/>
      <protection locked="0"/>
    </xf>
    <xf numFmtId="171" fontId="39" fillId="82" borderId="187">
      <alignment vertical="center"/>
      <protection locked="0"/>
    </xf>
    <xf numFmtId="171" fontId="39" fillId="82" borderId="187">
      <alignment vertical="center"/>
      <protection locked="0"/>
    </xf>
    <xf numFmtId="180" fontId="39" fillId="82" borderId="187">
      <alignment vertical="center"/>
      <protection locked="0"/>
    </xf>
    <xf numFmtId="180" fontId="39" fillId="80" borderId="187">
      <alignment vertical="center"/>
    </xf>
    <xf numFmtId="180" fontId="39" fillId="80" borderId="187">
      <alignment vertical="center"/>
    </xf>
    <xf numFmtId="182" fontId="39" fillId="80" borderId="187">
      <alignment vertical="center"/>
    </xf>
    <xf numFmtId="182" fontId="39" fillId="80" borderId="187">
      <alignment vertical="center"/>
    </xf>
    <xf numFmtId="182" fontId="39" fillId="80" borderId="187">
      <alignment vertical="center"/>
    </xf>
    <xf numFmtId="182" fontId="39" fillId="80" borderId="187">
      <alignment vertical="center"/>
    </xf>
    <xf numFmtId="177" fontId="39" fillId="80" borderId="187">
      <alignment vertical="center"/>
    </xf>
    <xf numFmtId="179" fontId="39" fillId="80" borderId="187">
      <alignment vertical="center"/>
    </xf>
    <xf numFmtId="178" fontId="39" fillId="80" borderId="187">
      <alignment vertical="center"/>
    </xf>
    <xf numFmtId="178" fontId="39" fillId="80" borderId="187">
      <alignment vertical="center"/>
    </xf>
    <xf numFmtId="178" fontId="39" fillId="80" borderId="187">
      <alignment vertical="center"/>
    </xf>
    <xf numFmtId="178" fontId="39" fillId="80" borderId="187">
      <alignment vertical="center"/>
    </xf>
    <xf numFmtId="180" fontId="39" fillId="80" borderId="187">
      <alignment vertical="center"/>
    </xf>
    <xf numFmtId="180" fontId="39" fillId="80" borderId="187">
      <alignment vertical="center"/>
    </xf>
    <xf numFmtId="180" fontId="39" fillId="80" borderId="187">
      <alignment vertical="center"/>
    </xf>
    <xf numFmtId="180" fontId="39" fillId="80" borderId="187">
      <alignment vertical="center"/>
    </xf>
    <xf numFmtId="180" fontId="39" fillId="147" borderId="187">
      <alignment horizontal="right" vertical="center"/>
      <protection locked="0"/>
    </xf>
    <xf numFmtId="178" fontId="39" fillId="147" borderId="187">
      <alignment horizontal="right" vertical="center"/>
      <protection locked="0"/>
    </xf>
    <xf numFmtId="178" fontId="39" fillId="147" borderId="187">
      <alignment horizontal="right" vertical="center"/>
      <protection locked="0"/>
    </xf>
    <xf numFmtId="179" fontId="39" fillId="147" borderId="187">
      <alignment horizontal="right" vertical="center"/>
      <protection locked="0"/>
    </xf>
    <xf numFmtId="177" fontId="39" fillId="147" borderId="187">
      <alignment horizontal="right" vertical="center"/>
      <protection locked="0"/>
    </xf>
    <xf numFmtId="179" fontId="39" fillId="147" borderId="187">
      <alignment horizontal="right" vertical="center"/>
      <protection locked="0"/>
    </xf>
    <xf numFmtId="180" fontId="39" fillId="147" borderId="187">
      <alignment horizontal="right" vertical="center"/>
      <protection locked="0"/>
    </xf>
    <xf numFmtId="180" fontId="39" fillId="147" borderId="187">
      <alignment horizontal="right" vertical="center"/>
      <protection locked="0"/>
    </xf>
    <xf numFmtId="180" fontId="39" fillId="147" borderId="187">
      <alignment horizontal="right" vertical="center"/>
      <protection locked="0"/>
    </xf>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85"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63" borderId="181" applyNumberFormat="0" applyProtection="0">
      <alignment horizontal="right" vertical="center"/>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17" fillId="77" borderId="187" applyNumberFormat="0">
      <protection locked="0"/>
    </xf>
    <xf numFmtId="178" fontId="72" fillId="75" borderId="183" applyBorder="0"/>
    <xf numFmtId="4" fontId="73" fillId="78" borderId="179" applyNumberFormat="0" applyProtection="0">
      <alignment vertical="center"/>
    </xf>
    <xf numFmtId="4" fontId="80" fillId="82" borderId="187"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178" fontId="70" fillId="114" borderId="187"/>
    <xf numFmtId="4" fontId="76" fillId="77" borderId="181" applyNumberFormat="0" applyProtection="0">
      <alignment horizontal="right" vertical="center"/>
    </xf>
    <xf numFmtId="37" fontId="40" fillId="0" borderId="184" applyNumberFormat="0"/>
    <xf numFmtId="173" fontId="40" fillId="0" borderId="178" applyFill="0"/>
    <xf numFmtId="178" fontId="30" fillId="0" borderId="186" applyNumberFormat="0" applyFill="0" applyAlignment="0" applyProtection="0"/>
    <xf numFmtId="178" fontId="30" fillId="0" borderId="186" applyNumberFormat="0" applyFill="0" applyAlignment="0" applyProtection="0"/>
    <xf numFmtId="180" fontId="6" fillId="146" borderId="187">
      <alignment vertical="center"/>
    </xf>
    <xf numFmtId="177" fontId="6" fillId="146" borderId="187">
      <alignment vertical="center"/>
    </xf>
    <xf numFmtId="179" fontId="6" fillId="146" borderId="187">
      <alignment vertical="center"/>
    </xf>
    <xf numFmtId="180" fontId="6" fillId="163" borderId="187">
      <alignment vertical="center"/>
      <protection locked="0"/>
    </xf>
    <xf numFmtId="177" fontId="6" fillId="163" borderId="187">
      <alignment vertical="center"/>
      <protection locked="0"/>
    </xf>
    <xf numFmtId="207" fontId="6" fillId="165" borderId="187">
      <alignment vertical="center"/>
    </xf>
    <xf numFmtId="177" fontId="6" fillId="165" borderId="187">
      <alignment vertical="center"/>
    </xf>
    <xf numFmtId="179" fontId="6" fillId="165" borderId="187">
      <alignment vertical="center"/>
    </xf>
    <xf numFmtId="180" fontId="6" fillId="165" borderId="187">
      <alignment vertical="center"/>
    </xf>
    <xf numFmtId="177" fontId="6" fillId="166" borderId="187">
      <alignment horizontal="right" vertical="center"/>
      <protection locked="0"/>
    </xf>
    <xf numFmtId="179" fontId="6" fillId="166" borderId="187">
      <alignment horizontal="right" vertical="center"/>
      <protection locked="0"/>
    </xf>
    <xf numFmtId="180" fontId="6" fillId="166" borderId="187">
      <alignment horizontal="right" vertical="center"/>
      <protection locked="0"/>
    </xf>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85"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63" borderId="181" applyNumberFormat="0" applyProtection="0">
      <alignment horizontal="right" vertical="center"/>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4" fontId="76" fillId="77" borderId="181" applyNumberFormat="0" applyProtection="0">
      <alignment horizontal="right" vertical="center"/>
    </xf>
    <xf numFmtId="37" fontId="40" fillId="0" borderId="184" applyNumberFormat="0"/>
    <xf numFmtId="173" fontId="40" fillId="0" borderId="178" applyFill="0"/>
    <xf numFmtId="178" fontId="30" fillId="0" borderId="186" applyNumberFormat="0" applyFill="0" applyAlignment="0" applyProtection="0"/>
    <xf numFmtId="178" fontId="30" fillId="0" borderId="186" applyNumberFormat="0" applyFill="0" applyAlignment="0" applyProtection="0"/>
    <xf numFmtId="178" fontId="70" fillId="75" borderId="179" applyNumberFormat="0" applyProtection="0">
      <alignment horizontal="left" vertical="top" indent="1"/>
    </xf>
    <xf numFmtId="178" fontId="17" fillId="76" borderId="179" applyNumberFormat="0" applyProtection="0">
      <alignment horizontal="left" vertical="top" indent="1"/>
    </xf>
    <xf numFmtId="178" fontId="17" fillId="74" borderId="179" applyNumberFormat="0" applyProtection="0">
      <alignment horizontal="left" vertical="center" indent="1"/>
    </xf>
    <xf numFmtId="178" fontId="78" fillId="10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8" fillId="108" borderId="181" applyNumberFormat="0" applyAlignment="0" applyProtection="0"/>
    <xf numFmtId="178" fontId="78" fillId="10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78" fillId="108" borderId="181" applyNumberFormat="0" applyAlignment="0" applyProtection="0"/>
    <xf numFmtId="178" fontId="68" fillId="108" borderId="182" applyNumberFormat="0" applyAlignment="0" applyProtection="0"/>
    <xf numFmtId="178" fontId="68" fillId="108" borderId="182" applyNumberFormat="0" applyAlignment="0" applyProtection="0"/>
    <xf numFmtId="178" fontId="74" fillId="62" borderId="179" applyNumberFormat="0" applyProtection="0">
      <alignment horizontal="left" vertical="top" indent="1"/>
    </xf>
    <xf numFmtId="4" fontId="70" fillId="66" borderId="185"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37" fontId="40" fillId="0" borderId="184" applyNumberFormat="0"/>
    <xf numFmtId="178" fontId="30" fillId="0" borderId="186" applyNumberFormat="0" applyFill="0" applyAlignment="0" applyProtection="0"/>
    <xf numFmtId="178" fontId="30" fillId="0" borderId="186" applyNumberFormat="0" applyFill="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85"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63" borderId="181" applyNumberFormat="0" applyProtection="0">
      <alignment horizontal="right" vertical="center"/>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4" fontId="76" fillId="77" borderId="181" applyNumberFormat="0" applyProtection="0">
      <alignment horizontal="right" vertical="center"/>
    </xf>
    <xf numFmtId="178" fontId="17" fillId="75" borderId="179" applyNumberFormat="0" applyProtection="0">
      <alignment horizontal="left" vertical="top" indent="1"/>
    </xf>
    <xf numFmtId="37" fontId="40" fillId="0" borderId="184" applyNumberFormat="0"/>
    <xf numFmtId="178" fontId="70" fillId="75" borderId="179" applyNumberFormat="0" applyProtection="0">
      <alignment horizontal="left" vertical="top" indent="1"/>
    </xf>
    <xf numFmtId="178" fontId="30" fillId="0" borderId="186" applyNumberFormat="0" applyFill="0" applyAlignment="0" applyProtection="0"/>
    <xf numFmtId="178" fontId="30" fillId="0" borderId="186" applyNumberFormat="0" applyFill="0" applyAlignment="0" applyProtection="0"/>
    <xf numFmtId="178" fontId="70" fillId="63" borderId="179" applyNumberFormat="0" applyProtection="0">
      <alignment horizontal="left" vertical="top" indent="1"/>
    </xf>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85"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85" applyNumberFormat="0" applyProtection="0">
      <alignment horizontal="left" vertical="center" indent="1"/>
    </xf>
    <xf numFmtId="4" fontId="17" fillId="75" borderId="185" applyNumberFormat="0" applyProtection="0">
      <alignment horizontal="left" vertical="center" indent="1"/>
    </xf>
    <xf numFmtId="4" fontId="17" fillId="75" borderId="185" applyNumberFormat="0" applyProtection="0">
      <alignment horizontal="left" vertical="center" indent="1"/>
    </xf>
    <xf numFmtId="4" fontId="70" fillId="63" borderId="181" applyNumberFormat="0" applyProtection="0">
      <alignment horizontal="right" vertical="center"/>
    </xf>
    <xf numFmtId="4" fontId="70" fillId="74" borderId="185" applyNumberFormat="0" applyProtection="0">
      <alignment horizontal="left" vertical="center" indent="1"/>
    </xf>
    <xf numFmtId="4" fontId="70" fillId="63" borderId="185"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85" applyNumberFormat="0" applyProtection="0">
      <alignment horizontal="left" vertical="center" indent="1"/>
    </xf>
    <xf numFmtId="4" fontId="76" fillId="77" borderId="181" applyNumberFormat="0" applyProtection="0">
      <alignment horizontal="right" vertical="center"/>
    </xf>
    <xf numFmtId="37" fontId="40" fillId="0" borderId="184" applyNumberFormat="0"/>
    <xf numFmtId="178" fontId="30" fillId="0" borderId="186" applyNumberFormat="0" applyFill="0" applyAlignment="0" applyProtection="0"/>
    <xf numFmtId="178" fontId="30" fillId="0" borderId="186" applyNumberFormat="0" applyFill="0" applyAlignment="0" applyProtection="0"/>
    <xf numFmtId="180" fontId="6" fillId="146" borderId="187">
      <alignment vertical="center"/>
    </xf>
    <xf numFmtId="180" fontId="6" fillId="146" borderId="187">
      <alignment vertical="center"/>
    </xf>
    <xf numFmtId="180" fontId="6" fillId="146" borderId="187">
      <alignment vertical="center"/>
    </xf>
    <xf numFmtId="0" fontId="6" fillId="146" borderId="187">
      <alignment vertical="center"/>
    </xf>
    <xf numFmtId="0" fontId="6" fillId="146" borderId="187">
      <alignment vertical="center"/>
    </xf>
    <xf numFmtId="0" fontId="6" fillId="146" borderId="187">
      <alignment vertical="center"/>
    </xf>
    <xf numFmtId="0" fontId="6" fillId="146" borderId="187">
      <alignment vertical="center"/>
    </xf>
    <xf numFmtId="180" fontId="6" fillId="146" borderId="187">
      <alignment vertical="center"/>
    </xf>
    <xf numFmtId="177" fontId="6" fillId="146" borderId="187">
      <alignment vertical="center"/>
    </xf>
    <xf numFmtId="180" fontId="6" fillId="146" borderId="187">
      <alignment vertical="center"/>
    </xf>
    <xf numFmtId="207" fontId="6" fillId="146" borderId="187">
      <alignment vertical="center"/>
    </xf>
    <xf numFmtId="177" fontId="6" fillId="146" borderId="187">
      <alignment vertical="center"/>
    </xf>
    <xf numFmtId="177" fontId="6" fillId="146" borderId="187">
      <alignment vertical="center"/>
    </xf>
    <xf numFmtId="179" fontId="6" fillId="146" borderId="187">
      <alignment vertical="center"/>
    </xf>
    <xf numFmtId="182" fontId="6" fillId="163" borderId="187">
      <alignment vertical="center"/>
      <protection locked="0"/>
    </xf>
    <xf numFmtId="182" fontId="6" fillId="163" borderId="187">
      <alignment vertical="center"/>
      <protection locked="0"/>
    </xf>
    <xf numFmtId="0" fontId="6" fillId="163" borderId="187">
      <alignment vertical="center"/>
      <protection locked="0"/>
    </xf>
    <xf numFmtId="0" fontId="6" fillId="163" borderId="187">
      <alignment vertical="center"/>
      <protection locked="0"/>
    </xf>
    <xf numFmtId="182" fontId="6" fillId="163" borderId="187">
      <alignment vertical="center"/>
      <protection locked="0"/>
    </xf>
    <xf numFmtId="182" fontId="6" fillId="163" borderId="187">
      <alignment vertical="center"/>
      <protection locked="0"/>
    </xf>
    <xf numFmtId="0" fontId="6" fillId="163" borderId="187">
      <alignment vertical="center"/>
      <protection locked="0"/>
    </xf>
    <xf numFmtId="0" fontId="6" fillId="163" borderId="187">
      <alignment vertical="center"/>
      <protection locked="0"/>
    </xf>
    <xf numFmtId="182" fontId="6" fillId="163" borderId="187">
      <alignment vertical="center"/>
      <protection locked="0"/>
    </xf>
    <xf numFmtId="182" fontId="6" fillId="163" borderId="187">
      <alignment vertical="center"/>
      <protection locked="0"/>
    </xf>
    <xf numFmtId="177" fontId="6" fillId="163" borderId="187">
      <alignment vertical="center"/>
      <protection locked="0"/>
    </xf>
    <xf numFmtId="180" fontId="6" fillId="163" borderId="187">
      <alignment vertical="center"/>
      <protection locked="0"/>
    </xf>
    <xf numFmtId="171" fontId="6" fillId="163" borderId="187">
      <alignment vertical="center"/>
      <protection locked="0"/>
    </xf>
    <xf numFmtId="171" fontId="6" fillId="163" borderId="187">
      <alignment vertical="center"/>
      <protection locked="0"/>
    </xf>
    <xf numFmtId="171" fontId="6" fillId="163" borderId="187">
      <alignment vertical="center"/>
      <protection locked="0"/>
    </xf>
    <xf numFmtId="171" fontId="6" fillId="163" borderId="187">
      <alignment vertical="center"/>
      <protection locked="0"/>
    </xf>
    <xf numFmtId="180" fontId="6" fillId="163" borderId="187">
      <alignment vertical="center"/>
      <protection locked="0"/>
    </xf>
    <xf numFmtId="180" fontId="6" fillId="163" borderId="187">
      <alignment vertical="center"/>
      <protection locked="0"/>
    </xf>
    <xf numFmtId="177" fontId="6" fillId="163" borderId="187">
      <alignment vertical="center"/>
      <protection locked="0"/>
    </xf>
    <xf numFmtId="180" fontId="6" fillId="165" borderId="187">
      <alignment vertical="center"/>
    </xf>
    <xf numFmtId="182" fontId="6" fillId="165" borderId="187">
      <alignment vertical="center"/>
    </xf>
    <xf numFmtId="182" fontId="6" fillId="165" borderId="187">
      <alignment vertical="center"/>
    </xf>
    <xf numFmtId="182" fontId="6" fillId="165" borderId="187">
      <alignment vertical="center"/>
    </xf>
    <xf numFmtId="182" fontId="6" fillId="165" borderId="187">
      <alignment vertical="center"/>
    </xf>
    <xf numFmtId="182" fontId="6" fillId="165" borderId="187">
      <alignment vertical="center"/>
    </xf>
    <xf numFmtId="182" fontId="6" fillId="165" borderId="187">
      <alignment vertical="center"/>
    </xf>
    <xf numFmtId="207" fontId="6" fillId="165" borderId="187">
      <alignment vertical="center"/>
    </xf>
    <xf numFmtId="177" fontId="6" fillId="165" borderId="187">
      <alignment vertical="center"/>
    </xf>
    <xf numFmtId="177" fontId="6" fillId="165" borderId="187">
      <alignment vertical="center"/>
    </xf>
    <xf numFmtId="179" fontId="6" fillId="165" borderId="187">
      <alignment vertical="center"/>
    </xf>
    <xf numFmtId="0" fontId="6" fillId="165" borderId="187">
      <alignment vertical="center"/>
    </xf>
    <xf numFmtId="0" fontId="6" fillId="165" borderId="187">
      <alignment vertical="center"/>
    </xf>
    <xf numFmtId="0" fontId="6" fillId="165" borderId="187">
      <alignment vertical="center"/>
    </xf>
    <xf numFmtId="0" fontId="6" fillId="165" borderId="187">
      <alignment vertical="center"/>
    </xf>
    <xf numFmtId="180" fontId="6" fillId="165" borderId="187">
      <alignment vertical="center"/>
    </xf>
    <xf numFmtId="177" fontId="6" fillId="165" borderId="187">
      <alignment vertical="center"/>
    </xf>
    <xf numFmtId="180" fontId="6" fillId="165" borderId="187">
      <alignment vertical="center"/>
    </xf>
    <xf numFmtId="180" fontId="6" fillId="165" borderId="187">
      <alignment vertical="center"/>
    </xf>
    <xf numFmtId="180" fontId="6" fillId="166" borderId="187">
      <alignment horizontal="right" vertical="center"/>
      <protection locked="0"/>
    </xf>
    <xf numFmtId="0" fontId="6" fillId="166" borderId="187">
      <alignment horizontal="right" vertical="center"/>
      <protection locked="0"/>
    </xf>
    <xf numFmtId="0" fontId="6" fillId="166" borderId="187">
      <alignment horizontal="right" vertical="center"/>
      <protection locked="0"/>
    </xf>
    <xf numFmtId="0" fontId="6" fillId="166" borderId="187">
      <alignment horizontal="right" vertical="center"/>
      <protection locked="0"/>
    </xf>
    <xf numFmtId="207" fontId="6" fillId="166" borderId="187">
      <alignment horizontal="right" vertical="center"/>
      <protection locked="0"/>
    </xf>
    <xf numFmtId="177" fontId="6" fillId="166" borderId="187">
      <alignment horizontal="right" vertical="center"/>
      <protection locked="0"/>
    </xf>
    <xf numFmtId="177" fontId="6" fillId="166" borderId="187">
      <alignment horizontal="right" vertical="center"/>
      <protection locked="0"/>
    </xf>
    <xf numFmtId="179" fontId="6" fillId="166" borderId="187">
      <alignment horizontal="right" vertical="center"/>
      <protection locked="0"/>
    </xf>
    <xf numFmtId="180" fontId="6" fillId="166" borderId="187">
      <alignment horizontal="right" vertical="center"/>
      <protection locked="0"/>
    </xf>
    <xf numFmtId="177" fontId="6" fillId="166" borderId="187">
      <alignment horizontal="right" vertical="center"/>
      <protection locked="0"/>
    </xf>
    <xf numFmtId="180" fontId="6" fillId="166" borderId="187">
      <alignment horizontal="right" vertical="center"/>
      <protection locked="0"/>
    </xf>
    <xf numFmtId="180" fontId="6" fillId="166" borderId="187">
      <alignment horizontal="right" vertical="center"/>
      <protection locked="0"/>
    </xf>
    <xf numFmtId="0" fontId="17" fillId="77" borderId="187" applyNumberFormat="0">
      <protection locked="0"/>
    </xf>
    <xf numFmtId="180" fontId="39" fillId="80" borderId="187">
      <alignment vertical="center"/>
    </xf>
    <xf numFmtId="178" fontId="17" fillId="77" borderId="187" applyNumberFormat="0">
      <protection locked="0"/>
    </xf>
    <xf numFmtId="178" fontId="70" fillId="114" borderId="187"/>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6" fillId="0" borderId="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178" fontId="1" fillId="0" borderId="0"/>
    <xf numFmtId="179" fontId="39" fillId="129" borderId="187">
      <alignment vertical="center"/>
    </xf>
    <xf numFmtId="180" fontId="39" fillId="82" borderId="187">
      <alignment vertical="center"/>
      <protection locked="0"/>
    </xf>
    <xf numFmtId="182" fontId="39" fillId="82" borderId="187">
      <alignment vertical="center"/>
      <protection locked="0"/>
    </xf>
    <xf numFmtId="182" fontId="39" fillId="82" borderId="187">
      <alignment vertical="center"/>
      <protection locked="0"/>
    </xf>
    <xf numFmtId="180" fontId="39" fillId="80" borderId="187">
      <alignment vertical="center"/>
    </xf>
    <xf numFmtId="180" fontId="39" fillId="80" borderId="187">
      <alignment vertical="center"/>
    </xf>
    <xf numFmtId="180" fontId="39" fillId="147" borderId="187">
      <alignment horizontal="right" vertical="center"/>
      <protection locked="0"/>
    </xf>
    <xf numFmtId="179" fontId="39" fillId="147" borderId="187">
      <alignment horizontal="right" vertical="center"/>
      <protection locked="0"/>
    </xf>
    <xf numFmtId="173" fontId="40" fillId="0" borderId="188" applyFill="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40" fillId="0" borderId="188" applyFill="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9" fontId="1"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11" borderId="179" applyNumberFormat="0" applyProtection="0">
      <alignment vertical="center"/>
    </xf>
    <xf numFmtId="4" fontId="95" fillId="111" borderId="179" applyNumberFormat="0" applyProtection="0">
      <alignment vertical="center"/>
    </xf>
    <xf numFmtId="4" fontId="96" fillId="111" borderId="179" applyNumberFormat="0" applyProtection="0">
      <alignment horizontal="left" vertical="center" indent="1"/>
    </xf>
    <xf numFmtId="0" fontId="31" fillId="62" borderId="179" applyNumberFormat="0" applyProtection="0">
      <alignment horizontal="left" vertical="top" indent="1"/>
    </xf>
    <xf numFmtId="4" fontId="96" fillId="127" borderId="179" applyNumberFormat="0" applyProtection="0">
      <alignment horizontal="right" vertical="center"/>
    </xf>
    <xf numFmtId="4" fontId="96" fillId="95" borderId="179" applyNumberFormat="0" applyProtection="0">
      <alignment horizontal="right" vertical="center"/>
    </xf>
    <xf numFmtId="4" fontId="96" fillId="128" borderId="179" applyNumberFormat="0" applyProtection="0">
      <alignment horizontal="right" vertical="center"/>
    </xf>
    <xf numFmtId="4" fontId="96" fillId="80" borderId="179" applyNumberFormat="0" applyProtection="0">
      <alignment horizontal="right" vertical="center"/>
    </xf>
    <xf numFmtId="4" fontId="96" fillId="129" borderId="179" applyNumberFormat="0" applyProtection="0">
      <alignment horizontal="right" vertical="center"/>
    </xf>
    <xf numFmtId="4" fontId="96" fillId="83" borderId="179" applyNumberFormat="0" applyProtection="0">
      <alignment horizontal="right" vertical="center"/>
    </xf>
    <xf numFmtId="4" fontId="96" fillId="130" borderId="179" applyNumberFormat="0" applyProtection="0">
      <alignment horizontal="right" vertical="center"/>
    </xf>
    <xf numFmtId="4" fontId="96" fillId="131" borderId="179" applyNumberFormat="0" applyProtection="0">
      <alignment horizontal="right" vertical="center"/>
    </xf>
    <xf numFmtId="4" fontId="96" fillId="132" borderId="179" applyNumberFormat="0" applyProtection="0">
      <alignment horizontal="right" vertical="center"/>
    </xf>
    <xf numFmtId="4" fontId="96" fillId="93" borderId="179" applyNumberFormat="0" applyProtection="0">
      <alignment horizontal="right" vertical="center"/>
    </xf>
    <xf numFmtId="0" fontId="17" fillId="75" borderId="179" applyNumberFormat="0" applyProtection="0">
      <alignment horizontal="left" vertical="center" indent="1"/>
    </xf>
    <xf numFmtId="0" fontId="17" fillId="75" borderId="179" applyNumberFormat="0" applyProtection="0">
      <alignment horizontal="left" vertical="top" indent="1"/>
    </xf>
    <xf numFmtId="0" fontId="17" fillId="63" borderId="179" applyNumberFormat="0" applyProtection="0">
      <alignment horizontal="left" vertical="center" indent="1"/>
    </xf>
    <xf numFmtId="0" fontId="17" fillId="63" borderId="179" applyNumberFormat="0" applyProtection="0">
      <alignment horizontal="left" vertical="top" indent="1"/>
    </xf>
    <xf numFmtId="0" fontId="17" fillId="76" borderId="179" applyNumberFormat="0" applyProtection="0">
      <alignment horizontal="left" vertical="center" indent="1"/>
    </xf>
    <xf numFmtId="0" fontId="17" fillId="76" borderId="179" applyNumberFormat="0" applyProtection="0">
      <alignment horizontal="left" vertical="top" indent="1"/>
    </xf>
    <xf numFmtId="0" fontId="17" fillId="74" borderId="179" applyNumberFormat="0" applyProtection="0">
      <alignment horizontal="left" vertical="center" indent="1"/>
    </xf>
    <xf numFmtId="0" fontId="17" fillId="74" borderId="179" applyNumberFormat="0" applyProtection="0">
      <alignment horizontal="left" vertical="top" indent="1"/>
    </xf>
    <xf numFmtId="4" fontId="96" fillId="134" borderId="179" applyNumberFormat="0" applyProtection="0">
      <alignment vertical="center"/>
    </xf>
    <xf numFmtId="4" fontId="97" fillId="134" borderId="179" applyNumberFormat="0" applyProtection="0">
      <alignment vertical="center"/>
    </xf>
    <xf numFmtId="0" fontId="33" fillId="78" borderId="179" applyNumberFormat="0" applyProtection="0">
      <alignment horizontal="left" vertical="top" indent="1"/>
    </xf>
    <xf numFmtId="4" fontId="96" fillId="134" borderId="179" applyNumberFormat="0" applyProtection="0">
      <alignment horizontal="right" vertical="center"/>
    </xf>
    <xf numFmtId="4" fontId="97" fillId="134" borderId="179" applyNumberFormat="0" applyProtection="0">
      <alignment horizontal="right" vertical="center"/>
    </xf>
    <xf numFmtId="4" fontId="34" fillId="93" borderId="179" applyNumberFormat="0" applyProtection="0">
      <alignment horizontal="left" vertical="center" indent="1"/>
    </xf>
    <xf numFmtId="0" fontId="33" fillId="63" borderId="179" applyNumberFormat="0" applyProtection="0">
      <alignment horizontal="left" vertical="top" indent="1"/>
    </xf>
    <xf numFmtId="4" fontId="98" fillId="134" borderId="179" applyNumberFormat="0" applyProtection="0">
      <alignment horizontal="right" vertical="center"/>
    </xf>
    <xf numFmtId="178" fontId="78" fillId="108" borderId="181" applyNumberFormat="0" applyAlignment="0" applyProtection="0"/>
    <xf numFmtId="178" fontId="78" fillId="108" borderId="18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81" applyNumberFormat="0" applyAlignment="0" applyProtection="0"/>
    <xf numFmtId="178" fontId="65" fillId="5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178" fontId="17" fillId="75" borderId="179" applyNumberFormat="0" applyProtection="0">
      <alignment horizontal="left" vertical="center"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17" fillId="63" borderId="179" applyNumberFormat="0" applyProtection="0">
      <alignment horizontal="left" vertical="center"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17" fillId="76" borderId="179" applyNumberFormat="0" applyProtection="0">
      <alignment horizontal="left" vertical="center"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17" fillId="74" borderId="179" applyNumberFormat="0" applyProtection="0">
      <alignment horizontal="left" vertical="center"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37" fontId="40" fillId="0" borderId="184" applyNumberFormat="0"/>
    <xf numFmtId="173" fontId="40" fillId="0" borderId="188" applyFill="0"/>
    <xf numFmtId="0" fontId="1" fillId="0" borderId="0"/>
    <xf numFmtId="0" fontId="1" fillId="0" borderId="0"/>
    <xf numFmtId="43" fontId="6"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7" fontId="6" fillId="146" borderId="177">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1" fillId="0" borderId="0"/>
    <xf numFmtId="179" fontId="39" fillId="129" borderId="177">
      <alignment vertical="center"/>
    </xf>
    <xf numFmtId="180" fontId="39" fillId="129" borderId="177">
      <alignment vertical="center"/>
    </xf>
    <xf numFmtId="180" fontId="39" fillId="129" borderId="177">
      <alignment vertical="center"/>
    </xf>
    <xf numFmtId="178" fontId="39" fillId="129" borderId="177">
      <alignment vertical="center"/>
    </xf>
    <xf numFmtId="178" fontId="39" fillId="129" borderId="177">
      <alignment vertical="center"/>
    </xf>
    <xf numFmtId="178" fontId="39" fillId="129" borderId="177">
      <alignment vertical="center"/>
    </xf>
    <xf numFmtId="178" fontId="39" fillId="129" borderId="177">
      <alignment vertical="center"/>
    </xf>
    <xf numFmtId="177" fontId="39" fillId="129" borderId="177">
      <alignment vertical="center"/>
    </xf>
    <xf numFmtId="177" fontId="39" fillId="129" borderId="177">
      <alignment vertical="center"/>
    </xf>
    <xf numFmtId="179" fontId="39" fillId="129" borderId="177">
      <alignment vertical="center"/>
    </xf>
    <xf numFmtId="180" fontId="39" fillId="82" borderId="177">
      <alignment vertical="center"/>
      <protection locked="0"/>
    </xf>
    <xf numFmtId="182" fontId="39" fillId="82" borderId="177">
      <alignment vertical="center"/>
      <protection locked="0"/>
    </xf>
    <xf numFmtId="178" fontId="39" fillId="82" borderId="177">
      <alignment vertical="center"/>
      <protection locked="0"/>
    </xf>
    <xf numFmtId="178" fontId="39" fillId="82" borderId="177">
      <alignment vertical="center"/>
      <protection locked="0"/>
    </xf>
    <xf numFmtId="182" fontId="39" fillId="82" borderId="177">
      <alignment vertical="center"/>
      <protection locked="0"/>
    </xf>
    <xf numFmtId="182" fontId="39" fillId="82" borderId="177">
      <alignment vertical="center"/>
      <protection locked="0"/>
    </xf>
    <xf numFmtId="178" fontId="39" fillId="82" borderId="177">
      <alignment vertical="center"/>
      <protection locked="0"/>
    </xf>
    <xf numFmtId="178" fontId="39" fillId="82" borderId="177">
      <alignment vertical="center"/>
      <protection locked="0"/>
    </xf>
    <xf numFmtId="182" fontId="39" fillId="82" borderId="177">
      <alignment vertical="center"/>
      <protection locked="0"/>
    </xf>
    <xf numFmtId="180" fontId="39" fillId="82" borderId="177">
      <alignment vertical="center"/>
      <protection locked="0"/>
    </xf>
    <xf numFmtId="180" fontId="39" fillId="82" borderId="177">
      <alignment vertical="center"/>
      <protection locked="0"/>
    </xf>
    <xf numFmtId="171" fontId="39" fillId="82" borderId="177">
      <alignment vertical="center"/>
      <protection locked="0"/>
    </xf>
    <xf numFmtId="171" fontId="39" fillId="82" borderId="177">
      <alignment vertical="center"/>
      <protection locked="0"/>
    </xf>
    <xf numFmtId="171" fontId="39" fillId="82" borderId="177">
      <alignment vertical="center"/>
      <protection locked="0"/>
    </xf>
    <xf numFmtId="171" fontId="39" fillId="82" borderId="177">
      <alignment vertical="center"/>
      <protection locked="0"/>
    </xf>
    <xf numFmtId="180" fontId="39" fillId="82" borderId="177">
      <alignment vertical="center"/>
      <protection locked="0"/>
    </xf>
    <xf numFmtId="180" fontId="39" fillId="80" borderId="177">
      <alignment vertical="center"/>
    </xf>
    <xf numFmtId="180" fontId="39" fillId="80" borderId="177">
      <alignment vertical="center"/>
    </xf>
    <xf numFmtId="182" fontId="39" fillId="80" borderId="177">
      <alignment vertical="center"/>
    </xf>
    <xf numFmtId="182" fontId="39" fillId="80" borderId="177">
      <alignment vertical="center"/>
    </xf>
    <xf numFmtId="182" fontId="39" fillId="80" borderId="177">
      <alignment vertical="center"/>
    </xf>
    <xf numFmtId="182" fontId="39" fillId="80" borderId="177">
      <alignment vertical="center"/>
    </xf>
    <xf numFmtId="177" fontId="39" fillId="80" borderId="177">
      <alignment vertical="center"/>
    </xf>
    <xf numFmtId="179" fontId="39" fillId="80" borderId="177">
      <alignment vertical="center"/>
    </xf>
    <xf numFmtId="178" fontId="39" fillId="80" borderId="177">
      <alignment vertical="center"/>
    </xf>
    <xf numFmtId="178" fontId="39" fillId="80" borderId="177">
      <alignment vertical="center"/>
    </xf>
    <xf numFmtId="178" fontId="39" fillId="80" borderId="177">
      <alignment vertical="center"/>
    </xf>
    <xf numFmtId="178" fontId="39" fillId="80" borderId="177">
      <alignment vertical="center"/>
    </xf>
    <xf numFmtId="180" fontId="39" fillId="80" borderId="177">
      <alignment vertical="center"/>
    </xf>
    <xf numFmtId="180" fontId="39" fillId="80" borderId="177">
      <alignment vertical="center"/>
    </xf>
    <xf numFmtId="180" fontId="39" fillId="80" borderId="177">
      <alignment vertical="center"/>
    </xf>
    <xf numFmtId="180" fontId="39" fillId="80" borderId="177">
      <alignment vertical="center"/>
    </xf>
    <xf numFmtId="180" fontId="39" fillId="147" borderId="177">
      <alignment horizontal="right" vertical="center"/>
      <protection locked="0"/>
    </xf>
    <xf numFmtId="178" fontId="39" fillId="147" borderId="177">
      <alignment horizontal="right" vertical="center"/>
      <protection locked="0"/>
    </xf>
    <xf numFmtId="178" fontId="39" fillId="147" borderId="177">
      <alignment horizontal="right" vertical="center"/>
      <protection locked="0"/>
    </xf>
    <xf numFmtId="179" fontId="39" fillId="147" borderId="177">
      <alignment horizontal="right" vertical="center"/>
      <protection locked="0"/>
    </xf>
    <xf numFmtId="177" fontId="39" fillId="147" borderId="177">
      <alignment horizontal="right" vertical="center"/>
      <protection locked="0"/>
    </xf>
    <xf numFmtId="179" fontId="39" fillId="147" borderId="177">
      <alignment horizontal="right" vertical="center"/>
      <protection locked="0"/>
    </xf>
    <xf numFmtId="180" fontId="39" fillId="147" borderId="177">
      <alignment horizontal="right" vertical="center"/>
      <protection locked="0"/>
    </xf>
    <xf numFmtId="180" fontId="39" fillId="147" borderId="177">
      <alignment horizontal="right" vertical="center"/>
      <protection locked="0"/>
    </xf>
    <xf numFmtId="180" fontId="39" fillId="147" borderId="177">
      <alignment horizontal="right" vertical="center"/>
      <protection locked="0"/>
    </xf>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73"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81"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81" applyNumberFormat="0" applyProtection="0">
      <alignment horizontal="left" vertical="center" indent="1"/>
    </xf>
    <xf numFmtId="178" fontId="70" fillId="113" borderId="181" applyNumberFormat="0" applyProtection="0">
      <alignment horizontal="left" vertical="center" indent="1"/>
    </xf>
    <xf numFmtId="178" fontId="70" fillId="76" borderId="181" applyNumberFormat="0" applyProtection="0">
      <alignment horizontal="left" vertical="center" indent="1"/>
    </xf>
    <xf numFmtId="178" fontId="70" fillId="74" borderId="181" applyNumberFormat="0" applyProtection="0">
      <alignment horizontal="left" vertical="center" indent="1"/>
    </xf>
    <xf numFmtId="178" fontId="17" fillId="77" borderId="177" applyNumberFormat="0">
      <protection locked="0"/>
    </xf>
    <xf numFmtId="4" fontId="73" fillId="78" borderId="179" applyNumberFormat="0" applyProtection="0">
      <alignment vertical="center"/>
    </xf>
    <xf numFmtId="4" fontId="80" fillId="82" borderId="177"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178" fontId="70" fillId="114" borderId="177"/>
    <xf numFmtId="4" fontId="76" fillId="77" borderId="181" applyNumberFormat="0" applyProtection="0">
      <alignment horizontal="right" vertical="center"/>
    </xf>
    <xf numFmtId="173" fontId="40" fillId="0" borderId="178" applyFill="0"/>
    <xf numFmtId="178" fontId="30" fillId="0" borderId="176" applyNumberFormat="0" applyFill="0" applyAlignment="0" applyProtection="0"/>
    <xf numFmtId="178" fontId="30" fillId="0" borderId="176"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6" fillId="146" borderId="177">
      <alignment vertical="center"/>
    </xf>
    <xf numFmtId="177" fontId="6" fillId="146" borderId="177">
      <alignment vertical="center"/>
    </xf>
    <xf numFmtId="179" fontId="6" fillId="146" borderId="177">
      <alignment vertical="center"/>
    </xf>
    <xf numFmtId="180" fontId="6" fillId="163" borderId="177">
      <alignment vertical="center"/>
      <protection locked="0"/>
    </xf>
    <xf numFmtId="177" fontId="6" fillId="163" borderId="177">
      <alignment vertical="center"/>
      <protection locked="0"/>
    </xf>
    <xf numFmtId="207" fontId="6" fillId="165" borderId="177">
      <alignment vertical="center"/>
    </xf>
    <xf numFmtId="177" fontId="6" fillId="165" borderId="177">
      <alignment vertical="center"/>
    </xf>
    <xf numFmtId="179" fontId="6" fillId="165" borderId="177">
      <alignment vertical="center"/>
    </xf>
    <xf numFmtId="180" fontId="6" fillId="165" borderId="177">
      <alignment vertical="center"/>
    </xf>
    <xf numFmtId="177" fontId="6" fillId="166" borderId="177">
      <alignment horizontal="right" vertical="center"/>
      <protection locked="0"/>
    </xf>
    <xf numFmtId="179" fontId="6" fillId="166" borderId="177">
      <alignment horizontal="right" vertical="center"/>
      <protection locked="0"/>
    </xf>
    <xf numFmtId="180" fontId="6" fillId="166" borderId="177">
      <alignment horizontal="right" vertical="center"/>
      <protection locked="0"/>
    </xf>
    <xf numFmtId="43" fontId="6" fillId="0" borderId="0" applyFont="0" applyFill="0" applyBorder="0" applyAlignment="0" applyProtection="0"/>
    <xf numFmtId="43" fontId="14" fillId="0" borderId="0" applyFont="0" applyFill="0" applyBorder="0" applyAlignment="0" applyProtection="0"/>
    <xf numFmtId="178" fontId="78" fillId="108" borderId="181" applyNumberFormat="0" applyAlignment="0" applyProtection="0"/>
    <xf numFmtId="178" fontId="78" fillId="108" borderId="18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78" fillId="108" borderId="181" applyNumberFormat="0" applyAlignment="0" applyProtection="0"/>
    <xf numFmtId="178" fontId="78" fillId="10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73"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81"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4" fontId="76" fillId="77" borderId="181" applyNumberFormat="0" applyProtection="0">
      <alignment horizontal="right" vertical="center"/>
    </xf>
    <xf numFmtId="37" fontId="40" fillId="0" borderId="184" applyNumberFormat="0"/>
    <xf numFmtId="173" fontId="40" fillId="0" borderId="188" applyFill="0"/>
    <xf numFmtId="178" fontId="30" fillId="0" borderId="176" applyNumberFormat="0" applyFill="0" applyAlignment="0" applyProtection="0"/>
    <xf numFmtId="178" fontId="30" fillId="0" borderId="176"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73"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81"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4" fontId="76" fillId="77" borderId="181" applyNumberFormat="0" applyProtection="0">
      <alignment horizontal="right" vertical="center"/>
    </xf>
    <xf numFmtId="37" fontId="40" fillId="0" borderId="184" applyNumberFormat="0"/>
    <xf numFmtId="173" fontId="40" fillId="0" borderId="178" applyFill="0"/>
    <xf numFmtId="178" fontId="30" fillId="0" borderId="176" applyNumberFormat="0" applyFill="0" applyAlignment="0" applyProtection="0"/>
    <xf numFmtId="178" fontId="30" fillId="0" borderId="176" applyNumberFormat="0" applyFill="0" applyAlignment="0" applyProtection="0"/>
    <xf numFmtId="43" fontId="18" fillId="0" borderId="0" applyFont="0" applyFill="0" applyBorder="0" applyAlignment="0" applyProtection="0"/>
    <xf numFmtId="178" fontId="70" fillId="75" borderId="179" applyNumberFormat="0" applyProtection="0">
      <alignment horizontal="left" vertical="top" indent="1"/>
    </xf>
    <xf numFmtId="43" fontId="6" fillId="0" borderId="0" applyFont="0" applyFill="0" applyBorder="0" applyAlignment="0" applyProtection="0"/>
    <xf numFmtId="178" fontId="17" fillId="76" borderId="179" applyNumberFormat="0" applyProtection="0">
      <alignment horizontal="left" vertical="top" indent="1"/>
    </xf>
    <xf numFmtId="43" fontId="14" fillId="0" borderId="0" applyFont="0" applyFill="0" applyBorder="0" applyAlignment="0" applyProtection="0"/>
    <xf numFmtId="178" fontId="17" fillId="74" borderId="179" applyNumberFormat="0" applyProtection="0">
      <alignment horizontal="left" vertical="center" indent="1"/>
    </xf>
    <xf numFmtId="178" fontId="78" fillId="108" borderId="181" applyNumberForma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8" fillId="108" borderId="181" applyNumberFormat="0" applyAlignment="0" applyProtection="0"/>
    <xf numFmtId="178" fontId="78" fillId="108" borderId="181"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65" fillId="58" borderId="181" applyNumberFormat="0" applyAlignment="0" applyProtection="0"/>
    <xf numFmtId="178" fontId="78" fillId="108" borderId="181" applyNumberFormat="0" applyAlignment="0" applyProtection="0"/>
    <xf numFmtId="178" fontId="68" fillId="108" borderId="182" applyNumberFormat="0" applyAlignment="0" applyProtection="0"/>
    <xf numFmtId="178" fontId="68" fillId="108" borderId="182" applyNumberFormat="0" applyAlignment="0" applyProtection="0"/>
    <xf numFmtId="178" fontId="74" fillId="62" borderId="179" applyNumberFormat="0" applyProtection="0">
      <alignment horizontal="left" vertical="top" indent="1"/>
    </xf>
    <xf numFmtId="4" fontId="70" fillId="66" borderId="173"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37" fontId="40" fillId="0" borderId="184" applyNumberFormat="0"/>
    <xf numFmtId="178" fontId="30" fillId="0" borderId="176" applyNumberFormat="0" applyFill="0" applyAlignment="0" applyProtection="0"/>
    <xf numFmtId="178" fontId="30" fillId="0" borderId="176" applyNumberFormat="0" applyFill="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73"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81"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4" fontId="76" fillId="77" borderId="181" applyNumberFormat="0" applyProtection="0">
      <alignment horizontal="right" vertical="center"/>
    </xf>
    <xf numFmtId="178" fontId="17" fillId="75" borderId="179" applyNumberFormat="0" applyProtection="0">
      <alignment horizontal="left" vertical="top" indent="1"/>
    </xf>
    <xf numFmtId="37" fontId="40" fillId="0" borderId="184" applyNumberFormat="0"/>
    <xf numFmtId="178" fontId="70" fillId="75" borderId="179"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63" borderId="179" applyNumberFormat="0" applyProtection="0">
      <alignment horizontal="left" vertical="top" indent="1"/>
    </xf>
    <xf numFmtId="43" fontId="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0" fillId="57" borderId="181" applyNumberFormat="0" applyFont="0" applyAlignment="0" applyProtection="0"/>
    <xf numFmtId="178" fontId="68" fillId="108" borderId="182" applyNumberFormat="0" applyAlignment="0" applyProtection="0"/>
    <xf numFmtId="178" fontId="68" fillId="108" borderId="182" applyNumberFormat="0" applyAlignment="0" applyProtection="0"/>
    <xf numFmtId="4" fontId="70" fillId="62" borderId="181" applyNumberFormat="0" applyProtection="0">
      <alignment vertical="center"/>
    </xf>
    <xf numFmtId="4" fontId="80" fillId="111" borderId="181" applyNumberFormat="0" applyProtection="0">
      <alignment vertical="center"/>
    </xf>
    <xf numFmtId="4" fontId="70" fillId="111" borderId="181" applyNumberFormat="0" applyProtection="0">
      <alignment horizontal="left" vertical="center" indent="1"/>
    </xf>
    <xf numFmtId="178" fontId="74" fillId="62" borderId="179" applyNumberFormat="0" applyProtection="0">
      <alignment horizontal="left" vertical="top" indent="1"/>
    </xf>
    <xf numFmtId="4" fontId="70" fillId="96" borderId="181" applyNumberFormat="0" applyProtection="0">
      <alignment horizontal="left" vertical="center" indent="1"/>
    </xf>
    <xf numFmtId="4" fontId="70" fillId="64" borderId="181" applyNumberFormat="0" applyProtection="0">
      <alignment horizontal="right" vertical="center"/>
    </xf>
    <xf numFmtId="4" fontId="70" fillId="112" borderId="181" applyNumberFormat="0" applyProtection="0">
      <alignment horizontal="right" vertical="center"/>
    </xf>
    <xf numFmtId="4" fontId="70" fillId="66" borderId="173" applyNumberFormat="0" applyProtection="0">
      <alignment horizontal="right" vertical="center"/>
    </xf>
    <xf numFmtId="4" fontId="70" fillId="67" borderId="181" applyNumberFormat="0" applyProtection="0">
      <alignment horizontal="right" vertical="center"/>
    </xf>
    <xf numFmtId="4" fontId="70" fillId="68" borderId="181" applyNumberFormat="0" applyProtection="0">
      <alignment horizontal="right" vertical="center"/>
    </xf>
    <xf numFmtId="4" fontId="70" fillId="69" borderId="181" applyNumberFormat="0" applyProtection="0">
      <alignment horizontal="right" vertical="center"/>
    </xf>
    <xf numFmtId="4" fontId="70" fillId="70" borderId="181" applyNumberFormat="0" applyProtection="0">
      <alignment horizontal="right" vertical="center"/>
    </xf>
    <xf numFmtId="4" fontId="70" fillId="71" borderId="181" applyNumberFormat="0" applyProtection="0">
      <alignment horizontal="right" vertical="center"/>
    </xf>
    <xf numFmtId="4" fontId="70" fillId="72" borderId="181" applyNumberFormat="0" applyProtection="0">
      <alignment horizontal="right" vertical="center"/>
    </xf>
    <xf numFmtId="4" fontId="70" fillId="73" borderId="173" applyNumberFormat="0" applyProtection="0">
      <alignment horizontal="left" vertical="center" indent="1"/>
    </xf>
    <xf numFmtId="4" fontId="17" fillId="75" borderId="173" applyNumberFormat="0" applyProtection="0">
      <alignment horizontal="left" vertical="center" indent="1"/>
    </xf>
    <xf numFmtId="4" fontId="17" fillId="75" borderId="173" applyNumberFormat="0" applyProtection="0">
      <alignment horizontal="left" vertical="center" indent="1"/>
    </xf>
    <xf numFmtId="4" fontId="70" fillId="63" borderId="181" applyNumberFormat="0" applyProtection="0">
      <alignment horizontal="right" vertical="center"/>
    </xf>
    <xf numFmtId="4" fontId="70" fillId="74" borderId="173" applyNumberFormat="0" applyProtection="0">
      <alignment horizontal="left" vertical="center" indent="1"/>
    </xf>
    <xf numFmtId="4" fontId="70" fillId="63" borderId="173" applyNumberFormat="0" applyProtection="0">
      <alignment horizontal="left" vertical="center" indent="1"/>
    </xf>
    <xf numFmtId="178" fontId="70" fillId="84" borderId="181" applyNumberFormat="0" applyProtection="0">
      <alignment horizontal="left" vertical="center" indent="1"/>
    </xf>
    <xf numFmtId="178" fontId="17" fillId="75" borderId="179" applyNumberFormat="0" applyProtection="0">
      <alignment horizontal="left" vertical="center" indent="1"/>
    </xf>
    <xf numFmtId="178" fontId="70" fillId="75" borderId="179" applyNumberFormat="0" applyProtection="0">
      <alignment horizontal="left" vertical="top" indent="1"/>
    </xf>
    <xf numFmtId="178" fontId="17"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75" borderId="179" applyNumberFormat="0" applyProtection="0">
      <alignment horizontal="left" vertical="top" indent="1"/>
    </xf>
    <xf numFmtId="178" fontId="70" fillId="113" borderId="181" applyNumberFormat="0" applyProtection="0">
      <alignment horizontal="left" vertical="center" indent="1"/>
    </xf>
    <xf numFmtId="178" fontId="17" fillId="63" borderId="179" applyNumberFormat="0" applyProtection="0">
      <alignment horizontal="left" vertical="center" indent="1"/>
    </xf>
    <xf numFmtId="178" fontId="70" fillId="63" borderId="179" applyNumberFormat="0" applyProtection="0">
      <alignment horizontal="left" vertical="top" indent="1"/>
    </xf>
    <xf numFmtId="178" fontId="17"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63" borderId="179" applyNumberFormat="0" applyProtection="0">
      <alignment horizontal="left" vertical="top" indent="1"/>
    </xf>
    <xf numFmtId="178" fontId="70" fillId="76" borderId="181" applyNumberFormat="0" applyProtection="0">
      <alignment horizontal="left" vertical="center" indent="1"/>
    </xf>
    <xf numFmtId="178" fontId="17" fillId="76" borderId="179" applyNumberFormat="0" applyProtection="0">
      <alignment horizontal="left" vertical="center" indent="1"/>
    </xf>
    <xf numFmtId="178" fontId="70" fillId="76" borderId="179" applyNumberFormat="0" applyProtection="0">
      <alignment horizontal="left" vertical="top" indent="1"/>
    </xf>
    <xf numFmtId="178" fontId="17"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6" borderId="179" applyNumberFormat="0" applyProtection="0">
      <alignment horizontal="left" vertical="top" indent="1"/>
    </xf>
    <xf numFmtId="178" fontId="70" fillId="74" borderId="181" applyNumberFormat="0" applyProtection="0">
      <alignment horizontal="left" vertical="center" indent="1"/>
    </xf>
    <xf numFmtId="178" fontId="17" fillId="74" borderId="179" applyNumberFormat="0" applyProtection="0">
      <alignment horizontal="left" vertical="center" indent="1"/>
    </xf>
    <xf numFmtId="178" fontId="70" fillId="74" borderId="179" applyNumberFormat="0" applyProtection="0">
      <alignment horizontal="left" vertical="top" indent="1"/>
    </xf>
    <xf numFmtId="178" fontId="17"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0" fillId="74" borderId="179" applyNumberFormat="0" applyProtection="0">
      <alignment horizontal="left" vertical="top" indent="1"/>
    </xf>
    <xf numFmtId="178" fontId="72" fillId="75" borderId="183" applyBorder="0"/>
    <xf numFmtId="4" fontId="73" fillId="78" borderId="179" applyNumberFormat="0" applyProtection="0">
      <alignment vertical="center"/>
    </xf>
    <xf numFmtId="4" fontId="73" fillId="84" borderId="179" applyNumberFormat="0" applyProtection="0">
      <alignment horizontal="left" vertical="center" indent="1"/>
    </xf>
    <xf numFmtId="178" fontId="73" fillId="78" borderId="179" applyNumberFormat="0" applyProtection="0">
      <alignment horizontal="left" vertical="top" indent="1"/>
    </xf>
    <xf numFmtId="4" fontId="70" fillId="0" borderId="181" applyNumberFormat="0" applyProtection="0">
      <alignment horizontal="right" vertical="center"/>
    </xf>
    <xf numFmtId="4" fontId="80" fillId="81" borderId="181" applyNumberFormat="0" applyProtection="0">
      <alignment horizontal="right" vertical="center"/>
    </xf>
    <xf numFmtId="4" fontId="70" fillId="96" borderId="181" applyNumberFormat="0" applyProtection="0">
      <alignment horizontal="left" vertical="center" indent="1"/>
    </xf>
    <xf numFmtId="178" fontId="73" fillId="63" borderId="179" applyNumberFormat="0" applyProtection="0">
      <alignment horizontal="left" vertical="top" indent="1"/>
    </xf>
    <xf numFmtId="4" fontId="75" fillId="79" borderId="173" applyNumberFormat="0" applyProtection="0">
      <alignment horizontal="left" vertical="center" indent="1"/>
    </xf>
    <xf numFmtId="4" fontId="76" fillId="77" borderId="181" applyNumberFormat="0" applyProtection="0">
      <alignment horizontal="right" vertical="center"/>
    </xf>
    <xf numFmtId="37" fontId="40" fillId="0" borderId="184" applyNumberFormat="0"/>
    <xf numFmtId="178" fontId="30" fillId="0" borderId="176" applyNumberFormat="0" applyFill="0" applyAlignment="0" applyProtection="0"/>
    <xf numFmtId="178" fontId="30" fillId="0" borderId="176" applyNumberFormat="0" applyFill="0" applyAlignment="0" applyProtection="0"/>
    <xf numFmtId="0" fontId="1" fillId="0" borderId="0"/>
    <xf numFmtId="9" fontId="1"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cellStyleXfs>
  <cellXfs count="485">
    <xf numFmtId="0" fontId="0" fillId="0" borderId="0" xfId="0"/>
    <xf numFmtId="0" fontId="10" fillId="33" borderId="0" xfId="1" applyFont="1" applyFill="1"/>
    <xf numFmtId="0" fontId="0" fillId="33" borderId="0" xfId="2" applyFont="1" applyFill="1"/>
    <xf numFmtId="0" fontId="10" fillId="33" borderId="0" xfId="2" applyFont="1" applyFill="1"/>
    <xf numFmtId="0" fontId="10" fillId="33" borderId="0" xfId="2" applyFont="1" applyFill="1" applyAlignment="1">
      <alignment horizontal="left"/>
    </xf>
    <xf numFmtId="0" fontId="11" fillId="33" borderId="0" xfId="2" applyFont="1" applyFill="1"/>
    <xf numFmtId="0" fontId="10" fillId="34" borderId="10" xfId="2" applyFont="1" applyFill="1" applyBorder="1"/>
    <xf numFmtId="0" fontId="0" fillId="33" borderId="10" xfId="2" applyFont="1" applyFill="1" applyBorder="1"/>
    <xf numFmtId="0" fontId="9" fillId="0" borderId="0" xfId="1"/>
    <xf numFmtId="0" fontId="6" fillId="0" borderId="11" xfId="3" applyFont="1" applyBorder="1"/>
    <xf numFmtId="0" fontId="6" fillId="0" borderId="12" xfId="3" applyFont="1" applyBorder="1"/>
    <xf numFmtId="0" fontId="6" fillId="0" borderId="13" xfId="3" applyFont="1" applyBorder="1"/>
    <xf numFmtId="0" fontId="6" fillId="0" borderId="14" xfId="3" applyFont="1" applyBorder="1"/>
    <xf numFmtId="0" fontId="6" fillId="0" borderId="0" xfId="3" applyFont="1"/>
    <xf numFmtId="0" fontId="6" fillId="0" borderId="15" xfId="3" applyFont="1" applyBorder="1"/>
    <xf numFmtId="0" fontId="6" fillId="0" borderId="0" xfId="3" applyFont="1" applyAlignment="1">
      <alignment horizontal="center"/>
    </xf>
    <xf numFmtId="0" fontId="13" fillId="0" borderId="0" xfId="4" applyFont="1"/>
    <xf numFmtId="0" fontId="8" fillId="0" borderId="0" xfId="3" applyFont="1" applyAlignment="1">
      <alignment horizontal="right"/>
    </xf>
    <xf numFmtId="0" fontId="6" fillId="0" borderId="16" xfId="3" applyFont="1" applyBorder="1"/>
    <xf numFmtId="0" fontId="6" fillId="0" borderId="17" xfId="3" applyFont="1" applyBorder="1"/>
    <xf numFmtId="0" fontId="6" fillId="0" borderId="18" xfId="3" applyFont="1" applyBorder="1"/>
    <xf numFmtId="0" fontId="6" fillId="0" borderId="0" xfId="7"/>
    <xf numFmtId="0" fontId="13" fillId="34" borderId="0" xfId="13" applyFont="1" applyFill="1"/>
    <xf numFmtId="0" fontId="10" fillId="33" borderId="10" xfId="2" applyFont="1" applyFill="1" applyBorder="1" applyAlignment="1">
      <alignment horizontal="left"/>
    </xf>
    <xf numFmtId="0" fontId="13" fillId="34" borderId="10" xfId="13" applyFont="1" applyFill="1" applyBorder="1"/>
    <xf numFmtId="0" fontId="0" fillId="41" borderId="0" xfId="0" applyFill="1"/>
    <xf numFmtId="0" fontId="10" fillId="33" borderId="0" xfId="1" applyFont="1" applyFill="1" applyAlignment="1">
      <alignment horizontal="left"/>
    </xf>
    <xf numFmtId="0" fontId="10" fillId="33" borderId="10" xfId="2" applyFont="1" applyFill="1" applyBorder="1"/>
    <xf numFmtId="0" fontId="21" fillId="46" borderId="0" xfId="4" applyFont="1" applyFill="1"/>
    <xf numFmtId="0" fontId="24" fillId="46" borderId="0" xfId="4" applyFont="1" applyFill="1"/>
    <xf numFmtId="169" fontId="0" fillId="38" borderId="19" xfId="5" applyNumberFormat="1" applyFont="1" applyFill="1" applyBorder="1"/>
    <xf numFmtId="0" fontId="13" fillId="0" borderId="0" xfId="13" applyFont="1"/>
    <xf numFmtId="0" fontId="0" fillId="41" borderId="0" xfId="0" applyFill="1" applyAlignment="1">
      <alignment vertical="center"/>
    </xf>
    <xf numFmtId="0" fontId="16" fillId="41" borderId="0" xfId="15" applyFont="1" applyFill="1"/>
    <xf numFmtId="0" fontId="27" fillId="42" borderId="0" xfId="0" applyFont="1" applyFill="1"/>
    <xf numFmtId="0" fontId="102" fillId="0" borderId="0" xfId="0" applyFont="1"/>
    <xf numFmtId="0" fontId="0" fillId="0" borderId="0" xfId="16" applyFont="1" applyAlignment="1">
      <alignment horizontal="center" vertical="center"/>
    </xf>
    <xf numFmtId="0" fontId="110" fillId="46" borderId="0" xfId="4" applyFont="1" applyFill="1"/>
    <xf numFmtId="169" fontId="0" fillId="141" borderId="19" xfId="5" applyNumberFormat="1" applyFont="1" applyFill="1" applyBorder="1"/>
    <xf numFmtId="15" fontId="112" fillId="41" borderId="0" xfId="0" applyNumberFormat="1" applyFont="1" applyFill="1" applyAlignment="1" applyProtection="1">
      <alignment horizontal="center"/>
      <protection locked="0"/>
    </xf>
    <xf numFmtId="0" fontId="6" fillId="0" borderId="26" xfId="18" applyBorder="1" applyAlignment="1">
      <alignment horizontal="center" vertical="center"/>
    </xf>
    <xf numFmtId="0" fontId="8" fillId="0" borderId="0" xfId="16" applyFont="1" applyAlignment="1">
      <alignment horizontal="center" vertical="center"/>
    </xf>
    <xf numFmtId="0" fontId="0" fillId="35" borderId="19" xfId="5" applyFont="1" applyBorder="1"/>
    <xf numFmtId="0" fontId="8" fillId="0" borderId="0" xfId="16" applyFont="1" applyAlignment="1">
      <alignment horizontal="left"/>
    </xf>
    <xf numFmtId="0" fontId="8" fillId="41" borderId="0" xfId="0" applyFont="1" applyFill="1"/>
    <xf numFmtId="0" fontId="16" fillId="41" borderId="0" xfId="15" applyFont="1" applyFill="1" applyAlignment="1">
      <alignment wrapText="1"/>
    </xf>
    <xf numFmtId="0" fontId="0" fillId="0" borderId="0" xfId="16" applyFont="1"/>
    <xf numFmtId="169" fontId="0" fillId="140" borderId="19" xfId="5" applyNumberFormat="1" applyFont="1" applyFill="1" applyBorder="1"/>
    <xf numFmtId="0" fontId="0" fillId="0" borderId="28" xfId="0" applyBorder="1"/>
    <xf numFmtId="0" fontId="13" fillId="47" borderId="0" xfId="4" applyFont="1" applyFill="1"/>
    <xf numFmtId="0" fontId="16" fillId="41" borderId="0" xfId="0" applyFont="1" applyFill="1" applyAlignment="1">
      <alignment wrapText="1"/>
    </xf>
    <xf numFmtId="0" fontId="6" fillId="0" borderId="0" xfId="0" applyFont="1"/>
    <xf numFmtId="0" fontId="103" fillId="41" borderId="0" xfId="14" applyFont="1" applyFill="1" applyBorder="1" applyAlignment="1" applyProtection="1"/>
    <xf numFmtId="0" fontId="16" fillId="0" borderId="0" xfId="4" applyFont="1"/>
    <xf numFmtId="0" fontId="27" fillId="0" borderId="0" xfId="4" applyFont="1"/>
    <xf numFmtId="0" fontId="8" fillId="0" borderId="0" xfId="16" applyFont="1" applyAlignment="1">
      <alignment vertical="center"/>
    </xf>
    <xf numFmtId="0" fontId="16" fillId="47" borderId="0" xfId="4" applyFont="1" applyFill="1"/>
    <xf numFmtId="0" fontId="27" fillId="44" borderId="0" xfId="0" applyFont="1" applyFill="1"/>
    <xf numFmtId="0" fontId="27" fillId="41" borderId="0" xfId="15" applyFont="1" applyFill="1" applyAlignment="1">
      <alignment horizontal="center"/>
    </xf>
    <xf numFmtId="0" fontId="0" fillId="0" borderId="0" xfId="16" applyFont="1" applyAlignment="1">
      <alignment vertical="center"/>
    </xf>
    <xf numFmtId="0" fontId="15" fillId="34" borderId="0" xfId="6" applyFill="1"/>
    <xf numFmtId="0" fontId="13" fillId="46" borderId="0" xfId="4" applyFont="1" applyFill="1"/>
    <xf numFmtId="0" fontId="16" fillId="46" borderId="0" xfId="4" applyFont="1" applyFill="1"/>
    <xf numFmtId="0" fontId="27" fillId="45" borderId="0" xfId="0" applyFont="1" applyFill="1"/>
    <xf numFmtId="0" fontId="13" fillId="0" borderId="0" xfId="1" applyFont="1"/>
    <xf numFmtId="169" fontId="0" fillId="139" borderId="19" xfId="5" applyNumberFormat="1" applyFont="1" applyFill="1" applyBorder="1" applyAlignment="1">
      <alignment horizontal="right"/>
    </xf>
    <xf numFmtId="0" fontId="27" fillId="0" borderId="0" xfId="4" applyFont="1" applyAlignment="1">
      <alignment horizontal="left"/>
    </xf>
    <xf numFmtId="0" fontId="13" fillId="34" borderId="0" xfId="1" applyFont="1" applyFill="1"/>
    <xf numFmtId="168" fontId="27" fillId="0" borderId="0" xfId="17" applyNumberFormat="1" applyFont="1" applyAlignment="1">
      <alignment horizontal="left"/>
    </xf>
    <xf numFmtId="0" fontId="27" fillId="41" borderId="0" xfId="0" applyFont="1" applyFill="1" applyAlignment="1">
      <alignment wrapText="1"/>
    </xf>
    <xf numFmtId="169" fontId="0" fillId="35" borderId="19" xfId="5" applyNumberFormat="1" applyFont="1" applyBorder="1"/>
    <xf numFmtId="0" fontId="16" fillId="41" borderId="0" xfId="0" applyFont="1" applyFill="1"/>
    <xf numFmtId="0" fontId="27" fillId="43" borderId="0" xfId="0" applyFont="1" applyFill="1"/>
    <xf numFmtId="0" fontId="8" fillId="0" borderId="0" xfId="0" applyFont="1"/>
    <xf numFmtId="0" fontId="0" fillId="41" borderId="0" xfId="0" applyFill="1" applyAlignment="1">
      <alignment wrapText="1"/>
    </xf>
    <xf numFmtId="0" fontId="27" fillId="41" borderId="0" xfId="0" applyFont="1" applyFill="1"/>
    <xf numFmtId="0" fontId="16" fillId="0" borderId="0" xfId="13" applyFont="1"/>
    <xf numFmtId="0" fontId="109" fillId="0" borderId="0" xfId="0" applyFont="1"/>
    <xf numFmtId="0" fontId="25" fillId="0" borderId="0" xfId="0" applyFont="1"/>
    <xf numFmtId="0" fontId="115" fillId="0" borderId="0" xfId="0" applyFont="1"/>
    <xf numFmtId="0" fontId="16" fillId="0" borderId="0" xfId="0" applyFont="1" applyAlignment="1">
      <alignment vertical="center"/>
    </xf>
    <xf numFmtId="169" fontId="6" fillId="0" borderId="0" xfId="0" applyNumberFormat="1" applyFont="1" applyAlignment="1">
      <alignment horizontal="center"/>
    </xf>
    <xf numFmtId="169" fontId="0" fillId="0" borderId="0" xfId="0" applyNumberFormat="1" applyAlignment="1">
      <alignment horizontal="center"/>
    </xf>
    <xf numFmtId="0" fontId="116" fillId="0" borderId="0" xfId="0" applyFont="1"/>
    <xf numFmtId="0" fontId="27" fillId="46" borderId="0" xfId="4" applyFont="1" applyFill="1"/>
    <xf numFmtId="0" fontId="114" fillId="0" borderId="0" xfId="0" applyFont="1"/>
    <xf numFmtId="0" fontId="117" fillId="0" borderId="0" xfId="0" applyFont="1"/>
    <xf numFmtId="0" fontId="8" fillId="142" borderId="0" xfId="0" applyFont="1" applyFill="1"/>
    <xf numFmtId="0" fontId="0" fillId="41" borderId="0" xfId="5" applyFont="1" applyFill="1" applyBorder="1"/>
    <xf numFmtId="0" fontId="27" fillId="143" borderId="0" xfId="0" applyFont="1" applyFill="1"/>
    <xf numFmtId="0" fontId="27" fillId="144" borderId="0" xfId="0" applyFont="1" applyFill="1"/>
    <xf numFmtId="0" fontId="22" fillId="41" borderId="0" xfId="14" applyFill="1" applyAlignment="1" applyProtection="1"/>
    <xf numFmtId="0" fontId="22" fillId="41" borderId="0" xfId="14" quotePrefix="1" applyFill="1" applyAlignment="1" applyProtection="1"/>
    <xf numFmtId="0" fontId="118" fillId="0" borderId="0" xfId="0" applyFont="1"/>
    <xf numFmtId="169" fontId="8" fillId="0" borderId="0" xfId="0" applyNumberFormat="1" applyFont="1" applyAlignment="1">
      <alignment horizontal="right"/>
    </xf>
    <xf numFmtId="0" fontId="8"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6" fillId="0" borderId="0" xfId="21" applyFont="1"/>
    <xf numFmtId="0" fontId="27" fillId="0" borderId="0" xfId="21" applyFont="1"/>
    <xf numFmtId="0" fontId="27" fillId="0" borderId="0" xfId="21" applyFont="1" applyAlignment="1">
      <alignment horizontal="left"/>
    </xf>
    <xf numFmtId="169" fontId="16" fillId="0" borderId="0" xfId="21" applyNumberFormat="1" applyFont="1"/>
    <xf numFmtId="0" fontId="126" fillId="0" borderId="0" xfId="21" applyFont="1"/>
    <xf numFmtId="169" fontId="126" fillId="0" borderId="0" xfId="21" applyNumberFormat="1" applyFont="1"/>
    <xf numFmtId="49" fontId="126" fillId="0" borderId="0" xfId="21" applyNumberFormat="1" applyFont="1"/>
    <xf numFmtId="0" fontId="125" fillId="0" borderId="0" xfId="21" applyFont="1"/>
    <xf numFmtId="0" fontId="126" fillId="0" borderId="0" xfId="21" applyFont="1" applyAlignment="1">
      <alignment horizontal="center"/>
    </xf>
    <xf numFmtId="0" fontId="16" fillId="0" borderId="0" xfId="21" applyFont="1" applyAlignment="1">
      <alignment vertical="center"/>
    </xf>
    <xf numFmtId="169" fontId="16" fillId="0" borderId="0" xfId="21" applyNumberFormat="1" applyFont="1" applyAlignment="1">
      <alignment vertical="center"/>
    </xf>
    <xf numFmtId="169" fontId="126" fillId="0" borderId="0" xfId="21" applyNumberFormat="1" applyFont="1" applyAlignment="1">
      <alignment vertical="center"/>
    </xf>
    <xf numFmtId="15" fontId="23" fillId="154" borderId="19" xfId="3" applyNumberFormat="1" applyFont="1" applyFill="1" applyBorder="1" applyAlignment="1">
      <alignment horizontal="left" vertical="top"/>
    </xf>
    <xf numFmtId="0" fontId="23" fillId="154" borderId="19" xfId="3" applyFont="1" applyFill="1" applyBorder="1" applyAlignment="1">
      <alignment horizontal="left" vertical="top"/>
    </xf>
    <xf numFmtId="0" fontId="8" fillId="154" borderId="23" xfId="16" applyFont="1" applyFill="1" applyBorder="1" applyAlignment="1">
      <alignment horizontal="centerContinuous" vertical="center"/>
    </xf>
    <xf numFmtId="0" fontId="8" fillId="154" borderId="24" xfId="16" applyFont="1" applyFill="1" applyBorder="1" applyAlignment="1">
      <alignment horizontal="centerContinuous" vertical="center"/>
    </xf>
    <xf numFmtId="0" fontId="8" fillId="154" borderId="25" xfId="16" applyFont="1" applyFill="1" applyBorder="1" applyAlignment="1">
      <alignment horizontal="centerContinuous" vertical="center"/>
    </xf>
    <xf numFmtId="0" fontId="13" fillId="154" borderId="0" xfId="4" applyFont="1" applyFill="1"/>
    <xf numFmtId="0" fontId="110" fillId="154" borderId="0" xfId="4" applyFont="1" applyFill="1"/>
    <xf numFmtId="0" fontId="20" fillId="154" borderId="0" xfId="4" applyFont="1" applyFill="1"/>
    <xf numFmtId="0" fontId="16" fillId="154" borderId="0" xfId="4" applyFont="1" applyFill="1"/>
    <xf numFmtId="0" fontId="126" fillId="154" borderId="0" xfId="21" applyFont="1" applyFill="1"/>
    <xf numFmtId="0" fontId="16" fillId="154" borderId="0" xfId="21" applyFont="1" applyFill="1"/>
    <xf numFmtId="0" fontId="13" fillId="154" borderId="0" xfId="21" applyFont="1" applyFill="1"/>
    <xf numFmtId="0" fontId="117" fillId="154" borderId="0" xfId="0" applyFont="1" applyFill="1" applyAlignment="1">
      <alignment horizontal="left"/>
    </xf>
    <xf numFmtId="0" fontId="16" fillId="0" borderId="0" xfId="0" applyFont="1"/>
    <xf numFmtId="0" fontId="16" fillId="0" borderId="0" xfId="148" applyFont="1"/>
    <xf numFmtId="0" fontId="0" fillId="0" borderId="0" xfId="0" applyAlignment="1">
      <alignment horizontal="center" vertical="center"/>
    </xf>
    <xf numFmtId="0" fontId="19" fillId="0" borderId="19" xfId="0" applyFont="1" applyBorder="1" applyAlignment="1">
      <alignment horizontal="center"/>
    </xf>
    <xf numFmtId="0" fontId="8" fillId="0" borderId="0" xfId="16" applyFont="1"/>
    <xf numFmtId="0" fontId="12" fillId="0" borderId="14" xfId="3" applyFont="1" applyBorder="1" applyAlignment="1">
      <alignment vertical="center" wrapText="1"/>
    </xf>
    <xf numFmtId="0" fontId="12" fillId="0" borderId="0" xfId="3" applyFont="1" applyAlignment="1">
      <alignment vertical="center" wrapText="1"/>
    </xf>
    <xf numFmtId="0" fontId="12" fillId="0" borderId="15" xfId="3" applyFont="1" applyBorder="1" applyAlignment="1">
      <alignment vertical="center" wrapText="1"/>
    </xf>
    <xf numFmtId="168" fontId="19" fillId="0" borderId="19" xfId="0" applyNumberFormat="1" applyFont="1" applyBorder="1" applyAlignment="1">
      <alignment horizontal="center"/>
    </xf>
    <xf numFmtId="0" fontId="19" fillId="0" borderId="19" xfId="0" applyFont="1" applyBorder="1" applyAlignment="1">
      <alignment horizontal="left" wrapText="1"/>
    </xf>
    <xf numFmtId="0" fontId="19" fillId="0" borderId="19" xfId="0" applyFont="1" applyBorder="1" applyAlignment="1">
      <alignment horizontal="left" vertical="center"/>
    </xf>
    <xf numFmtId="0" fontId="19" fillId="0" borderId="19" xfId="0" applyFont="1" applyBorder="1" applyAlignment="1">
      <alignment horizontal="left"/>
    </xf>
    <xf numFmtId="0" fontId="19" fillId="0" borderId="19" xfId="0" applyFont="1" applyBorder="1" applyAlignment="1">
      <alignment horizontal="center" wrapText="1"/>
    </xf>
    <xf numFmtId="169" fontId="0" fillId="47" borderId="19" xfId="5" applyNumberFormat="1" applyFont="1" applyFill="1" applyBorder="1"/>
    <xf numFmtId="0" fontId="27" fillId="0" borderId="0" xfId="148" applyFont="1"/>
    <xf numFmtId="169" fontId="8" fillId="0" borderId="0" xfId="16" applyNumberFormat="1" applyFont="1" applyAlignment="1">
      <alignment vertical="center"/>
    </xf>
    <xf numFmtId="0" fontId="53" fillId="0" borderId="0" xfId="0" applyFont="1"/>
    <xf numFmtId="0" fontId="130" fillId="154" borderId="0" xfId="0" applyFont="1" applyFill="1"/>
    <xf numFmtId="0" fontId="0" fillId="0" borderId="0" xfId="0" applyAlignment="1">
      <alignment horizontal="center"/>
    </xf>
    <xf numFmtId="0" fontId="5" fillId="0" borderId="0" xfId="6075"/>
    <xf numFmtId="0" fontId="5" fillId="47" borderId="145" xfId="6075" applyFill="1" applyBorder="1"/>
    <xf numFmtId="0" fontId="5" fillId="47" borderId="145" xfId="6075" applyFill="1" applyBorder="1" applyAlignment="1">
      <alignment horizontal="center" vertical="center"/>
    </xf>
    <xf numFmtId="0" fontId="5" fillId="47" borderId="145" xfId="6075" applyFill="1" applyBorder="1" applyAlignment="1">
      <alignment horizontal="left" vertical="center"/>
    </xf>
    <xf numFmtId="0" fontId="6" fillId="0" borderId="0" xfId="6075" applyFont="1"/>
    <xf numFmtId="0" fontId="6" fillId="0" borderId="0" xfId="6075" applyFont="1" applyAlignment="1">
      <alignment horizontal="left"/>
    </xf>
    <xf numFmtId="0" fontId="25" fillId="0" borderId="0" xfId="6075" applyFont="1" applyAlignment="1">
      <alignment horizontal="center"/>
    </xf>
    <xf numFmtId="0" fontId="6" fillId="0" borderId="0" xfId="6075" applyFont="1" applyAlignment="1">
      <alignment vertical="center" wrapText="1"/>
    </xf>
    <xf numFmtId="0" fontId="8" fillId="0" borderId="0" xfId="6075" applyFont="1"/>
    <xf numFmtId="0" fontId="6" fillId="0" borderId="0" xfId="8" applyFont="1" applyFill="1" applyBorder="1"/>
    <xf numFmtId="0" fontId="6" fillId="0" borderId="0" xfId="6075" applyFont="1" applyAlignment="1">
      <alignment horizontal="center" vertical="center" wrapText="1"/>
    </xf>
    <xf numFmtId="0" fontId="5" fillId="0" borderId="0" xfId="6075" applyAlignment="1">
      <alignment vertical="center"/>
    </xf>
    <xf numFmtId="0" fontId="6" fillId="0" borderId="0" xfId="6075" applyFont="1" applyAlignment="1">
      <alignment vertical="center"/>
    </xf>
    <xf numFmtId="0" fontId="5" fillId="0" borderId="0" xfId="6075" applyAlignment="1">
      <alignment horizontal="left" vertical="center"/>
    </xf>
    <xf numFmtId="0" fontId="6" fillId="0" borderId="0" xfId="6075" applyFont="1" applyAlignment="1">
      <alignment horizontal="left" vertical="center" wrapText="1"/>
    </xf>
    <xf numFmtId="0" fontId="6" fillId="0" borderId="0" xfId="18" applyAlignment="1">
      <alignment horizontal="center" vertical="center"/>
    </xf>
    <xf numFmtId="0" fontId="8" fillId="0" borderId="0" xfId="6075" applyFont="1" applyAlignment="1">
      <alignment vertical="center"/>
    </xf>
    <xf numFmtId="0" fontId="6" fillId="0" borderId="0" xfId="6075" applyFont="1" applyAlignment="1">
      <alignment horizontal="left" vertical="center"/>
    </xf>
    <xf numFmtId="0" fontId="6" fillId="0" borderId="0" xfId="6075" applyFont="1" applyAlignment="1">
      <alignment wrapText="1"/>
    </xf>
    <xf numFmtId="0" fontId="5" fillId="0" borderId="0" xfId="6075" applyAlignment="1">
      <alignment horizontal="center" vertical="center"/>
    </xf>
    <xf numFmtId="0" fontId="131" fillId="0" borderId="0" xfId="6075" applyFont="1" applyAlignment="1">
      <alignment horizontal="center" wrapText="1"/>
    </xf>
    <xf numFmtId="0" fontId="5" fillId="0" borderId="0" xfId="6075" applyAlignment="1">
      <alignment horizontal="center"/>
    </xf>
    <xf numFmtId="0" fontId="6" fillId="0" borderId="0" xfId="5880" applyProtection="1">
      <protection locked="0"/>
    </xf>
    <xf numFmtId="0" fontId="16" fillId="0" borderId="0" xfId="5880" applyFont="1" applyProtection="1">
      <protection locked="0"/>
    </xf>
    <xf numFmtId="0" fontId="16" fillId="0" borderId="0" xfId="661" applyFont="1" applyProtection="1">
      <protection locked="0"/>
    </xf>
    <xf numFmtId="0" fontId="135" fillId="0" borderId="0" xfId="5880" applyFont="1" applyProtection="1">
      <protection locked="0"/>
    </xf>
    <xf numFmtId="0" fontId="136" fillId="0" borderId="0" xfId="661" applyFont="1" applyProtection="1">
      <protection locked="0"/>
    </xf>
    <xf numFmtId="0" fontId="137" fillId="0" borderId="0" xfId="661" applyFont="1" applyProtection="1">
      <protection locked="0"/>
    </xf>
    <xf numFmtId="2" fontId="16" fillId="0" borderId="0" xfId="5880" applyNumberFormat="1" applyFont="1" applyProtection="1">
      <protection locked="0"/>
    </xf>
    <xf numFmtId="0" fontId="138" fillId="0" borderId="0" xfId="5880" applyFont="1" applyProtection="1">
      <protection locked="0"/>
    </xf>
    <xf numFmtId="165" fontId="16" fillId="0" borderId="0" xfId="5880" applyNumberFormat="1" applyFont="1"/>
    <xf numFmtId="165" fontId="16" fillId="0" borderId="0" xfId="5880" applyNumberFormat="1" applyFont="1" applyProtection="1">
      <protection locked="0"/>
    </xf>
    <xf numFmtId="0" fontId="135" fillId="0" borderId="0" xfId="661" applyFont="1" applyProtection="1">
      <protection locked="0"/>
    </xf>
    <xf numFmtId="0" fontId="27" fillId="0" borderId="0" xfId="5880" applyFont="1" applyProtection="1">
      <protection locked="0"/>
    </xf>
    <xf numFmtId="0" fontId="23" fillId="0" borderId="0" xfId="661" applyFont="1" applyProtection="1">
      <protection locked="0"/>
    </xf>
    <xf numFmtId="196" fontId="16" fillId="0" borderId="0" xfId="5880" applyNumberFormat="1" applyFont="1" applyProtection="1">
      <protection locked="0"/>
    </xf>
    <xf numFmtId="0" fontId="17" fillId="0" borderId="0" xfId="661" applyProtection="1">
      <protection locked="0"/>
    </xf>
    <xf numFmtId="165" fontId="27" fillId="0" borderId="145" xfId="5880" applyNumberFormat="1" applyFont="1" applyBorder="1" applyProtection="1">
      <protection locked="0"/>
    </xf>
    <xf numFmtId="0" fontId="27" fillId="0" borderId="0" xfId="661" applyFont="1" applyProtection="1">
      <protection locked="0"/>
    </xf>
    <xf numFmtId="0" fontId="139" fillId="0" borderId="0" xfId="661" applyFont="1" applyProtection="1">
      <protection locked="0"/>
    </xf>
    <xf numFmtId="0" fontId="25" fillId="0" borderId="0" xfId="5880" applyFont="1" applyAlignment="1" applyProtection="1">
      <alignment horizontal="center"/>
      <protection locked="0"/>
    </xf>
    <xf numFmtId="0" fontId="140" fillId="0" borderId="0" xfId="661" applyFont="1" applyProtection="1">
      <protection locked="0"/>
    </xf>
    <xf numFmtId="0" fontId="141" fillId="0" borderId="0" xfId="661" applyFont="1" applyProtection="1">
      <protection locked="0"/>
    </xf>
    <xf numFmtId="0" fontId="142" fillId="0" borderId="0" xfId="5880" applyFont="1" applyProtection="1">
      <protection locked="0"/>
    </xf>
    <xf numFmtId="0" fontId="114" fillId="0" borderId="0" xfId="5880" applyFont="1" applyProtection="1">
      <protection locked="0"/>
    </xf>
    <xf numFmtId="0" fontId="16" fillId="0" borderId="0" xfId="5880" applyFont="1" applyAlignment="1" applyProtection="1">
      <alignment vertical="center" wrapText="1"/>
      <protection locked="0"/>
    </xf>
    <xf numFmtId="0" fontId="16" fillId="81" borderId="0" xfId="5880" applyFont="1" applyFill="1" applyAlignment="1" applyProtection="1">
      <alignment vertical="center" wrapText="1"/>
      <protection locked="0"/>
    </xf>
    <xf numFmtId="0" fontId="13" fillId="81" borderId="0" xfId="5880" applyFont="1" applyFill="1" applyAlignment="1" applyProtection="1">
      <alignment vertical="center" wrapText="1"/>
      <protection locked="0"/>
    </xf>
    <xf numFmtId="0" fontId="6" fillId="0" borderId="0" xfId="5880"/>
    <xf numFmtId="0" fontId="143" fillId="81" borderId="0" xfId="5880" applyFont="1" applyFill="1" applyAlignment="1" applyProtection="1">
      <alignment vertical="center" wrapText="1"/>
      <protection locked="0"/>
    </xf>
    <xf numFmtId="0" fontId="20" fillId="81" borderId="0" xfId="5880" applyFont="1" applyFill="1" applyAlignment="1" applyProtection="1">
      <alignment vertical="center" wrapText="1"/>
      <protection locked="0"/>
    </xf>
    <xf numFmtId="0" fontId="13" fillId="81" borderId="0" xfId="5880" applyFont="1" applyFill="1" applyAlignment="1" applyProtection="1">
      <alignment horizontal="center" vertical="center" wrapText="1"/>
      <protection locked="0"/>
    </xf>
    <xf numFmtId="0" fontId="144" fillId="81" borderId="0" xfId="5880" applyFont="1" applyFill="1" applyAlignment="1" applyProtection="1">
      <alignment vertical="center"/>
      <protection locked="0"/>
    </xf>
    <xf numFmtId="0" fontId="39" fillId="0" borderId="0" xfId="5880" applyFont="1" applyAlignment="1" applyProtection="1">
      <alignment vertical="center"/>
      <protection locked="0"/>
    </xf>
    <xf numFmtId="0" fontId="16" fillId="81" borderId="0" xfId="5880" applyFont="1" applyFill="1" applyAlignment="1" applyProtection="1">
      <alignment horizontal="center" vertical="center" wrapText="1"/>
      <protection locked="0"/>
    </xf>
    <xf numFmtId="0" fontId="145" fillId="81" borderId="0" xfId="5880" applyFont="1" applyFill="1" applyAlignment="1" applyProtection="1">
      <alignment horizontal="left" vertical="center"/>
      <protection locked="0"/>
    </xf>
    <xf numFmtId="0" fontId="146" fillId="81" borderId="0" xfId="5880" applyFont="1" applyFill="1" applyAlignment="1" applyProtection="1">
      <alignment vertical="center"/>
      <protection locked="0"/>
    </xf>
    <xf numFmtId="0" fontId="16" fillId="0" borderId="0" xfId="5880" applyFont="1" applyAlignment="1" applyProtection="1">
      <alignment horizontal="center" vertical="center" wrapText="1"/>
      <protection locked="0"/>
    </xf>
    <xf numFmtId="0" fontId="27" fillId="81" borderId="0" xfId="5880" applyFont="1" applyFill="1" applyAlignment="1" applyProtection="1">
      <alignment vertical="center" wrapText="1"/>
      <protection locked="0"/>
    </xf>
    <xf numFmtId="0" fontId="6" fillId="0" borderId="0" xfId="5880" applyAlignment="1" applyProtection="1">
      <alignment horizontal="center"/>
      <protection locked="0"/>
    </xf>
    <xf numFmtId="0" fontId="6" fillId="0" borderId="0" xfId="5880" applyAlignment="1" applyProtection="1">
      <alignment wrapText="1"/>
      <protection locked="0"/>
    </xf>
    <xf numFmtId="0" fontId="114" fillId="0" borderId="0" xfId="5880" applyFont="1" applyAlignment="1" applyProtection="1">
      <alignment horizontal="left"/>
      <protection locked="0"/>
    </xf>
    <xf numFmtId="0" fontId="8" fillId="0" borderId="0" xfId="5880" applyFont="1" applyAlignment="1" applyProtection="1">
      <alignment vertical="top"/>
      <protection locked="0"/>
    </xf>
    <xf numFmtId="0" fontId="147" fillId="0" borderId="0" xfId="5880" applyFont="1" applyProtection="1">
      <protection locked="0"/>
    </xf>
    <xf numFmtId="10" fontId="16" fillId="0" borderId="0" xfId="5874" applyNumberFormat="1" applyFont="1" applyFill="1" applyBorder="1" applyAlignment="1" applyProtection="1">
      <alignment horizontal="center" vertical="center"/>
      <protection locked="0"/>
    </xf>
    <xf numFmtId="180" fontId="6" fillId="0" borderId="0" xfId="5880" applyNumberFormat="1" applyProtection="1">
      <protection locked="0"/>
    </xf>
    <xf numFmtId="193" fontId="0" fillId="0" borderId="0" xfId="5874" applyNumberFormat="1" applyFont="1" applyProtection="1">
      <protection locked="0"/>
    </xf>
    <xf numFmtId="171" fontId="16" fillId="0" borderId="0" xfId="5874" applyNumberFormat="1" applyFont="1" applyProtection="1">
      <protection locked="0"/>
    </xf>
    <xf numFmtId="0" fontId="8" fillId="0" borderId="0" xfId="5880" applyFont="1" applyProtection="1">
      <protection locked="0"/>
    </xf>
    <xf numFmtId="0" fontId="143" fillId="81" borderId="0" xfId="5880" applyFont="1" applyFill="1" applyAlignment="1" applyProtection="1">
      <alignment vertical="center"/>
      <protection locked="0"/>
    </xf>
    <xf numFmtId="0" fontId="147" fillId="0" borderId="0" xfId="5880" applyFont="1" applyAlignment="1" applyProtection="1">
      <alignment vertical="center" wrapText="1"/>
      <protection locked="0"/>
    </xf>
    <xf numFmtId="0" fontId="16" fillId="81" borderId="0" xfId="5880" applyFont="1" applyFill="1" applyAlignment="1" applyProtection="1">
      <alignment horizontal="left" vertical="center" wrapText="1"/>
      <protection locked="0"/>
    </xf>
    <xf numFmtId="0" fontId="20" fillId="81" borderId="0" xfId="5880" applyFont="1" applyFill="1" applyAlignment="1" applyProtection="1">
      <alignment horizontal="center" vertical="center" wrapText="1"/>
      <protection locked="0"/>
    </xf>
    <xf numFmtId="0" fontId="25" fillId="142" borderId="0" xfId="5880" applyFont="1" applyFill="1" applyAlignment="1" applyProtection="1">
      <alignment horizontal="center"/>
      <protection locked="0"/>
    </xf>
    <xf numFmtId="0" fontId="27" fillId="81" borderId="0" xfId="5880" applyFont="1" applyFill="1" applyAlignment="1" applyProtection="1">
      <alignment horizontal="center" vertical="center" wrapText="1"/>
      <protection locked="0"/>
    </xf>
    <xf numFmtId="197" fontId="16" fillId="139" borderId="26" xfId="5880" applyNumberFormat="1" applyFont="1" applyFill="1" applyBorder="1" applyAlignment="1" applyProtection="1">
      <alignment horizontal="center"/>
      <protection locked="0"/>
    </xf>
    <xf numFmtId="0" fontId="10" fillId="0" borderId="0" xfId="2" applyFont="1"/>
    <xf numFmtId="0" fontId="0" fillId="0" borderId="0" xfId="2" applyFont="1"/>
    <xf numFmtId="0" fontId="6" fillId="37" borderId="143" xfId="8" applyFont="1" applyBorder="1"/>
    <xf numFmtId="0" fontId="16" fillId="0" borderId="0" xfId="661" applyFont="1" applyAlignment="1" applyProtection="1">
      <alignment horizontal="left" vertical="center"/>
      <protection locked="0"/>
    </xf>
    <xf numFmtId="0" fontId="6" fillId="37" borderId="19" xfId="8" applyFont="1" applyBorder="1"/>
    <xf numFmtId="2" fontId="5" fillId="159" borderId="19" xfId="6075" applyNumberFormat="1" applyFill="1" applyBorder="1"/>
    <xf numFmtId="2" fontId="5" fillId="141" borderId="19" xfId="6075" applyNumberFormat="1" applyFill="1" applyBorder="1"/>
    <xf numFmtId="4" fontId="6" fillId="138" borderId="19" xfId="11" applyFill="1" applyBorder="1"/>
    <xf numFmtId="4" fontId="6" fillId="38" borderId="19" xfId="9" applyBorder="1"/>
    <xf numFmtId="0" fontId="6" fillId="0" borderId="26" xfId="6075" applyFont="1" applyBorder="1" applyAlignment="1">
      <alignment horizontal="center" vertical="center"/>
    </xf>
    <xf numFmtId="0" fontId="27" fillId="154" borderId="149" xfId="4" applyFont="1" applyFill="1" applyBorder="1" applyAlignment="1">
      <alignment horizontal="center" vertical="center"/>
    </xf>
    <xf numFmtId="0" fontId="0" fillId="0" borderId="153" xfId="0" applyBorder="1"/>
    <xf numFmtId="0" fontId="0" fillId="0" borderId="154" xfId="0" applyBorder="1"/>
    <xf numFmtId="165" fontId="0" fillId="0" borderId="0" xfId="0" applyNumberFormat="1"/>
    <xf numFmtId="1" fontId="0" fillId="0" borderId="0" xfId="0" applyNumberFormat="1" applyAlignment="1">
      <alignment horizontal="center" vertical="center"/>
    </xf>
    <xf numFmtId="168" fontId="13" fillId="0" borderId="0" xfId="1" applyNumberFormat="1" applyFont="1"/>
    <xf numFmtId="0" fontId="102" fillId="0" borderId="144" xfId="0" applyFont="1" applyBorder="1" applyAlignment="1">
      <alignment vertical="center" wrapText="1"/>
    </xf>
    <xf numFmtId="0" fontId="102" fillId="0" borderId="0" xfId="0" applyFont="1" applyAlignment="1">
      <alignment vertical="center" wrapText="1"/>
    </xf>
    <xf numFmtId="0" fontId="20" fillId="0" borderId="0" xfId="4" applyFont="1"/>
    <xf numFmtId="168" fontId="0" fillId="0" borderId="0" xfId="0" applyNumberFormat="1"/>
    <xf numFmtId="191" fontId="6" fillId="0" borderId="0" xfId="8" applyNumberFormat="1" applyFont="1" applyFill="1" applyBorder="1"/>
    <xf numFmtId="0" fontId="102" fillId="0" borderId="0" xfId="0" applyFont="1" applyAlignment="1">
      <alignment horizontal="center" vertical="center" wrapText="1"/>
    </xf>
    <xf numFmtId="0" fontId="102" fillId="0" borderId="144" xfId="0" applyFont="1" applyBorder="1" applyAlignment="1">
      <alignment vertical="center"/>
    </xf>
    <xf numFmtId="0" fontId="6" fillId="0" borderId="19" xfId="18" applyBorder="1" applyAlignment="1">
      <alignment horizontal="center" vertical="center"/>
    </xf>
    <xf numFmtId="4" fontId="6" fillId="39" borderId="19" xfId="10" applyBorder="1"/>
    <xf numFmtId="0" fontId="148" fillId="0" borderId="0" xfId="6080" applyFont="1"/>
    <xf numFmtId="0" fontId="149" fillId="0" borderId="0" xfId="6080" applyFont="1"/>
    <xf numFmtId="0" fontId="150" fillId="0" borderId="0" xfId="6080" applyFont="1"/>
    <xf numFmtId="0" fontId="143" fillId="0" borderId="0" xfId="6080" applyFont="1"/>
    <xf numFmtId="0" fontId="151" fillId="0" borderId="0" xfId="6080" applyFont="1"/>
    <xf numFmtId="0" fontId="149" fillId="0" borderId="0" xfId="6080" applyFont="1" applyProtection="1">
      <protection locked="0"/>
    </xf>
    <xf numFmtId="0" fontId="16" fillId="0" borderId="0" xfId="6080" applyFont="1" applyAlignment="1" applyProtection="1">
      <alignment horizontal="center"/>
      <protection locked="0"/>
    </xf>
    <xf numFmtId="0" fontId="27" fillId="0" borderId="0" xfId="6080" applyFont="1" applyAlignment="1" applyProtection="1">
      <alignment horizontal="center"/>
      <protection locked="0"/>
    </xf>
    <xf numFmtId="0" fontId="149" fillId="0" borderId="0" xfId="6080" applyFont="1" applyAlignment="1" applyProtection="1">
      <alignment horizontal="center"/>
      <protection locked="0"/>
    </xf>
    <xf numFmtId="0" fontId="13" fillId="0" borderId="0" xfId="6080" applyFont="1" applyProtection="1">
      <protection locked="0"/>
    </xf>
    <xf numFmtId="198" fontId="149" fillId="0" borderId="0" xfId="6080" applyNumberFormat="1" applyFont="1"/>
    <xf numFmtId="0" fontId="16" fillId="0" borderId="0" xfId="6082" applyFont="1" applyAlignment="1" applyProtection="1">
      <alignment vertical="top"/>
      <protection locked="0"/>
    </xf>
    <xf numFmtId="0" fontId="152" fillId="0" borderId="0" xfId="6080" applyFont="1" applyProtection="1">
      <protection locked="0"/>
    </xf>
    <xf numFmtId="198" fontId="149" fillId="0" borderId="0" xfId="6080" applyNumberFormat="1" applyFont="1" applyProtection="1">
      <protection locked="0"/>
    </xf>
    <xf numFmtId="0" fontId="16" fillId="81" borderId="0" xfId="6082" applyFont="1" applyFill="1" applyAlignment="1" applyProtection="1">
      <alignment vertical="top"/>
      <protection locked="0"/>
    </xf>
    <xf numFmtId="0" fontId="20" fillId="0" borderId="0" xfId="6083" applyFont="1"/>
    <xf numFmtId="0" fontId="16" fillId="81" borderId="0" xfId="6082" applyFont="1" applyFill="1" applyAlignment="1">
      <alignment vertical="top"/>
    </xf>
    <xf numFmtId="0" fontId="27" fillId="0" borderId="158" xfId="6084" applyFont="1" applyBorder="1" applyAlignment="1">
      <alignment horizontal="center"/>
    </xf>
    <xf numFmtId="0" fontId="27" fillId="0" borderId="28" xfId="6084" applyFont="1" applyBorder="1" applyAlignment="1">
      <alignment horizontal="center"/>
    </xf>
    <xf numFmtId="0" fontId="27" fillId="0" borderId="159" xfId="6084" applyFont="1" applyBorder="1" applyAlignment="1">
      <alignment horizontal="center"/>
    </xf>
    <xf numFmtId="198" fontId="16" fillId="41" borderId="0" xfId="6081" applyNumberFormat="1" applyFont="1" applyFill="1" applyAlignment="1">
      <alignment horizontal="left"/>
    </xf>
    <xf numFmtId="2" fontId="6" fillId="35" borderId="19" xfId="6085" applyNumberFormat="1" applyBorder="1"/>
    <xf numFmtId="4" fontId="6" fillId="39" borderId="0" xfId="6086"/>
    <xf numFmtId="49" fontId="126" fillId="0" borderId="19" xfId="0" applyNumberFormat="1" applyFont="1" applyBorder="1" applyAlignment="1">
      <alignment horizontal="center"/>
    </xf>
    <xf numFmtId="0" fontId="6" fillId="35" borderId="19" xfId="5" applyBorder="1"/>
    <xf numFmtId="4" fontId="6" fillId="40" borderId="19" xfId="11" applyBorder="1"/>
    <xf numFmtId="0" fontId="16" fillId="0" borderId="19" xfId="12"/>
    <xf numFmtId="0" fontId="19" fillId="0" borderId="19" xfId="0" quotePrefix="1" applyFont="1" applyBorder="1" applyAlignment="1">
      <alignment horizontal="left" wrapText="1"/>
    </xf>
    <xf numFmtId="0" fontId="19" fillId="0" borderId="19" xfId="0" applyFont="1" applyBorder="1" applyAlignment="1">
      <alignment horizontal="center" vertical="center"/>
    </xf>
    <xf numFmtId="0" fontId="19" fillId="0" borderId="19" xfId="0" applyFont="1" applyBorder="1" applyAlignment="1">
      <alignment horizontal="left" vertical="center" wrapText="1"/>
    </xf>
    <xf numFmtId="0" fontId="16" fillId="0" borderId="19" xfId="13" applyFont="1" applyBorder="1"/>
    <xf numFmtId="175" fontId="16" fillId="38" borderId="19" xfId="13" applyNumberFormat="1" applyFont="1" applyFill="1" applyBorder="1" applyAlignment="1" applyProtection="1">
      <alignment horizontal="center"/>
      <protection locked="0"/>
    </xf>
    <xf numFmtId="0" fontId="16" fillId="38" borderId="19" xfId="13" applyFont="1" applyFill="1" applyBorder="1" applyAlignment="1">
      <alignment horizontal="center"/>
    </xf>
    <xf numFmtId="0" fontId="16" fillId="140" borderId="19" xfId="13" applyFont="1" applyFill="1" applyBorder="1" applyAlignment="1" applyProtection="1">
      <alignment horizontal="center"/>
      <protection locked="0"/>
    </xf>
    <xf numFmtId="0" fontId="16" fillId="38" borderId="19" xfId="13" applyFont="1" applyFill="1" applyBorder="1" applyAlignment="1" applyProtection="1">
      <alignment horizontal="center"/>
      <protection locked="0"/>
    </xf>
    <xf numFmtId="178" fontId="16" fillId="38" borderId="19" xfId="13" applyNumberFormat="1" applyFont="1" applyFill="1" applyBorder="1" applyAlignment="1" applyProtection="1">
      <alignment horizontal="center"/>
      <protection locked="0"/>
    </xf>
    <xf numFmtId="0" fontId="16" fillId="141" borderId="19" xfId="13" applyFont="1" applyFill="1" applyBorder="1" applyAlignment="1">
      <alignment horizontal="center"/>
    </xf>
    <xf numFmtId="0" fontId="16" fillId="0" borderId="19" xfId="13" applyFont="1" applyBorder="1" applyAlignment="1">
      <alignment horizontal="right"/>
    </xf>
    <xf numFmtId="2" fontId="16" fillId="41" borderId="19" xfId="13" applyNumberFormat="1" applyFont="1" applyFill="1" applyBorder="1"/>
    <xf numFmtId="0" fontId="27" fillId="0" borderId="19" xfId="13" applyFont="1" applyBorder="1" applyAlignment="1">
      <alignment wrapText="1"/>
    </xf>
    <xf numFmtId="0" fontId="8" fillId="0" borderId="19" xfId="0" applyFont="1" applyBorder="1" applyAlignment="1">
      <alignment wrapText="1"/>
    </xf>
    <xf numFmtId="0" fontId="27" fillId="0" borderId="19" xfId="13" applyFont="1" applyBorder="1" applyAlignment="1">
      <alignment horizontal="center" wrapText="1"/>
    </xf>
    <xf numFmtId="49" fontId="16" fillId="0" borderId="19" xfId="13" applyNumberFormat="1" applyFont="1" applyBorder="1"/>
    <xf numFmtId="0" fontId="0" fillId="0" borderId="19" xfId="0" applyBorder="1" applyAlignment="1">
      <alignment horizontal="center"/>
    </xf>
    <xf numFmtId="169" fontId="16" fillId="138" borderId="19" xfId="13" applyNumberFormat="1" applyFont="1" applyFill="1" applyBorder="1"/>
    <xf numFmtId="191" fontId="6" fillId="37" borderId="19" xfId="8" applyNumberFormat="1" applyFont="1" applyBorder="1"/>
    <xf numFmtId="191" fontId="0" fillId="141" borderId="19" xfId="0" applyNumberFormat="1" applyFill="1" applyBorder="1"/>
    <xf numFmtId="169" fontId="6" fillId="37" borderId="19" xfId="8" applyNumberFormat="1" applyFont="1" applyBorder="1"/>
    <xf numFmtId="169" fontId="0" fillId="141" borderId="19" xfId="0" applyNumberFormat="1" applyFill="1" applyBorder="1"/>
    <xf numFmtId="0" fontId="25" fillId="0" borderId="19" xfId="5880" applyFont="1" applyBorder="1" applyAlignment="1" applyProtection="1">
      <alignment horizontal="center"/>
      <protection locked="0"/>
    </xf>
    <xf numFmtId="199" fontId="16" fillId="160" borderId="19" xfId="6077" applyNumberFormat="1" applyFont="1" applyFill="1" applyBorder="1" applyAlignment="1">
      <alignment horizontal="center" vertical="center"/>
    </xf>
    <xf numFmtId="201" fontId="16" fillId="160" borderId="19" xfId="6077" applyNumberFormat="1" applyFont="1" applyFill="1" applyBorder="1" applyAlignment="1">
      <alignment horizontal="center" vertical="center"/>
    </xf>
    <xf numFmtId="199" fontId="16" fillId="146" borderId="19" xfId="6077" applyNumberFormat="1" applyFont="1" applyFill="1" applyBorder="1" applyAlignment="1" applyProtection="1">
      <alignment horizontal="center" vertical="center"/>
      <protection locked="0"/>
    </xf>
    <xf numFmtId="200" fontId="16" fillId="146" borderId="19" xfId="6077" applyNumberFormat="1" applyFont="1" applyFill="1" applyBorder="1" applyAlignment="1" applyProtection="1">
      <alignment horizontal="center" vertical="center"/>
      <protection locked="0"/>
    </xf>
    <xf numFmtId="10" fontId="16" fillId="146" borderId="19" xfId="5874" applyNumberFormat="1" applyFont="1" applyFill="1" applyBorder="1" applyAlignment="1" applyProtection="1">
      <alignment horizontal="center" vertical="center"/>
      <protection locked="0"/>
    </xf>
    <xf numFmtId="171" fontId="16" fillId="80" borderId="19" xfId="5874" applyNumberFormat="1" applyFont="1" applyFill="1" applyBorder="1" applyAlignment="1">
      <alignment horizontal="center" vertical="center"/>
    </xf>
    <xf numFmtId="193" fontId="16" fillId="146" borderId="19" xfId="5874" applyNumberFormat="1" applyFont="1" applyFill="1" applyBorder="1" applyAlignment="1" applyProtection="1">
      <alignment horizontal="center" vertical="center"/>
      <protection locked="0"/>
    </xf>
    <xf numFmtId="198" fontId="16" fillId="160" borderId="19" xfId="5874" applyNumberFormat="1" applyFont="1" applyFill="1" applyBorder="1" applyAlignment="1" applyProtection="1">
      <alignment horizontal="center" vertical="center"/>
    </xf>
    <xf numFmtId="0" fontId="0" fillId="0" borderId="19" xfId="0" applyBorder="1" applyAlignment="1">
      <alignment horizontal="center" vertical="center" wrapText="1"/>
    </xf>
    <xf numFmtId="169" fontId="0" fillId="140" borderId="19" xfId="0" applyNumberFormat="1" applyFill="1" applyBorder="1"/>
    <xf numFmtId="0" fontId="0" fillId="140" borderId="19" xfId="0" applyFill="1" applyBorder="1"/>
    <xf numFmtId="169" fontId="0" fillId="139" borderId="19" xfId="0" applyNumberFormat="1" applyFill="1" applyBorder="1"/>
    <xf numFmtId="169" fontId="0" fillId="138" borderId="19" xfId="0" applyNumberFormat="1" applyFill="1" applyBorder="1"/>
    <xf numFmtId="169" fontId="0" fillId="139" borderId="19" xfId="5" applyNumberFormat="1" applyFont="1" applyFill="1" applyBorder="1"/>
    <xf numFmtId="171" fontId="0" fillId="140" borderId="19" xfId="0" applyNumberFormat="1" applyFill="1" applyBorder="1"/>
    <xf numFmtId="169" fontId="0" fillId="38" borderId="19" xfId="0" applyNumberFormat="1" applyFill="1" applyBorder="1" applyAlignment="1">
      <alignment horizontal="right"/>
    </xf>
    <xf numFmtId="169" fontId="0" fillId="38" borderId="19" xfId="0" applyNumberFormat="1" applyFill="1" applyBorder="1"/>
    <xf numFmtId="169" fontId="0" fillId="0" borderId="19" xfId="0" applyNumberFormat="1" applyBorder="1"/>
    <xf numFmtId="165" fontId="0" fillId="140" borderId="19" xfId="0" applyNumberFormat="1" applyFill="1" applyBorder="1"/>
    <xf numFmtId="4" fontId="6" fillId="39" borderId="155" xfId="10" applyBorder="1"/>
    <xf numFmtId="0" fontId="6" fillId="37" borderId="160" xfId="8" applyFont="1" applyBorder="1"/>
    <xf numFmtId="193" fontId="0" fillId="141" borderId="19" xfId="6076" applyNumberFormat="1" applyFont="1" applyFill="1" applyBorder="1"/>
    <xf numFmtId="2" fontId="0" fillId="141" borderId="19" xfId="6076" applyNumberFormat="1" applyFont="1" applyFill="1" applyBorder="1"/>
    <xf numFmtId="197" fontId="16" fillId="139" borderId="19" xfId="5880" applyNumberFormat="1" applyFont="1" applyFill="1" applyBorder="1" applyAlignment="1" applyProtection="1">
      <alignment horizontal="center"/>
      <protection locked="0"/>
    </xf>
    <xf numFmtId="165" fontId="27" fillId="139" borderId="19" xfId="5880" applyNumberFormat="1" applyFont="1" applyFill="1" applyBorder="1" applyProtection="1">
      <protection locked="0"/>
    </xf>
    <xf numFmtId="165" fontId="16" fillId="140" borderId="19" xfId="5880" applyNumberFormat="1" applyFont="1" applyFill="1" applyBorder="1" applyProtection="1">
      <protection locked="0"/>
    </xf>
    <xf numFmtId="165" fontId="16" fillId="38" borderId="19" xfId="5880" applyNumberFormat="1" applyFont="1" applyFill="1" applyBorder="1" applyProtection="1">
      <protection locked="0"/>
    </xf>
    <xf numFmtId="4" fontId="16" fillId="140" borderId="19" xfId="5880" applyNumberFormat="1" applyFont="1" applyFill="1" applyBorder="1" applyProtection="1">
      <protection locked="0"/>
    </xf>
    <xf numFmtId="165" fontId="27" fillId="141" borderId="19" xfId="5880" applyNumberFormat="1" applyFont="1" applyFill="1" applyBorder="1" applyProtection="1">
      <protection locked="0"/>
    </xf>
    <xf numFmtId="0" fontId="27" fillId="141" borderId="19" xfId="5880" applyFont="1" applyFill="1" applyBorder="1" applyProtection="1">
      <protection locked="0"/>
    </xf>
    <xf numFmtId="165" fontId="16" fillId="141" borderId="19" xfId="5880" applyNumberFormat="1" applyFont="1" applyFill="1" applyBorder="1" applyProtection="1">
      <protection locked="0"/>
    </xf>
    <xf numFmtId="4" fontId="16" fillId="38" borderId="19" xfId="5880" applyNumberFormat="1" applyFont="1" applyFill="1" applyBorder="1" applyProtection="1">
      <protection locked="0"/>
    </xf>
    <xf numFmtId="2" fontId="16" fillId="141" borderId="19" xfId="5880" applyNumberFormat="1" applyFont="1" applyFill="1" applyBorder="1"/>
    <xf numFmtId="165" fontId="16" fillId="138" borderId="19" xfId="5880" applyNumberFormat="1" applyFont="1" applyFill="1" applyBorder="1" applyProtection="1">
      <protection locked="0"/>
    </xf>
    <xf numFmtId="165" fontId="16" fillId="38" borderId="19" xfId="5880" applyNumberFormat="1" applyFont="1" applyFill="1" applyBorder="1"/>
    <xf numFmtId="191" fontId="16" fillId="38" borderId="19" xfId="5880" applyNumberFormat="1" applyFont="1" applyFill="1" applyBorder="1" applyProtection="1">
      <protection locked="0"/>
    </xf>
    <xf numFmtId="165" fontId="16" fillId="141" borderId="19" xfId="5880" applyNumberFormat="1" applyFont="1" applyFill="1" applyBorder="1"/>
    <xf numFmtId="194" fontId="16" fillId="38" borderId="19" xfId="5880" applyNumberFormat="1" applyFont="1" applyFill="1" applyBorder="1" applyProtection="1">
      <protection locked="0"/>
    </xf>
    <xf numFmtId="195" fontId="16" fillId="140" borderId="19" xfId="5880" applyNumberFormat="1" applyFont="1" applyFill="1" applyBorder="1" applyProtection="1">
      <protection locked="0"/>
    </xf>
    <xf numFmtId="169" fontId="16" fillId="38" borderId="19" xfId="4" applyNumberFormat="1" applyFont="1" applyFill="1" applyBorder="1"/>
    <xf numFmtId="169" fontId="16" fillId="139" borderId="19" xfId="4" applyNumberFormat="1" applyFont="1" applyFill="1" applyBorder="1"/>
    <xf numFmtId="169" fontId="16" fillId="140" borderId="19" xfId="4" applyNumberFormat="1" applyFont="1" applyFill="1" applyBorder="1"/>
    <xf numFmtId="169" fontId="8" fillId="141" borderId="19" xfId="0" applyNumberFormat="1" applyFont="1" applyFill="1" applyBorder="1"/>
    <xf numFmtId="0" fontId="8" fillId="0" borderId="19" xfId="0" applyFont="1" applyBorder="1" applyAlignment="1">
      <alignment horizontal="center" vertical="center"/>
    </xf>
    <xf numFmtId="192" fontId="0" fillId="0" borderId="19" xfId="0" applyNumberFormat="1" applyBorder="1" applyAlignment="1">
      <alignment horizontal="center"/>
    </xf>
    <xf numFmtId="0" fontId="0" fillId="0" borderId="19" xfId="0" applyBorder="1" applyAlignment="1">
      <alignment vertical="center"/>
    </xf>
    <xf numFmtId="169" fontId="6" fillId="138" borderId="19" xfId="16" applyNumberFormat="1" applyFill="1" applyBorder="1" applyAlignment="1">
      <alignment vertical="center"/>
    </xf>
    <xf numFmtId="169" fontId="16" fillId="138" borderId="19" xfId="4" applyNumberFormat="1" applyFont="1" applyFill="1" applyBorder="1" applyAlignment="1">
      <alignment vertical="center"/>
    </xf>
    <xf numFmtId="191" fontId="6" fillId="37" borderId="19" xfId="8" applyNumberFormat="1" applyFont="1" applyBorder="1" applyAlignment="1">
      <alignment wrapText="1"/>
    </xf>
    <xf numFmtId="169" fontId="6" fillId="161" borderId="19" xfId="8" applyNumberFormat="1" applyFont="1" applyFill="1" applyBorder="1"/>
    <xf numFmtId="49" fontId="6" fillId="37" borderId="19" xfId="8" applyNumberFormat="1" applyFont="1" applyBorder="1"/>
    <xf numFmtId="169" fontId="8" fillId="38" borderId="19" xfId="16" applyNumberFormat="1" applyFont="1" applyFill="1" applyBorder="1" applyAlignment="1">
      <alignment vertical="center"/>
    </xf>
    <xf numFmtId="169" fontId="8" fillId="141" borderId="19" xfId="16" applyNumberFormat="1" applyFont="1" applyFill="1" applyBorder="1" applyAlignment="1">
      <alignment vertical="center"/>
    </xf>
    <xf numFmtId="171" fontId="27" fillId="139" borderId="19" xfId="4" applyNumberFormat="1" applyFont="1" applyFill="1" applyBorder="1"/>
    <xf numFmtId="169" fontId="27" fillId="139" borderId="19" xfId="4" applyNumberFormat="1" applyFont="1" applyFill="1" applyBorder="1"/>
    <xf numFmtId="169" fontId="0" fillId="138" borderId="19" xfId="16" applyNumberFormat="1" applyFont="1" applyFill="1" applyBorder="1" applyAlignment="1">
      <alignment vertical="center"/>
    </xf>
    <xf numFmtId="169" fontId="0" fillId="38" borderId="19" xfId="16" applyNumberFormat="1" applyFont="1" applyFill="1" applyBorder="1"/>
    <xf numFmtId="169" fontId="0" fillId="141" borderId="19" xfId="9" applyNumberFormat="1" applyFont="1" applyFill="1" applyBorder="1"/>
    <xf numFmtId="169" fontId="8" fillId="141" borderId="19" xfId="21" applyNumberFormat="1" applyFont="1" applyFill="1" applyBorder="1"/>
    <xf numFmtId="169" fontId="6" fillId="138" borderId="19" xfId="21" applyNumberFormat="1" applyFont="1" applyFill="1" applyBorder="1"/>
    <xf numFmtId="169" fontId="125" fillId="149" borderId="19" xfId="21" applyNumberFormat="1" applyFont="1" applyFill="1" applyBorder="1"/>
    <xf numFmtId="169" fontId="125" fillId="0" borderId="19" xfId="21" applyNumberFormat="1" applyFont="1" applyBorder="1" applyAlignment="1">
      <alignment horizontal="center" vertical="center" wrapText="1"/>
    </xf>
    <xf numFmtId="169" fontId="125" fillId="0" borderId="19" xfId="21" applyNumberFormat="1" applyFont="1" applyBorder="1" applyAlignment="1">
      <alignment vertical="center"/>
    </xf>
    <xf numFmtId="49" fontId="0" fillId="152" borderId="19" xfId="21" applyNumberFormat="1" applyFont="1" applyFill="1" applyBorder="1" applyAlignment="1" applyProtection="1">
      <alignment horizontal="left"/>
      <protection locked="0"/>
    </xf>
    <xf numFmtId="169" fontId="16" fillId="150" borderId="19" xfId="13" applyNumberFormat="1" applyFont="1" applyFill="1" applyBorder="1" applyAlignment="1">
      <alignment horizontal="center"/>
    </xf>
    <xf numFmtId="169" fontId="126" fillId="152" borderId="19" xfId="21" applyNumberFormat="1" applyFont="1" applyFill="1" applyBorder="1" applyAlignment="1" applyProtection="1">
      <alignment horizontal="center"/>
      <protection locked="0"/>
    </xf>
    <xf numFmtId="169" fontId="126" fillId="152" borderId="160" xfId="21" applyNumberFormat="1" applyFont="1" applyFill="1" applyBorder="1" applyAlignment="1" applyProtection="1">
      <alignment horizontal="center"/>
      <protection locked="0"/>
    </xf>
    <xf numFmtId="169" fontId="126" fillId="151" borderId="160" xfId="21" applyNumberFormat="1" applyFont="1" applyFill="1" applyBorder="1" applyAlignment="1" applyProtection="1">
      <alignment horizontal="center"/>
      <protection locked="0"/>
    </xf>
    <xf numFmtId="169" fontId="125" fillId="151" borderId="19" xfId="21" applyNumberFormat="1" applyFont="1" applyFill="1" applyBorder="1"/>
    <xf numFmtId="164" fontId="16" fillId="153" borderId="19" xfId="21" applyNumberFormat="1" applyFont="1" applyFill="1" applyBorder="1"/>
    <xf numFmtId="169" fontId="16" fillId="149" borderId="19" xfId="13" applyNumberFormat="1" applyFont="1" applyFill="1" applyBorder="1" applyAlignment="1">
      <alignment horizontal="center"/>
    </xf>
    <xf numFmtId="0" fontId="126" fillId="153" borderId="19" xfId="21" applyFont="1" applyFill="1" applyBorder="1" applyAlignment="1">
      <alignment horizontal="center"/>
    </xf>
    <xf numFmtId="49" fontId="126" fillId="150" borderId="19" xfId="6027" applyNumberFormat="1" applyFont="1" applyFill="1" applyBorder="1"/>
    <xf numFmtId="190" fontId="27" fillId="151" borderId="19" xfId="21" applyNumberFormat="1" applyFont="1" applyFill="1" applyBorder="1"/>
    <xf numFmtId="190" fontId="27" fillId="151" borderId="160" xfId="21" applyNumberFormat="1" applyFont="1" applyFill="1" applyBorder="1"/>
    <xf numFmtId="49" fontId="126" fillId="152" borderId="19" xfId="21" applyNumberFormat="1" applyFont="1" applyFill="1" applyBorder="1" applyAlignment="1" applyProtection="1">
      <alignment horizontal="left"/>
      <protection locked="0"/>
    </xf>
    <xf numFmtId="0" fontId="16" fillId="151" borderId="19" xfId="21" applyFont="1" applyFill="1" applyBorder="1" applyAlignment="1">
      <alignment horizontal="left"/>
    </xf>
    <xf numFmtId="189" fontId="16" fillId="149" borderId="19" xfId="13" applyNumberFormat="1" applyFont="1" applyFill="1" applyBorder="1" applyAlignment="1">
      <alignment horizontal="center"/>
    </xf>
    <xf numFmtId="180" fontId="126" fillId="150" borderId="19" xfId="6027" applyNumberFormat="1" applyFont="1" applyFill="1" applyBorder="1"/>
    <xf numFmtId="169" fontId="8" fillId="139" borderId="19" xfId="0" applyNumberFormat="1" applyFont="1" applyFill="1" applyBorder="1"/>
    <xf numFmtId="169" fontId="6" fillId="141" borderId="19" xfId="0" applyNumberFormat="1" applyFont="1" applyFill="1" applyBorder="1" applyAlignment="1">
      <alignment horizontal="center"/>
    </xf>
    <xf numFmtId="169" fontId="14" fillId="139" borderId="19" xfId="10" applyNumberFormat="1" applyFont="1" applyFill="1" applyBorder="1"/>
    <xf numFmtId="169" fontId="6" fillId="140" borderId="19" xfId="0" applyNumberFormat="1" applyFont="1" applyFill="1" applyBorder="1" applyAlignment="1">
      <alignment horizontal="center"/>
    </xf>
    <xf numFmtId="169" fontId="14" fillId="39" borderId="19" xfId="10" applyNumberFormat="1" applyFont="1" applyBorder="1"/>
    <xf numFmtId="169" fontId="0" fillId="38" borderId="19" xfId="0" applyNumberFormat="1" applyFill="1" applyBorder="1" applyAlignment="1">
      <alignment horizontal="center"/>
    </xf>
    <xf numFmtId="169" fontId="0" fillId="140" borderId="19" xfId="0" applyNumberFormat="1" applyFill="1" applyBorder="1" applyAlignment="1">
      <alignment horizontal="center"/>
    </xf>
    <xf numFmtId="169" fontId="8" fillId="141" borderId="19" xfId="0" applyNumberFormat="1" applyFont="1" applyFill="1" applyBorder="1" applyAlignment="1">
      <alignment horizontal="center"/>
    </xf>
    <xf numFmtId="169" fontId="8" fillId="139" borderId="19" xfId="0" applyNumberFormat="1" applyFont="1" applyFill="1" applyBorder="1" applyAlignment="1">
      <alignment horizontal="center"/>
    </xf>
    <xf numFmtId="169" fontId="0" fillId="158" borderId="19" xfId="8" applyNumberFormat="1" applyFont="1" applyFill="1" applyBorder="1"/>
    <xf numFmtId="169" fontId="0" fillId="156" borderId="19" xfId="8" applyNumberFormat="1" applyFont="1" applyFill="1" applyBorder="1"/>
    <xf numFmtId="169" fontId="0" fillId="157" borderId="19" xfId="8" applyNumberFormat="1" applyFont="1" applyFill="1" applyBorder="1"/>
    <xf numFmtId="169" fontId="0" fillId="155" borderId="19" xfId="8" applyNumberFormat="1" applyFont="1" applyFill="1" applyBorder="1"/>
    <xf numFmtId="169" fontId="0" fillId="47" borderId="19" xfId="0" applyNumberFormat="1" applyFill="1" applyBorder="1" applyAlignment="1">
      <alignment horizontal="center"/>
    </xf>
    <xf numFmtId="0" fontId="8" fillId="0" borderId="160" xfId="0" applyFont="1" applyBorder="1" applyAlignment="1">
      <alignment horizontal="center"/>
    </xf>
    <xf numFmtId="169" fontId="6" fillId="38" borderId="19" xfId="0" applyNumberFormat="1" applyFont="1" applyFill="1" applyBorder="1" applyAlignment="1">
      <alignment horizontal="center"/>
    </xf>
    <xf numFmtId="0" fontId="0" fillId="0" borderId="19" xfId="0" applyBorder="1"/>
    <xf numFmtId="169" fontId="8" fillId="140" borderId="19" xfId="0" applyNumberFormat="1" applyFont="1" applyFill="1" applyBorder="1" applyAlignment="1">
      <alignment horizontal="center"/>
    </xf>
    <xf numFmtId="0" fontId="0" fillId="37" borderId="19" xfId="8" applyFont="1" applyBorder="1"/>
    <xf numFmtId="169" fontId="0" fillId="141" borderId="19" xfId="0" applyNumberFormat="1" applyFill="1" applyBorder="1" applyAlignment="1">
      <alignment horizontal="center"/>
    </xf>
    <xf numFmtId="168" fontId="126" fillId="162" borderId="19" xfId="0" applyNumberFormat="1" applyFont="1" applyFill="1" applyBorder="1"/>
    <xf numFmtId="0" fontId="2" fillId="0" borderId="0" xfId="6075" applyFont="1"/>
    <xf numFmtId="2" fontId="6" fillId="35" borderId="19" xfId="5" applyNumberFormat="1" applyBorder="1"/>
    <xf numFmtId="193" fontId="6" fillId="35" borderId="19" xfId="6087" applyNumberFormat="1" applyFill="1" applyBorder="1"/>
    <xf numFmtId="178" fontId="28" fillId="140" borderId="19" xfId="5518" applyFill="1" applyBorder="1"/>
    <xf numFmtId="169" fontId="17" fillId="140" borderId="19" xfId="89" applyNumberFormat="1" applyFill="1" applyBorder="1" applyAlignment="1">
      <alignment horizontal="center"/>
    </xf>
    <xf numFmtId="10" fontId="0" fillId="139" borderId="19" xfId="0" applyNumberFormat="1" applyFill="1" applyBorder="1"/>
    <xf numFmtId="0" fontId="153" fillId="0" borderId="0" xfId="0" applyFont="1"/>
    <xf numFmtId="10" fontId="0" fillId="38" borderId="19" xfId="5" applyNumberFormat="1" applyFont="1" applyFill="1" applyBorder="1"/>
    <xf numFmtId="169" fontId="0" fillId="35" borderId="143" xfId="5" applyNumberFormat="1" applyFont="1" applyBorder="1"/>
    <xf numFmtId="0" fontId="126" fillId="0" borderId="0" xfId="0" applyFont="1"/>
    <xf numFmtId="0" fontId="13" fillId="0" borderId="0" xfId="4" applyFont="1" applyFill="1"/>
    <xf numFmtId="169" fontId="0" fillId="0" borderId="0" xfId="5" applyNumberFormat="1" applyFont="1" applyFill="1" applyBorder="1"/>
    <xf numFmtId="0" fontId="0" fillId="0" borderId="0" xfId="0" applyFill="1" applyBorder="1" applyAlignment="1">
      <alignment horizontal="center" vertical="center"/>
    </xf>
    <xf numFmtId="0" fontId="0" fillId="0" borderId="0" xfId="0" applyFill="1" applyBorder="1"/>
    <xf numFmtId="0" fontId="8" fillId="0" borderId="0" xfId="0" applyFont="1" applyFill="1" applyBorder="1"/>
    <xf numFmtId="0" fontId="8" fillId="0" borderId="0" xfId="16" applyFont="1" applyFill="1" applyBorder="1" applyAlignment="1">
      <alignment horizontal="centerContinuous" vertical="center"/>
    </xf>
    <xf numFmtId="0" fontId="6" fillId="0" borderId="0" xfId="18" applyFill="1" applyBorder="1" applyAlignment="1">
      <alignment horizontal="center" vertical="center"/>
    </xf>
    <xf numFmtId="1" fontId="0" fillId="0" borderId="0" xfId="0" applyNumberFormat="1" applyFill="1" applyBorder="1" applyAlignment="1">
      <alignment horizontal="center" vertical="center"/>
    </xf>
    <xf numFmtId="0" fontId="13" fillId="0" borderId="0" xfId="4" applyFont="1" applyFill="1" applyBorder="1"/>
    <xf numFmtId="0" fontId="13" fillId="154" borderId="154" xfId="4" applyFont="1" applyFill="1" applyBorder="1"/>
    <xf numFmtId="169" fontId="0" fillId="35" borderId="177" xfId="5" applyNumberFormat="1" applyFont="1" applyBorder="1"/>
    <xf numFmtId="0" fontId="16" fillId="0" borderId="0" xfId="90" applyNumberFormat="1" applyFont="1" applyFill="1" applyBorder="1" applyAlignment="1" applyProtection="1">
      <alignment horizontal="left" vertical="center"/>
      <protection locked="0"/>
    </xf>
    <xf numFmtId="0" fontId="27" fillId="167" borderId="0" xfId="0" applyFont="1" applyFill="1"/>
    <xf numFmtId="0" fontId="27" fillId="168" borderId="0" xfId="0" applyFont="1" applyFill="1"/>
    <xf numFmtId="0" fontId="27" fillId="169" borderId="0" xfId="0" applyFont="1" applyFill="1"/>
    <xf numFmtId="0" fontId="165" fillId="0" borderId="19" xfId="7" applyFont="1" applyBorder="1"/>
    <xf numFmtId="169" fontId="166" fillId="0" borderId="0" xfId="0" applyNumberFormat="1" applyFont="1"/>
    <xf numFmtId="0" fontId="167" fillId="0" borderId="0" xfId="0" applyFont="1"/>
    <xf numFmtId="0" fontId="8" fillId="34" borderId="0" xfId="6" applyFont="1" applyFill="1"/>
    <xf numFmtId="0" fontId="168" fillId="34" borderId="0" xfId="6" applyFont="1" applyFill="1"/>
    <xf numFmtId="0" fontId="169" fillId="0" borderId="0" xfId="6080" applyFont="1"/>
    <xf numFmtId="0" fontId="170" fillId="0" borderId="0" xfId="6080" applyFont="1"/>
    <xf numFmtId="0" fontId="0" fillId="0" borderId="0" xfId="0" applyAlignment="1">
      <alignment horizontal="center"/>
    </xf>
    <xf numFmtId="0" fontId="6" fillId="0" borderId="0" xfId="5" applyFill="1" applyAlignment="1">
      <alignment horizontal="center"/>
    </xf>
    <xf numFmtId="0" fontId="6" fillId="35" borderId="0" xfId="5" applyAlignment="1">
      <alignment horizontal="center"/>
    </xf>
    <xf numFmtId="168" fontId="6" fillId="35" borderId="0" xfId="5" applyNumberFormat="1" applyAlignment="1">
      <alignment horizontal="center"/>
    </xf>
    <xf numFmtId="178" fontId="6" fillId="35" borderId="0" xfId="5" applyNumberFormat="1" applyAlignment="1">
      <alignment horizontal="center"/>
    </xf>
    <xf numFmtId="0" fontId="6" fillId="0" borderId="0" xfId="3" applyFont="1" applyAlignment="1">
      <alignment horizontal="center"/>
    </xf>
    <xf numFmtId="0" fontId="12" fillId="0" borderId="14"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horizontal="center" vertical="center" wrapText="1"/>
    </xf>
    <xf numFmtId="0" fontId="27" fillId="41" borderId="20" xfId="0" applyFont="1" applyFill="1" applyBorder="1" applyAlignment="1">
      <alignment horizontal="center" wrapText="1"/>
    </xf>
    <xf numFmtId="0" fontId="27" fillId="41" borderId="21" xfId="0" applyFont="1" applyFill="1" applyBorder="1" applyAlignment="1">
      <alignment horizontal="center" wrapText="1"/>
    </xf>
    <xf numFmtId="0" fontId="27" fillId="41" borderId="22" xfId="0" applyFont="1" applyFill="1" applyBorder="1" applyAlignment="1">
      <alignment horizontal="center" wrapText="1"/>
    </xf>
    <xf numFmtId="0" fontId="27" fillId="0" borderId="19" xfId="13" applyFont="1" applyBorder="1" applyAlignment="1">
      <alignment horizontal="left"/>
    </xf>
    <xf numFmtId="0" fontId="16" fillId="81" borderId="0" xfId="5880" applyFont="1" applyFill="1" applyAlignment="1" applyProtection="1">
      <alignment vertical="center" wrapText="1"/>
      <protection locked="0"/>
    </xf>
    <xf numFmtId="0" fontId="8" fillId="154" borderId="155" xfId="0" applyFont="1" applyFill="1" applyBorder="1" applyAlignment="1">
      <alignment horizontal="center"/>
    </xf>
    <xf numFmtId="0" fontId="8" fillId="154" borderId="125" xfId="0" applyFont="1" applyFill="1" applyBorder="1" applyAlignment="1">
      <alignment horizontal="center"/>
    </xf>
    <xf numFmtId="0" fontId="0" fillId="0" borderId="0" xfId="0" applyFill="1" applyBorder="1" applyAlignment="1">
      <alignment horizontal="center"/>
    </xf>
    <xf numFmtId="0" fontId="8" fillId="154" borderId="23" xfId="16" applyFont="1" applyFill="1" applyBorder="1" applyAlignment="1">
      <alignment horizontal="center" vertical="center"/>
    </xf>
    <xf numFmtId="0" fontId="8" fillId="154" borderId="24" xfId="16" applyFont="1" applyFill="1" applyBorder="1" applyAlignment="1">
      <alignment horizontal="center" vertical="center"/>
    </xf>
    <xf numFmtId="0" fontId="8" fillId="154" borderId="25" xfId="16" applyFont="1" applyFill="1" applyBorder="1" applyAlignment="1">
      <alignment horizontal="center" vertical="center"/>
    </xf>
    <xf numFmtId="0" fontId="8" fillId="154" borderId="150" xfId="16" applyFont="1" applyFill="1" applyBorder="1" applyAlignment="1">
      <alignment horizontal="center" vertical="center"/>
    </xf>
    <xf numFmtId="0" fontId="8" fillId="154" borderId="151" xfId="16" applyFont="1" applyFill="1" applyBorder="1" applyAlignment="1">
      <alignment horizontal="center" vertical="center"/>
    </xf>
    <xf numFmtId="0" fontId="8" fillId="154" borderId="152" xfId="16" applyFont="1" applyFill="1" applyBorder="1" applyAlignment="1">
      <alignment horizontal="center" vertical="center"/>
    </xf>
    <xf numFmtId="0" fontId="8" fillId="154" borderId="148" xfId="16" applyFont="1" applyFill="1" applyBorder="1" applyAlignment="1">
      <alignment horizontal="center" vertical="center"/>
    </xf>
    <xf numFmtId="0" fontId="8" fillId="154" borderId="147" xfId="16" applyFont="1" applyFill="1" applyBorder="1" applyAlignment="1">
      <alignment horizontal="center" vertical="center"/>
    </xf>
    <xf numFmtId="0" fontId="8" fillId="154" borderId="146" xfId="16" applyFont="1" applyFill="1" applyBorder="1" applyAlignment="1">
      <alignment horizontal="center" vertical="center"/>
    </xf>
    <xf numFmtId="0" fontId="25" fillId="0" borderId="28" xfId="5880" applyFont="1" applyBorder="1" applyAlignment="1" applyProtection="1">
      <alignment horizontal="center"/>
      <protection locked="0"/>
    </xf>
    <xf numFmtId="0" fontId="25" fillId="0" borderId="155" xfId="5880" applyFont="1" applyBorder="1" applyAlignment="1" applyProtection="1">
      <alignment horizontal="center"/>
      <protection locked="0"/>
    </xf>
    <xf numFmtId="0" fontId="25" fillId="0" borderId="160" xfId="5880" applyFont="1" applyBorder="1" applyAlignment="1" applyProtection="1">
      <alignment horizontal="center"/>
      <protection locked="0"/>
    </xf>
    <xf numFmtId="49" fontId="6" fillId="35" borderId="19" xfId="6085" applyNumberFormat="1" applyBorder="1" applyAlignment="1">
      <alignment horizontal="center"/>
    </xf>
    <xf numFmtId="0" fontId="27" fillId="38" borderId="156" xfId="6084" applyFont="1" applyFill="1" applyBorder="1" applyAlignment="1">
      <alignment horizontal="center"/>
    </xf>
    <xf numFmtId="0" fontId="27" fillId="38" borderId="145" xfId="6084" applyFont="1" applyFill="1" applyBorder="1" applyAlignment="1">
      <alignment horizontal="center"/>
    </xf>
    <xf numFmtId="0" fontId="27" fillId="38" borderId="157" xfId="6084" applyFont="1" applyFill="1" applyBorder="1" applyAlignment="1">
      <alignment horizontal="center"/>
    </xf>
    <xf numFmtId="49" fontId="6" fillId="35" borderId="189" xfId="6085" applyNumberFormat="1" applyBorder="1" applyAlignment="1">
      <alignment horizontal="center"/>
    </xf>
    <xf numFmtId="49" fontId="6" fillId="35" borderId="178" xfId="6085" applyNumberFormat="1" applyBorder="1" applyAlignment="1">
      <alignment horizontal="center"/>
    </xf>
    <xf numFmtId="49" fontId="6" fillId="35" borderId="190" xfId="6085" applyNumberFormat="1" applyBorder="1" applyAlignment="1">
      <alignment horizontal="center"/>
    </xf>
    <xf numFmtId="0" fontId="8" fillId="154" borderId="143" xfId="0" applyFont="1" applyFill="1" applyBorder="1" applyAlignment="1">
      <alignment horizontal="center"/>
    </xf>
    <xf numFmtId="0" fontId="8" fillId="154" borderId="19" xfId="0" applyFont="1" applyFill="1" applyBorder="1" applyAlignment="1">
      <alignment horizontal="center"/>
    </xf>
    <xf numFmtId="0" fontId="8" fillId="0" borderId="19" xfId="0" applyFont="1" applyBorder="1" applyAlignment="1">
      <alignment horizontal="center" vertical="center"/>
    </xf>
    <xf numFmtId="0" fontId="8" fillId="0" borderId="155" xfId="0" applyFont="1" applyBorder="1" applyAlignment="1">
      <alignment horizontal="center" vertical="center"/>
    </xf>
    <xf numFmtId="0" fontId="8" fillId="0" borderId="125" xfId="0" applyFont="1" applyBorder="1" applyAlignment="1">
      <alignment horizontal="center" vertical="center"/>
    </xf>
    <xf numFmtId="0" fontId="8" fillId="0" borderId="160" xfId="0" applyFont="1" applyBorder="1" applyAlignment="1">
      <alignment horizontal="center" vertical="center"/>
    </xf>
    <xf numFmtId="169" fontId="125" fillId="154" borderId="155" xfId="21" applyNumberFormat="1" applyFont="1" applyFill="1" applyBorder="1" applyAlignment="1">
      <alignment horizontal="center" vertical="center"/>
    </xf>
    <xf numFmtId="169" fontId="125" fillId="154" borderId="125" xfId="21" applyNumberFormat="1" applyFont="1" applyFill="1" applyBorder="1" applyAlignment="1">
      <alignment horizontal="center" vertical="center"/>
    </xf>
    <xf numFmtId="169" fontId="125" fillId="154" borderId="160" xfId="21" applyNumberFormat="1" applyFont="1" applyFill="1" applyBorder="1" applyAlignment="1">
      <alignment horizontal="center" vertical="center"/>
    </xf>
    <xf numFmtId="0" fontId="8" fillId="0" borderId="19" xfId="0" applyFont="1" applyBorder="1" applyAlignment="1">
      <alignment horizontal="center" vertical="center" wrapText="1"/>
    </xf>
    <xf numFmtId="169" fontId="125" fillId="0" borderId="143" xfId="21" applyNumberFormat="1" applyFont="1" applyBorder="1" applyAlignment="1">
      <alignment horizontal="center" vertical="center" wrapText="1"/>
    </xf>
    <xf numFmtId="169" fontId="125" fillId="0" borderId="26" xfId="21" applyNumberFormat="1" applyFont="1" applyBorder="1" applyAlignment="1">
      <alignment horizontal="center" vertical="center" wrapText="1"/>
    </xf>
    <xf numFmtId="169" fontId="125" fillId="0" borderId="19" xfId="21" applyNumberFormat="1" applyFont="1" applyBorder="1" applyAlignment="1">
      <alignment horizontal="center" vertical="center"/>
    </xf>
    <xf numFmtId="169" fontId="125" fillId="0" borderId="19" xfId="21" applyNumberFormat="1" applyFont="1" applyBorder="1" applyAlignment="1">
      <alignment horizontal="center" vertical="center" wrapText="1"/>
    </xf>
    <xf numFmtId="0" fontId="27" fillId="38" borderId="156" xfId="0" applyFont="1" applyFill="1" applyBorder="1" applyAlignment="1">
      <alignment horizontal="center"/>
    </xf>
    <xf numFmtId="0" fontId="27" fillId="38" borderId="145" xfId="0" applyFont="1" applyFill="1" applyBorder="1" applyAlignment="1">
      <alignment horizontal="center"/>
    </xf>
    <xf numFmtId="0" fontId="27" fillId="38" borderId="157" xfId="0" applyFont="1" applyFill="1" applyBorder="1" applyAlignment="1">
      <alignment horizontal="center"/>
    </xf>
    <xf numFmtId="0" fontId="0" fillId="0" borderId="0" xfId="0" applyAlignment="1">
      <alignment horizontal="center" vertical="center"/>
    </xf>
    <xf numFmtId="0" fontId="8" fillId="0" borderId="0" xfId="0" applyFont="1" applyAlignment="1">
      <alignment horizontal="center" vertical="center"/>
    </xf>
    <xf numFmtId="0" fontId="27" fillId="38" borderId="19" xfId="0" applyFont="1" applyFill="1" applyBorder="1" applyAlignment="1">
      <alignment horizontal="center"/>
    </xf>
    <xf numFmtId="0" fontId="27" fillId="38" borderId="143" xfId="0" applyFont="1" applyFill="1" applyBorder="1" applyAlignment="1">
      <alignment horizontal="center"/>
    </xf>
    <xf numFmtId="0" fontId="0" fillId="138" borderId="19" xfId="0" applyFill="1" applyBorder="1" applyAlignment="1">
      <alignment horizontal="center"/>
    </xf>
    <xf numFmtId="0" fontId="8" fillId="38" borderId="19" xfId="0" applyFont="1" applyFill="1" applyBorder="1" applyAlignment="1">
      <alignment horizontal="center"/>
    </xf>
  </cellXfs>
  <cellStyles count="17629">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5" xfId="997" xr:uid="{EB2A5D51-8C64-46D6-9374-A537184EF437}"/>
    <cellStyle name="20% - Accent1 6" xfId="375" xr:uid="{5E547E9D-DE2E-432B-82C6-215830138257}"/>
    <cellStyle name="20% - Accent1 7" xfId="177" xr:uid="{DB7D2295-0F5D-47CD-95E3-11927AA76006}"/>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5" xfId="1000" xr:uid="{835006E6-EA92-4D3A-A34E-E1349487AD2B}"/>
    <cellStyle name="20% - Accent2 6" xfId="370" xr:uid="{A0E0B459-261E-408B-944F-2DFE51C301BA}"/>
    <cellStyle name="20% - Accent2 7" xfId="181" xr:uid="{3B00876D-EE11-4A07-B36D-59FCBD42A5FD}"/>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5" xfId="1003" xr:uid="{763238EF-15E4-43CE-BF57-C5C1F5EA38EB}"/>
    <cellStyle name="20% - Accent3 6" xfId="365" xr:uid="{6FA83EC9-6EE9-43B5-AC8E-9AB6C8D6CCC4}"/>
    <cellStyle name="20% - Accent3 7" xfId="185" xr:uid="{081AC01F-8843-4DEB-9B99-AACCD51E46A0}"/>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5" xfId="1006" xr:uid="{5A39F0DF-B04C-4EE8-BC7B-6C9F2D4BF201}"/>
    <cellStyle name="20% - Accent4 6" xfId="361" xr:uid="{A78258E3-F9F1-4D24-B2A1-A7AF6AAC9D61}"/>
    <cellStyle name="20% - Accent4 7" xfId="189" xr:uid="{41CBF694-972D-4148-A14E-D008B637870F}"/>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5" xfId="1009" xr:uid="{3000B2E1-FB32-4083-8EBC-CF9E48723E9C}"/>
    <cellStyle name="20% - Accent5 6" xfId="420" xr:uid="{4E08B317-2572-4449-8CD4-DD83395EE59B}"/>
    <cellStyle name="20% - Accent5 7" xfId="193" xr:uid="{01470C5F-12BB-42EE-953C-43615CB59AFB}"/>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5" xfId="1012" xr:uid="{EF3D50EE-2E99-4274-81DE-7FE1B87B1C30}"/>
    <cellStyle name="20% - Accent6 6" xfId="422" xr:uid="{896BE11B-84EF-4ED6-A32F-37104F23BF42}"/>
    <cellStyle name="20% - Accent6 7" xfId="197" xr:uid="{680DBA45-DD12-455A-ABA4-0286F6125B5D}"/>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5" xfId="998" xr:uid="{39738BED-B29E-454D-AAAF-51644F708198}"/>
    <cellStyle name="40% - Accent1 6" xfId="322" xr:uid="{BA6D47FA-D647-44AF-A5D0-94248CFB138D}"/>
    <cellStyle name="40% - Accent1 7" xfId="178" xr:uid="{4546B956-3286-4441-9FDE-796F592DFD93}"/>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5" xfId="1001" xr:uid="{2DA7B725-FD27-464F-89A5-9E8F0C4BE74C}"/>
    <cellStyle name="40% - Accent2 6" xfId="315" xr:uid="{697D155D-E2A3-4109-96F4-35C5CC72E968}"/>
    <cellStyle name="40% - Accent2 7" xfId="182" xr:uid="{D54346A5-D493-423F-82B6-6A482EFF873C}"/>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4" xfId="1004" xr:uid="{C0E285A6-6382-4E25-B28B-5FB3DB221BC2}"/>
    <cellStyle name="40% - Accent3 5" xfId="405" xr:uid="{A34ED336-8AC8-4DF7-B2B0-37A30C973A13}"/>
    <cellStyle name="40% - Accent3 6" xfId="186" xr:uid="{CE7AE75D-B3EC-4375-A66B-A3BA9A6A48DB}"/>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5" xfId="1007" xr:uid="{D0EB0DA9-3A46-45E7-9C64-7EC21462C268}"/>
    <cellStyle name="40% - Accent4 6" xfId="352" xr:uid="{1B8ED273-0CCA-4F72-835D-933C8D6CA9E9}"/>
    <cellStyle name="40% - Accent4 7" xfId="190" xr:uid="{11A63C0F-4558-4A6C-BCF1-EDEC6A2D9ADB}"/>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4" xfId="1010" xr:uid="{0A4AB07B-8CC3-4155-8185-E69BF22321D2}"/>
    <cellStyle name="40% - Accent5 5" xfId="347" xr:uid="{281D48D1-9DCE-4A12-B68A-904FA6FCE82B}"/>
    <cellStyle name="40% - Accent5 6" xfId="194" xr:uid="{4963AABD-5A88-46DB-BE81-56E40C1ADDA1}"/>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4" xfId="1013" xr:uid="{7B697A02-0059-4E7F-B573-0660DE55A22B}"/>
    <cellStyle name="40% - Accent6 5" xfId="344" xr:uid="{6DEDE075-38B7-4A11-8328-2E45E270EE30}"/>
    <cellStyle name="40% - Accent6 6" xfId="198" xr:uid="{4FB9A809-1538-4770-9D94-BE3B80B37697}"/>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1" xfId="3816" xr:uid="{4D400AF4-C4A6-4F7A-99D0-CB6BE81E7865}"/>
    <cellStyle name="Calculation 2 12" xfId="4735" xr:uid="{6A0FAE2B-4CAD-4C47-BE62-004665A8217D}"/>
    <cellStyle name="Calculation 2 13" xfId="5876" xr:uid="{409AB844-630D-4BCB-9ADD-866E2F2B78E3}"/>
    <cellStyle name="Calculation 2 14" xfId="7112" xr:uid="{C22F1D1D-81CD-4C7B-8918-879C34D8E2E5}"/>
    <cellStyle name="Calculation 2 2" xfId="559" xr:uid="{F74194DE-66A0-4CE2-A181-4C2DD256289E}"/>
    <cellStyle name="Calculation 2 2 2" xfId="1196" xr:uid="{202A1A3F-9879-4E4A-90EE-3E76F2273705}"/>
    <cellStyle name="Calculation 2 2 2 2" xfId="2444" xr:uid="{77F45B67-E94B-4CC6-AEE9-479E50295223}"/>
    <cellStyle name="Calculation 2 2 2 2 2" xfId="14710" xr:uid="{9B1E4940-152B-4E4E-8FC7-822AD78E787B}"/>
    <cellStyle name="Calculation 2 2 2 3" xfId="2950" xr:uid="{4E3150EA-E4B2-4681-95AA-D817BB8E8E6B}"/>
    <cellStyle name="Calculation 2 2 2 3 2" xfId="15436" xr:uid="{63BEC154-9AD5-4DCB-80F4-6D7FD9F1999F}"/>
    <cellStyle name="Calculation 2 2 2 4" xfId="2739" xr:uid="{9D9207D5-7DD5-4090-8BAE-EB0F50AD43DF}"/>
    <cellStyle name="Calculation 2 2 2 4 2" xfId="16797" xr:uid="{5E374A44-B782-4E56-B163-211E0C5F723E}"/>
    <cellStyle name="Calculation 2 2 2 5" xfId="3245" xr:uid="{4306D265-FDF5-4672-871B-A3D75CB892C5}"/>
    <cellStyle name="Calculation 2 2 2 6" xfId="2658" xr:uid="{4170619B-3762-4746-B6EB-26D8A97DAD87}"/>
    <cellStyle name="Calculation 2 2 2 7" xfId="4009" xr:uid="{3E6E4A9D-C40A-4DA5-B8AC-6ACC545DE355}"/>
    <cellStyle name="Calculation 2 2 2 8" xfId="11947" xr:uid="{E93CD516-9846-4EE1-9C73-BEFEA9903F5E}"/>
    <cellStyle name="Calculation 2 2 3" xfId="1869" xr:uid="{B426F2B8-9262-46E8-A9CC-83A05685355D}"/>
    <cellStyle name="Calculation 2 2 3 2" xfId="13815" xr:uid="{819D7AE2-F55F-4184-92CB-28902253AF9B}"/>
    <cellStyle name="Calculation 2 2 3 3" xfId="14736" xr:uid="{2BEFA7F9-66CD-455A-B0F4-2163094931EB}"/>
    <cellStyle name="Calculation 2 2 3 4" xfId="10584" xr:uid="{5B24B8CE-2157-4D8E-9E9B-0CC990E67E68}"/>
    <cellStyle name="Calculation 2 2 4" xfId="1640" xr:uid="{0AF63E73-3069-4086-8AC6-D596ABAB8EBC}"/>
    <cellStyle name="Calculation 2 2 4 2" xfId="10262" xr:uid="{3A9329D4-ADD7-4F15-99DF-F294F75EA894}"/>
    <cellStyle name="Calculation 2 2 5" xfId="2691" xr:uid="{7201AA10-17E3-40FD-9BF5-505D1362A9C8}"/>
    <cellStyle name="Calculation 2 2 5 2" xfId="13618" xr:uid="{B4325863-130F-4E26-A0A5-A05A7D621A87}"/>
    <cellStyle name="Calculation 2 2 6" xfId="3492" xr:uid="{C67B539B-0D09-46E9-A5D3-853F8A9C8A0C}"/>
    <cellStyle name="Calculation 2 2 6 2" xfId="15073" xr:uid="{0996071C-70EF-48C3-9B45-913B89FA460F}"/>
    <cellStyle name="Calculation 2 2 7" xfId="2339" xr:uid="{21C5EBBA-1C32-4C15-A647-9205EFB3EC12}"/>
    <cellStyle name="Calculation 2 2 8" xfId="4517" xr:uid="{DED117BC-9F16-47E9-9045-C15E05AB2FC2}"/>
    <cellStyle name="Calculation 2 2 9" xfId="8372" xr:uid="{30DE20A1-F639-4D1F-B7AF-DD86055FC996}"/>
    <cellStyle name="Calculation 2 3" xfId="560" xr:uid="{CF6CABBF-5C46-4637-9EAA-80AF78A40521}"/>
    <cellStyle name="Calculation 2 3 2" xfId="1197" xr:uid="{D1B135A7-47E2-4CBE-A9E3-A0309C60B930}"/>
    <cellStyle name="Calculation 2 3 2 2" xfId="2445" xr:uid="{029E1EFA-C240-4C04-A677-305463E10FA7}"/>
    <cellStyle name="Calculation 2 3 2 2 2" xfId="14764" xr:uid="{18BA9C3C-1C7A-4048-9D35-97EE5AEB2B2F}"/>
    <cellStyle name="Calculation 2 3 2 3" xfId="2951" xr:uid="{6CFAFC89-2B07-4BB9-B84E-2B4ADA10D7D4}"/>
    <cellStyle name="Calculation 2 3 2 3 2" xfId="15443" xr:uid="{8B992F7C-F5EA-4084-AFD5-0E7E299D4127}"/>
    <cellStyle name="Calculation 2 3 2 4" xfId="1465" xr:uid="{FB8038B2-44C9-492C-8914-DC6F1995A6CD}"/>
    <cellStyle name="Calculation 2 3 2 4 2" xfId="16890" xr:uid="{149E27B3-C99F-4168-9DE8-F255B1BD490D}"/>
    <cellStyle name="Calculation 2 3 2 5" xfId="3726" xr:uid="{F9D115BC-A50D-4572-AECB-512CB94D62D9}"/>
    <cellStyle name="Calculation 2 3 2 6" xfId="3935" xr:uid="{AB15ECE5-F666-45D9-A1F5-C1D634A2AEAE}"/>
    <cellStyle name="Calculation 2 3 2 7" xfId="4496" xr:uid="{A9D31E2F-0BBD-4B74-85A3-6F892C0B092B}"/>
    <cellStyle name="Calculation 2 3 2 8" xfId="12040" xr:uid="{41DFA2B8-3823-4F06-9D48-51B6F50F393A}"/>
    <cellStyle name="Calculation 2 3 3" xfId="1870" xr:uid="{7AE87BED-95A3-4283-9DC6-D767A281978A}"/>
    <cellStyle name="Calculation 2 3 3 2" xfId="13869" xr:uid="{EDC8A4B6-0862-4446-ABCF-404FBEC3AD36}"/>
    <cellStyle name="Calculation 2 3 3 3" xfId="13345" xr:uid="{63E4804A-A2E1-416B-9897-E9C2EC0D611B}"/>
    <cellStyle name="Calculation 2 3 3 4" xfId="10677" xr:uid="{5942D0D7-3264-4FB6-A193-5440FCDD20AA}"/>
    <cellStyle name="Calculation 2 3 4" xfId="2357" xr:uid="{AE588AF0-1DE8-4064-A82D-195B0D0DAEC5}"/>
    <cellStyle name="Calculation 2 3 4 2" xfId="10136" xr:uid="{384DF192-F8CC-424C-AF43-DA82DC7392EA}"/>
    <cellStyle name="Calculation 2 3 5" xfId="1630" xr:uid="{9521D91E-0B78-42B3-A6E8-B1FAF55F4281}"/>
    <cellStyle name="Calculation 2 3 5 2" xfId="13530" xr:uid="{EDC30926-1B6F-4A86-839A-C046414EE8CD}"/>
    <cellStyle name="Calculation 2 3 6" xfId="3812" xr:uid="{48C279AE-274F-45B5-B0C1-9ECC1F7D0EE3}"/>
    <cellStyle name="Calculation 2 3 6 2" xfId="14664" xr:uid="{2F6749DB-6256-4E21-862B-ED94AA782220}"/>
    <cellStyle name="Calculation 2 3 7" xfId="3301" xr:uid="{662F1235-DF31-4C75-A1AE-AEB148E4FAA9}"/>
    <cellStyle name="Calculation 2 3 8" xfId="2689" xr:uid="{0F7CF843-FB0E-4874-A1A7-0BD36421EE85}"/>
    <cellStyle name="Calculation 2 3 9" xfId="8244" xr:uid="{E907CC62-9704-4D57-B9BB-01C515E90D2E}"/>
    <cellStyle name="Calculation 2 4" xfId="558" xr:uid="{4190EDD7-7956-4D1B-A816-AD5C8F2116BF}"/>
    <cellStyle name="Calculation 2 4 2" xfId="1195" xr:uid="{E28B412C-2880-4CB3-8967-AE8246162D60}"/>
    <cellStyle name="Calculation 2 4 2 2" xfId="2443" xr:uid="{D04AA2AE-97CC-4F93-97B5-A9BADEF437F7}"/>
    <cellStyle name="Calculation 2 4 2 2 2" xfId="14931" xr:uid="{62408994-69C1-4375-8A30-41C1FB10AB3F}"/>
    <cellStyle name="Calculation 2 4 2 3" xfId="2949" xr:uid="{87BFE814-733C-4266-BDB7-2B49A932C967}"/>
    <cellStyle name="Calculation 2 4 2 3 2" xfId="15708" xr:uid="{98B4C2FD-1A27-4388-BE6C-A590CADA3F83}"/>
    <cellStyle name="Calculation 2 4 2 4" xfId="3362" xr:uid="{983D70D7-C495-49FD-B3F4-37A1FA3F02CA}"/>
    <cellStyle name="Calculation 2 4 2 4 2" xfId="17095" xr:uid="{0230F649-BAA1-4DD2-A913-8530F23DED21}"/>
    <cellStyle name="Calculation 2 4 2 5" xfId="3884" xr:uid="{1ED19A8F-FE75-46CB-83AF-21D00CADE2C2}"/>
    <cellStyle name="Calculation 2 4 2 6" xfId="1862" xr:uid="{11457F97-7F0C-4018-9FCD-215650F4A646}"/>
    <cellStyle name="Calculation 2 4 2 7" xfId="4206" xr:uid="{72F8C449-4134-4EF2-9FCA-6FE7D8404768}"/>
    <cellStyle name="Calculation 2 4 2 8" xfId="12311" xr:uid="{99302101-7F87-433C-BFA3-FC6008F16FA2}"/>
    <cellStyle name="Calculation 2 4 3" xfId="1868" xr:uid="{AE5FCD93-EE37-4DAA-BC4F-18A6F175E370}"/>
    <cellStyle name="Calculation 2 4 3 2" xfId="14137" xr:uid="{CA0F1B65-5B7B-42FC-A9ED-0FC6C52C266B}"/>
    <cellStyle name="Calculation 2 4 3 3" xfId="13141" xr:uid="{3B09914A-2130-4655-8FA7-C9D84353F0DF}"/>
    <cellStyle name="Calculation 2 4 3 4" xfId="10909" xr:uid="{9602DE6F-36B6-4E0F-9D16-1F8C3766DCA5}"/>
    <cellStyle name="Calculation 2 4 4" xfId="1776" xr:uid="{7A18EA51-AC77-4D81-B141-DD27FABADCA6}"/>
    <cellStyle name="Calculation 2 4 4 2" xfId="9992" xr:uid="{A7511ECF-D9A3-4D30-8E93-CDA4F7470934}"/>
    <cellStyle name="Calculation 2 4 5" xfId="3458" xr:uid="{E010958D-83B4-4C34-A161-5FFEB6B81837}"/>
    <cellStyle name="Calculation 2 4 5 2" xfId="13386" xr:uid="{1A040CBA-8040-438C-82EC-453D1AB47858}"/>
    <cellStyle name="Calculation 2 4 6" xfId="3712" xr:uid="{1E20832A-79D8-4946-82F9-E7985FCA9612}"/>
    <cellStyle name="Calculation 2 4 6 2" xfId="15132" xr:uid="{2CF2660E-92F4-42B4-9091-1B5B5FD85F26}"/>
    <cellStyle name="Calculation 2 4 7" xfId="3596" xr:uid="{397A40AB-A884-4B9D-8E07-D0A8D911FAB5}"/>
    <cellStyle name="Calculation 2 4 8" xfId="4319" xr:uid="{3A2F7C10-9BEE-4DF2-A63F-DCD8A1C42E1D}"/>
    <cellStyle name="Calculation 2 4 9" xfId="8099" xr:uid="{034D39CB-911C-4A5A-94A0-B19F04AE566E}"/>
    <cellStyle name="Calculation 2 5" xfId="1160" xr:uid="{7FD29065-3D96-47F8-A870-E338C40699B7}"/>
    <cellStyle name="Calculation 2 5 2" xfId="2408" xr:uid="{FE2B32EC-2F5D-46DD-B2AD-B59D6D6DCAF0}"/>
    <cellStyle name="Calculation 2 5 2 2" xfId="14922" xr:uid="{B876CD94-37BA-4A8A-8D10-F4313C8AA17F}"/>
    <cellStyle name="Calculation 2 5 2 3" xfId="15699" xr:uid="{2AA5564F-B629-4CE7-B793-35C2F8FE03D5}"/>
    <cellStyle name="Calculation 2 5 2 4" xfId="17086" xr:uid="{33277361-68FF-49FE-A3D8-91E20D05D9D7}"/>
    <cellStyle name="Calculation 2 5 2 5" xfId="12302" xr:uid="{CB917D11-9D7D-4193-9F44-CC778EC25F10}"/>
    <cellStyle name="Calculation 2 5 3" xfId="2914" xr:uid="{FBE350EA-BE30-4F78-9988-9514BBADC44A}"/>
    <cellStyle name="Calculation 2 5 3 2" xfId="14128" xr:uid="{38F5B18D-D368-4ED5-AC0A-2FE7329AE220}"/>
    <cellStyle name="Calculation 2 5 3 3" xfId="14149" xr:uid="{212D9274-4BB0-49C6-86F0-D4A51152B11F}"/>
    <cellStyle name="Calculation 2 5 3 4" xfId="10900" xr:uid="{648019D2-AE1B-4CB7-B84E-F03BD0467AB7}"/>
    <cellStyle name="Calculation 2 5 4" xfId="1568" xr:uid="{C9E3AE64-4E66-4AC9-B40B-641CBC3AAA1F}"/>
    <cellStyle name="Calculation 2 5 4 2" xfId="9983" xr:uid="{4A41B42E-AAF9-4675-89F8-07DF3FAEE8CD}"/>
    <cellStyle name="Calculation 2 5 5" xfId="1573" xr:uid="{0678F62C-BCDE-49CD-9702-5E6BD7128ABB}"/>
    <cellStyle name="Calculation 2 5 5 2" xfId="13377" xr:uid="{7C8A811D-DC6B-4F8F-ADD1-D069062BB565}"/>
    <cellStyle name="Calculation 2 5 6" xfId="3675" xr:uid="{C4B9E91F-B88B-448E-B485-8200847831C2}"/>
    <cellStyle name="Calculation 2 5 6 2" xfId="14381" xr:uid="{EE003E3E-FDDD-4A2A-9EF0-AC886A008954}"/>
    <cellStyle name="Calculation 2 5 7" xfId="4186" xr:uid="{CA24B001-179A-4AAC-90AE-4E99612BE02E}"/>
    <cellStyle name="Calculation 2 5 8" xfId="8090" xr:uid="{98C46760-CCED-4881-AF37-DDFD2CCF55EA}"/>
    <cellStyle name="Calculation 2 6" xfId="1577" xr:uid="{3ADA1554-42F4-42E2-A5E4-CC9B9A8354A0}"/>
    <cellStyle name="Calculation 2 6 2" xfId="14566" xr:uid="{35742B44-263C-4C2E-A1E7-D49958797577}"/>
    <cellStyle name="Calculation 2 6 3" xfId="15338" xr:uid="{5B2B9E32-3AF1-4AFE-BE0D-E07C7E286DDC}"/>
    <cellStyle name="Calculation 2 6 4" xfId="16451" xr:uid="{EAB9DBB9-38CF-4D81-9341-E5A4E13632AD}"/>
    <cellStyle name="Calculation 2 6 5" xfId="11553" xr:uid="{05D109C5-5227-48E7-AC4C-2737C5FC1585}"/>
    <cellStyle name="Calculation 2 7" xfId="1952" xr:uid="{A7269496-516F-423E-86B6-8CCEA2ED08BF}"/>
    <cellStyle name="Calculation 2 7 2" xfId="13667" xr:uid="{702BD7F2-FED3-432D-85BA-73145E27DF90}"/>
    <cellStyle name="Calculation 2 7 3" xfId="15232" xr:uid="{68C30E94-1801-45A3-BB72-6836F8DAAEE7}"/>
    <cellStyle name="Calculation 2 7 4" xfId="10314" xr:uid="{E4BEA2E2-02DD-48EF-900B-E44EB65DF199}"/>
    <cellStyle name="Calculation 2 8" xfId="1873" xr:uid="{FFE353E4-C099-4B7E-B5B9-BF00F5C84F6D}"/>
    <cellStyle name="Calculation 2 8 2" xfId="8851" xr:uid="{C821A33F-E587-4CC5-8F5E-B00C56D2F391}"/>
    <cellStyle name="Calculation 2 9" xfId="3711" xr:uid="{B0BB3A2A-6BC5-4B49-B15B-E35D780DA56A}"/>
    <cellStyle name="Calculation 2 9 2" xfId="12937" xr:uid="{3C6C1ED2-5F79-4ABB-AA68-C16E3D36E935}"/>
    <cellStyle name="Calculation 3" xfId="561" xr:uid="{1B8AE931-77F7-4C53-8FAA-93C606010533}"/>
    <cellStyle name="Calculation 3 10" xfId="5877" xr:uid="{D5631D1C-9CEA-4FB5-954D-91759E6C0BE9}"/>
    <cellStyle name="Calculation 3 11" xfId="7113" xr:uid="{D3FBA3B1-FCD6-4307-81CD-7A1756FB4E72}"/>
    <cellStyle name="Calculation 3 2" xfId="1198" xr:uid="{FDEE0F6D-2A06-41BA-8081-4A27597F2B12}"/>
    <cellStyle name="Calculation 3 2 2" xfId="2446" xr:uid="{67039091-9EA5-4FEA-8401-D4BB50639DA9}"/>
    <cellStyle name="Calculation 3 2 2 2" xfId="14711" xr:uid="{8D1F062C-44C6-487D-AD08-109F5D30BF07}"/>
    <cellStyle name="Calculation 3 2 2 3" xfId="15437" xr:uid="{6505BC98-0659-49B6-B2AA-D9A1058B1EE1}"/>
    <cellStyle name="Calculation 3 2 2 4" xfId="16798" xr:uid="{3FE270A9-D0A1-48C8-BE78-C26D4738D4C1}"/>
    <cellStyle name="Calculation 3 2 2 5" xfId="11948" xr:uid="{65DA2053-0DA7-4BE6-84C4-85611126761D}"/>
    <cellStyle name="Calculation 3 2 3" xfId="2952" xr:uid="{F4948694-9737-4AFF-8521-6840C1ABD8F3}"/>
    <cellStyle name="Calculation 3 2 3 2" xfId="13816" xr:uid="{33BFDFB5-9AAA-4D17-A7C4-B5CA8A6DBBF1}"/>
    <cellStyle name="Calculation 3 2 3 3" xfId="13059" xr:uid="{49A719C2-FC21-4DD9-B6AD-3BBCE46AC6E8}"/>
    <cellStyle name="Calculation 3 2 3 4" xfId="10585" xr:uid="{962879C1-B8B8-424C-9E95-A09F664B7E54}"/>
    <cellStyle name="Calculation 3 2 4" xfId="3342" xr:uid="{A3F6FA83-5736-42AA-B79A-75BB09B645E1}"/>
    <cellStyle name="Calculation 3 2 4 2" xfId="10003" xr:uid="{3A4DB4C9-1448-4A06-B775-FD19687F03B9}"/>
    <cellStyle name="Calculation 3 2 5" xfId="3406" xr:uid="{3EDDF624-E6A3-43CB-B522-D1D02ECCD82B}"/>
    <cellStyle name="Calculation 3 2 5 2" xfId="13397" xr:uid="{2CD6F5A0-E647-47B6-92B0-EDABB9CEB262}"/>
    <cellStyle name="Calculation 3 2 6" xfId="3730" xr:uid="{11FB474C-FE31-4708-B799-461902F88F16}"/>
    <cellStyle name="Calculation 3 2 6 2" xfId="13170" xr:uid="{2213B3D5-CA71-4203-B634-6D5064222D7B}"/>
    <cellStyle name="Calculation 3 2 7" xfId="3490" xr:uid="{8D05A8B5-800D-4328-AFDB-8B39D593E4E2}"/>
    <cellStyle name="Calculation 3 2 8" xfId="8110" xr:uid="{92FA6E63-D221-42C4-8C5F-4AB9945AC462}"/>
    <cellStyle name="Calculation 3 3" xfId="1871" xr:uid="{7D057E25-C05C-45FC-98B7-A97FA3684950}"/>
    <cellStyle name="Calculation 3 3 2" xfId="12039" xr:uid="{5E10F099-360C-473E-91D1-5419FA071E37}"/>
    <cellStyle name="Calculation 3 3 2 2" xfId="14763" xr:uid="{802F0548-A7F8-4AFC-9D00-61FBDA5D2C63}"/>
    <cellStyle name="Calculation 3 3 2 3" xfId="15442" xr:uid="{06579C9B-8067-47FE-BB03-A54D3C95F02A}"/>
    <cellStyle name="Calculation 3 3 2 4" xfId="16889" xr:uid="{866AB6AE-008D-47BE-8090-299EDEA6DDAD}"/>
    <cellStyle name="Calculation 3 3 3" xfId="10676" xr:uid="{7BAA889D-6A83-4449-8BAD-1145B8403B77}"/>
    <cellStyle name="Calculation 3 3 3 2" xfId="13868" xr:uid="{9B108726-FA49-48D3-99F6-BAA1093E5B33}"/>
    <cellStyle name="Calculation 3 3 3 3" xfId="14654" xr:uid="{412EF45E-CCEF-43AF-B3C2-7F0B2573C687}"/>
    <cellStyle name="Calculation 3 3 4" xfId="10135" xr:uid="{74119168-EF3C-41F0-B7D8-0136A4E87F9A}"/>
    <cellStyle name="Calculation 3 3 5" xfId="13529" xr:uid="{162D13D5-1216-4D47-9E01-2758D98CA6A2}"/>
    <cellStyle name="Calculation 3 3 6" xfId="13701" xr:uid="{C2437E15-7496-46E4-957E-2E59CFFE254E}"/>
    <cellStyle name="Calculation 3 3 7" xfId="8243" xr:uid="{1495015B-4BF3-4345-8DA9-B690DFBF0D14}"/>
    <cellStyle name="Calculation 3 4" xfId="2361" xr:uid="{89C53FE4-A2DD-401F-A170-004B534BA083}"/>
    <cellStyle name="Calculation 3 4 2" xfId="12312" xr:uid="{808E6841-AD8D-4D3D-B14C-068D6A24BA82}"/>
    <cellStyle name="Calculation 3 4 2 2" xfId="14932" xr:uid="{BC2F681D-2969-43BC-B979-FC1F741A1586}"/>
    <cellStyle name="Calculation 3 4 2 3" xfId="15709" xr:uid="{54EEEDCC-D145-41E9-BAAE-595F0DAEF4F4}"/>
    <cellStyle name="Calculation 3 4 2 4" xfId="17096" xr:uid="{FD64D32E-4607-4951-AFF0-797F80A2DAE8}"/>
    <cellStyle name="Calculation 3 4 3" xfId="10910" xr:uid="{19482617-C3EB-438D-A0D1-D23D842BDAB0}"/>
    <cellStyle name="Calculation 3 4 3 2" xfId="14138" xr:uid="{6D4464D9-75B2-46FD-9009-961F0555712A}"/>
    <cellStyle name="Calculation 3 4 3 3" xfId="12948" xr:uid="{88EDB82B-B38C-44E1-81AC-0878AC340B6C}"/>
    <cellStyle name="Calculation 3 4 4" xfId="9754" xr:uid="{41A3D02E-D6F0-401F-985D-36B39C4FDD10}"/>
    <cellStyle name="Calculation 3 4 5" xfId="13187" xr:uid="{7BCC5363-911D-4099-AA09-1E70416E8CAF}"/>
    <cellStyle name="Calculation 3 4 6" xfId="15140" xr:uid="{D7E98BAE-AA80-4E33-AFA6-23A2DC340EE2}"/>
    <cellStyle name="Calculation 3 4 7" xfId="7861" xr:uid="{944F3BD1-2080-4F13-944E-FEF75D3D310D}"/>
    <cellStyle name="Calculation 3 5" xfId="3455" xr:uid="{C01B1832-C4E4-4D9D-BD76-E30E4D381BA4}"/>
    <cellStyle name="Calculation 3 5 2" xfId="12403" xr:uid="{59676DEC-D042-40C2-99E7-54E344DBDBA0}"/>
    <cellStyle name="Calculation 3 5 2 2" xfId="14984" xr:uid="{02B3639F-AB40-4646-9908-AE8525F04A14}"/>
    <cellStyle name="Calculation 3 5 2 3" xfId="15714" xr:uid="{CAA7FFAA-2CA0-48BA-B9B2-DBAB0A28BABB}"/>
    <cellStyle name="Calculation 3 5 2 4" xfId="17187" xr:uid="{D4FE8A0C-80F1-4900-BB81-4ECC4A6B7082}"/>
    <cellStyle name="Calculation 3 5 3" xfId="11001" xr:uid="{2C54B7A0-7DF9-4C7F-BAD3-F67023E54544}"/>
    <cellStyle name="Calculation 3 5 3 2" xfId="14188" xr:uid="{272EA099-A293-4F41-91B0-8A04A66BAF81}"/>
    <cellStyle name="Calculation 3 5 3 3" xfId="12946" xr:uid="{D716357D-50A3-430E-99DF-BD4BEEC17149}"/>
    <cellStyle name="Calculation 3 5 4" xfId="9984" xr:uid="{F69AE547-8EAF-45AA-8C38-CFBEE2681931}"/>
    <cellStyle name="Calculation 3 5 5" xfId="13378" xr:uid="{6B03AF18-9856-4567-90A1-F8DA78CD7082}"/>
    <cellStyle name="Calculation 3 5 6" xfId="15082" xr:uid="{0FD2E278-D2AE-410F-AF5F-090CAEE911E3}"/>
    <cellStyle name="Calculation 3 5 7" xfId="8091" xr:uid="{355C2762-2F0A-4CE3-BEDF-EB38BD8AB076}"/>
    <cellStyle name="Calculation 3 6" xfId="3471" xr:uid="{8AEDF00B-F77E-4BA9-8325-06C723A02846}"/>
    <cellStyle name="Calculation 3 6 2" xfId="14567" xr:uid="{1D7DC1E4-58EE-41CD-AD43-2214A6E9F49F}"/>
    <cellStyle name="Calculation 3 6 3" xfId="15339" xr:uid="{A32C1E52-EBC0-4DDF-B483-5CC19991C639}"/>
    <cellStyle name="Calculation 3 6 4" xfId="16452" xr:uid="{DDFD7AF0-67E7-4309-9419-ED64BBB7BF99}"/>
    <cellStyle name="Calculation 3 6 5" xfId="11554" xr:uid="{B58B745C-B9F9-4928-AFD4-9E6E4E70A231}"/>
    <cellStyle name="Calculation 3 7" xfId="3606" xr:uid="{39F868B0-B79D-4B78-93D8-E50CE27C6A33}"/>
    <cellStyle name="Calculation 3 7 2" xfId="13668" xr:uid="{CA38FCDA-B6F3-4549-A2AC-B45DE41D6CB9}"/>
    <cellStyle name="Calculation 3 7 3" xfId="13015" xr:uid="{98DF57B1-B633-4F62-8927-C29B159EF34D}"/>
    <cellStyle name="Calculation 3 7 4" xfId="10315" xr:uid="{7F7C83CF-BA38-4E5E-B714-5D0C5A9AAFB7}"/>
    <cellStyle name="Calculation 3 8" xfId="4166" xr:uid="{0BEEB3C1-8C30-4753-A31C-0EE9491586D1}"/>
    <cellStyle name="Calculation 3 8 2" xfId="8852" xr:uid="{999CF3F7-4EBF-4862-AC3F-B42132BAC4EE}"/>
    <cellStyle name="Calculation 3 9" xfId="4736" xr:uid="{6629C482-05DD-4591-9DBF-57154484FD98}"/>
    <cellStyle name="Calculation 3 9 2" xfId="12936" xr:uid="{53BE39E3-CFD8-4001-8458-1730BBBEE033}"/>
    <cellStyle name="Calculation 4" xfId="903" xr:uid="{8A255565-A5CD-4D8D-BBFD-7C24D3672335}"/>
    <cellStyle name="Calculation 5" xfId="169" xr:uid="{F314B6DC-561F-4402-95BA-9AF85242CA85}"/>
    <cellStyle name="Calculation 6" xfId="121" xr:uid="{BCE12CFD-7EE2-4D37-94C9-DF3833301C39}"/>
    <cellStyle name="Calculation 6 2" xfId="1149" xr:uid="{DD6006E6-90C0-444B-BD81-384B97630CF9}"/>
    <cellStyle name="Calculation 6 2 2" xfId="2397" xr:uid="{1A49ADB5-CA05-4C03-9D04-A06975F6D400}"/>
    <cellStyle name="Calculation 6 2 3" xfId="2903" xr:uid="{8F29E925-1671-4735-B99D-64261E5FDE5C}"/>
    <cellStyle name="Calculation 6 2 4" xfId="2673" xr:uid="{28677E34-3ACD-45D9-8659-8AF558F549B2}"/>
    <cellStyle name="Calculation 6 2 5" xfId="3769" xr:uid="{E5F2A886-D879-4F24-BBC8-2557CEB72AD1}"/>
    <cellStyle name="Calculation 6 2 6" xfId="1861" xr:uid="{105B455D-1F85-4DF6-BC9E-B48A3D958E86}"/>
    <cellStyle name="Calculation 6 2 7" xfId="4428" xr:uid="{10C3871E-9C48-4954-B6C4-6E185D52AE8A}"/>
    <cellStyle name="Calculation 6 3" xfId="1481" xr:uid="{143E477E-0ADD-4663-99D9-A3C00AEDB1F1}"/>
    <cellStyle name="Calculation 6 4" xfId="2045" xr:uid="{B89701C3-2F41-414E-99FA-AA1D7F58C095}"/>
    <cellStyle name="Calculation 6 5" xfId="3292" xr:uid="{9535A520-E539-4C06-9664-5ACA41272028}"/>
    <cellStyle name="Calculation 6 6" xfId="3231" xr:uid="{ECED40D5-13CC-43CE-959C-D777E3CA4896}"/>
    <cellStyle name="Calculation 6 7" xfId="4240" xr:uid="{7B591C22-728F-4358-8F8A-3C9A7E27FD50}"/>
    <cellStyle name="Calculation 6 8" xfId="4112" xr:uid="{542C9646-F047-4B16-81DE-00702F07A8F7}"/>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3" xfId="11157" xr:uid="{B542C820-9D2D-478E-A352-2EB53F25B40E}"/>
    <cellStyle name="Comma 10 2 2 4" xfId="9656" xr:uid="{044DCC60-3270-4D39-A2D5-4D4EB07E4A02}"/>
    <cellStyle name="Comma 10 2 2 5" xfId="16308" xr:uid="{ACB2D476-8A96-4AC4-AA94-5A42E0529C12}"/>
    <cellStyle name="Comma 10 2 3" xfId="7582" xr:uid="{E35A39B9-B088-410B-95D7-BB8C33E4DECE}"/>
    <cellStyle name="Comma 10 2 3 2" xfId="11949" xr:uid="{E3CBAF6B-AC38-4DE0-B440-7ECA95044A67}"/>
    <cellStyle name="Comma 10 2 3 3" xfId="9476" xr:uid="{4ED2D6A7-A7E4-4BA3-91E1-12478E0F924C}"/>
    <cellStyle name="Comma 10 2 3 4" xfId="16799" xr:uid="{E5F0DCCA-2028-485F-A7F9-DAF0073B214F}"/>
    <cellStyle name="Comma 10 2 4" xfId="8257" xr:uid="{CBDB51AA-127C-4DED-81AB-CDBBA2E3F29D}"/>
    <cellStyle name="Comma 10 2 4 2" xfId="10149" xr:uid="{06A49C35-3BC5-4B2D-9773-5E1CDA98F4FC}"/>
    <cellStyle name="Comma 10 2 5" xfId="10586" xr:uid="{7A532EF0-3A38-4DAF-B395-B1F97EA79BF1}"/>
    <cellStyle name="Comma 10 2 6" xfId="9280" xr:uid="{7E8847E8-180C-403C-8E33-85DE4F5A8531}"/>
    <cellStyle name="Comma 10 2 7" xfId="16127" xr:uid="{845247C1-39F8-4AD4-BDAC-4E9DDCE7F872}"/>
    <cellStyle name="Comma 10 2 8" xfId="7381" xr:uid="{AFA8EF88-F8E8-4275-A0ED-CD1730646447}"/>
    <cellStyle name="Comma 10 3" xfId="4748" xr:uid="{E4EC9A10-160B-4AB7-95EE-6E5A036E858D}"/>
    <cellStyle name="Comma 10 3 2" xfId="12313" xr:uid="{ABA3E7F9-7780-4E8C-B77C-E57EEFBECD9A}"/>
    <cellStyle name="Comma 10 3 2 2" xfId="17097" xr:uid="{85B052C3-1509-4E65-8714-9DE139C3EC89}"/>
    <cellStyle name="Comma 10 3 3" xfId="10911" xr:uid="{5ED96419-B06E-46AE-BE4C-7AB56845C2C4}"/>
    <cellStyle name="Comma 10 3 4" xfId="9567" xr:uid="{C2557956-A68A-486C-AFC3-A91DA2A54DBD}"/>
    <cellStyle name="Comma 10 3 5" xfId="16220" xr:uid="{D16C7507-4023-431F-9694-35320620CD8F}"/>
    <cellStyle name="Comma 10 3 6" xfId="7674" xr:uid="{D28A83FB-9C73-4B59-9C4E-B2CE63906ACF}"/>
    <cellStyle name="Comma 10 4" xfId="7493" xr:uid="{16D079B1-5B75-4013-865E-A5C0E5CFD687}"/>
    <cellStyle name="Comma 10 4 2" xfId="12738" xr:uid="{909869EE-C840-45E2-BF8D-A9BF14E1D015}"/>
    <cellStyle name="Comma 10 4 2 2" xfId="17513" xr:uid="{107C49F4-A2E6-44A5-A7E7-C8C6FC31CEC2}"/>
    <cellStyle name="Comma 10 4 3" xfId="11346" xr:uid="{CF71D6F3-483A-4CE8-8F53-E86A03E6F0A1}"/>
    <cellStyle name="Comma 10 4 4" xfId="9387" xr:uid="{0DDACB1B-E77E-4269-A03B-BACDA719B1CB}"/>
    <cellStyle name="Comma 10 4 5" xfId="16396" xr:uid="{7ECFBDF9-2B9C-4CD1-8321-48CCDA75AC62}"/>
    <cellStyle name="Comma 10 5" xfId="7988" xr:uid="{C107C202-3437-4E14-9E28-D546DABFE5DB}"/>
    <cellStyle name="Comma 10 5 2" xfId="11743" xr:uid="{82575A4C-4118-4F9E-AE5B-FD14AB827E32}"/>
    <cellStyle name="Comma 10 5 3" xfId="9881" xr:uid="{70D68729-62EA-4D06-8526-5F5178D18175}"/>
    <cellStyle name="Comma 10 5 4" xfId="16603" xr:uid="{AFCC34EF-C97F-46C3-BE4D-FCEBDC48A124}"/>
    <cellStyle name="Comma 10 6" xfId="7114" xr:uid="{F941A1E1-3E58-49F3-82C0-10DAABAEA7A1}"/>
    <cellStyle name="Comma 10 6 2" xfId="10316" xr:uid="{157BFDC9-97A8-4F75-9DCC-10DC5E170421}"/>
    <cellStyle name="Comma 10 7" xfId="8853" xr:uid="{96050EBA-44B9-4D8D-8075-1797FB334F7A}"/>
    <cellStyle name="Comma 10 8" xfId="16025" xr:uid="{2F45E97D-0F24-46A3-BC0F-3DEAE6C90715}"/>
    <cellStyle name="Comma 10 9" xfId="7001" xr:uid="{0B832A49-71B9-4D77-9374-19482C8060FE}"/>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3" xfId="6536" xr:uid="{040E7C66-4434-4992-B1B9-05CA7174C742}"/>
    <cellStyle name="Comma 11 2 2 2 4" xfId="8619" xr:uid="{F7271539-5700-4B04-9ABB-9343C22D07E1}"/>
    <cellStyle name="Comma 11 2 2 2 5" xfId="12564" xr:uid="{9EFCB6E1-9206-45CA-AF5A-45C07D7B03E8}"/>
    <cellStyle name="Comma 11 2 2 2 6" xfId="17339" xr:uid="{F7B93D2C-62C6-4E47-94A1-21DFD8977B05}"/>
    <cellStyle name="Comma 11 2 2 3" xfId="6649" xr:uid="{26FE8C57-9BBC-492B-AE81-6106276C447A}"/>
    <cellStyle name="Comma 11 2 2 3 2" xfId="7761" xr:uid="{FED5D954-78E6-4FD1-982A-49E67B06E6E6}"/>
    <cellStyle name="Comma 11 2 2 3 3" xfId="8727" xr:uid="{04CE2C65-ED1B-4BD1-97ED-A39E23C28335}"/>
    <cellStyle name="Comma 11 2 2 3 4" xfId="11155" xr:uid="{E0256BA9-9E05-45CE-823B-38FF94D6D33F}"/>
    <cellStyle name="Comma 11 2 2 4" xfId="6434" xr:uid="{B4AC4EB7-516C-4446-ACE3-91C3254EA1A2}"/>
    <cellStyle name="Comma 11 2 2 5" xfId="8517" xr:uid="{2B1AFEA7-593A-443D-811A-C560C11EFEE8}"/>
    <cellStyle name="Comma 11 2 2 6" xfId="9654" xr:uid="{D95D0356-E73E-4A6E-8D3E-DB3FFEE97533}"/>
    <cellStyle name="Comma 11 2 2 7" xfId="16306" xr:uid="{1AF04879-92EB-4A48-8A03-2D1608A3109A}"/>
    <cellStyle name="Comma 11 2 3" xfId="6272" xr:uid="{735C699B-5B97-4C74-91E5-EBFB4CC08151}"/>
    <cellStyle name="Comma 11 2 3 2" xfId="6701" xr:uid="{D16E9932-BFB4-4933-A231-4E927135CD3A}"/>
    <cellStyle name="Comma 11 2 3 2 2" xfId="7580" xr:uid="{ECCFD34C-3EC8-4DBF-B3BA-74919B469537}"/>
    <cellStyle name="Comma 11 2 3 2 3" xfId="8779" xr:uid="{2B7D2E21-1F9A-4074-8B5D-A45F3BC8E80D}"/>
    <cellStyle name="Comma 11 2 3 2 4" xfId="11944" xr:uid="{31A0812F-1EB6-4170-B8BB-587F931AEB03}"/>
    <cellStyle name="Comma 11 2 3 3" xfId="6486" xr:uid="{0D9F3033-8579-494D-AA13-093F5F7160D4}"/>
    <cellStyle name="Comma 11 2 3 4" xfId="8569" xr:uid="{200D43BB-FF3A-4728-95F3-364E43D14DEF}"/>
    <cellStyle name="Comma 11 2 3 5" xfId="9474" xr:uid="{191B619A-2F8D-480E-98D4-E8C3457B89ED}"/>
    <cellStyle name="Comma 11 2 3 6" xfId="16795" xr:uid="{149372B9-76E4-4AB2-A57F-D75A93AE4CA6}"/>
    <cellStyle name="Comma 11 2 4" xfId="6594" xr:uid="{4E4BE02D-9317-4C3E-BA02-337EE5D61831}"/>
    <cellStyle name="Comma 11 2 4 2" xfId="8254" xr:uid="{5ADBEA17-FC7F-41E6-80A7-1DC6035895A0}"/>
    <cellStyle name="Comma 11 2 4 3" xfId="8672" xr:uid="{A44DDA2F-731A-47C9-91E0-C34CB079843C}"/>
    <cellStyle name="Comma 11 2 4 4" xfId="10146" xr:uid="{1AB97F5E-D802-45BA-AFAF-10FAB2D48742}"/>
    <cellStyle name="Comma 11 2 5" xfId="6379" xr:uid="{F00C71A6-91CF-48B1-A5FC-0FA165096A4A}"/>
    <cellStyle name="Comma 11 2 5 2" xfId="7379" xr:uid="{4F924FDF-03A1-4279-9702-E6DCA7523E32}"/>
    <cellStyle name="Comma 11 2 5 3" xfId="10581" xr:uid="{6E0AF7EE-DB30-4E78-8662-8CF2443FE217}"/>
    <cellStyle name="Comma 11 2 6" xfId="8462" xr:uid="{2D2E7722-6EA5-487A-957F-F190C081ED1F}"/>
    <cellStyle name="Comma 11 2 7" xfId="9278" xr:uid="{C1A759AE-918B-4E06-BC6A-DC64D465E6F7}"/>
    <cellStyle name="Comma 11 2 8" xfId="16125" xr:uid="{F8F07484-8880-4D32-90ED-31D4A483EC30}"/>
    <cellStyle name="Comma 11 2 9" xfId="6158" xr:uid="{C7E709D9-FDA5-4BA0-983B-A8B785A20DB3}"/>
    <cellStyle name="Comma 11 3" xfId="4526" xr:uid="{E593A1DE-287A-4DB0-9B3A-CE7E12B0DF64}"/>
    <cellStyle name="Comma 11 3 2" xfId="6626" xr:uid="{238F8120-93ED-46D1-8B45-3E58CD101094}"/>
    <cellStyle name="Comma 11 3 2 2" xfId="7670" xr:uid="{A0BFF53B-30F0-4930-8050-F3AC9EB965B2}"/>
    <cellStyle name="Comma 11 3 2 3" xfId="8704" xr:uid="{229D4A6D-9995-4AAB-A0C7-C9E92D750CBE}"/>
    <cellStyle name="Comma 11 3 2 4" xfId="12298" xr:uid="{0006B9EA-C7AC-4B21-8BDD-882366413A69}"/>
    <cellStyle name="Comma 11 3 2 5" xfId="17082" xr:uid="{0875C02F-B0A9-434B-B98D-53A8455E558D}"/>
    <cellStyle name="Comma 11 3 3" xfId="6411" xr:uid="{A533BA78-6542-468C-AC77-68A9AA565179}"/>
    <cellStyle name="Comma 11 3 3 2" xfId="10895" xr:uid="{7FFAC01C-B49A-47CB-A4DD-52D9480125E4}"/>
    <cellStyle name="Comma 11 3 4" xfId="8494" xr:uid="{82D82161-9A82-45BC-A60F-12729615541B}"/>
    <cellStyle name="Comma 11 3 5" xfId="9564" xr:uid="{FFEFE05C-0ED5-4863-B9CB-C7BDB3667A3C}"/>
    <cellStyle name="Comma 11 3 6" xfId="16218" xr:uid="{9C48AF5B-0501-450E-B465-A2B2FB0AB18C}"/>
    <cellStyle name="Comma 11 3 7" xfId="6197" xr:uid="{D6548D45-6FB1-47AA-B691-D5F869DFF68F}"/>
    <cellStyle name="Comma 11 4" xfId="6248" xr:uid="{F2FCA802-7D76-48C7-A8A3-C126C4B6CA1D}"/>
    <cellStyle name="Comma 11 4 2" xfId="6677" xr:uid="{F8BD10F3-0995-4D3B-B7DC-2926C534DB1B}"/>
    <cellStyle name="Comma 11 4 2 2" xfId="7489" xr:uid="{F78FD7A6-9609-4C53-9A06-3B59DAA92B11}"/>
    <cellStyle name="Comma 11 4 2 3" xfId="8755" xr:uid="{225E3C94-3A86-47F3-BCBA-087AF8A64C3C}"/>
    <cellStyle name="Comma 11 4 2 4" xfId="12739" xr:uid="{6358E02D-F01C-4940-B0DA-6ADA9A2A3C39}"/>
    <cellStyle name="Comma 11 4 2 5" xfId="17514" xr:uid="{B703390E-1E06-4849-85EF-F77082489D63}"/>
    <cellStyle name="Comma 11 4 3" xfId="6462" xr:uid="{C697AC02-C503-4550-B87C-A707C6927175}"/>
    <cellStyle name="Comma 11 4 3 2" xfId="11347" xr:uid="{E3BE705F-BE63-4A07-AC11-10E720BCF4B0}"/>
    <cellStyle name="Comma 11 4 4" xfId="8545" xr:uid="{7F314182-F9C7-41D3-AE3A-D9F10AD9D861}"/>
    <cellStyle name="Comma 11 4 5" xfId="9384" xr:uid="{39B3E440-190F-4323-90E0-3E573AB14571}"/>
    <cellStyle name="Comma 11 4 6" xfId="16397" xr:uid="{A558D123-EF66-4810-991D-BA5D08AF5BC3}"/>
    <cellStyle name="Comma 11 5" xfId="6570" xr:uid="{20EC3B82-BD64-4702-A6D2-4BF08FA814E0}"/>
    <cellStyle name="Comma 11 5 2" xfId="7854" xr:uid="{7BEBB221-F8C5-4100-A980-97F43E23B16D}"/>
    <cellStyle name="Comma 11 5 2 2" xfId="11740" xr:uid="{88071BC6-523C-4B42-B9E5-50AE87555AE0}"/>
    <cellStyle name="Comma 11 5 3" xfId="7018" xr:uid="{7F7C21A4-A005-4295-9BF3-C2B90D7A6580}"/>
    <cellStyle name="Comma 11 5 4" xfId="9748" xr:uid="{8F3ECFAA-9F68-42BD-AA60-B10B4C88913D}"/>
    <cellStyle name="Comma 11 5 5" xfId="16600" xr:uid="{97F3CF2D-43A7-4620-AE2B-0AA9DB5FD3DD}"/>
    <cellStyle name="Comma 11 6" xfId="6355" xr:uid="{801AA987-B3FE-462A-ABBB-D390388BDC81}"/>
    <cellStyle name="Comma 11 6 2" xfId="7099" xr:uid="{FE6CFAFF-2D8A-4623-AE60-4E5180EAB5D8}"/>
    <cellStyle name="Comma 11 6 3" xfId="10311" xr:uid="{35853F63-EE59-4B89-90B6-8F1D8AB2C11B}"/>
    <cellStyle name="Comma 11 7" xfId="8844" xr:uid="{1BD034CC-0580-4D5F-B2A5-46FCA8B7B32C}"/>
    <cellStyle name="Comma 11 8" xfId="16022" xr:uid="{B69CB5B8-B5A4-4D04-9829-597D472C65C7}"/>
    <cellStyle name="Comma 11 9" xfId="6130" xr:uid="{EE79B670-5FF4-44ED-954F-743139A9FC5A}"/>
    <cellStyle name="Comma 12" xfId="1373" xr:uid="{9DC2233A-527F-41F9-A8C5-D4816A90997C}"/>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3" xfId="11158" xr:uid="{19EBBDF8-869C-4184-9621-45980E81E2EA}"/>
    <cellStyle name="Comma 12 2 2 4" xfId="9657" xr:uid="{C975DBC9-7243-4B04-9F65-77597723AB77}"/>
    <cellStyle name="Comma 12 2 2 5" xfId="16309" xr:uid="{13E7162C-7642-4FD2-9CD5-74432C7FF0EA}"/>
    <cellStyle name="Comma 12 2 3" xfId="7583" xr:uid="{8C91A728-4BC1-43B8-B58B-0874D12F83B6}"/>
    <cellStyle name="Comma 12 2 3 2" xfId="11950" xr:uid="{165C885E-4E81-4843-8725-F864A476FFE3}"/>
    <cellStyle name="Comma 12 2 3 3" xfId="9477" xr:uid="{7C7FDB21-2918-4BB6-9E43-366072DE6049}"/>
    <cellStyle name="Comma 12 2 3 4" xfId="16800" xr:uid="{775C5D97-8814-4524-A556-BD0E58300C36}"/>
    <cellStyle name="Comma 12 2 4" xfId="8258" xr:uid="{3B5CD87A-772D-4667-8D3B-61024A0C14A0}"/>
    <cellStyle name="Comma 12 2 4 2" xfId="10150" xr:uid="{D7EE5619-F483-4580-92D0-947BA126BC1E}"/>
    <cellStyle name="Comma 12 2 5" xfId="10587" xr:uid="{EC902203-8DBE-4610-AEDF-C40D25078F38}"/>
    <cellStyle name="Comma 12 2 6" xfId="9281" xr:uid="{53A96A51-60F7-4B76-A044-21F6A6E2BB50}"/>
    <cellStyle name="Comma 12 2 7" xfId="16128" xr:uid="{B27F004D-F295-4CE6-A740-B70F60D07F2C}"/>
    <cellStyle name="Comma 12 2 8" xfId="7382" xr:uid="{53CB64DC-BEE3-4A1D-893B-70134E5AACB1}"/>
    <cellStyle name="Comma 12 3" xfId="4749" xr:uid="{9454280F-90CA-4301-91A0-52DA312BE48E}"/>
    <cellStyle name="Comma 12 3 2" xfId="12314" xr:uid="{484A8C27-F8A6-4639-A15D-87B404A9E8B0}"/>
    <cellStyle name="Comma 12 3 2 2" xfId="17098" xr:uid="{0D1915A6-51AA-42DC-8EDF-B138A0680D18}"/>
    <cellStyle name="Comma 12 3 3" xfId="10912" xr:uid="{46F19766-3DB2-4C81-8EC6-08EF322A809C}"/>
    <cellStyle name="Comma 12 3 4" xfId="9568" xr:uid="{D793C21C-7E76-40F1-8CF2-31FDE0775C57}"/>
    <cellStyle name="Comma 12 3 5" xfId="16221" xr:uid="{B4630B2D-C1A8-40AC-9049-8DD9D916292D}"/>
    <cellStyle name="Comma 12 3 6" xfId="7675" xr:uid="{7B517676-C042-49F1-B1D7-9F1BC9401386}"/>
    <cellStyle name="Comma 12 4" xfId="7494" xr:uid="{9370F4C5-16DE-4D43-8C09-1B89332164DE}"/>
    <cellStyle name="Comma 12 4 2" xfId="12740" xr:uid="{E83D3C0B-C35B-47F0-8A8B-EA1708C115B2}"/>
    <cellStyle name="Comma 12 4 2 2" xfId="17515" xr:uid="{3B83AC0E-3797-44C3-B650-AD1CE6EC6814}"/>
    <cellStyle name="Comma 12 4 3" xfId="11348" xr:uid="{BC09382A-5855-415B-B7B8-DDACF4D30005}"/>
    <cellStyle name="Comma 12 4 4" xfId="9388" xr:uid="{5A69104C-6FA9-4F08-A505-FC365C8A8F5A}"/>
    <cellStyle name="Comma 12 4 5" xfId="16398" xr:uid="{CBB1C044-0F36-4218-9B30-A309200335AF}"/>
    <cellStyle name="Comma 12 5" xfId="7989" xr:uid="{B1BD69AC-FC36-4A7C-A043-358BAF47A151}"/>
    <cellStyle name="Comma 12 5 2" xfId="11744" xr:uid="{BC6C775B-C0BD-4F84-BECB-6739567BCDE6}"/>
    <cellStyle name="Comma 12 5 3" xfId="9882" xr:uid="{709ED69B-C70D-4D6C-81AF-488A59F6F3BD}"/>
    <cellStyle name="Comma 12 5 4" xfId="16604" xr:uid="{8D31FF38-D367-415F-AA7B-5CF35CC22566}"/>
    <cellStyle name="Comma 12 6" xfId="7115" xr:uid="{3A12DBD0-C44D-45F6-B5AD-C42FA8E9F522}"/>
    <cellStyle name="Comma 12 6 2" xfId="10317" xr:uid="{74C16F39-912F-4E07-AE64-A32E977B2BEF}"/>
    <cellStyle name="Comma 12 7" xfId="8854" xr:uid="{8AAF0104-29F6-4F85-B51D-CC63E11F18D2}"/>
    <cellStyle name="Comma 12 8" xfId="16026" xr:uid="{8322CDB6-5F4C-4F23-89B7-F4441DC76137}"/>
    <cellStyle name="Comma 12 9" xfId="7021" xr:uid="{8D31368E-296E-4286-AC06-460A8EBCB860}"/>
    <cellStyle name="Comma 13" xfId="1381" xr:uid="{89CD52EB-1067-4FA2-AD3C-73DF720449BD}"/>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3" xfId="11159" xr:uid="{49F16B49-C0CB-4B41-85D8-4718A3A038C3}"/>
    <cellStyle name="Comma 13 2 2 4" xfId="9658" xr:uid="{77020554-3D6E-4CDC-893B-895F10799FFB}"/>
    <cellStyle name="Comma 13 2 2 5" xfId="16310" xr:uid="{77D712AE-3361-4910-9494-8051025A2715}"/>
    <cellStyle name="Comma 13 2 3" xfId="7584" xr:uid="{3755BDF5-A332-41B1-913E-C6CB38A5EF86}"/>
    <cellStyle name="Comma 13 2 3 2" xfId="11951" xr:uid="{E1C68317-8E95-4EB4-A365-0CBDD4E1C764}"/>
    <cellStyle name="Comma 13 2 3 3" xfId="9478" xr:uid="{DA1D5FCD-F551-44A2-BC59-85DB8BC4C32E}"/>
    <cellStyle name="Comma 13 2 3 4" xfId="16801" xr:uid="{46DE6BC9-0E7F-4BCE-AC77-E975781375FB}"/>
    <cellStyle name="Comma 13 2 4" xfId="8259" xr:uid="{E7ACFEAF-E4E7-43F7-B34A-5D17626A0106}"/>
    <cellStyle name="Comma 13 2 4 2" xfId="10151" xr:uid="{10914C67-7D38-4E43-8046-ECCE72EFE79B}"/>
    <cellStyle name="Comma 13 2 5" xfId="10588" xr:uid="{7801A38F-4FE2-4D7E-8CA0-9C2339987BF0}"/>
    <cellStyle name="Comma 13 2 6" xfId="9282" xr:uid="{EF06E5F2-9A15-47A5-90EF-B4AD3135E56C}"/>
    <cellStyle name="Comma 13 2 7" xfId="16129" xr:uid="{193BB6E2-BB50-4D21-90DB-6A38A78484BA}"/>
    <cellStyle name="Comma 13 2 8" xfId="7383" xr:uid="{ACDE1685-664D-4BD9-AD96-834B22DB7ADC}"/>
    <cellStyle name="Comma 13 3" xfId="4750" xr:uid="{2F839EAD-285F-4DF9-9F7E-A50AAA85CCF3}"/>
    <cellStyle name="Comma 13 3 2" xfId="12315" xr:uid="{FDA583C9-E03B-4100-9BBD-F2E47FD64A8C}"/>
    <cellStyle name="Comma 13 3 2 2" xfId="17099" xr:uid="{FAF2AB78-E7F3-4017-9155-0D34ECC2AA0D}"/>
    <cellStyle name="Comma 13 3 3" xfId="10913" xr:uid="{FEED0EEB-0F98-47BB-8867-46A56E82AF04}"/>
    <cellStyle name="Comma 13 3 4" xfId="9569" xr:uid="{DC637400-174A-498C-8475-330CE51B9C28}"/>
    <cellStyle name="Comma 13 3 5" xfId="16222" xr:uid="{BF89E2EC-6AB0-4B69-93AB-8DDB1C881E62}"/>
    <cellStyle name="Comma 13 3 6" xfId="7676" xr:uid="{8401907D-EEC2-4958-9673-069EB0217DC0}"/>
    <cellStyle name="Comma 13 4" xfId="7495" xr:uid="{04A45C8A-BD0A-4295-9EA0-4194AF72706C}"/>
    <cellStyle name="Comma 13 4 2" xfId="12741" xr:uid="{C40D73E8-5517-4BEC-8CA5-E68BF6917AE6}"/>
    <cellStyle name="Comma 13 4 2 2" xfId="17516" xr:uid="{2E02EB46-F31C-4BFD-9BF6-A3959BBC8138}"/>
    <cellStyle name="Comma 13 4 3" xfId="11349" xr:uid="{5200D630-4586-423E-AA61-7AC00862F20A}"/>
    <cellStyle name="Comma 13 4 4" xfId="9389" xr:uid="{C0F59820-EF1B-46C2-BF32-FAC2BB8B542D}"/>
    <cellStyle name="Comma 13 4 5" xfId="16399" xr:uid="{A1946CD2-6863-435F-97EB-6027584A521F}"/>
    <cellStyle name="Comma 13 5" xfId="7990" xr:uid="{163DE516-27F8-450B-9110-B7E55A237EC4}"/>
    <cellStyle name="Comma 13 5 2" xfId="11745" xr:uid="{AA678824-4531-434B-8AF1-8B649329F6D5}"/>
    <cellStyle name="Comma 13 5 3" xfId="9883" xr:uid="{F5F5CFC2-D1C3-4EBE-83BE-CA08FAE76FAC}"/>
    <cellStyle name="Comma 13 5 4" xfId="16605" xr:uid="{6C87D237-F1EA-410F-B388-2FC215E47F5C}"/>
    <cellStyle name="Comma 13 6" xfId="7116" xr:uid="{ABBB5D25-CCC1-45C5-BB10-61AC6902AE31}"/>
    <cellStyle name="Comma 13 6 2" xfId="10318" xr:uid="{961FD413-583A-427F-B9D3-D1216088CDE5}"/>
    <cellStyle name="Comma 13 7" xfId="8855" xr:uid="{E41B33E1-8B67-4077-9D87-8B9078433CE0}"/>
    <cellStyle name="Comma 13 8" xfId="16027" xr:uid="{53D74F60-C4BA-403C-9859-028B517978BB}"/>
    <cellStyle name="Comma 13 9" xfId="7024" xr:uid="{0E2A2D7E-39A6-4AFA-9ADD-7BB9621BC8C9}"/>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3" xfId="16400" xr:uid="{7B8BF1C6-B109-43C4-BFBF-A0A0FE2D6953}"/>
    <cellStyle name="Comma 14 3" xfId="12188" xr:uid="{ADA53709-DD61-489D-BC83-F3AB97CE9863}"/>
    <cellStyle name="Comma 14 3 2" xfId="16984" xr:uid="{B60985D2-408F-4228-8329-173722D8773E}"/>
    <cellStyle name="Comma 14 4" xfId="10785" xr:uid="{0C981402-4B56-4883-AFB2-72B65D8E5924}"/>
    <cellStyle name="Comma 14 5" xfId="16214" xr:uid="{37C61E28-BD4A-467B-9CF1-99DD0B3D0E55}"/>
    <cellStyle name="Comma 14 6" xfId="7026" xr:uid="{7543959B-B04B-4ED9-9118-9E3227FE35B9}"/>
    <cellStyle name="Comma 15" xfId="7028" xr:uid="{CD729D1F-3362-45DE-8948-5B404A4D11C6}"/>
    <cellStyle name="Comma 15 2" xfId="12296" xr:uid="{CA480728-EADB-498C-83E5-DD8CDA4CCB45}"/>
    <cellStyle name="Comma 15 2 2" xfId="17080" xr:uid="{3C0AEC22-B836-4DA7-A562-2D35F55B2F88}"/>
    <cellStyle name="Comma 15 3" xfId="10893" xr:uid="{33327CCB-326A-4D09-AA72-0F0A7E30B60C}"/>
    <cellStyle name="Comma 15 4" xfId="16217" xr:uid="{4506E921-7AEA-4654-9BC8-60A850DCFDA9}"/>
    <cellStyle name="Comma 16" xfId="6969" xr:uid="{FE898618-15E0-435B-AD81-C39A495D6C11}"/>
    <cellStyle name="Comma 16 2" xfId="12917" xr:uid="{0D742FA2-889A-4B8B-BD62-2E3942FAACE7}"/>
    <cellStyle name="Comma 16 2 2" xfId="17615" xr:uid="{27EC7AB6-F997-46BB-9562-AC4EB2CDF5F1}"/>
    <cellStyle name="Comma 16 3" xfId="11709" xr:uid="{531975B6-27CD-4032-B0BF-9E1DAFA886F2}"/>
    <cellStyle name="Comma 16 4" xfId="16586" xr:uid="{D8DC30CA-64B7-4C1E-BE41-0AA4516FF5FA}"/>
    <cellStyle name="Comma 17" xfId="7032" xr:uid="{38C8CB30-65E3-4D06-AC3B-F84D6478A0DF}"/>
    <cellStyle name="Comma 17 2" xfId="12743" xr:uid="{C57750F6-CC06-49B0-8715-DB611B70E164}"/>
    <cellStyle name="Comma 17 2 2" xfId="17518" xr:uid="{4D2DA7AD-EB51-422D-B978-3F071D050380}"/>
    <cellStyle name="Comma 17 3" xfId="11351" xr:uid="{5DF38506-E755-41B8-8861-1836364842DA}"/>
    <cellStyle name="Comma 17 4" xfId="16401" xr:uid="{F5B1CBB0-E809-455D-9A38-750BA5F8E548}"/>
    <cellStyle name="Comma 18" xfId="7085" xr:uid="{7E0BC8DA-6B9F-46DF-8BAA-99B1C8F3F0B3}"/>
    <cellStyle name="Comma 18 2" xfId="12744" xr:uid="{0DF5E34A-5757-4641-8741-2122FA6ACA9B}"/>
    <cellStyle name="Comma 18 2 2" xfId="17519" xr:uid="{B06B391F-3A0B-4DA8-BC61-0EE498E36C22}"/>
    <cellStyle name="Comma 18 3" xfId="11352" xr:uid="{29C09548-0F84-4213-9773-F0666466757B}"/>
    <cellStyle name="Comma 18 4" xfId="16402" xr:uid="{4C4D542F-749B-45C8-AA1D-957B517F1A43}"/>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3" xfId="16595" xr:uid="{F5F6D5B2-CE42-4F09-9418-CA2636C9BE30}"/>
    <cellStyle name="Comma 19 3" xfId="12914" xr:uid="{F7B054A7-FCD2-4ADF-89AB-6E65419FBFB5}"/>
    <cellStyle name="Comma 19 3 2" xfId="17612" xr:uid="{531A7FAC-BEED-42AE-B172-A0D50E4002B2}"/>
    <cellStyle name="Comma 19 4" xfId="1372" xr:uid="{1B08F429-2693-4B84-83D3-A716E33BE8E5}"/>
    <cellStyle name="Comma 19 4 2" xfId="11703" xr:uid="{02FF842D-9649-499A-99A8-B541A177BF45}"/>
    <cellStyle name="Comma 19 5" xfId="16583" xr:uid="{73E1C9E8-814E-495A-8274-2D927CCE1DD0}"/>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3" xfId="11161" xr:uid="{2CFFC3AC-A046-4C38-A523-09D41E12B756}"/>
    <cellStyle name="Comma 2 10 2 2 4" xfId="9660" xr:uid="{36ADFFCC-8373-485F-A8E0-770B49FA688B}"/>
    <cellStyle name="Comma 2 10 2 2 5" xfId="16312" xr:uid="{65535937-A1B9-4E7A-BBDC-3C12BACCE668}"/>
    <cellStyle name="Comma 2 10 2 3" xfId="7586" xr:uid="{43F938EC-D879-4DEC-9672-45BE574C182F}"/>
    <cellStyle name="Comma 2 10 2 3 2" xfId="11953" xr:uid="{CC9A6211-E08D-43C1-8490-047ED38C7C55}"/>
    <cellStyle name="Comma 2 10 2 3 3" xfId="9480" xr:uid="{738ED48E-F257-4790-B50B-5CB48122A8BB}"/>
    <cellStyle name="Comma 2 10 2 3 4" xfId="16803" xr:uid="{C7B9F801-6CE7-4BCC-9614-3F0328E76B63}"/>
    <cellStyle name="Comma 2 10 2 4" xfId="8261" xr:uid="{EC89E184-C00E-48AB-97F2-04267BDE8E17}"/>
    <cellStyle name="Comma 2 10 2 4 2" xfId="10153" xr:uid="{93E074C6-FFA0-4A7C-B9BF-C5CADE815343}"/>
    <cellStyle name="Comma 2 10 2 5" xfId="10590" xr:uid="{04FF7258-31CD-4D64-976B-62078C1701B6}"/>
    <cellStyle name="Comma 2 10 2 6" xfId="9284" xr:uid="{3E22D129-0FC6-4969-A815-E00C389F7525}"/>
    <cellStyle name="Comma 2 10 2 7" xfId="16131" xr:uid="{DBB5D0B8-0C37-4688-9A6B-1BE9083AA40B}"/>
    <cellStyle name="Comma 2 10 2 8" xfId="7385" xr:uid="{B520B1FC-31FA-46D5-AFD7-E7C81F32FDB4}"/>
    <cellStyle name="Comma 2 10 3" xfId="7678" xr:uid="{E815F7FD-6E04-410A-A014-808D7CD82C8F}"/>
    <cellStyle name="Comma 2 10 3 2" xfId="12317" xr:uid="{A4533641-6D9F-4432-B660-87E0B44C0DF1}"/>
    <cellStyle name="Comma 2 10 3 2 2" xfId="17101" xr:uid="{96548D7A-8437-4D31-A980-E57E217858C1}"/>
    <cellStyle name="Comma 2 10 3 3" xfId="10915" xr:uid="{41DEF8E7-E826-4DD1-9B64-E408A1C8D247}"/>
    <cellStyle name="Comma 2 10 3 4" xfId="9571" xr:uid="{C3F62025-BC1F-491A-8482-D60909A08626}"/>
    <cellStyle name="Comma 2 10 3 5" xfId="16224" xr:uid="{F26C2A37-7FD9-4858-8D65-82EADAE3553F}"/>
    <cellStyle name="Comma 2 10 4" xfId="7497" xr:uid="{ED23C16A-060A-4E28-A4C0-5EB0B867FDF2}"/>
    <cellStyle name="Comma 2 10 4 2" xfId="12829" xr:uid="{57FC48DB-9DCA-4C97-9270-D8891C885E3E}"/>
    <cellStyle name="Comma 2 10 4 2 2" xfId="17538" xr:uid="{FC218EEE-6BD5-45D6-A327-49707AB5CC70}"/>
    <cellStyle name="Comma 2 10 4 3" xfId="11555" xr:uid="{9261A3A8-84A3-4C99-B1FC-A9ABDF579C92}"/>
    <cellStyle name="Comma 2 10 4 4" xfId="9391" xr:uid="{B2BB8765-8B4B-4A4F-90A0-FEC815CDB1FB}"/>
    <cellStyle name="Comma 2 10 4 5" xfId="16453" xr:uid="{C4BDE7B1-BFE9-46C9-9037-2636CD748BA8}"/>
    <cellStyle name="Comma 2 10 5" xfId="7992" xr:uid="{CFBEECD1-D423-4F80-A0A7-27460987E251}"/>
    <cellStyle name="Comma 2 10 5 2" xfId="11747" xr:uid="{BD463014-99DE-4D8D-964E-E82C22067E1D}"/>
    <cellStyle name="Comma 2 10 5 3" xfId="9885" xr:uid="{931EE63A-E3A0-4CAE-B594-B018E537429D}"/>
    <cellStyle name="Comma 2 10 5 4" xfId="16607" xr:uid="{6D5B425C-7346-4695-84AD-1B90C788372D}"/>
    <cellStyle name="Comma 2 10 6" xfId="10320" xr:uid="{63FA7CAF-B4F4-4736-B709-6D7B60BCF38D}"/>
    <cellStyle name="Comma 2 10 7" xfId="8857" xr:uid="{28B9B531-7BA3-4659-B938-9D129F4BBDF3}"/>
    <cellStyle name="Comma 2 10 8" xfId="16029" xr:uid="{C85A8997-289D-40AC-9099-2D2A7D06BCB2}"/>
    <cellStyle name="Comma 2 10 9" xfId="7118" xr:uid="{E5E53CBE-2A76-48FE-B4B2-1EEABE34713D}"/>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3" xfId="11162" xr:uid="{C1CEAF12-1FAC-458D-905B-663761A826C5}"/>
    <cellStyle name="Comma 2 11 2 2 4" xfId="9661" xr:uid="{B1C878EC-75C8-4F90-A5BA-2EB52A3A3126}"/>
    <cellStyle name="Comma 2 11 2 2 5" xfId="16313" xr:uid="{866CD3B4-D0DF-44DB-BFDB-EB7B27A2561B}"/>
    <cellStyle name="Comma 2 11 2 3" xfId="7587" xr:uid="{57C96CF7-D596-4B64-944C-6A4994098E17}"/>
    <cellStyle name="Comma 2 11 2 3 2" xfId="11954" xr:uid="{DC5D08CD-178E-4D7C-BB39-B1488F2E7C0A}"/>
    <cellStyle name="Comma 2 11 2 3 3" xfId="9481" xr:uid="{B33E83B7-54EA-4E61-8F62-6F5EA83AFB6E}"/>
    <cellStyle name="Comma 2 11 2 3 4" xfId="16804" xr:uid="{D5399000-4C05-40A9-AB29-260AF5E0919F}"/>
    <cellStyle name="Comma 2 11 2 4" xfId="8262" xr:uid="{E8C84D24-BC8E-47A4-919D-8BE765380116}"/>
    <cellStyle name="Comma 2 11 2 4 2" xfId="10154" xr:uid="{52AB5FEB-AFCB-4922-A4A5-FE4E9F579B88}"/>
    <cellStyle name="Comma 2 11 2 5" xfId="10591" xr:uid="{4C9225B0-EECC-428F-A933-7A4439D1A39A}"/>
    <cellStyle name="Comma 2 11 2 6" xfId="9285" xr:uid="{CEF5B88A-98CF-421C-BA3A-C3E46EF2B337}"/>
    <cellStyle name="Comma 2 11 2 7" xfId="16132" xr:uid="{91842EFE-DC29-4721-987B-A5A936CCE4FA}"/>
    <cellStyle name="Comma 2 11 2 8" xfId="7386" xr:uid="{11291610-6B2E-49C7-8B37-1BC2BD891A6D}"/>
    <cellStyle name="Comma 2 11 3" xfId="7679" xr:uid="{823CFC15-C3E2-4C68-A0F4-A315E7E5C8B6}"/>
    <cellStyle name="Comma 2 11 3 2" xfId="12318" xr:uid="{14781FAD-B2C4-48F8-975C-6A670691C37A}"/>
    <cellStyle name="Comma 2 11 3 2 2" xfId="17102" xr:uid="{EC53EBA3-086C-432F-9EF7-F58D8926E9E1}"/>
    <cellStyle name="Comma 2 11 3 3" xfId="10916" xr:uid="{466984DF-B99A-4121-923B-4C532BE9757B}"/>
    <cellStyle name="Comma 2 11 3 4" xfId="9572" xr:uid="{726D13A0-F881-49C1-9982-CB47EFE839EA}"/>
    <cellStyle name="Comma 2 11 3 5" xfId="16225" xr:uid="{F0D0A0A6-7FFD-4CD8-8DBA-E0D974AD2581}"/>
    <cellStyle name="Comma 2 11 4" xfId="7498" xr:uid="{46AA4DE0-CDB6-479D-9A8B-958680B33CBA}"/>
    <cellStyle name="Comma 2 11 4 2" xfId="12830" xr:uid="{CD4AADB8-A2A7-4F45-AA89-63C037D5E1F9}"/>
    <cellStyle name="Comma 2 11 4 2 2" xfId="17539" xr:uid="{A198DF37-9A6E-4D96-B387-26CC1D4CA96A}"/>
    <cellStyle name="Comma 2 11 4 3" xfId="11556" xr:uid="{24ACE87F-2A85-4411-9808-D677AF5CF5E7}"/>
    <cellStyle name="Comma 2 11 4 4" xfId="9392" xr:uid="{B0A8CDA1-3EE1-466E-91EA-CD2E5A024AE4}"/>
    <cellStyle name="Comma 2 11 4 5" xfId="16454" xr:uid="{D6D995BC-27CE-419C-9F12-D81B38671C10}"/>
    <cellStyle name="Comma 2 11 5" xfId="7993" xr:uid="{3966A7E4-6E96-4B1E-89F9-2F684B2BCCEE}"/>
    <cellStyle name="Comma 2 11 5 2" xfId="11748" xr:uid="{A259F429-10FF-40C1-8A7D-0D9B827A5CBC}"/>
    <cellStyle name="Comma 2 11 5 3" xfId="9886" xr:uid="{4CBAF94B-8104-4A56-88FC-C73C0C632D07}"/>
    <cellStyle name="Comma 2 11 5 4" xfId="16608" xr:uid="{FE787253-6A37-45E4-A42D-0DE3D85DDD2A}"/>
    <cellStyle name="Comma 2 11 6" xfId="10321" xr:uid="{4D4C1015-5FDA-49D3-8DC9-E5A8585EE407}"/>
    <cellStyle name="Comma 2 11 7" xfId="8858" xr:uid="{09E60C8A-E13A-4F8F-83F4-F2F0E5A6D086}"/>
    <cellStyle name="Comma 2 11 8" xfId="16030" xr:uid="{05583CB6-B119-466C-936C-BF864FC0AAA9}"/>
    <cellStyle name="Comma 2 11 9" xfId="7119" xr:uid="{25C8E8BB-EEF1-4123-9925-A908B93C9105}"/>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3" xfId="11163" xr:uid="{65A83BE6-1D2D-40CF-B4A2-37862B8ACA87}"/>
    <cellStyle name="Comma 2 12 2 2 4" xfId="9662" xr:uid="{DD1E5ED0-2E0C-4F34-91B3-5D296BA20CA2}"/>
    <cellStyle name="Comma 2 12 2 2 5" xfId="16314" xr:uid="{8574A0C0-BC83-4B89-A969-8BF093AF7AE4}"/>
    <cellStyle name="Comma 2 12 2 3" xfId="7588" xr:uid="{76FF8326-C6E0-480C-803C-9B2AB497B1C2}"/>
    <cellStyle name="Comma 2 12 2 3 2" xfId="11955" xr:uid="{39E8D29B-703F-4688-A25F-939A5FD10EA7}"/>
    <cellStyle name="Comma 2 12 2 3 3" xfId="9482" xr:uid="{D44F7B83-6419-4CE2-AB6B-F8A771AC1241}"/>
    <cellStyle name="Comma 2 12 2 3 4" xfId="16805" xr:uid="{64960D45-954D-487D-B860-2F8863F6199F}"/>
    <cellStyle name="Comma 2 12 2 4" xfId="8263" xr:uid="{08CE8DA7-70FD-4A24-AE35-662F5BD47FC1}"/>
    <cellStyle name="Comma 2 12 2 4 2" xfId="10155" xr:uid="{27995811-8124-4C42-8C80-C044637B9365}"/>
    <cellStyle name="Comma 2 12 2 5" xfId="10592" xr:uid="{1D8AECA4-104C-4AC8-BED1-25FDC8007895}"/>
    <cellStyle name="Comma 2 12 2 6" xfId="9286" xr:uid="{AEB2960B-6050-47FB-9655-C61AF7F7B3EF}"/>
    <cellStyle name="Comma 2 12 2 7" xfId="16133" xr:uid="{DAE6471C-85BF-405B-8DDF-654307A71A0B}"/>
    <cellStyle name="Comma 2 12 2 8" xfId="7387" xr:uid="{F56C456F-E56E-4698-82A4-D8864A6F2095}"/>
    <cellStyle name="Comma 2 12 3" xfId="7680" xr:uid="{125670C7-C2AF-4BF7-A08E-1D4801DE0BA5}"/>
    <cellStyle name="Comma 2 12 3 2" xfId="12319" xr:uid="{1BA7224F-8C17-4BDB-8E22-0A68A02121C9}"/>
    <cellStyle name="Comma 2 12 3 2 2" xfId="17103" xr:uid="{20357388-7302-48B5-8290-A4F6398AD976}"/>
    <cellStyle name="Comma 2 12 3 3" xfId="10917" xr:uid="{7987A774-A1B9-448C-97BE-91EF703D234D}"/>
    <cellStyle name="Comma 2 12 3 4" xfId="9573" xr:uid="{4123135D-281E-43C1-9F3D-5B27A71535E4}"/>
    <cellStyle name="Comma 2 12 3 5" xfId="16226" xr:uid="{49760F35-4A50-45A9-876C-8DE2675468DA}"/>
    <cellStyle name="Comma 2 12 4" xfId="7499" xr:uid="{342020EE-612E-4310-B964-6528232C4EED}"/>
    <cellStyle name="Comma 2 12 4 2" xfId="12831" xr:uid="{2368D910-487E-4F67-9BF0-8E4426C100E6}"/>
    <cellStyle name="Comma 2 12 4 2 2" xfId="17540" xr:uid="{B6B0C596-E235-4CF1-BA88-C18BBB7C9406}"/>
    <cellStyle name="Comma 2 12 4 3" xfId="11557" xr:uid="{4B45B47D-856E-4F48-9CCB-1DB97204BFC5}"/>
    <cellStyle name="Comma 2 12 4 4" xfId="9393" xr:uid="{02E656FC-E67B-4D59-85AF-6796F079E51C}"/>
    <cellStyle name="Comma 2 12 4 5" xfId="16455" xr:uid="{0352B69F-03C6-496B-9F3D-C0AD07D7C83E}"/>
    <cellStyle name="Comma 2 12 5" xfId="7994" xr:uid="{8B97B1CA-804F-41FB-B21F-FC17EC68581D}"/>
    <cellStyle name="Comma 2 12 5 2" xfId="11749" xr:uid="{4898B88F-B120-42FE-8E02-DB70AFFF8E62}"/>
    <cellStyle name="Comma 2 12 5 3" xfId="9887" xr:uid="{8C054474-6F96-427D-8C86-5B0E9F8CA342}"/>
    <cellStyle name="Comma 2 12 5 4" xfId="16609" xr:uid="{2E3523AE-B91A-40D0-A3A7-6C315FB48F9C}"/>
    <cellStyle name="Comma 2 12 6" xfId="10322" xr:uid="{DDF1BDBA-8905-43EC-A956-7A941AADC5C8}"/>
    <cellStyle name="Comma 2 12 7" xfId="8859" xr:uid="{C0E71FAC-2B80-4B96-9020-6A3E3C112AD8}"/>
    <cellStyle name="Comma 2 12 8" xfId="16031" xr:uid="{9769DC7E-A67A-498D-9397-E950A1791968}"/>
    <cellStyle name="Comma 2 12 9" xfId="7120" xr:uid="{026D8CE8-2B17-4208-B58E-380D2FC0E5EA}"/>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3" xfId="11164" xr:uid="{E0851597-DC8B-42B4-83DC-EFA5AB5BBAD5}"/>
    <cellStyle name="Comma 2 13 2 2 4" xfId="9663" xr:uid="{80B10D68-1814-4796-AA05-F0ABBFA9CB4F}"/>
    <cellStyle name="Comma 2 13 2 2 5" xfId="16315" xr:uid="{C2EE8119-773E-4285-9A6C-3D23B962A480}"/>
    <cellStyle name="Comma 2 13 2 3" xfId="7589" xr:uid="{BB1D7F3E-5541-46C9-9942-9F97B2E7370E}"/>
    <cellStyle name="Comma 2 13 2 3 2" xfId="11956" xr:uid="{4F113B2D-3935-4CF7-9F9E-841D1B693EE3}"/>
    <cellStyle name="Comma 2 13 2 3 3" xfId="9483" xr:uid="{28F3C96A-44C7-4D68-A8A8-ACD319392CEA}"/>
    <cellStyle name="Comma 2 13 2 3 4" xfId="16806" xr:uid="{A530FA75-D2EA-48BA-8EBE-DDDC3B854E58}"/>
    <cellStyle name="Comma 2 13 2 4" xfId="8264" xr:uid="{AB3AFC18-E896-420E-AC63-C0CE858BE34E}"/>
    <cellStyle name="Comma 2 13 2 4 2" xfId="10156" xr:uid="{F1B17F23-9805-4CAD-BE14-00A3371C5200}"/>
    <cellStyle name="Comma 2 13 2 5" xfId="10593" xr:uid="{4B156545-F6E1-4A14-B570-D7782E26758A}"/>
    <cellStyle name="Comma 2 13 2 6" xfId="9287" xr:uid="{990D56BC-862A-412D-827D-D8C6E7D38667}"/>
    <cellStyle name="Comma 2 13 2 7" xfId="16134" xr:uid="{488EBCC3-4845-46C2-BF87-DE5C5DF8CB17}"/>
    <cellStyle name="Comma 2 13 2 8" xfId="7388" xr:uid="{C55A9715-1DDA-4AB8-9C60-37E1C126BC5F}"/>
    <cellStyle name="Comma 2 13 3" xfId="7681" xr:uid="{3E6F59AC-DCF2-4121-A81B-4A876E44F6E2}"/>
    <cellStyle name="Comma 2 13 3 2" xfId="12320" xr:uid="{81088A1F-E5F7-4000-AC7C-83FD1F62C7F3}"/>
    <cellStyle name="Comma 2 13 3 2 2" xfId="17104" xr:uid="{7DB71960-09E4-4998-97C8-C2BF03621F01}"/>
    <cellStyle name="Comma 2 13 3 3" xfId="10918" xr:uid="{9B1B8F71-55FA-49A3-8A05-7831F22A09B6}"/>
    <cellStyle name="Comma 2 13 3 4" xfId="9574" xr:uid="{3B9C488C-6E79-450B-BBC2-806A4CC6B34C}"/>
    <cellStyle name="Comma 2 13 3 5" xfId="16227" xr:uid="{3ACC6C04-6A42-4B81-80B3-1C9190448EFD}"/>
    <cellStyle name="Comma 2 13 4" xfId="7500" xr:uid="{8080DF49-9389-4DC2-9BF1-71E061C4C4F0}"/>
    <cellStyle name="Comma 2 13 4 2" xfId="12832" xr:uid="{61394DFE-6A21-40C4-A121-AB0082AB712E}"/>
    <cellStyle name="Comma 2 13 4 2 2" xfId="17541" xr:uid="{D79BEFB6-BAB1-4FF0-AB8B-3817ABCCB749}"/>
    <cellStyle name="Comma 2 13 4 3" xfId="11558" xr:uid="{DB89CF53-83F8-4ECA-9238-178B0B456337}"/>
    <cellStyle name="Comma 2 13 4 4" xfId="9394" xr:uid="{107DE088-4757-467F-B1E3-60267488CD73}"/>
    <cellStyle name="Comma 2 13 4 5" xfId="16456" xr:uid="{1E3F95A9-7EED-4D77-B2D1-A98725189FC2}"/>
    <cellStyle name="Comma 2 13 5" xfId="7995" xr:uid="{2CB5FB77-A05B-41E9-9F23-E366C6556C2C}"/>
    <cellStyle name="Comma 2 13 5 2" xfId="11750" xr:uid="{B4E7D4DB-22B4-4381-B2BE-478104E6D422}"/>
    <cellStyle name="Comma 2 13 5 3" xfId="9888" xr:uid="{FB690132-7ECD-42F1-BE2F-6B4AFA239C88}"/>
    <cellStyle name="Comma 2 13 5 4" xfId="16610" xr:uid="{C90EDD9F-B6E9-4460-931A-3E73616BDBC9}"/>
    <cellStyle name="Comma 2 13 6" xfId="10323" xr:uid="{1A0C2A50-FBD6-4DF4-8CA7-9E5D91C0D66B}"/>
    <cellStyle name="Comma 2 13 7" xfId="8860" xr:uid="{4D30A36C-527B-477C-82E4-1E9B2813520D}"/>
    <cellStyle name="Comma 2 13 8" xfId="16032" xr:uid="{30EAD9A3-6C56-43BF-8FB4-6E8297692D9A}"/>
    <cellStyle name="Comma 2 13 9" xfId="7121" xr:uid="{685E6F82-57BF-4CC9-A6BA-4AC638F461C9}"/>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3" xfId="11165" xr:uid="{0EA518B0-D5ED-42AF-82A9-5D855EE6C3A3}"/>
    <cellStyle name="Comma 2 14 2 2 4" xfId="9664" xr:uid="{66803087-E250-4DEE-9707-830C8311BBAF}"/>
    <cellStyle name="Comma 2 14 2 2 5" xfId="16316" xr:uid="{9EC2B9B5-95FF-4D4B-B32C-FFB01D240A86}"/>
    <cellStyle name="Comma 2 14 2 3" xfId="7590" xr:uid="{1D95D45E-09F2-4E2A-899D-F556E1E1F115}"/>
    <cellStyle name="Comma 2 14 2 3 2" xfId="11957" xr:uid="{EE0EB97F-2659-4B4F-AF98-41743D621684}"/>
    <cellStyle name="Comma 2 14 2 3 3" xfId="9484" xr:uid="{6F6C8684-9CC8-4A58-858F-0F85024800E6}"/>
    <cellStyle name="Comma 2 14 2 3 4" xfId="16807" xr:uid="{7F96D039-7DCA-4ABC-A60C-DD4FFD033B47}"/>
    <cellStyle name="Comma 2 14 2 4" xfId="8265" xr:uid="{2404B358-5AF2-4D64-AD7D-4704A95DF71C}"/>
    <cellStyle name="Comma 2 14 2 4 2" xfId="10157" xr:uid="{1FAD0F6B-59C8-4AB3-835E-28B231829863}"/>
    <cellStyle name="Comma 2 14 2 5" xfId="10594" xr:uid="{C9B44900-E401-49FF-8444-0D376326B009}"/>
    <cellStyle name="Comma 2 14 2 6" xfId="9288" xr:uid="{57A0A93A-F987-4F62-8D4A-948B19A06A53}"/>
    <cellStyle name="Comma 2 14 2 7" xfId="16135" xr:uid="{DB86523D-5B9B-48A0-B212-234105F23067}"/>
    <cellStyle name="Comma 2 14 2 8" xfId="7389" xr:uid="{5471516F-2FBA-4481-A3B0-FDFBE84DFA49}"/>
    <cellStyle name="Comma 2 14 3" xfId="7682" xr:uid="{9BC15750-4D7A-4767-BBB9-4064CC81C414}"/>
    <cellStyle name="Comma 2 14 3 2" xfId="12321" xr:uid="{0EAF5C30-C32A-4306-999E-0B71E15DD484}"/>
    <cellStyle name="Comma 2 14 3 2 2" xfId="17105" xr:uid="{09F1AB39-0A7E-480D-8BA4-4486543F9BA1}"/>
    <cellStyle name="Comma 2 14 3 3" xfId="10919" xr:uid="{99E3E2F5-C89F-4B1C-8AEF-E4D78C3B68E4}"/>
    <cellStyle name="Comma 2 14 3 4" xfId="9575" xr:uid="{933561B7-FB0C-4095-8533-E01A16D33A0F}"/>
    <cellStyle name="Comma 2 14 3 5" xfId="16228" xr:uid="{D3643565-BC0D-4C73-A358-1FA6D5FA7E5D}"/>
    <cellStyle name="Comma 2 14 4" xfId="7501" xr:uid="{BCEA023B-D5CC-422F-B36A-922B0514E1E2}"/>
    <cellStyle name="Comma 2 14 4 2" xfId="12833" xr:uid="{5CDF07FC-AF54-456E-A72B-8F5B11D04FB7}"/>
    <cellStyle name="Comma 2 14 4 2 2" xfId="17542" xr:uid="{D547F48E-3C61-4608-A63F-1FA91BDFCDD5}"/>
    <cellStyle name="Comma 2 14 4 3" xfId="11559" xr:uid="{AB6ECBE4-3AF3-4A25-A1BE-23B96B4DC0FF}"/>
    <cellStyle name="Comma 2 14 4 4" xfId="9395" xr:uid="{20C574ED-9B6F-4DBF-A365-33D8A69648B2}"/>
    <cellStyle name="Comma 2 14 4 5" xfId="16457" xr:uid="{926EA0F2-0B66-430E-81A2-7ADF33733B91}"/>
    <cellStyle name="Comma 2 14 5" xfId="7996" xr:uid="{8A283AE8-13FC-44AC-A61C-E6FB088B6B13}"/>
    <cellStyle name="Comma 2 14 5 2" xfId="11751" xr:uid="{54C4A912-B315-4F24-B1BB-893DB8542C0C}"/>
    <cellStyle name="Comma 2 14 5 3" xfId="9889" xr:uid="{F757A78D-8912-4FA9-B77D-AE4AC9E8B9AC}"/>
    <cellStyle name="Comma 2 14 5 4" xfId="16611" xr:uid="{33850B81-1421-40EA-A4EA-CC059D4E5C84}"/>
    <cellStyle name="Comma 2 14 6" xfId="10324" xr:uid="{80734E16-2989-47DF-8B5E-8E0967529E2B}"/>
    <cellStyle name="Comma 2 14 7" xfId="8861" xr:uid="{92BB78DF-E4CA-40FF-BA56-60535A7C4469}"/>
    <cellStyle name="Comma 2 14 8" xfId="16033" xr:uid="{FAE48D31-5940-4D35-A580-613FFF24E97F}"/>
    <cellStyle name="Comma 2 14 9" xfId="7122" xr:uid="{93A6E36D-F7D7-4C6B-938D-C9CFD50F9674}"/>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3" xfId="11166" xr:uid="{FA1F70E7-015A-4F80-BC6D-8C6B563452F2}"/>
    <cellStyle name="Comma 2 15 2 2 4" xfId="9665" xr:uid="{77591504-CDCF-4B9C-A8CD-F769B75E5A81}"/>
    <cellStyle name="Comma 2 15 2 2 5" xfId="16317" xr:uid="{41A3AE42-BFC2-4625-91F3-65D4BE0F7EC2}"/>
    <cellStyle name="Comma 2 15 2 3" xfId="7591" xr:uid="{784E1E2A-AA7A-4529-9BDE-ED44DB6501CA}"/>
    <cellStyle name="Comma 2 15 2 3 2" xfId="11958" xr:uid="{994B6CB4-D9EE-4086-99EA-425624133434}"/>
    <cellStyle name="Comma 2 15 2 3 3" xfId="9485" xr:uid="{C7F41653-70F8-4381-85C1-8ECA2E073CAA}"/>
    <cellStyle name="Comma 2 15 2 3 4" xfId="16808" xr:uid="{48B54941-8290-42E0-802D-72A009F5FC68}"/>
    <cellStyle name="Comma 2 15 2 4" xfId="8266" xr:uid="{2A8CF717-9A9A-4D32-BC4D-E4CC14A5DBAE}"/>
    <cellStyle name="Comma 2 15 2 4 2" xfId="10158" xr:uid="{91E62467-BD04-46DC-AFE0-2BAC126BDF1F}"/>
    <cellStyle name="Comma 2 15 2 5" xfId="10595" xr:uid="{D7C8261F-CEF8-40D6-BE5E-4DECB2A57D62}"/>
    <cellStyle name="Comma 2 15 2 6" xfId="9289" xr:uid="{E22AAB84-6C24-449E-8273-E9F87C6EC20B}"/>
    <cellStyle name="Comma 2 15 2 7" xfId="16136" xr:uid="{2037C50F-AE87-4D7E-8D92-C7222BD3A7A3}"/>
    <cellStyle name="Comma 2 15 2 8" xfId="7390" xr:uid="{F06366C8-CB15-485C-8B7A-C51D9ADC1B75}"/>
    <cellStyle name="Comma 2 15 3" xfId="7683" xr:uid="{5EF73639-5879-46E0-B306-E1F5B3B5CE16}"/>
    <cellStyle name="Comma 2 15 3 2" xfId="12322" xr:uid="{3EB457D9-D29E-42AC-A3C8-291E1B35CC58}"/>
    <cellStyle name="Comma 2 15 3 2 2" xfId="17106" xr:uid="{473DDD46-FA9A-40FC-ACE2-757703DCB2C2}"/>
    <cellStyle name="Comma 2 15 3 3" xfId="10920" xr:uid="{536F019B-C411-420E-BF7F-C585A8601E4D}"/>
    <cellStyle name="Comma 2 15 3 4" xfId="9576" xr:uid="{888FD7C8-733C-46DE-8EE9-72CA82588054}"/>
    <cellStyle name="Comma 2 15 3 5" xfId="16229" xr:uid="{E58689C3-5115-4042-A4FF-F42B6AF044EE}"/>
    <cellStyle name="Comma 2 15 4" xfId="7502" xr:uid="{21BD030F-A151-4597-B17D-F33ED6330020}"/>
    <cellStyle name="Comma 2 15 4 2" xfId="12834" xr:uid="{5502D18D-82CA-44FB-BF0A-8E8ACE522F02}"/>
    <cellStyle name="Comma 2 15 4 2 2" xfId="17543" xr:uid="{8AEB1EF1-D2E4-41A8-AC6D-7D11CA311201}"/>
    <cellStyle name="Comma 2 15 4 3" xfId="11560" xr:uid="{4D21480E-CE2A-4530-B53C-451F2E7A1017}"/>
    <cellStyle name="Comma 2 15 4 4" xfId="9396" xr:uid="{9BB18ED4-D8BA-4E79-893C-AEF7D3B5F711}"/>
    <cellStyle name="Comma 2 15 4 5" xfId="16458" xr:uid="{BA7E3AB9-6942-445F-8772-618160F9C663}"/>
    <cellStyle name="Comma 2 15 5" xfId="7997" xr:uid="{17744DD3-43D8-46A5-BA68-D690EBF004BA}"/>
    <cellStyle name="Comma 2 15 5 2" xfId="11752" xr:uid="{1B8BC348-6EFF-4266-AC5F-D0EA10B953E3}"/>
    <cellStyle name="Comma 2 15 5 3" xfId="9890" xr:uid="{36EB2AF2-D180-4867-BAE2-BBE55BC238E8}"/>
    <cellStyle name="Comma 2 15 5 4" xfId="16612" xr:uid="{98660F09-DCF6-4DE6-B6A2-17312356055D}"/>
    <cellStyle name="Comma 2 15 6" xfId="10325" xr:uid="{2083E5AB-BA14-4992-BC73-CFDD815A7177}"/>
    <cellStyle name="Comma 2 15 7" xfId="8862" xr:uid="{51BC1F91-A6E7-4FA3-B0E4-C1E6C0A980EA}"/>
    <cellStyle name="Comma 2 15 8" xfId="16034" xr:uid="{79C146FF-CC56-4000-86DC-CCB4D7080BF5}"/>
    <cellStyle name="Comma 2 15 9" xfId="7123" xr:uid="{AB53505B-8793-4F54-B1E6-BFB2E8967901}"/>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3" xfId="11167" xr:uid="{46BA8C29-6AC5-4D00-838D-6817F15444FD}"/>
    <cellStyle name="Comma 2 16 2 2 4" xfId="9666" xr:uid="{7DC48D56-B5DD-46AF-A0BB-525F0338BD47}"/>
    <cellStyle name="Comma 2 16 2 2 5" xfId="16318" xr:uid="{CB74AD4B-9062-454B-A9BF-3B476629E5DC}"/>
    <cellStyle name="Comma 2 16 2 3" xfId="7592" xr:uid="{6525E477-DC66-4CF6-9E9E-F66CD30525CA}"/>
    <cellStyle name="Comma 2 16 2 3 2" xfId="11959" xr:uid="{2D85DAC1-913F-41CC-961A-BE2F79348DAD}"/>
    <cellStyle name="Comma 2 16 2 3 3" xfId="9486" xr:uid="{D4966E47-24D5-4C1E-AFBA-DA14A8DA32C7}"/>
    <cellStyle name="Comma 2 16 2 3 4" xfId="16809" xr:uid="{900081C9-8866-44AF-95FE-2E83F7ED7D63}"/>
    <cellStyle name="Comma 2 16 2 4" xfId="8267" xr:uid="{661AD607-2A03-46BB-B244-DC38A2D21888}"/>
    <cellStyle name="Comma 2 16 2 4 2" xfId="10159" xr:uid="{D189AE17-991F-412D-B81F-B06B8AE0488F}"/>
    <cellStyle name="Comma 2 16 2 5" xfId="10596" xr:uid="{99087B1D-9001-4874-889A-04EF2A220B16}"/>
    <cellStyle name="Comma 2 16 2 6" xfId="9290" xr:uid="{F3B6C181-714D-43F1-B233-965C9D642E20}"/>
    <cellStyle name="Comma 2 16 2 7" xfId="16137" xr:uid="{91CBD695-A93F-4C24-9252-E811E9AB57B1}"/>
    <cellStyle name="Comma 2 16 2 8" xfId="7391" xr:uid="{F066F0E5-F8AE-47A4-9314-F953A6871879}"/>
    <cellStyle name="Comma 2 16 3" xfId="7684" xr:uid="{458BDDF0-1C54-4DF8-AD85-C68019065A36}"/>
    <cellStyle name="Comma 2 16 3 2" xfId="12323" xr:uid="{1C61289B-82B6-470E-870A-4BC4A2B3D67E}"/>
    <cellStyle name="Comma 2 16 3 2 2" xfId="17107" xr:uid="{8F576A6B-D67C-48EF-8764-4E780BDF7F99}"/>
    <cellStyle name="Comma 2 16 3 3" xfId="10921" xr:uid="{834A1C51-7ECA-401A-83A6-3168030052C4}"/>
    <cellStyle name="Comma 2 16 3 4" xfId="9577" xr:uid="{A2FFAC09-1C97-4CFA-8423-7AABD3BEE973}"/>
    <cellStyle name="Comma 2 16 3 5" xfId="16230" xr:uid="{7FC5812F-BC0D-4264-BB35-61CF77E9537C}"/>
    <cellStyle name="Comma 2 16 4" xfId="7503" xr:uid="{F54F7224-CF1B-4018-8772-1663957C764A}"/>
    <cellStyle name="Comma 2 16 4 2" xfId="12835" xr:uid="{62EA03A7-E030-4B5B-9483-FB69A90BDEAE}"/>
    <cellStyle name="Comma 2 16 4 2 2" xfId="17544" xr:uid="{C188FEBC-5BBB-48FD-AD47-8705E13F3B3F}"/>
    <cellStyle name="Comma 2 16 4 3" xfId="11561" xr:uid="{65CBC6F1-59A3-42FE-9359-CCA506966BC9}"/>
    <cellStyle name="Comma 2 16 4 4" xfId="9397" xr:uid="{4D0E7276-EDC2-4401-9766-21A0AF63F03E}"/>
    <cellStyle name="Comma 2 16 4 5" xfId="16459" xr:uid="{ADDE4599-6BE8-4AB5-BCAE-65F54719FE24}"/>
    <cellStyle name="Comma 2 16 5" xfId="7998" xr:uid="{6F89B013-A2C8-4ABA-A2FE-C6BF464AD323}"/>
    <cellStyle name="Comma 2 16 5 2" xfId="11753" xr:uid="{B01B11FB-57E7-405A-A508-2B005D52A80C}"/>
    <cellStyle name="Comma 2 16 5 3" xfId="9891" xr:uid="{497BD448-ACDC-4A60-AB9F-EAA52381F924}"/>
    <cellStyle name="Comma 2 16 5 4" xfId="16613" xr:uid="{888F1771-3E7D-4C89-A28D-63846EA7C17D}"/>
    <cellStyle name="Comma 2 16 6" xfId="10326" xr:uid="{5A6ED8D7-EEDF-4FC4-BD9C-2BA26CB29DB3}"/>
    <cellStyle name="Comma 2 16 7" xfId="8863" xr:uid="{5C41E75E-FFA1-47F3-A2C4-A4EA2019FD55}"/>
    <cellStyle name="Comma 2 16 8" xfId="16035" xr:uid="{D46EBA8C-A454-43EF-B9E9-8327AD8CCA68}"/>
    <cellStyle name="Comma 2 16 9" xfId="7124" xr:uid="{BCC2325C-94E4-4872-8691-2DD7A5F49978}"/>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3" xfId="11168" xr:uid="{7C96CC18-F5A1-4A73-884A-00AF4682A3D5}"/>
    <cellStyle name="Comma 2 17 2 2 4" xfId="9667" xr:uid="{1BF95A0D-8E26-4AF0-956B-F4F41C69C407}"/>
    <cellStyle name="Comma 2 17 2 2 5" xfId="16319" xr:uid="{6392906A-6893-4E12-92E6-D21843D20B4E}"/>
    <cellStyle name="Comma 2 17 2 3" xfId="7593" xr:uid="{5892EC92-BAC8-4E88-8CE1-4878B69FD150}"/>
    <cellStyle name="Comma 2 17 2 3 2" xfId="11960" xr:uid="{0FEFB5A1-2070-41B2-B168-315E5677EE98}"/>
    <cellStyle name="Comma 2 17 2 3 3" xfId="9487" xr:uid="{37668C06-5FDC-4FC9-98D7-D174C67FF21C}"/>
    <cellStyle name="Comma 2 17 2 3 4" xfId="16810" xr:uid="{F168635C-039A-43EA-9B82-4871D3E10987}"/>
    <cellStyle name="Comma 2 17 2 4" xfId="8268" xr:uid="{61327827-EB7F-44A1-ABD1-0FF82FB0D3E3}"/>
    <cellStyle name="Comma 2 17 2 4 2" xfId="10160" xr:uid="{4B4EA7AF-6C17-4532-97E3-7C9D4A1D807D}"/>
    <cellStyle name="Comma 2 17 2 5" xfId="10597" xr:uid="{6976AF56-465C-4466-AC70-FAF6E003AFCA}"/>
    <cellStyle name="Comma 2 17 2 6" xfId="9291" xr:uid="{D3AAC740-1D0C-4B52-B78E-64B16B6EE901}"/>
    <cellStyle name="Comma 2 17 2 7" xfId="16138" xr:uid="{4564F80F-3B05-4598-BE20-364676199E07}"/>
    <cellStyle name="Comma 2 17 2 8" xfId="7392" xr:uid="{9FC2EBBC-8E0F-455C-BBE3-338A0E7F7ABB}"/>
    <cellStyle name="Comma 2 17 3" xfId="7685" xr:uid="{7480CD4A-8291-4DC2-A98A-181B118EE5DD}"/>
    <cellStyle name="Comma 2 17 3 2" xfId="12324" xr:uid="{3F46A103-C0C2-4D52-AAC3-08CC7353B0D7}"/>
    <cellStyle name="Comma 2 17 3 2 2" xfId="17108" xr:uid="{489DA47B-9F68-48DE-A4DA-931855659A50}"/>
    <cellStyle name="Comma 2 17 3 3" xfId="10922" xr:uid="{66CDD7FB-F9BF-4733-B952-716D3B5ABD90}"/>
    <cellStyle name="Comma 2 17 3 4" xfId="9578" xr:uid="{E2689532-C054-4FEE-A4C6-61C881B0D728}"/>
    <cellStyle name="Comma 2 17 3 5" xfId="16231" xr:uid="{C78DA2C4-C778-4C60-A1E1-0E0090DEA087}"/>
    <cellStyle name="Comma 2 17 4" xfId="7504" xr:uid="{79782ACB-BEEF-479D-AC12-8D92E1E27A36}"/>
    <cellStyle name="Comma 2 17 4 2" xfId="12836" xr:uid="{352950EC-727A-4BAE-92D4-CFE7F8247532}"/>
    <cellStyle name="Comma 2 17 4 2 2" xfId="17545" xr:uid="{C5E7E8CC-099E-4245-94EB-B7FBCB977A39}"/>
    <cellStyle name="Comma 2 17 4 3" xfId="11562" xr:uid="{4BEA8011-BB98-4075-AE93-122660BE91DD}"/>
    <cellStyle name="Comma 2 17 4 4" xfId="9398" xr:uid="{56A3DC48-19F1-4D5D-A0C2-D432FF2CFD76}"/>
    <cellStyle name="Comma 2 17 4 5" xfId="16460" xr:uid="{10B8ECD2-F410-45F3-9E14-606AA36F3534}"/>
    <cellStyle name="Comma 2 17 5" xfId="7999" xr:uid="{1FB5BFE1-3591-459B-9457-DE4AB5330BEB}"/>
    <cellStyle name="Comma 2 17 5 2" xfId="11754" xr:uid="{D44696BF-8BC9-4135-8676-27B3D6D6C0A3}"/>
    <cellStyle name="Comma 2 17 5 3" xfId="9892" xr:uid="{EFE9F08F-006D-4E74-B8FD-AE0BEB340AA5}"/>
    <cellStyle name="Comma 2 17 5 4" xfId="16614" xr:uid="{789B3F74-93DD-4C0F-843F-0B5D70B69C7D}"/>
    <cellStyle name="Comma 2 17 6" xfId="10327" xr:uid="{FA554212-FBC8-499A-97FE-C2BEE3B29CA9}"/>
    <cellStyle name="Comma 2 17 7" xfId="8864" xr:uid="{1E6D0514-79C3-44E0-9DB3-C4F45F3A96AC}"/>
    <cellStyle name="Comma 2 17 8" xfId="16036" xr:uid="{A12BA10A-D715-457A-B31F-D3B34745D66A}"/>
    <cellStyle name="Comma 2 17 9" xfId="7125" xr:uid="{E3AE0E7C-3D41-4E28-8AFD-C6CCB70C2593}"/>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3" xfId="11169" xr:uid="{9EED038D-B5B8-495A-9B8B-73A62B02E1DE}"/>
    <cellStyle name="Comma 2 18 2 2 4" xfId="9668" xr:uid="{08D30609-74E5-4471-9368-E0C47B1DED63}"/>
    <cellStyle name="Comma 2 18 2 2 5" xfId="16320" xr:uid="{571E34CB-DCEB-4153-AC3B-FE2001501E11}"/>
    <cellStyle name="Comma 2 18 2 3" xfId="7594" xr:uid="{946189BA-92DD-4836-83BE-C5945353D88D}"/>
    <cellStyle name="Comma 2 18 2 3 2" xfId="11961" xr:uid="{E674E026-47F8-4429-A569-C5A8B4A234E2}"/>
    <cellStyle name="Comma 2 18 2 3 3" xfId="9488" xr:uid="{1A4068E0-061B-4140-81DB-CA75652EF1FB}"/>
    <cellStyle name="Comma 2 18 2 3 4" xfId="16811" xr:uid="{EC9FF60D-7845-4F3D-8A42-2D8FF7DA77BB}"/>
    <cellStyle name="Comma 2 18 2 4" xfId="8269" xr:uid="{2E8C6115-5CE1-43E6-AB62-92A6BA6DC24D}"/>
    <cellStyle name="Comma 2 18 2 4 2" xfId="10161" xr:uid="{6CE27630-8B59-4696-B7E7-F12D16840742}"/>
    <cellStyle name="Comma 2 18 2 5" xfId="10598" xr:uid="{0C53038B-4B55-4FEC-92DC-F090D68269EF}"/>
    <cellStyle name="Comma 2 18 2 6" xfId="9292" xr:uid="{7D63E330-2168-4DAC-A91B-AE16D7F16440}"/>
    <cellStyle name="Comma 2 18 2 7" xfId="16139" xr:uid="{7EDFAD77-1E77-407D-A57E-4C60C579ED8D}"/>
    <cellStyle name="Comma 2 18 2 8" xfId="7393" xr:uid="{982E1353-9234-4621-BEC4-35AD9752B4B3}"/>
    <cellStyle name="Comma 2 18 3" xfId="7686" xr:uid="{5FE25568-49B4-40BC-A3B4-71A8737CFFF1}"/>
    <cellStyle name="Comma 2 18 3 2" xfId="12325" xr:uid="{D9B1A952-B0FB-44DD-AF0A-A7DA0C834937}"/>
    <cellStyle name="Comma 2 18 3 2 2" xfId="17109" xr:uid="{91C3CA63-D8E6-4BBA-AD68-BF73DDF583CA}"/>
    <cellStyle name="Comma 2 18 3 3" xfId="10923" xr:uid="{50D82943-3582-4B71-A8F8-8ACB283F7529}"/>
    <cellStyle name="Comma 2 18 3 4" xfId="9579" xr:uid="{8ABF3BE5-DAD3-4759-8550-430BA247129D}"/>
    <cellStyle name="Comma 2 18 3 5" xfId="16232" xr:uid="{576991E2-57FC-49A4-9335-0D13D057D580}"/>
    <cellStyle name="Comma 2 18 4" xfId="7505" xr:uid="{700FBB96-3DE5-450F-A006-7BB1D58134A4}"/>
    <cellStyle name="Comma 2 18 4 2" xfId="12837" xr:uid="{37D2BB0A-DCCB-4AD1-8828-313265B1DDA5}"/>
    <cellStyle name="Comma 2 18 4 2 2" xfId="17546" xr:uid="{95E85E2A-9510-4D8C-84C1-679C9737256E}"/>
    <cellStyle name="Comma 2 18 4 3" xfId="11563" xr:uid="{6DADA45E-1A4C-4F8F-950E-58056F40627B}"/>
    <cellStyle name="Comma 2 18 4 4" xfId="9399" xr:uid="{06BF5201-043F-4FA8-88B3-7E298F0BBE32}"/>
    <cellStyle name="Comma 2 18 4 5" xfId="16461" xr:uid="{727EE261-1C5C-4D51-82FC-28C1B54E94F0}"/>
    <cellStyle name="Comma 2 18 5" xfId="8000" xr:uid="{DFFCAA58-8692-4394-8215-68083BAF8BF3}"/>
    <cellStyle name="Comma 2 18 5 2" xfId="11755" xr:uid="{45D8C6EB-8920-4CC4-8FE3-888627ECCD39}"/>
    <cellStyle name="Comma 2 18 5 3" xfId="9893" xr:uid="{44D296E2-6C9C-47FF-9462-CD13A49511CC}"/>
    <cellStyle name="Comma 2 18 5 4" xfId="16615" xr:uid="{EB09AD63-8CD2-4D40-8139-CDAEC7EACF88}"/>
    <cellStyle name="Comma 2 18 6" xfId="10328" xr:uid="{EECD50AB-F98B-4A8A-B714-EE1D19B928D3}"/>
    <cellStyle name="Comma 2 18 7" xfId="8865" xr:uid="{87A8F590-3E40-4654-B350-EB878D3F154F}"/>
    <cellStyle name="Comma 2 18 8" xfId="16037" xr:uid="{3D18EA53-48C0-4CE0-9FDA-5D5A798D4F0A}"/>
    <cellStyle name="Comma 2 18 9" xfId="7126" xr:uid="{4A4D1DE1-E3E5-4E83-B682-2195573D8796}"/>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3" xfId="11170" xr:uid="{3641B0F2-756C-4EEE-B610-5A4784611088}"/>
    <cellStyle name="Comma 2 19 2 2 4" xfId="9669" xr:uid="{52CB4FAB-5188-4160-9EAF-09C35A24C22E}"/>
    <cellStyle name="Comma 2 19 2 2 5" xfId="16321" xr:uid="{E39E8907-940B-41D6-AE00-27181B6C1183}"/>
    <cellStyle name="Comma 2 19 2 3" xfId="7595" xr:uid="{A0F2F188-B143-4F70-806D-C217C932942D}"/>
    <cellStyle name="Comma 2 19 2 3 2" xfId="11962" xr:uid="{3C4DD287-9F83-46B3-9379-23EC6BEEAC09}"/>
    <cellStyle name="Comma 2 19 2 3 3" xfId="9489" xr:uid="{31B92C6C-FEAB-4E79-A196-E642F9C1A68B}"/>
    <cellStyle name="Comma 2 19 2 3 4" xfId="16812" xr:uid="{1D974F10-48FF-47F9-9A0D-6D23638BBB87}"/>
    <cellStyle name="Comma 2 19 2 4" xfId="8270" xr:uid="{0E087249-2836-4E7F-A711-3862DF7BF668}"/>
    <cellStyle name="Comma 2 19 2 4 2" xfId="10162" xr:uid="{2EA903D8-EF63-41DE-BE24-7AAE91DBCC31}"/>
    <cellStyle name="Comma 2 19 2 5" xfId="10599" xr:uid="{3679909B-DC14-457E-8096-8BE41E1270BF}"/>
    <cellStyle name="Comma 2 19 2 6" xfId="9293" xr:uid="{A9D4CB1A-664B-4A29-A19E-78B0AB7CCEF9}"/>
    <cellStyle name="Comma 2 19 2 7" xfId="16140" xr:uid="{537259AE-6736-4C9B-8438-62EB73C4DE3B}"/>
    <cellStyle name="Comma 2 19 2 8" xfId="7394" xr:uid="{A81A81EC-4A14-42FD-8F56-BB9C9ABC769B}"/>
    <cellStyle name="Comma 2 19 3" xfId="7687" xr:uid="{482ED7DA-BDA3-457F-A974-5F4EE6CD8E02}"/>
    <cellStyle name="Comma 2 19 3 2" xfId="12326" xr:uid="{7A5C8156-FFB8-4DC5-9198-6FADD2831AAC}"/>
    <cellStyle name="Comma 2 19 3 2 2" xfId="17110" xr:uid="{D56AA904-512C-4379-8AB8-33433F209DAB}"/>
    <cellStyle name="Comma 2 19 3 3" xfId="10924" xr:uid="{7B08ED92-1535-421B-A001-9C8580028C52}"/>
    <cellStyle name="Comma 2 19 3 4" xfId="9580" xr:uid="{7C7FEEAD-50CA-43B1-8DA3-48829CBD9EAF}"/>
    <cellStyle name="Comma 2 19 3 5" xfId="16233" xr:uid="{51D0D8B2-4284-42D1-8AB5-DB749BC62678}"/>
    <cellStyle name="Comma 2 19 4" xfId="7506" xr:uid="{F6325741-3AFE-43E8-9035-D13FC04E6E19}"/>
    <cellStyle name="Comma 2 19 4 2" xfId="12838" xr:uid="{B25A535A-DEBB-4AEB-BFFC-17A0CF751758}"/>
    <cellStyle name="Comma 2 19 4 2 2" xfId="17547" xr:uid="{E0F9B9EC-1FFD-4C1D-8914-A789B86B5E04}"/>
    <cellStyle name="Comma 2 19 4 3" xfId="11564" xr:uid="{62AE3F8C-7155-4018-A1DA-06F7FFA83404}"/>
    <cellStyle name="Comma 2 19 4 4" xfId="9400" xr:uid="{E0F99E0F-36D3-473A-A03A-F659139F98CC}"/>
    <cellStyle name="Comma 2 19 4 5" xfId="16462" xr:uid="{8FD71296-91FB-4D02-8362-C3A25A576F06}"/>
    <cellStyle name="Comma 2 19 5" xfId="8001" xr:uid="{03E5E850-16A5-42ED-A8A8-101090169968}"/>
    <cellStyle name="Comma 2 19 5 2" xfId="11756" xr:uid="{AB7EB6B6-ECB0-4F04-9EA0-7DB3D8767BB4}"/>
    <cellStyle name="Comma 2 19 5 3" xfId="9894" xr:uid="{AEEE0B33-BC9F-4AD6-BCD7-3BEB5BFBCAAD}"/>
    <cellStyle name="Comma 2 19 5 4" xfId="16616" xr:uid="{DB31F3DC-2122-4336-A4A1-09650BFCEC98}"/>
    <cellStyle name="Comma 2 19 6" xfId="10329" xr:uid="{417D4349-159F-43A6-837D-535C333BA588}"/>
    <cellStyle name="Comma 2 19 7" xfId="8866" xr:uid="{4344080F-3915-447F-A4C4-FCFB23602C6B}"/>
    <cellStyle name="Comma 2 19 8" xfId="16038" xr:uid="{5AE181E1-DD7F-46B2-85F7-0259642AAECF}"/>
    <cellStyle name="Comma 2 19 9" xfId="7127" xr:uid="{E95D1D3F-5AFC-48B3-91AE-975D076A1FD1}"/>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3" xfId="11172" xr:uid="{EA61AAB9-A1F9-4247-BC76-76981F9F8562}"/>
    <cellStyle name="Comma 2 2 10 2 2 4" xfId="9671" xr:uid="{ABE778C6-BDE7-4216-A409-DC57FEC232D5}"/>
    <cellStyle name="Comma 2 2 10 2 2 5" xfId="16323" xr:uid="{CBE68213-1272-4E8C-BCC8-DD3737B46ADA}"/>
    <cellStyle name="Comma 2 2 10 2 3" xfId="7597" xr:uid="{36DB77B1-8915-426C-BD8E-626B4E3AEAFB}"/>
    <cellStyle name="Comma 2 2 10 2 3 2" xfId="11964" xr:uid="{796DC704-5FDE-4FDF-8E31-AB3ABA2373AE}"/>
    <cellStyle name="Comma 2 2 10 2 3 3" xfId="9491" xr:uid="{19A862CC-A3FA-4A8A-9931-7ED221D6E957}"/>
    <cellStyle name="Comma 2 2 10 2 3 4" xfId="16814" xr:uid="{0FD6CF1F-3460-448B-9241-A27F665F7943}"/>
    <cellStyle name="Comma 2 2 10 2 4" xfId="8272" xr:uid="{A8524321-9CF5-4B43-B741-C17D82E4ACBC}"/>
    <cellStyle name="Comma 2 2 10 2 4 2" xfId="10164" xr:uid="{67F0B85D-9C02-4E7E-AA37-10BF224FB897}"/>
    <cellStyle name="Comma 2 2 10 2 5" xfId="10601" xr:uid="{8AE196EC-8772-4D46-BC30-0AAA9BE1BE29}"/>
    <cellStyle name="Comma 2 2 10 2 6" xfId="9295" xr:uid="{4F360240-BC8D-4048-A71E-B99444C48D88}"/>
    <cellStyle name="Comma 2 2 10 2 7" xfId="16142" xr:uid="{E380B428-1B1F-470C-8316-929F05F9884F}"/>
    <cellStyle name="Comma 2 2 10 2 8" xfId="7396" xr:uid="{F8DCF7BC-FDA1-4DF0-867F-9DB9A0D8E516}"/>
    <cellStyle name="Comma 2 2 10 3" xfId="7689" xr:uid="{7E926D93-B243-4B8C-B950-7E37FA769930}"/>
    <cellStyle name="Comma 2 2 10 3 2" xfId="12328" xr:uid="{49A8D7D2-09E7-4D8E-9B7D-9D02CCCDFB1C}"/>
    <cellStyle name="Comma 2 2 10 3 2 2" xfId="17112" xr:uid="{58CC6BD8-6312-4308-BBD0-6D89A7A50FB8}"/>
    <cellStyle name="Comma 2 2 10 3 3" xfId="10926" xr:uid="{E1706059-A69C-4098-A2E7-A94B6C70424C}"/>
    <cellStyle name="Comma 2 2 10 3 4" xfId="9582" xr:uid="{A0B16031-FD1A-4E11-B8DD-25C5F91E6FB7}"/>
    <cellStyle name="Comma 2 2 10 3 5" xfId="16235" xr:uid="{B3679D08-ABB0-4D8B-AE9E-2F28030A53C4}"/>
    <cellStyle name="Comma 2 2 10 4" xfId="7508" xr:uid="{53155D1E-7CB6-4453-9027-252DDABE2E16}"/>
    <cellStyle name="Comma 2 2 10 4 2" xfId="12839" xr:uid="{464DF195-B3F0-4487-8277-13935B59EF57}"/>
    <cellStyle name="Comma 2 2 10 4 2 2" xfId="17548" xr:uid="{195E3487-AF6A-4838-B943-0E9626F0128E}"/>
    <cellStyle name="Comma 2 2 10 4 3" xfId="11565" xr:uid="{EE8C8B3B-EFA1-4E1B-9210-4188796E98C9}"/>
    <cellStyle name="Comma 2 2 10 4 4" xfId="9402" xr:uid="{4FA7B1A3-4F77-4E4B-BEB1-B27EFF01A6AE}"/>
    <cellStyle name="Comma 2 2 10 4 5" xfId="16463" xr:uid="{B5C47281-3E2A-43B1-821F-43C668778144}"/>
    <cellStyle name="Comma 2 2 10 5" xfId="8003" xr:uid="{9C737756-07FE-45E9-A12A-1C7188036418}"/>
    <cellStyle name="Comma 2 2 10 5 2" xfId="11758" xr:uid="{D8BB2AF3-35AB-42F0-9937-6CFD4E9E015F}"/>
    <cellStyle name="Comma 2 2 10 5 3" xfId="9896" xr:uid="{C6E3F16E-DE6E-4804-9753-94581CA6A0B1}"/>
    <cellStyle name="Comma 2 2 10 5 4" xfId="16618" xr:uid="{29888539-9B9F-4077-83D7-0EE12F822EE7}"/>
    <cellStyle name="Comma 2 2 10 6" xfId="10331" xr:uid="{74FEEEFC-A460-49E8-A7A7-E1BEC7E0BEAB}"/>
    <cellStyle name="Comma 2 2 10 7" xfId="8868" xr:uid="{939FEE96-B4E0-4260-BF73-BBAFA18D1D84}"/>
    <cellStyle name="Comma 2 2 10 8" xfId="16040" xr:uid="{6F6300B5-6C53-408D-9F7A-EF600ADDF058}"/>
    <cellStyle name="Comma 2 2 10 9" xfId="7129" xr:uid="{4ED3B2B6-4496-415F-AAB3-BE858EB1674F}"/>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3" xfId="11173" xr:uid="{CD27AF5F-0882-49BD-BB5A-7BDEB2BB3290}"/>
    <cellStyle name="Comma 2 2 11 2 2 4" xfId="9672" xr:uid="{629CE848-3F65-4A65-ABB5-4A407A1B8D02}"/>
    <cellStyle name="Comma 2 2 11 2 2 5" xfId="16324" xr:uid="{B1265F1D-159A-4EB1-8F82-A9F600AD74AB}"/>
    <cellStyle name="Comma 2 2 11 2 3" xfId="7598" xr:uid="{93DC1CE1-7FAD-46EE-A98C-939CF51AF482}"/>
    <cellStyle name="Comma 2 2 11 2 3 2" xfId="11965" xr:uid="{76405638-9509-48CD-BCE1-36D537A65357}"/>
    <cellStyle name="Comma 2 2 11 2 3 3" xfId="9492" xr:uid="{5573BD58-52CC-4792-B97D-B5882F193935}"/>
    <cellStyle name="Comma 2 2 11 2 3 4" xfId="16815" xr:uid="{ECB55582-BE6E-4D46-80E4-C3F53386BE88}"/>
    <cellStyle name="Comma 2 2 11 2 4" xfId="8273" xr:uid="{CA6C8414-0A9C-4BE3-B73E-5A87039CC495}"/>
    <cellStyle name="Comma 2 2 11 2 4 2" xfId="10165" xr:uid="{78D6C81F-047C-4834-9A36-95FDF2937000}"/>
    <cellStyle name="Comma 2 2 11 2 5" xfId="10602" xr:uid="{9009B175-0E52-4166-9C63-B1C8E98BA1A3}"/>
    <cellStyle name="Comma 2 2 11 2 6" xfId="9296" xr:uid="{4F812137-BAD3-4FB5-89C9-9EE420103BA9}"/>
    <cellStyle name="Comma 2 2 11 2 7" xfId="16143" xr:uid="{2B30D127-1FC5-4692-9164-CC63E4977FE5}"/>
    <cellStyle name="Comma 2 2 11 2 8" xfId="7397" xr:uid="{83D62094-6A69-4684-BA78-D0ED7DBFD172}"/>
    <cellStyle name="Comma 2 2 11 3" xfId="7690" xr:uid="{EF16EF80-6284-43FB-8A2B-0834C376ACCD}"/>
    <cellStyle name="Comma 2 2 11 3 2" xfId="12329" xr:uid="{59E4FBD7-41DE-4956-9EB5-6BE909048A2B}"/>
    <cellStyle name="Comma 2 2 11 3 2 2" xfId="17113" xr:uid="{F4055CE3-AD7D-4C40-94E8-C9DAF826C252}"/>
    <cellStyle name="Comma 2 2 11 3 3" xfId="10927" xr:uid="{32B7BAA9-7186-406C-B616-D267375747EF}"/>
    <cellStyle name="Comma 2 2 11 3 4" xfId="9583" xr:uid="{8C6C6664-7C71-4F34-A34C-D052FB0C80A2}"/>
    <cellStyle name="Comma 2 2 11 3 5" xfId="16236" xr:uid="{5F95EE2B-1DE9-4857-81D7-79E666DBADEE}"/>
    <cellStyle name="Comma 2 2 11 4" xfId="7509" xr:uid="{8BAF46D9-08EB-4F6B-B6EB-65EFF276974B}"/>
    <cellStyle name="Comma 2 2 11 4 2" xfId="12840" xr:uid="{AB8EAC19-8C53-45F5-95C7-F3E38813F7B3}"/>
    <cellStyle name="Comma 2 2 11 4 2 2" xfId="17549" xr:uid="{B2A5E564-E18A-4B61-A70C-80BFFC324039}"/>
    <cellStyle name="Comma 2 2 11 4 3" xfId="11566" xr:uid="{283F0EBB-7D3A-497E-8BA8-652DF79777E3}"/>
    <cellStyle name="Comma 2 2 11 4 4" xfId="9403" xr:uid="{392FEE95-2565-496C-B7D1-1685BBBE9BC8}"/>
    <cellStyle name="Comma 2 2 11 4 5" xfId="16464" xr:uid="{830085F7-756C-4DDD-9E3E-2DEBC81D2582}"/>
    <cellStyle name="Comma 2 2 11 5" xfId="8004" xr:uid="{14FA1B9F-CE2E-4AAD-B93A-CA4096905AB4}"/>
    <cellStyle name="Comma 2 2 11 5 2" xfId="11759" xr:uid="{A951D6C8-9322-48CC-A7C6-5B21C863F41F}"/>
    <cellStyle name="Comma 2 2 11 5 3" xfId="9897" xr:uid="{30E2A763-D7B7-47E6-91E3-55A656D4B83D}"/>
    <cellStyle name="Comma 2 2 11 5 4" xfId="16619" xr:uid="{466B2BE2-84D8-40AD-9CA4-FCB36DFA6DAF}"/>
    <cellStyle name="Comma 2 2 11 6" xfId="10332" xr:uid="{C2B09BF3-18AC-4288-B942-733AA9786DB1}"/>
    <cellStyle name="Comma 2 2 11 7" xfId="8869" xr:uid="{7A997D93-F7E7-43B6-81EC-EE1AB751C8DF}"/>
    <cellStyle name="Comma 2 2 11 8" xfId="16041" xr:uid="{F46ACC71-93F4-44BD-A374-28730D88AC22}"/>
    <cellStyle name="Comma 2 2 11 9" xfId="7130" xr:uid="{FB13420A-0520-46C0-B685-40179E88633F}"/>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3" xfId="11174" xr:uid="{68BBFBB9-F4F0-4BA0-9B8F-61CE41E12CCA}"/>
    <cellStyle name="Comma 2 2 12 2 2 4" xfId="9673" xr:uid="{E09F82BD-40E3-4681-B301-7B72F9FA67A1}"/>
    <cellStyle name="Comma 2 2 12 2 2 5" xfId="16325" xr:uid="{1AC90905-80A9-4D00-B335-3CCA0CCE5BEB}"/>
    <cellStyle name="Comma 2 2 12 2 3" xfId="7599" xr:uid="{BD006645-CC81-4CEB-B04D-C4F4AD8C4F69}"/>
    <cellStyle name="Comma 2 2 12 2 3 2" xfId="11966" xr:uid="{6C08B190-F6B2-4945-BEC6-828E2859429F}"/>
    <cellStyle name="Comma 2 2 12 2 3 3" xfId="9493" xr:uid="{154B0407-0B48-4F46-95F1-89E14726795E}"/>
    <cellStyle name="Comma 2 2 12 2 3 4" xfId="16816" xr:uid="{6607429F-0904-47E8-B407-D6B0CA784E1C}"/>
    <cellStyle name="Comma 2 2 12 2 4" xfId="8274" xr:uid="{5D1D65C1-0329-444C-8C00-6117ADAEEC27}"/>
    <cellStyle name="Comma 2 2 12 2 4 2" xfId="10166" xr:uid="{E1F3BFA6-955C-43A1-9A97-C28634387A7E}"/>
    <cellStyle name="Comma 2 2 12 2 5" xfId="10603" xr:uid="{BDE235A4-88B3-458A-ADF9-E72440DBAC1C}"/>
    <cellStyle name="Comma 2 2 12 2 6" xfId="9297" xr:uid="{B2A03767-7217-42F7-8D18-138B7ACDBE89}"/>
    <cellStyle name="Comma 2 2 12 2 7" xfId="16144" xr:uid="{987803AA-6DAE-4FB9-90C9-FD4C0F941AE2}"/>
    <cellStyle name="Comma 2 2 12 2 8" xfId="7398" xr:uid="{53400862-9B4B-47BB-B639-D58D613480AE}"/>
    <cellStyle name="Comma 2 2 12 3" xfId="7691" xr:uid="{BB1EAC20-343B-45F8-A113-D77C7A9E1E3B}"/>
    <cellStyle name="Comma 2 2 12 3 2" xfId="12330" xr:uid="{55D30BA4-FE56-4B3C-9234-28055865E54C}"/>
    <cellStyle name="Comma 2 2 12 3 2 2" xfId="17114" xr:uid="{57B2DBD1-8882-46CF-8F34-810EA0193CC9}"/>
    <cellStyle name="Comma 2 2 12 3 3" xfId="10928" xr:uid="{7F121D5B-E981-42CF-BCDF-D2B28FE20BA2}"/>
    <cellStyle name="Comma 2 2 12 3 4" xfId="9584" xr:uid="{01FC448A-DB68-4786-BFF1-4DA0AF015112}"/>
    <cellStyle name="Comma 2 2 12 3 5" xfId="16237" xr:uid="{E62BA6C6-3600-41AB-9BD9-CAE62759F22C}"/>
    <cellStyle name="Comma 2 2 12 4" xfId="7510" xr:uid="{2B908F5E-C4E5-4544-9DED-8CAB8483CEB4}"/>
    <cellStyle name="Comma 2 2 12 4 2" xfId="12841" xr:uid="{32D9C748-B6F9-4C5A-8725-80CFFA30DAC5}"/>
    <cellStyle name="Comma 2 2 12 4 2 2" xfId="17550" xr:uid="{56D9FABA-3A9C-4C8D-A4E3-434967216B79}"/>
    <cellStyle name="Comma 2 2 12 4 3" xfId="11567" xr:uid="{89A3CF29-183B-4384-99DF-64ACEB84DD5B}"/>
    <cellStyle name="Comma 2 2 12 4 4" xfId="9404" xr:uid="{E66904B5-38B6-4748-AF1C-C2DD3005236E}"/>
    <cellStyle name="Comma 2 2 12 4 5" xfId="16465" xr:uid="{E30BA4FA-B741-4191-95D4-D3860ADEE800}"/>
    <cellStyle name="Comma 2 2 12 5" xfId="8005" xr:uid="{967A4CC1-25D8-4DA6-9386-8A279B3A5F84}"/>
    <cellStyle name="Comma 2 2 12 5 2" xfId="11760" xr:uid="{16E4ED63-DECE-4BA7-9069-0073F9FB77E4}"/>
    <cellStyle name="Comma 2 2 12 5 3" xfId="9898" xr:uid="{7A909D9A-6150-49A0-8B36-ACB89D9E450B}"/>
    <cellStyle name="Comma 2 2 12 5 4" xfId="16620" xr:uid="{4FF82C7D-B6AD-49F0-AC8C-A9CD7C3357EA}"/>
    <cellStyle name="Comma 2 2 12 6" xfId="10333" xr:uid="{0325F028-172D-4937-B691-ADEB69764B2F}"/>
    <cellStyle name="Comma 2 2 12 7" xfId="8870" xr:uid="{C4C087FB-8EB4-471F-8A0A-916879DF06D3}"/>
    <cellStyle name="Comma 2 2 12 8" xfId="16042" xr:uid="{DA2E8321-6249-4EF7-A78B-7398E452C0DC}"/>
    <cellStyle name="Comma 2 2 12 9" xfId="7131" xr:uid="{F7D2E3F2-CF46-43E1-A924-A8D0C80BA17F}"/>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3" xfId="11175" xr:uid="{16F219E4-98AB-4073-8B68-A965B66FD5A4}"/>
    <cellStyle name="Comma 2 2 13 2 2 4" xfId="9674" xr:uid="{F91562AD-FE34-49CE-9518-88774DA7CBF8}"/>
    <cellStyle name="Comma 2 2 13 2 2 5" xfId="16326" xr:uid="{42FE0E71-C151-4A2C-8B9D-2371A6C8A1A4}"/>
    <cellStyle name="Comma 2 2 13 2 3" xfId="7600" xr:uid="{8C5C205F-6538-41C9-B0E5-8C5092A514F1}"/>
    <cellStyle name="Comma 2 2 13 2 3 2" xfId="11967" xr:uid="{EA1A6EE2-8F24-45C0-B8DC-31D63D6E3902}"/>
    <cellStyle name="Comma 2 2 13 2 3 3" xfId="9494" xr:uid="{A9ED8A67-A24F-48C4-82EA-63B1672303E2}"/>
    <cellStyle name="Comma 2 2 13 2 3 4" xfId="16817" xr:uid="{46A17036-45F6-4CB8-BCFA-D8D2BC3D17A1}"/>
    <cellStyle name="Comma 2 2 13 2 4" xfId="8275" xr:uid="{09B62673-4D15-4C4D-A68C-7E7158FDB8DD}"/>
    <cellStyle name="Comma 2 2 13 2 4 2" xfId="10167" xr:uid="{0198BAF9-C224-478F-9021-13CB8A35A8A4}"/>
    <cellStyle name="Comma 2 2 13 2 5" xfId="10604" xr:uid="{DA5D69BA-2BF4-4C63-84FE-03AAE665DB43}"/>
    <cellStyle name="Comma 2 2 13 2 6" xfId="9298" xr:uid="{9DE815AD-4265-4821-BB63-CD9E78F91A55}"/>
    <cellStyle name="Comma 2 2 13 2 7" xfId="16145" xr:uid="{CBCF9322-B232-411B-BA6D-6158158A1C78}"/>
    <cellStyle name="Comma 2 2 13 2 8" xfId="7399" xr:uid="{8B97D987-73E4-468E-8C50-36B7DFA37B5A}"/>
    <cellStyle name="Comma 2 2 13 3" xfId="7692" xr:uid="{7B254C02-74E4-4E79-BC49-8C09121B34B7}"/>
    <cellStyle name="Comma 2 2 13 3 2" xfId="12331" xr:uid="{0297A407-A634-4363-B1CC-8B8B772B7B5F}"/>
    <cellStyle name="Comma 2 2 13 3 2 2" xfId="17115" xr:uid="{2647D8DD-D2AF-452F-8522-3E2336C07657}"/>
    <cellStyle name="Comma 2 2 13 3 3" xfId="10929" xr:uid="{17220654-E6B9-4E07-9F3F-897C31BCBE7C}"/>
    <cellStyle name="Comma 2 2 13 3 4" xfId="9585" xr:uid="{EE1DDFF1-05E5-4FD4-97E1-7098F6175374}"/>
    <cellStyle name="Comma 2 2 13 3 5" xfId="16238" xr:uid="{B52B77C1-ECCE-4F21-AEB5-DBC8B329DB24}"/>
    <cellStyle name="Comma 2 2 13 4" xfId="7511" xr:uid="{B0EA7EFC-0287-4F46-98EF-4CBA3AA2A327}"/>
    <cellStyle name="Comma 2 2 13 4 2" xfId="12842" xr:uid="{B87962DA-0536-47AF-A97D-8E30644B5CC5}"/>
    <cellStyle name="Comma 2 2 13 4 2 2" xfId="17551" xr:uid="{4E2EF64C-6FD3-4C03-AEDF-20D6A815C63E}"/>
    <cellStyle name="Comma 2 2 13 4 3" xfId="11568" xr:uid="{705F6792-1327-4614-9FE4-3271C55BF442}"/>
    <cellStyle name="Comma 2 2 13 4 4" xfId="9405" xr:uid="{73F21A7D-EC24-492F-9FED-D9E70CA45832}"/>
    <cellStyle name="Comma 2 2 13 4 5" xfId="16466" xr:uid="{998A533B-2D5B-425B-8479-3B0CC2764D64}"/>
    <cellStyle name="Comma 2 2 13 5" xfId="8006" xr:uid="{A507D889-0B59-402F-A2FA-568B35151872}"/>
    <cellStyle name="Comma 2 2 13 5 2" xfId="11761" xr:uid="{C9494322-1041-4368-85E5-03B998572C37}"/>
    <cellStyle name="Comma 2 2 13 5 3" xfId="9899" xr:uid="{D8F46742-ECD9-40B3-938A-768158F8099B}"/>
    <cellStyle name="Comma 2 2 13 5 4" xfId="16621" xr:uid="{2AC1ADC8-5144-484E-AE50-DD2921DD14BA}"/>
    <cellStyle name="Comma 2 2 13 6" xfId="10334" xr:uid="{D5F1CB18-8DD7-4E5A-A800-6207FC572ADC}"/>
    <cellStyle name="Comma 2 2 13 7" xfId="8871" xr:uid="{D157EE2A-4A66-4442-B1E1-3C8BBF63DD69}"/>
    <cellStyle name="Comma 2 2 13 8" xfId="16043" xr:uid="{DD75A822-5447-4440-B426-B0E8D6DC712F}"/>
    <cellStyle name="Comma 2 2 13 9" xfId="7132" xr:uid="{71375E98-9166-455F-8183-68A4669B5805}"/>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3" xfId="11176" xr:uid="{930F62E7-B519-43B7-B5EE-B3E5CB2C470C}"/>
    <cellStyle name="Comma 2 2 14 2 2 4" xfId="9675" xr:uid="{127DE016-A456-4F23-A45F-79C83919FD9F}"/>
    <cellStyle name="Comma 2 2 14 2 2 5" xfId="16327" xr:uid="{BF579B52-3884-4C11-A205-CCC497EC5225}"/>
    <cellStyle name="Comma 2 2 14 2 3" xfId="7601" xr:uid="{3A4F1BD2-00A0-4B20-B924-D4BBCBE636A8}"/>
    <cellStyle name="Comma 2 2 14 2 3 2" xfId="11968" xr:uid="{9AD62463-CF7C-427D-BF42-E4D8E3F4DA3E}"/>
    <cellStyle name="Comma 2 2 14 2 3 3" xfId="9495" xr:uid="{CC98A786-FC46-4321-B67F-B1894AD17D56}"/>
    <cellStyle name="Comma 2 2 14 2 3 4" xfId="16818" xr:uid="{1D8A0ED8-CB8E-4754-9CE6-B9E656648FB3}"/>
    <cellStyle name="Comma 2 2 14 2 4" xfId="8276" xr:uid="{2FCBFB7C-8C56-49A5-BB3A-D88204FC5CBD}"/>
    <cellStyle name="Comma 2 2 14 2 4 2" xfId="10168" xr:uid="{34617444-CF0E-41A3-9E32-74FFFB117099}"/>
    <cellStyle name="Comma 2 2 14 2 5" xfId="10605" xr:uid="{56E26FF4-FD2D-47F2-AA75-92B6347C317C}"/>
    <cellStyle name="Comma 2 2 14 2 6" xfId="9299" xr:uid="{EB651DBF-0279-48EA-A51B-E1F9A458D96F}"/>
    <cellStyle name="Comma 2 2 14 2 7" xfId="16146" xr:uid="{E7483C15-BAB8-4D23-9DFF-4BC9543F692E}"/>
    <cellStyle name="Comma 2 2 14 2 8" xfId="7400" xr:uid="{A43FBDB1-4B44-4ED0-A5C6-A3DF6B6EB3BD}"/>
    <cellStyle name="Comma 2 2 14 3" xfId="7693" xr:uid="{97BE33F2-A636-4B72-9011-362DED2643D5}"/>
    <cellStyle name="Comma 2 2 14 3 2" xfId="12332" xr:uid="{BECF094E-762D-48E4-9A61-2A348C51A0E9}"/>
    <cellStyle name="Comma 2 2 14 3 2 2" xfId="17116" xr:uid="{F991A0F5-2551-4EB3-AD9E-3577F57795BB}"/>
    <cellStyle name="Comma 2 2 14 3 3" xfId="10930" xr:uid="{50D4BD0A-ADED-4E81-9684-1207D7F473BA}"/>
    <cellStyle name="Comma 2 2 14 3 4" xfId="9586" xr:uid="{58163A5E-C493-418A-BF13-5D540C0379B9}"/>
    <cellStyle name="Comma 2 2 14 3 5" xfId="16239" xr:uid="{0A780068-DA9C-493E-BB1F-3B6534FAD9C5}"/>
    <cellStyle name="Comma 2 2 14 4" xfId="7512" xr:uid="{8D60509F-C1A7-4D76-BB2C-FAE7A4D859D3}"/>
    <cellStyle name="Comma 2 2 14 4 2" xfId="12843" xr:uid="{C0E9E103-C6BE-4BB0-8AD6-0AB6843C3466}"/>
    <cellStyle name="Comma 2 2 14 4 2 2" xfId="17552" xr:uid="{B7C95B5B-EA2F-4D0F-8A28-F82C688A0944}"/>
    <cellStyle name="Comma 2 2 14 4 3" xfId="11569" xr:uid="{85AC5413-45BB-4875-ACBD-C3DD171A2D18}"/>
    <cellStyle name="Comma 2 2 14 4 4" xfId="9406" xr:uid="{AFEAA97A-BA94-4261-AFF1-A41A0AB6E451}"/>
    <cellStyle name="Comma 2 2 14 4 5" xfId="16467" xr:uid="{ABC224B0-01DC-405A-8BC5-40144457F60C}"/>
    <cellStyle name="Comma 2 2 14 5" xfId="8007" xr:uid="{316F1F60-8461-4A3D-A0B9-CDA30FDBE66F}"/>
    <cellStyle name="Comma 2 2 14 5 2" xfId="11762" xr:uid="{B041B089-DBFA-4B8A-863C-E61E91A7784E}"/>
    <cellStyle name="Comma 2 2 14 5 3" xfId="9900" xr:uid="{DEBE93D8-245F-4EAE-9AFC-F29C00BBEE95}"/>
    <cellStyle name="Comma 2 2 14 5 4" xfId="16622" xr:uid="{4E0A9F88-F9C1-49AF-9701-035A7C322F6E}"/>
    <cellStyle name="Comma 2 2 14 6" xfId="10335" xr:uid="{671F8746-92FF-4E16-B5AA-0D6D2C0C7293}"/>
    <cellStyle name="Comma 2 2 14 7" xfId="8872" xr:uid="{A36985A4-E83A-43B1-9623-50152C01D379}"/>
    <cellStyle name="Comma 2 2 14 8" xfId="16044" xr:uid="{FD4408D2-D4B3-416D-A517-92316D181C9B}"/>
    <cellStyle name="Comma 2 2 14 9" xfId="7133" xr:uid="{35E03972-FA12-415C-BC7B-137DC10E9CCA}"/>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3" xfId="11177" xr:uid="{7FEDAE05-02ED-46A2-B37D-721821B5E1CE}"/>
    <cellStyle name="Comma 2 2 15 2 2 4" xfId="9676" xr:uid="{2B0911F8-478E-47F4-93F9-5E3CDC2988CA}"/>
    <cellStyle name="Comma 2 2 15 2 2 5" xfId="16328" xr:uid="{A2E2F6C8-ACC1-4E90-B92D-A2E8B0BFE08C}"/>
    <cellStyle name="Comma 2 2 15 2 3" xfId="7602" xr:uid="{177CFCFB-DAAB-4782-A646-921C6BEBAFCF}"/>
    <cellStyle name="Comma 2 2 15 2 3 2" xfId="11969" xr:uid="{B92218B3-3390-40A3-8986-A29DE7E206D4}"/>
    <cellStyle name="Comma 2 2 15 2 3 3" xfId="9496" xr:uid="{2DCFCF7A-3A4B-4D23-9D6F-408D831D3F39}"/>
    <cellStyle name="Comma 2 2 15 2 3 4" xfId="16819" xr:uid="{6DD2D7DF-817C-4659-8C68-6A91486BD597}"/>
    <cellStyle name="Comma 2 2 15 2 4" xfId="8277" xr:uid="{734D5CA2-241C-4325-B39E-F89ACF63907C}"/>
    <cellStyle name="Comma 2 2 15 2 4 2" xfId="10169" xr:uid="{FCF81A10-EF78-4214-BEC7-7D7EDF3BB51D}"/>
    <cellStyle name="Comma 2 2 15 2 5" xfId="10606" xr:uid="{E3C30B33-8E77-482F-9B9B-AEFF85891ADA}"/>
    <cellStyle name="Comma 2 2 15 2 6" xfId="9300" xr:uid="{9CCD30EE-5117-4DE1-B11B-19745F7ED401}"/>
    <cellStyle name="Comma 2 2 15 2 7" xfId="16147" xr:uid="{E9B2F203-AC8F-4ED5-9499-CE8DE13431E0}"/>
    <cellStyle name="Comma 2 2 15 2 8" xfId="7401" xr:uid="{2BF8767A-9E78-49F1-A997-22EB5A2E6EBE}"/>
    <cellStyle name="Comma 2 2 15 3" xfId="7694" xr:uid="{85A09B55-33BA-4202-973B-83E4A0537B9D}"/>
    <cellStyle name="Comma 2 2 15 3 2" xfId="12333" xr:uid="{E10F2BF2-0BF8-4DE7-B004-39FE053CA0BC}"/>
    <cellStyle name="Comma 2 2 15 3 2 2" xfId="17117" xr:uid="{417EAE3A-AB8E-479B-821D-837D9B6F682E}"/>
    <cellStyle name="Comma 2 2 15 3 3" xfId="10931" xr:uid="{9CD11E24-882B-4EC7-A9BB-43F9FE3B4A93}"/>
    <cellStyle name="Comma 2 2 15 3 4" xfId="9587" xr:uid="{EC7FA4AC-8684-4899-AAAA-DA7FB752D107}"/>
    <cellStyle name="Comma 2 2 15 3 5" xfId="16240" xr:uid="{7D58367F-4EF1-4733-9502-DA2F09B5CB2D}"/>
    <cellStyle name="Comma 2 2 15 4" xfId="7513" xr:uid="{C0E11D86-39E1-4EE4-95D8-2C47DD44636E}"/>
    <cellStyle name="Comma 2 2 15 4 2" xfId="12844" xr:uid="{ED256AEC-3034-4172-951E-2B3D973285D4}"/>
    <cellStyle name="Comma 2 2 15 4 2 2" xfId="17553" xr:uid="{9C9F4E57-8951-4ACA-9B42-61FCABB4399A}"/>
    <cellStyle name="Comma 2 2 15 4 3" xfId="11570" xr:uid="{7DB2F0A0-BB51-4F02-A6D0-D0758EB86ED5}"/>
    <cellStyle name="Comma 2 2 15 4 4" xfId="9407" xr:uid="{20F88E28-3C43-44D2-A69E-53094F2B7F38}"/>
    <cellStyle name="Comma 2 2 15 4 5" xfId="16468" xr:uid="{8AC9CC95-90FC-4C2E-9B1C-FBA94A04B097}"/>
    <cellStyle name="Comma 2 2 15 5" xfId="8008" xr:uid="{1835E06A-7D87-48C1-A367-8459442BE873}"/>
    <cellStyle name="Comma 2 2 15 5 2" xfId="11763" xr:uid="{7703DD7A-305E-4AEF-AC71-7A031E2D66EB}"/>
    <cellStyle name="Comma 2 2 15 5 3" xfId="9901" xr:uid="{0EFEACC0-85AA-4537-9920-FA7C9AF9E9EF}"/>
    <cellStyle name="Comma 2 2 15 5 4" xfId="16623" xr:uid="{DD83020F-8ADD-4872-AD55-A6DD2F9F6783}"/>
    <cellStyle name="Comma 2 2 15 6" xfId="10336" xr:uid="{FAC2A9AC-96BB-4BFF-B8B2-01E1308622F3}"/>
    <cellStyle name="Comma 2 2 15 7" xfId="8873" xr:uid="{BF58BB6B-24ED-4A40-BC58-51FE29E2DE72}"/>
    <cellStyle name="Comma 2 2 15 8" xfId="16045" xr:uid="{83BDECAF-B57A-4084-B66C-1E70C4921F48}"/>
    <cellStyle name="Comma 2 2 15 9" xfId="7134" xr:uid="{28E8609B-898F-475C-9A45-50A7ED97C974}"/>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3" xfId="11178" xr:uid="{5843FD01-A6C3-439A-AAD3-FB493EB84993}"/>
    <cellStyle name="Comma 2 2 16 2 2 4" xfId="9677" xr:uid="{5FD19834-4FAF-4958-AC92-06EDA9568ECE}"/>
    <cellStyle name="Comma 2 2 16 2 2 5" xfId="16329" xr:uid="{1B9DFF2B-F3F0-405B-88B5-40B3944872B2}"/>
    <cellStyle name="Comma 2 2 16 2 3" xfId="7603" xr:uid="{88A13512-3D28-4C92-8A2B-09C4FB306069}"/>
    <cellStyle name="Comma 2 2 16 2 3 2" xfId="11970" xr:uid="{E48EF50B-C628-47C8-9DD3-EBCD7E61B8C3}"/>
    <cellStyle name="Comma 2 2 16 2 3 3" xfId="9497" xr:uid="{560C232B-AAE5-4736-BAC0-E39EA481014A}"/>
    <cellStyle name="Comma 2 2 16 2 3 4" xfId="16820" xr:uid="{DCD8241D-215A-4BBA-93F1-EB2009853B01}"/>
    <cellStyle name="Comma 2 2 16 2 4" xfId="8278" xr:uid="{AFDB905E-AD34-4F6A-9A75-F40F480D69CD}"/>
    <cellStyle name="Comma 2 2 16 2 4 2" xfId="10170" xr:uid="{F164FFA8-9833-47A7-9270-1ED593BEBAAB}"/>
    <cellStyle name="Comma 2 2 16 2 5" xfId="10607" xr:uid="{8B31ED43-4C30-4BED-95BB-62C17ABCE2D7}"/>
    <cellStyle name="Comma 2 2 16 2 6" xfId="9301" xr:uid="{2C3D084F-9B7E-4F83-B44A-029B35F8FD9E}"/>
    <cellStyle name="Comma 2 2 16 2 7" xfId="16148" xr:uid="{D82D439C-6B46-4A7F-A3D1-72BAC30D4BEF}"/>
    <cellStyle name="Comma 2 2 16 2 8" xfId="7402" xr:uid="{471614D8-3F34-408C-913D-0CE65383A764}"/>
    <cellStyle name="Comma 2 2 16 3" xfId="7695" xr:uid="{2040EAFE-4A63-4AC9-BF7A-4C9F3795A703}"/>
    <cellStyle name="Comma 2 2 16 3 2" xfId="12334" xr:uid="{9947713F-AF00-4ACE-8653-2257A351B9C2}"/>
    <cellStyle name="Comma 2 2 16 3 2 2" xfId="17118" xr:uid="{66E07D4F-6A87-4045-899A-3087A6D591E2}"/>
    <cellStyle name="Comma 2 2 16 3 3" xfId="10932" xr:uid="{4E57F135-6783-421D-A0FA-F651DFDBC0FB}"/>
    <cellStyle name="Comma 2 2 16 3 4" xfId="9588" xr:uid="{C841BD88-574C-4595-B739-4949EA5B6AFD}"/>
    <cellStyle name="Comma 2 2 16 3 5" xfId="16241" xr:uid="{83FB627B-DD1C-4E64-B7F5-FB25FA075745}"/>
    <cellStyle name="Comma 2 2 16 4" xfId="7514" xr:uid="{E0672825-A807-4AD5-A5F0-B98B2B759EC7}"/>
    <cellStyle name="Comma 2 2 16 4 2" xfId="12845" xr:uid="{DBB3C8BB-CF95-4775-AE83-5467BC54C511}"/>
    <cellStyle name="Comma 2 2 16 4 2 2" xfId="17554" xr:uid="{E1F3E87D-081C-43D4-9A46-2D72DF40D2DD}"/>
    <cellStyle name="Comma 2 2 16 4 3" xfId="11571" xr:uid="{BA85D5D2-9D72-4F59-8E8D-67F189B0909E}"/>
    <cellStyle name="Comma 2 2 16 4 4" xfId="9408" xr:uid="{E44A883E-2DAD-4360-96B7-A5A5430C0436}"/>
    <cellStyle name="Comma 2 2 16 4 5" xfId="16469" xr:uid="{7351BC82-090A-4664-B1A2-0DADF07230FC}"/>
    <cellStyle name="Comma 2 2 16 5" xfId="8009" xr:uid="{5B9864E4-CC31-4FCA-A6CE-0662BF1D228D}"/>
    <cellStyle name="Comma 2 2 16 5 2" xfId="11764" xr:uid="{33340F9A-44AB-4176-8AF3-3BC3DC1A844E}"/>
    <cellStyle name="Comma 2 2 16 5 3" xfId="9902" xr:uid="{01E9A2FE-17AB-423C-B498-2691F3EEAD82}"/>
    <cellStyle name="Comma 2 2 16 5 4" xfId="16624" xr:uid="{69F3C0F4-2BF6-4CF7-8F93-F7D75FBAF98E}"/>
    <cellStyle name="Comma 2 2 16 6" xfId="10337" xr:uid="{329D1B3B-8C44-413A-8F52-E75F4868B102}"/>
    <cellStyle name="Comma 2 2 16 7" xfId="8874" xr:uid="{2F163D53-60DC-48BF-940D-00D14CDA7349}"/>
    <cellStyle name="Comma 2 2 16 8" xfId="16046" xr:uid="{42402B78-858C-48C3-9B10-88A22A8AC72F}"/>
    <cellStyle name="Comma 2 2 16 9" xfId="7135" xr:uid="{682F8587-EFB9-42F9-99D8-5BF4F0DE9FA9}"/>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3" xfId="11179" xr:uid="{AF14FD8E-DDEC-47EA-8CAF-CE2C5F118EB7}"/>
    <cellStyle name="Comma 2 2 17 2 2 4" xfId="9678" xr:uid="{B1FC88D5-0BAC-4C40-AD5E-06E4E0E5BA09}"/>
    <cellStyle name="Comma 2 2 17 2 2 5" xfId="16330" xr:uid="{803ADB92-CA46-4793-96ED-403519CCF306}"/>
    <cellStyle name="Comma 2 2 17 2 3" xfId="7604" xr:uid="{C61A069C-D79C-4EA4-BD59-214666463A42}"/>
    <cellStyle name="Comma 2 2 17 2 3 2" xfId="11971" xr:uid="{2C722DF3-AA0B-4E57-A3BF-5F71B5C5FC77}"/>
    <cellStyle name="Comma 2 2 17 2 3 3" xfId="9498" xr:uid="{FD74F11C-35B3-418A-8029-3CE6BEA4E0BC}"/>
    <cellStyle name="Comma 2 2 17 2 3 4" xfId="16821" xr:uid="{F3310BAB-AB15-4127-BCA3-FEBFE6328E29}"/>
    <cellStyle name="Comma 2 2 17 2 4" xfId="8279" xr:uid="{9972690B-619F-436D-9C3C-7397FF6DFA80}"/>
    <cellStyle name="Comma 2 2 17 2 4 2" xfId="10171" xr:uid="{3D950C65-5E3E-42D0-84FD-74EB19C0A72B}"/>
    <cellStyle name="Comma 2 2 17 2 5" xfId="10608" xr:uid="{F7ACAFD6-EE9E-426C-BC16-53FCE11C57B3}"/>
    <cellStyle name="Comma 2 2 17 2 6" xfId="9302" xr:uid="{A4A7C444-F21A-4D5A-BF8D-A5ED4943931C}"/>
    <cellStyle name="Comma 2 2 17 2 7" xfId="16149" xr:uid="{5074F7D7-D764-4EC2-99B6-1813B9C22A7E}"/>
    <cellStyle name="Comma 2 2 17 2 8" xfId="7403" xr:uid="{80B0039A-54F2-405F-9D0A-0937E0EF1CE8}"/>
    <cellStyle name="Comma 2 2 17 3" xfId="7696" xr:uid="{C1F73BEE-C02A-459F-B06D-21AFD81ACE7A}"/>
    <cellStyle name="Comma 2 2 17 3 2" xfId="12335" xr:uid="{D892A6F1-3D60-48B8-99F6-351AC45B78DF}"/>
    <cellStyle name="Comma 2 2 17 3 2 2" xfId="17119" xr:uid="{2A5A92B6-47B6-462C-A69E-6943EAEADF2E}"/>
    <cellStyle name="Comma 2 2 17 3 3" xfId="10933" xr:uid="{F80BF08A-0019-4F23-8F02-02EE3602B19F}"/>
    <cellStyle name="Comma 2 2 17 3 4" xfId="9589" xr:uid="{A0FFE11D-1653-4C99-8C33-90E0A88C733E}"/>
    <cellStyle name="Comma 2 2 17 3 5" xfId="16242" xr:uid="{9CCE87EC-DE12-47F5-9E63-E44BFD9024AF}"/>
    <cellStyle name="Comma 2 2 17 4" xfId="7515" xr:uid="{DE6D27C8-72AD-49C0-B152-2ED1D9F60260}"/>
    <cellStyle name="Comma 2 2 17 4 2" xfId="12846" xr:uid="{D433C7F9-015A-4BE1-BC56-B62635832F72}"/>
    <cellStyle name="Comma 2 2 17 4 2 2" xfId="17555" xr:uid="{9412C0F3-691F-46DF-BC84-E0539A7F905B}"/>
    <cellStyle name="Comma 2 2 17 4 3" xfId="11572" xr:uid="{45F25E16-A31F-4191-A5EF-6A8C21E99CEA}"/>
    <cellStyle name="Comma 2 2 17 4 4" xfId="9409" xr:uid="{A25E477F-9890-4A0C-873C-03803E711727}"/>
    <cellStyle name="Comma 2 2 17 4 5" xfId="16470" xr:uid="{A544F9FD-2BA3-4CC8-A51C-E6282735DBBF}"/>
    <cellStyle name="Comma 2 2 17 5" xfId="8010" xr:uid="{51567D83-C6B9-47AD-AE0A-784B55BCCCF8}"/>
    <cellStyle name="Comma 2 2 17 5 2" xfId="11765" xr:uid="{B352C1BD-1529-4467-9338-C5C861CA06B5}"/>
    <cellStyle name="Comma 2 2 17 5 3" xfId="9903" xr:uid="{AA1F94EC-43E5-4440-913C-DE27D4D0ACC6}"/>
    <cellStyle name="Comma 2 2 17 5 4" xfId="16625" xr:uid="{1AD3CD34-D072-48DB-AA06-FE1C834ED94A}"/>
    <cellStyle name="Comma 2 2 17 6" xfId="10338" xr:uid="{860B4E6B-0531-423F-A6ED-B55B338276E8}"/>
    <cellStyle name="Comma 2 2 17 7" xfId="8875" xr:uid="{AD6C817F-9470-4CED-BF49-E286814C6315}"/>
    <cellStyle name="Comma 2 2 17 8" xfId="16047" xr:uid="{250921C5-6CAB-4D00-95A3-AC46427B247C}"/>
    <cellStyle name="Comma 2 2 17 9" xfId="7136" xr:uid="{90DC55BE-1733-4A20-ACCA-B18505554A70}"/>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3" xfId="11180" xr:uid="{0E33D63F-9439-49AA-A5C7-1808CE35BD80}"/>
    <cellStyle name="Comma 2 2 18 2 2 4" xfId="9679" xr:uid="{62A4E92A-5943-44D4-BFBD-05FE4B8EAAC2}"/>
    <cellStyle name="Comma 2 2 18 2 2 5" xfId="16331" xr:uid="{75730696-4DDB-4202-A6AB-EF5643EE72C9}"/>
    <cellStyle name="Comma 2 2 18 2 3" xfId="7605" xr:uid="{8BBA3B76-A407-407F-BC39-81EDFCC2CF0D}"/>
    <cellStyle name="Comma 2 2 18 2 3 2" xfId="11972" xr:uid="{A75A12A5-149A-42D6-BAC1-67D67C15EF78}"/>
    <cellStyle name="Comma 2 2 18 2 3 3" xfId="9499" xr:uid="{E22193EA-6196-4073-9D05-093BA0F00729}"/>
    <cellStyle name="Comma 2 2 18 2 3 4" xfId="16822" xr:uid="{AA92900E-56F4-4938-9EB9-19CDCF132465}"/>
    <cellStyle name="Comma 2 2 18 2 4" xfId="8280" xr:uid="{BCA06901-E943-4E2C-BDA4-8ACCDCE2C72D}"/>
    <cellStyle name="Comma 2 2 18 2 4 2" xfId="10172" xr:uid="{883E28C8-59A8-4F98-8861-69970235659B}"/>
    <cellStyle name="Comma 2 2 18 2 5" xfId="10609" xr:uid="{2CBDBDCA-E41E-425A-93FC-94C47E3DA5D2}"/>
    <cellStyle name="Comma 2 2 18 2 6" xfId="9303" xr:uid="{23FAA7A8-6F26-451E-BB08-E5EEFB647158}"/>
    <cellStyle name="Comma 2 2 18 2 7" xfId="16150" xr:uid="{CFE9D9B3-B5E6-457E-862E-D8DF7C1A302E}"/>
    <cellStyle name="Comma 2 2 18 2 8" xfId="7404" xr:uid="{19B9FA1C-5991-44CB-9BF8-9C01C6B0BD3A}"/>
    <cellStyle name="Comma 2 2 18 3" xfId="7697" xr:uid="{F2E599FB-8983-4A77-AC3C-15BF31C02C10}"/>
    <cellStyle name="Comma 2 2 18 3 2" xfId="12336" xr:uid="{069C8474-5CBA-4929-93AB-B471FA3614AB}"/>
    <cellStyle name="Comma 2 2 18 3 2 2" xfId="17120" xr:uid="{5015B3F1-4679-440D-B1D9-146A9B6C787D}"/>
    <cellStyle name="Comma 2 2 18 3 3" xfId="10934" xr:uid="{94A11713-8077-40E9-BA0A-AED7A5207AB6}"/>
    <cellStyle name="Comma 2 2 18 3 4" xfId="9590" xr:uid="{53B32AAF-4D6D-4617-A695-774BE096D9D7}"/>
    <cellStyle name="Comma 2 2 18 3 5" xfId="16243" xr:uid="{27901A4E-D599-4462-97F9-9F46D3B0C33D}"/>
    <cellStyle name="Comma 2 2 18 4" xfId="7516" xr:uid="{6E57F0F1-B5AE-41DB-8604-008BC4EF0E75}"/>
    <cellStyle name="Comma 2 2 18 4 2" xfId="12847" xr:uid="{FA68D812-CD73-4586-9306-8E9581025698}"/>
    <cellStyle name="Comma 2 2 18 4 2 2" xfId="17556" xr:uid="{4D17D6E6-D379-4527-AB7C-84B70CD1D3FC}"/>
    <cellStyle name="Comma 2 2 18 4 3" xfId="11573" xr:uid="{F50A825B-AF8F-4172-8832-D5AB85619E5B}"/>
    <cellStyle name="Comma 2 2 18 4 4" xfId="9410" xr:uid="{2BC421D0-257B-4077-A1A6-CC8BBBB4991C}"/>
    <cellStyle name="Comma 2 2 18 4 5" xfId="16471" xr:uid="{B2544B11-4C9A-41D3-8567-2E164BE069A6}"/>
    <cellStyle name="Comma 2 2 18 5" xfId="8011" xr:uid="{B398E3C0-2E9D-4B64-B45E-666E45F5E58D}"/>
    <cellStyle name="Comma 2 2 18 5 2" xfId="11766" xr:uid="{FC964E32-9583-41B0-9A1F-C495E39FB94F}"/>
    <cellStyle name="Comma 2 2 18 5 3" xfId="9904" xr:uid="{E5B7B522-C336-444C-B2B6-6C6DF6776FB4}"/>
    <cellStyle name="Comma 2 2 18 5 4" xfId="16626" xr:uid="{7C4A8FFB-3A7A-4995-B4EB-C41FA68C6D3F}"/>
    <cellStyle name="Comma 2 2 18 6" xfId="10339" xr:uid="{686CE241-AF03-410F-8AF6-C72E07860224}"/>
    <cellStyle name="Comma 2 2 18 7" xfId="8876" xr:uid="{B243A3E8-55EE-41BB-BC95-6C8672A9FF22}"/>
    <cellStyle name="Comma 2 2 18 8" xfId="16048" xr:uid="{9A57E796-4B2D-468B-A1A1-453E7DD2CFED}"/>
    <cellStyle name="Comma 2 2 18 9" xfId="7137" xr:uid="{9C799C35-4E7A-4BA3-8627-856622AB5C63}"/>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3" xfId="11181" xr:uid="{A0C542DD-AB94-4907-BE95-E0D7D5A8598A}"/>
    <cellStyle name="Comma 2 2 19 2 2 4" xfId="9680" xr:uid="{7CA89F57-F274-400A-9666-E8049A2F7806}"/>
    <cellStyle name="Comma 2 2 19 2 2 5" xfId="16332" xr:uid="{060C7229-4E54-4F88-9550-1A24CEAC91B8}"/>
    <cellStyle name="Comma 2 2 19 2 3" xfId="7606" xr:uid="{290DE5AC-03FE-4F57-97A4-19581463DBE9}"/>
    <cellStyle name="Comma 2 2 19 2 3 2" xfId="11973" xr:uid="{FC5CC11E-F9AD-426B-9CD4-84A7918EDE0F}"/>
    <cellStyle name="Comma 2 2 19 2 3 3" xfId="9500" xr:uid="{D54B53CC-7C67-41DD-A288-6AACC33A3CA6}"/>
    <cellStyle name="Comma 2 2 19 2 3 4" xfId="16823" xr:uid="{31D9A11E-875D-496B-B7D0-FB990D9A88D3}"/>
    <cellStyle name="Comma 2 2 19 2 4" xfId="8281" xr:uid="{5EC99E37-7D6B-4E61-851D-B921C50B8A3C}"/>
    <cellStyle name="Comma 2 2 19 2 4 2" xfId="10173" xr:uid="{89DA147B-DACF-43F2-9CF6-413315943210}"/>
    <cellStyle name="Comma 2 2 19 2 5" xfId="10610" xr:uid="{E320D3C8-D41C-4B2A-9EBA-0CDA95654D84}"/>
    <cellStyle name="Comma 2 2 19 2 6" xfId="9304" xr:uid="{E19BE9C3-D091-45C4-9409-EF39BEDA017C}"/>
    <cellStyle name="Comma 2 2 19 2 7" xfId="16151" xr:uid="{DD66B24C-C6A4-421E-888A-3DB829E80888}"/>
    <cellStyle name="Comma 2 2 19 2 8" xfId="7405" xr:uid="{0A29629B-7342-4A7A-B3A7-02861415AB1E}"/>
    <cellStyle name="Comma 2 2 19 3" xfId="7698" xr:uid="{B20CC070-15DC-4795-98CA-6E9A6DDA2009}"/>
    <cellStyle name="Comma 2 2 19 3 2" xfId="12337" xr:uid="{25E3F675-3D2C-4E02-AE93-2AC8963A914E}"/>
    <cellStyle name="Comma 2 2 19 3 2 2" xfId="17121" xr:uid="{75E3FF20-1DC0-496E-83A1-E170A9F468BB}"/>
    <cellStyle name="Comma 2 2 19 3 3" xfId="10935" xr:uid="{B4585B2D-3C65-490A-89F3-33D64288A936}"/>
    <cellStyle name="Comma 2 2 19 3 4" xfId="9591" xr:uid="{7E8D6F97-C3E1-4D93-94E0-B5CAC5B90C4D}"/>
    <cellStyle name="Comma 2 2 19 3 5" xfId="16244" xr:uid="{0CC8E326-EB77-416C-B52D-CC7994EEA185}"/>
    <cellStyle name="Comma 2 2 19 4" xfId="7517" xr:uid="{515E6D16-941E-4DFB-A4E2-8A05DA047853}"/>
    <cellStyle name="Comma 2 2 19 4 2" xfId="12848" xr:uid="{BE978CDB-AAD9-4D16-9E4B-5197EBCB2560}"/>
    <cellStyle name="Comma 2 2 19 4 2 2" xfId="17557" xr:uid="{155D5ED9-44B8-4834-BF46-AFCF63EB0411}"/>
    <cellStyle name="Comma 2 2 19 4 3" xfId="11574" xr:uid="{64216B34-37FB-4E8D-B58E-A4B0CCE72F9C}"/>
    <cellStyle name="Comma 2 2 19 4 4" xfId="9411" xr:uid="{A9961499-CBB4-4A4C-B849-E9693F8EBDCA}"/>
    <cellStyle name="Comma 2 2 19 4 5" xfId="16472" xr:uid="{73368E94-6DCF-41CB-B8E7-136A376D2337}"/>
    <cellStyle name="Comma 2 2 19 5" xfId="8012" xr:uid="{9C6EF31C-DEE4-43EF-9EA2-B14253BB0661}"/>
    <cellStyle name="Comma 2 2 19 5 2" xfId="11767" xr:uid="{1D971193-5A35-40F3-B012-6CCF52D8A5EB}"/>
    <cellStyle name="Comma 2 2 19 5 3" xfId="9905" xr:uid="{E3922788-CB66-4A57-9E41-D007A0655911}"/>
    <cellStyle name="Comma 2 2 19 5 4" xfId="16627" xr:uid="{FD16EABC-B565-4DE3-AD10-2E391D7F6A87}"/>
    <cellStyle name="Comma 2 2 19 6" xfId="10340" xr:uid="{C33B0EC1-A69F-4864-9FA9-32610B382FF0}"/>
    <cellStyle name="Comma 2 2 19 7" xfId="8877" xr:uid="{804D3344-6CE8-4B12-960A-1B6A6BFA3940}"/>
    <cellStyle name="Comma 2 2 19 8" xfId="16049" xr:uid="{169FBE48-9CB1-429D-8287-1EFB001B95DD}"/>
    <cellStyle name="Comma 2 2 19 9" xfId="7138" xr:uid="{94FF7ACF-4BB8-4204-983F-2FCAA21F5966}"/>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3" xfId="11182" xr:uid="{D4DDF293-1DE8-4B8A-B1D0-041E79A7ADD0}"/>
    <cellStyle name="Comma 2 2 2 19 2 4" xfId="9681" xr:uid="{CFB9EC2E-3ECF-4A6D-97C5-1CA6F4261FFD}"/>
    <cellStyle name="Comma 2 2 2 19 2 5" xfId="16333" xr:uid="{D069D43D-6521-48B4-B037-16CCC53CF1E3}"/>
    <cellStyle name="Comma 2 2 2 19 3" xfId="7607" xr:uid="{60930DD0-DA8D-4D67-86D2-DC293991489C}"/>
    <cellStyle name="Comma 2 2 2 19 3 2" xfId="11974" xr:uid="{905D6EC1-3ACB-488E-94B8-AA5F75C1C6C5}"/>
    <cellStyle name="Comma 2 2 2 19 3 3" xfId="9501" xr:uid="{8F3C5593-F23D-4310-8141-C34BAAF66051}"/>
    <cellStyle name="Comma 2 2 2 19 3 4" xfId="16824" xr:uid="{9CE544EA-8BC0-4BC9-98F5-4DA88DED34B2}"/>
    <cellStyle name="Comma 2 2 2 19 4" xfId="8282" xr:uid="{96867B7F-760E-4D77-B7F4-6AE0212A5D27}"/>
    <cellStyle name="Comma 2 2 2 19 4 2" xfId="10174" xr:uid="{94D15B3A-0C06-4C4B-9B52-A6AAD740975E}"/>
    <cellStyle name="Comma 2 2 2 19 5" xfId="10611" xr:uid="{DFAB7E7E-7E21-4E88-A1F5-D6E6C222835C}"/>
    <cellStyle name="Comma 2 2 2 19 6" xfId="9305" xr:uid="{3D231296-B619-442B-B122-7FBC686AEAB3}"/>
    <cellStyle name="Comma 2 2 2 19 7" xfId="16152" xr:uid="{C4EDD8CD-9899-49CF-A335-E39737527F1C}"/>
    <cellStyle name="Comma 2 2 2 19 8" xfId="7406" xr:uid="{30703E3D-32B5-430A-A1A3-1DF503C0D5E4}"/>
    <cellStyle name="Comma 2 2 2 2" xfId="4783" xr:uid="{1A1F2D2C-B971-4DC8-8CB4-5583837C0DA9}"/>
    <cellStyle name="Comma 2 2 2 2 10" xfId="7083" xr:uid="{ED58558E-8AA4-4ADA-9E50-4234F16FE736}"/>
    <cellStyle name="Comma 2 2 2 2 11" xfId="8809" xr:uid="{999C864D-3DD4-4F55-A4ED-F67566FF2F47}"/>
    <cellStyle name="Comma 2 2 2 2 12" xfId="6731" xr:uid="{C5A50181-49D1-4561-96E4-FF36664D33B4}"/>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3" xfId="11576" xr:uid="{D2D1FAD0-ED93-482E-A5CA-F3E490F79E9D}"/>
    <cellStyle name="Comma 2 2 2 2 2 10 4" xfId="9413" xr:uid="{D8258586-6263-4CE2-AA32-A17658A91BEF}"/>
    <cellStyle name="Comma 2 2 2 2 2 10 5" xfId="16474" xr:uid="{87BC134B-06A7-4B8A-B568-EFCC13A495F8}"/>
    <cellStyle name="Comma 2 2 2 2 2 11" xfId="8022" xr:uid="{8797BD59-0D61-4C50-B4E0-2AC07B117B36}"/>
    <cellStyle name="Comma 2 2 2 2 2 11 2" xfId="11769" xr:uid="{CCAFD621-3AC2-482D-A4CF-559F67275C50}"/>
    <cellStyle name="Comma 2 2 2 2 2 11 3" xfId="9915" xr:uid="{8152F4CA-E925-46B9-97DD-DD89F00DB0CF}"/>
    <cellStyle name="Comma 2 2 2 2 2 11 4" xfId="16629" xr:uid="{B8CE7F58-4883-4B8E-8131-0C71CB346B16}"/>
    <cellStyle name="Comma 2 2 2 2 2 12" xfId="10342" xr:uid="{1F83E9A2-C3DD-4B93-B268-B394B977838D}"/>
    <cellStyle name="Comma 2 2 2 2 2 13" xfId="8880" xr:uid="{2398318E-46C6-4C04-B371-0F129FB21168}"/>
    <cellStyle name="Comma 2 2 2 2 2 14" xfId="16051" xr:uid="{45960F85-4F3C-4F8A-9451-E64AA1EAE8A8}"/>
    <cellStyle name="Comma 2 2 2 2 2 15" xfId="7141" xr:uid="{CDA69EB6-0327-439B-9DCF-1E0F9376F543}"/>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3" xfId="11183" xr:uid="{4DA8A562-F2E7-4AA9-B169-AA1FBD58A91A}"/>
    <cellStyle name="Comma 2 2 2 2 2 8 2 4" xfId="9682" xr:uid="{56C28C45-CF40-4D37-9EA5-C6A34408BB3B}"/>
    <cellStyle name="Comma 2 2 2 2 2 8 2 5" xfId="16334" xr:uid="{194EF992-7811-4CAE-89F6-924E3F3494FF}"/>
    <cellStyle name="Comma 2 2 2 2 2 8 3" xfId="7608" xr:uid="{299A0D15-26D5-4BC4-9940-67291D123B0E}"/>
    <cellStyle name="Comma 2 2 2 2 2 8 3 2" xfId="11975" xr:uid="{E6263085-D2F4-4A18-9846-C6ADF217EEAE}"/>
    <cellStyle name="Comma 2 2 2 2 2 8 3 3" xfId="9502" xr:uid="{167F03CA-C0C7-4294-9B99-0CCEA23BA82B}"/>
    <cellStyle name="Comma 2 2 2 2 2 8 3 4" xfId="16825" xr:uid="{7BA45C49-2158-4012-9D89-EC6C6951CA60}"/>
    <cellStyle name="Comma 2 2 2 2 2 8 4" xfId="8283" xr:uid="{47DE8CFD-1F42-41C9-A890-8636BF9F3A8C}"/>
    <cellStyle name="Comma 2 2 2 2 2 8 4 2" xfId="10175" xr:uid="{5270C7F8-C562-4830-85AC-2A816372810A}"/>
    <cellStyle name="Comma 2 2 2 2 2 8 5" xfId="10612" xr:uid="{A366308C-A6D1-4084-BC4C-DB5F05CFACE5}"/>
    <cellStyle name="Comma 2 2 2 2 2 8 6" xfId="9306" xr:uid="{271203C0-3E4A-47CC-92F3-3897F8B41B8B}"/>
    <cellStyle name="Comma 2 2 2 2 2 8 7" xfId="16153" xr:uid="{36A6BDE0-DA72-4298-AE33-F13BB106F0C0}"/>
    <cellStyle name="Comma 2 2 2 2 2 8 8" xfId="7407" xr:uid="{B37A7816-BA0E-4D03-823C-696AC429FF88}"/>
    <cellStyle name="Comma 2 2 2 2 2 9" xfId="7700" xr:uid="{4F99CD7F-2F69-4DAF-BA38-C679575C606C}"/>
    <cellStyle name="Comma 2 2 2 2 2 9 2" xfId="12339" xr:uid="{73B2F7F1-9D28-4C39-A3BE-7A28C96F7DD6}"/>
    <cellStyle name="Comma 2 2 2 2 2 9 2 2" xfId="17123" xr:uid="{47039830-24CF-4244-95FC-C761A51BB181}"/>
    <cellStyle name="Comma 2 2 2 2 2 9 3" xfId="10937" xr:uid="{98420725-8DBE-453F-A5A4-374C806210D2}"/>
    <cellStyle name="Comma 2 2 2 2 2 9 4" xfId="9593" xr:uid="{332C764B-7E0D-4FDC-B0FB-24321C5070E1}"/>
    <cellStyle name="Comma 2 2 2 2 2 9 5" xfId="16246" xr:uid="{687266FE-1866-4EDF-BAC6-45C1563C673C}"/>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3" xfId="11184" xr:uid="{91263934-DD3F-435B-B57C-B8A27ADAF02E}"/>
    <cellStyle name="Comma 2 2 2 2 4 2 2 4" xfId="9683" xr:uid="{5D6671C5-DE09-45B4-9AC4-0F24A86D69EB}"/>
    <cellStyle name="Comma 2 2 2 2 4 2 2 5" xfId="16335" xr:uid="{72BB0800-CEDA-4B3E-8504-2169037AF7F9}"/>
    <cellStyle name="Comma 2 2 2 2 4 2 3" xfId="7609" xr:uid="{4F395D92-6090-4598-94AE-B8ABEA20A23F}"/>
    <cellStyle name="Comma 2 2 2 2 4 2 3 2" xfId="11976" xr:uid="{565FED29-3A59-47C4-B897-CEDE02DC508C}"/>
    <cellStyle name="Comma 2 2 2 2 4 2 3 3" xfId="9503" xr:uid="{F6883808-5354-488E-AE19-F05A63C41F6D}"/>
    <cellStyle name="Comma 2 2 2 2 4 2 3 4" xfId="16826" xr:uid="{091EC0B1-4F77-4BEB-8C77-490BD7900447}"/>
    <cellStyle name="Comma 2 2 2 2 4 2 4" xfId="8284" xr:uid="{98E6466F-70D2-460D-8211-7B46751E31E8}"/>
    <cellStyle name="Comma 2 2 2 2 4 2 4 2" xfId="10176" xr:uid="{8F8C5CDD-7323-4A3F-8275-EA65D598C394}"/>
    <cellStyle name="Comma 2 2 2 2 4 2 5" xfId="10613" xr:uid="{FC4083DC-5118-4D96-90A5-7E340942FA8D}"/>
    <cellStyle name="Comma 2 2 2 2 4 2 6" xfId="9307" xr:uid="{371F9157-4720-4C6C-ADE1-E3C6A5E27DCF}"/>
    <cellStyle name="Comma 2 2 2 2 4 2 7" xfId="16154" xr:uid="{99F2B469-6E93-4FEB-885F-B9865D744948}"/>
    <cellStyle name="Comma 2 2 2 2 4 2 8" xfId="7408" xr:uid="{5877FE44-72FE-4C9F-92FD-642AB0235811}"/>
    <cellStyle name="Comma 2 2 2 2 4 3" xfId="7701" xr:uid="{7BC48345-AA59-4C3D-85F0-AF638A0B7942}"/>
    <cellStyle name="Comma 2 2 2 2 4 3 2" xfId="12340" xr:uid="{20A4A198-70BE-4F53-90E4-BA492E17211F}"/>
    <cellStyle name="Comma 2 2 2 2 4 3 2 2" xfId="17124" xr:uid="{54045B8D-68A6-4D07-A0F2-0A2317A852E6}"/>
    <cellStyle name="Comma 2 2 2 2 4 3 3" xfId="10938" xr:uid="{0AEF0653-6EC6-4520-9949-0A780EA7EC3E}"/>
    <cellStyle name="Comma 2 2 2 2 4 3 4" xfId="9594" xr:uid="{FFE6068F-57BA-4AF5-A616-366ADB267C8A}"/>
    <cellStyle name="Comma 2 2 2 2 4 3 5" xfId="16247" xr:uid="{C5741D67-F2E1-4670-86FA-2E5D25011B19}"/>
    <cellStyle name="Comma 2 2 2 2 4 4" xfId="7520" xr:uid="{F97D8A77-EE33-457E-854D-01810E79069F}"/>
    <cellStyle name="Comma 2 2 2 2 4 4 2" xfId="12851" xr:uid="{42514FFE-19C6-4023-8B46-DF85E149B7E6}"/>
    <cellStyle name="Comma 2 2 2 2 4 4 2 2" xfId="17560" xr:uid="{443A72B7-48BF-4F39-91B5-F84470E525F7}"/>
    <cellStyle name="Comma 2 2 2 2 4 4 3" xfId="11577" xr:uid="{986A7753-F8DB-4269-A0EA-54B880748021}"/>
    <cellStyle name="Comma 2 2 2 2 4 4 4" xfId="9414" xr:uid="{67DB0442-5D65-4EA5-A2DC-AC5304C4FA63}"/>
    <cellStyle name="Comma 2 2 2 2 4 4 5" xfId="16475" xr:uid="{8E7C2DB0-9BBF-480D-A9E2-64B07856A9D2}"/>
    <cellStyle name="Comma 2 2 2 2 4 5" xfId="8023" xr:uid="{15DAB2BB-A53D-42AE-8300-B781827898AB}"/>
    <cellStyle name="Comma 2 2 2 2 4 5 2" xfId="11770" xr:uid="{D9B10BDE-1B3E-4A6B-9663-1A685CC187F1}"/>
    <cellStyle name="Comma 2 2 2 2 4 5 3" xfId="9916" xr:uid="{F5241C4A-511A-4D9D-B682-AA1584E426FC}"/>
    <cellStyle name="Comma 2 2 2 2 4 5 4" xfId="16630" xr:uid="{A0888955-8B09-449A-9E04-94ADB7419A05}"/>
    <cellStyle name="Comma 2 2 2 2 4 6" xfId="10343" xr:uid="{F4EBA4E6-4F23-4DEE-83C9-E26EDA333A34}"/>
    <cellStyle name="Comma 2 2 2 2 4 7" xfId="8881" xr:uid="{0A924165-7A88-4CC6-BE98-6F0FEF68A6E3}"/>
    <cellStyle name="Comma 2 2 2 2 4 8" xfId="16052" xr:uid="{FB47EBED-5B1D-48D9-B8FF-0789042FB590}"/>
    <cellStyle name="Comma 2 2 2 2 4 9" xfId="7142" xr:uid="{D7A5921C-8838-41D0-A5C5-F0B18F79565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3" xfId="11185" xr:uid="{40D71D28-F4EE-4E99-B75D-1C666E8B43CC}"/>
    <cellStyle name="Comma 2 2 2 2 5 2 2 4" xfId="9684" xr:uid="{9EE5E21C-CC58-4CC8-890F-B6A74CC486E3}"/>
    <cellStyle name="Comma 2 2 2 2 5 2 2 5" xfId="16336" xr:uid="{3C8E2FE7-EAED-4E15-881C-4C968F82B408}"/>
    <cellStyle name="Comma 2 2 2 2 5 2 3" xfId="7610" xr:uid="{6C63F4BA-933F-4013-A009-E6494D5BE5A1}"/>
    <cellStyle name="Comma 2 2 2 2 5 2 3 2" xfId="11977" xr:uid="{5FB02B55-9BA4-4397-8FA0-218BC9645E01}"/>
    <cellStyle name="Comma 2 2 2 2 5 2 3 3" xfId="9504" xr:uid="{E6A6D489-7034-4C0C-BDDC-1B4633D9FFC3}"/>
    <cellStyle name="Comma 2 2 2 2 5 2 3 4" xfId="16827" xr:uid="{DE023750-8504-4247-99B2-625E5FF5F515}"/>
    <cellStyle name="Comma 2 2 2 2 5 2 4" xfId="8285" xr:uid="{610D154B-0F8E-4158-A233-11389C0DDBAA}"/>
    <cellStyle name="Comma 2 2 2 2 5 2 4 2" xfId="10177" xr:uid="{D62C2B67-6634-4765-AA3B-4C0B84B6DBD1}"/>
    <cellStyle name="Comma 2 2 2 2 5 2 5" xfId="10614" xr:uid="{5ADCC03C-D75C-4D9A-BE0E-3328B11C62AC}"/>
    <cellStyle name="Comma 2 2 2 2 5 2 6" xfId="9308" xr:uid="{B39BD29D-5B8A-4246-A57D-E2C48075FA42}"/>
    <cellStyle name="Comma 2 2 2 2 5 2 7" xfId="16155" xr:uid="{928CFC45-7FAF-4197-A3E2-20CD170F8050}"/>
    <cellStyle name="Comma 2 2 2 2 5 2 8" xfId="7409" xr:uid="{A5367682-725A-416A-8F5F-3BB9C226C87B}"/>
    <cellStyle name="Comma 2 2 2 2 5 3" xfId="7702" xr:uid="{4B842626-32B9-4003-B56A-A3EE55A19EC0}"/>
    <cellStyle name="Comma 2 2 2 2 5 3 2" xfId="12341" xr:uid="{B3CD9CFF-81CC-4C47-AAB4-365017438A96}"/>
    <cellStyle name="Comma 2 2 2 2 5 3 2 2" xfId="17125" xr:uid="{14ECF33A-A39E-45A3-BF3E-DC84BECF3B08}"/>
    <cellStyle name="Comma 2 2 2 2 5 3 3" xfId="10939" xr:uid="{2657B9E2-0C3A-460A-9C02-F17E0E08D527}"/>
    <cellStyle name="Comma 2 2 2 2 5 3 4" xfId="9595" xr:uid="{1B2AFBCC-D7D8-46CC-B82E-B88FE726340E}"/>
    <cellStyle name="Comma 2 2 2 2 5 3 5" xfId="16248" xr:uid="{6334DCAC-DFDE-4E79-85B8-421EE2D7985D}"/>
    <cellStyle name="Comma 2 2 2 2 5 4" xfId="7521" xr:uid="{669C3479-4CFC-4EF5-8D33-0C381566A2FD}"/>
    <cellStyle name="Comma 2 2 2 2 5 4 2" xfId="12852" xr:uid="{A7BC2D13-18B0-49FF-A07C-0EF5D9F21704}"/>
    <cellStyle name="Comma 2 2 2 2 5 4 2 2" xfId="17561" xr:uid="{3E95E165-ECF4-4D98-8E2A-D180B4CA5E9E}"/>
    <cellStyle name="Comma 2 2 2 2 5 4 3" xfId="11578" xr:uid="{01ABD908-D89C-4642-99A0-B6D8898D5B3B}"/>
    <cellStyle name="Comma 2 2 2 2 5 4 4" xfId="9415" xr:uid="{EEB57A9B-21C6-40B2-883B-28DE033694E3}"/>
    <cellStyle name="Comma 2 2 2 2 5 4 5" xfId="16476" xr:uid="{8617C710-CDF2-464E-910F-1AEF3B210EA7}"/>
    <cellStyle name="Comma 2 2 2 2 5 5" xfId="8024" xr:uid="{6A0A0337-4712-488A-8FEC-AED6A08E231B}"/>
    <cellStyle name="Comma 2 2 2 2 5 5 2" xfId="11771" xr:uid="{1E61D2F0-3C7F-4734-9EB7-DAA8A19CEE9A}"/>
    <cellStyle name="Comma 2 2 2 2 5 5 3" xfId="9917" xr:uid="{1EED7B90-30E2-4D44-ACA9-E123D4A9D312}"/>
    <cellStyle name="Comma 2 2 2 2 5 5 4" xfId="16631" xr:uid="{6445EC0E-43C0-4327-B1A3-5C42B63C10AD}"/>
    <cellStyle name="Comma 2 2 2 2 5 6" xfId="10344" xr:uid="{AA413A5D-61AC-4AB7-B760-B9AB15720FC0}"/>
    <cellStyle name="Comma 2 2 2 2 5 7" xfId="8882" xr:uid="{5EDA3A79-A33D-43FF-901F-F6C493CD2295}"/>
    <cellStyle name="Comma 2 2 2 2 5 8" xfId="16053" xr:uid="{1AF851B8-315E-4771-8A98-2FC38E4876D3}"/>
    <cellStyle name="Comma 2 2 2 2 5 9" xfId="7143" xr:uid="{847C01F8-66B2-4C44-902D-B220E7BD35A9}"/>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3" xfId="11186" xr:uid="{4E3F1D40-DA90-4B0A-B3FB-FFB400281D6A}"/>
    <cellStyle name="Comma 2 2 2 2 6 2 2 4" xfId="9685" xr:uid="{2AFE5198-036E-4741-BDBA-812CC4314354}"/>
    <cellStyle name="Comma 2 2 2 2 6 2 2 5" xfId="16337" xr:uid="{F7DBC53A-2730-4A64-BD0D-8697F8634DB8}"/>
    <cellStyle name="Comma 2 2 2 2 6 2 3" xfId="7611" xr:uid="{DBFD5B51-EA86-4781-B62F-BA895D605534}"/>
    <cellStyle name="Comma 2 2 2 2 6 2 3 2" xfId="11978" xr:uid="{096540C0-0825-4F4F-85EB-E1718A7869EB}"/>
    <cellStyle name="Comma 2 2 2 2 6 2 3 3" xfId="9505" xr:uid="{83394B0E-1B16-4083-97C0-79414EDCCCCB}"/>
    <cellStyle name="Comma 2 2 2 2 6 2 3 4" xfId="16828" xr:uid="{BC895F86-E1CB-4A34-90BD-1746D7444B94}"/>
    <cellStyle name="Comma 2 2 2 2 6 2 4" xfId="8286" xr:uid="{90068AA9-F850-499B-B6E6-ABE7476B5676}"/>
    <cellStyle name="Comma 2 2 2 2 6 2 4 2" xfId="10178" xr:uid="{0CDF14FC-7AE0-4EE9-BD07-CBDB851977CD}"/>
    <cellStyle name="Comma 2 2 2 2 6 2 5" xfId="10615" xr:uid="{2CEDA953-5BC9-492D-A2FB-521EEC7EDA4F}"/>
    <cellStyle name="Comma 2 2 2 2 6 2 6" xfId="9309" xr:uid="{729C619C-6761-44B3-8693-CFD148E3565E}"/>
    <cellStyle name="Comma 2 2 2 2 6 2 7" xfId="16156" xr:uid="{3C7F1B15-E214-4960-8091-AD7889BBAA49}"/>
    <cellStyle name="Comma 2 2 2 2 6 2 8" xfId="7410" xr:uid="{9AA20B0C-599B-4B84-99DC-BF2DA7AC85A9}"/>
    <cellStyle name="Comma 2 2 2 2 6 3" xfId="7703" xr:uid="{BAE3B9CA-E084-49F0-B0BE-F89CC0DCA66E}"/>
    <cellStyle name="Comma 2 2 2 2 6 3 2" xfId="12342" xr:uid="{FFA02C12-D848-4B4F-83BA-7E9BC5632617}"/>
    <cellStyle name="Comma 2 2 2 2 6 3 2 2" xfId="17126" xr:uid="{1C1FEFD7-AAAA-49E2-A8FD-40101C9FFDA0}"/>
    <cellStyle name="Comma 2 2 2 2 6 3 3" xfId="10940" xr:uid="{F331702E-5A78-4FDD-B7A9-9CE537A8B4CA}"/>
    <cellStyle name="Comma 2 2 2 2 6 3 4" xfId="9596" xr:uid="{5A941B19-9C43-4A0B-94AD-BCA2D4FE1BB7}"/>
    <cellStyle name="Comma 2 2 2 2 6 3 5" xfId="16249" xr:uid="{A6EFD23E-3D78-40B1-9697-0F306FFCD828}"/>
    <cellStyle name="Comma 2 2 2 2 6 4" xfId="7522" xr:uid="{2A1EC1F9-87FB-4559-B9F0-01850432F73F}"/>
    <cellStyle name="Comma 2 2 2 2 6 4 2" xfId="12853" xr:uid="{FCB40849-8B09-46F1-A373-9AAC52A9A36A}"/>
    <cellStyle name="Comma 2 2 2 2 6 4 2 2" xfId="17562" xr:uid="{21873B38-E8A4-4264-8DDB-DCD8E6E5F71E}"/>
    <cellStyle name="Comma 2 2 2 2 6 4 3" xfId="11579" xr:uid="{D4D4F8D6-322E-473F-BF15-3CBA626703B8}"/>
    <cellStyle name="Comma 2 2 2 2 6 4 4" xfId="9416" xr:uid="{8167847B-1A2C-401A-B222-640DE9FC6189}"/>
    <cellStyle name="Comma 2 2 2 2 6 4 5" xfId="16477" xr:uid="{C40E571F-3746-48E6-AAB0-C57EEBCB7709}"/>
    <cellStyle name="Comma 2 2 2 2 6 5" xfId="8025" xr:uid="{BA3B56D7-4721-4D49-A34B-843028F59F78}"/>
    <cellStyle name="Comma 2 2 2 2 6 5 2" xfId="11772" xr:uid="{86FC4243-B93D-42D3-99E5-6EBFA0EAD186}"/>
    <cellStyle name="Comma 2 2 2 2 6 5 3" xfId="9918" xr:uid="{750327EC-CB34-47EB-B213-5620A65EA303}"/>
    <cellStyle name="Comma 2 2 2 2 6 5 4" xfId="16632" xr:uid="{C522910D-1AC4-45A8-8E1A-CCF99316C53A}"/>
    <cellStyle name="Comma 2 2 2 2 6 6" xfId="10345" xr:uid="{473D098E-D9F3-48BC-A653-69EE712258D5}"/>
    <cellStyle name="Comma 2 2 2 2 6 7" xfId="8883" xr:uid="{EF2D0307-D0A1-4BC2-B9C7-608D2F5D163C}"/>
    <cellStyle name="Comma 2 2 2 2 6 8" xfId="16054" xr:uid="{99D6CE8E-9DFD-4DF3-91DE-6EE801EF0670}"/>
    <cellStyle name="Comma 2 2 2 2 6 9" xfId="7144" xr:uid="{C8E2BD6A-D840-49AE-9C36-E53C76E7EB1C}"/>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3" xfId="11187" xr:uid="{2F76F499-0D15-4B89-9341-F12652185424}"/>
    <cellStyle name="Comma 2 2 2 2 7 2 2 4" xfId="9686" xr:uid="{30956BD1-0810-4289-81CC-AD3988D898E3}"/>
    <cellStyle name="Comma 2 2 2 2 7 2 2 5" xfId="16338" xr:uid="{12965508-FA29-49EF-AD82-5E0DE205DC0E}"/>
    <cellStyle name="Comma 2 2 2 2 7 2 3" xfId="7612" xr:uid="{06F217D9-F37F-4DFD-BF9E-8C6D2DB4986E}"/>
    <cellStyle name="Comma 2 2 2 2 7 2 3 2" xfId="11979" xr:uid="{0343221F-8A9B-43C5-868C-B6A399732F64}"/>
    <cellStyle name="Comma 2 2 2 2 7 2 3 3" xfId="9506" xr:uid="{1595D3E3-E02B-4174-8F5A-203506A99B9C}"/>
    <cellStyle name="Comma 2 2 2 2 7 2 3 4" xfId="16829" xr:uid="{7F3ED0E3-B3A7-46AE-89E5-FB530626ED68}"/>
    <cellStyle name="Comma 2 2 2 2 7 2 4" xfId="8287" xr:uid="{F32080D2-0BA5-4EF7-9C1F-4E5C1BFDF05B}"/>
    <cellStyle name="Comma 2 2 2 2 7 2 4 2" xfId="10179" xr:uid="{58A1963D-FE8D-4084-9CC7-36B40712003C}"/>
    <cellStyle name="Comma 2 2 2 2 7 2 5" xfId="10616" xr:uid="{93EAB0B9-42F1-40FF-A061-9C520D87AC4C}"/>
    <cellStyle name="Comma 2 2 2 2 7 2 6" xfId="9310" xr:uid="{F479411A-CDC0-4236-ABD4-12A2251B51B4}"/>
    <cellStyle name="Comma 2 2 2 2 7 2 7" xfId="16157" xr:uid="{60BDEECA-C175-4B32-9ADE-F74878AD0757}"/>
    <cellStyle name="Comma 2 2 2 2 7 2 8" xfId="7411" xr:uid="{B6AD2755-FE1F-4F1E-9C0B-F2B81CA87523}"/>
    <cellStyle name="Comma 2 2 2 2 7 3" xfId="7704" xr:uid="{5AA73F2E-56D1-46AE-93C0-36BCF97FEECF}"/>
    <cellStyle name="Comma 2 2 2 2 7 3 2" xfId="12343" xr:uid="{1BAFEE7C-8E5F-4D9C-8BCE-67698FFB48D3}"/>
    <cellStyle name="Comma 2 2 2 2 7 3 2 2" xfId="17127" xr:uid="{41684DDF-AE32-46AA-9FF2-E49762C68BBA}"/>
    <cellStyle name="Comma 2 2 2 2 7 3 3" xfId="10941" xr:uid="{344D477B-2DE3-4BE8-A35B-F8C50A88FBAB}"/>
    <cellStyle name="Comma 2 2 2 2 7 3 4" xfId="9597" xr:uid="{C4615E37-0D15-4A1F-BEA4-A18B1ED81920}"/>
    <cellStyle name="Comma 2 2 2 2 7 3 5" xfId="16250" xr:uid="{A98F4510-6FDB-4478-9212-894EA902B484}"/>
    <cellStyle name="Comma 2 2 2 2 7 4" xfId="7523" xr:uid="{B956CBF4-8BB8-41B4-9475-149A38EFCB19}"/>
    <cellStyle name="Comma 2 2 2 2 7 4 2" xfId="12854" xr:uid="{04348F85-2D42-41B1-BCA7-B0663E06B4B1}"/>
    <cellStyle name="Comma 2 2 2 2 7 4 2 2" xfId="17563" xr:uid="{DFB5F5B6-E111-4601-B7C5-41B895FD8A49}"/>
    <cellStyle name="Comma 2 2 2 2 7 4 3" xfId="11580" xr:uid="{BFF61090-80CC-4C61-9156-0BDBE8EB64A9}"/>
    <cellStyle name="Comma 2 2 2 2 7 4 4" xfId="9417" xr:uid="{F5684F74-3DBE-4C1D-99DA-6D3E4B7020B4}"/>
    <cellStyle name="Comma 2 2 2 2 7 4 5" xfId="16478" xr:uid="{E351CAE7-A2E5-43F2-BEC2-F22AE84DC474}"/>
    <cellStyle name="Comma 2 2 2 2 7 5" xfId="8026" xr:uid="{EA9F74B8-AAD4-45B5-8F45-10DBC5FB9B9B}"/>
    <cellStyle name="Comma 2 2 2 2 7 5 2" xfId="11773" xr:uid="{ACCB54FF-F17B-44A1-A3A3-58C854182C72}"/>
    <cellStyle name="Comma 2 2 2 2 7 5 3" xfId="9919" xr:uid="{199C2CB7-0B2F-4430-B2FB-377011C761AF}"/>
    <cellStyle name="Comma 2 2 2 2 7 5 4" xfId="16633" xr:uid="{819EE37D-54FE-4D0C-AAA3-3C912C01A8D4}"/>
    <cellStyle name="Comma 2 2 2 2 7 6" xfId="10346" xr:uid="{C561C427-96F1-4282-801B-CE2421ED1296}"/>
    <cellStyle name="Comma 2 2 2 2 7 7" xfId="8884" xr:uid="{055F4544-B061-4EE5-A389-83B64B3B0664}"/>
    <cellStyle name="Comma 2 2 2 2 7 8" xfId="16055" xr:uid="{C2E4AABC-A148-414A-A087-66E5DDB90614}"/>
    <cellStyle name="Comma 2 2 2 2 7 9" xfId="7145" xr:uid="{EDA67678-4A00-419E-9469-4B35ADECB940}"/>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3" xfId="11188" xr:uid="{3F938084-D6EE-4F5E-BB47-F40118F2596C}"/>
    <cellStyle name="Comma 2 2 2 2 8 2 2 4" xfId="9687" xr:uid="{98E01367-9D5A-47BB-9BCA-2DEA46255107}"/>
    <cellStyle name="Comma 2 2 2 2 8 2 2 5" xfId="16339" xr:uid="{CB7F8814-4597-459F-9701-D263174ED82C}"/>
    <cellStyle name="Comma 2 2 2 2 8 2 3" xfId="7613" xr:uid="{06A4B406-FAC7-4A92-AD33-8B4048727431}"/>
    <cellStyle name="Comma 2 2 2 2 8 2 3 2" xfId="11980" xr:uid="{4C5CDBD6-F0E0-433D-A488-BA3B6F631DA6}"/>
    <cellStyle name="Comma 2 2 2 2 8 2 3 3" xfId="9507" xr:uid="{26C9F82B-5E8E-4481-A6D1-381D8E04DB95}"/>
    <cellStyle name="Comma 2 2 2 2 8 2 3 4" xfId="16830" xr:uid="{07D7E096-09C1-4AFB-B740-7D0D19A4067E}"/>
    <cellStyle name="Comma 2 2 2 2 8 2 4" xfId="8288" xr:uid="{E38C48FF-9797-4616-95E2-30254D0E271A}"/>
    <cellStyle name="Comma 2 2 2 2 8 2 4 2" xfId="10180" xr:uid="{836CDDB3-BF04-4109-BA04-797B9F8D4039}"/>
    <cellStyle name="Comma 2 2 2 2 8 2 5" xfId="10617" xr:uid="{115B5207-539D-4BEE-8CE2-3399D235E497}"/>
    <cellStyle name="Comma 2 2 2 2 8 2 6" xfId="9311" xr:uid="{8EBAFCC5-3BCE-4FDB-8CFC-073165BCC566}"/>
    <cellStyle name="Comma 2 2 2 2 8 2 7" xfId="16158" xr:uid="{790D6EDD-3400-41EE-8AF0-18119A84C8C1}"/>
    <cellStyle name="Comma 2 2 2 2 8 2 8" xfId="7412" xr:uid="{A134B79F-DC54-4171-9635-83D12F533772}"/>
    <cellStyle name="Comma 2 2 2 2 8 3" xfId="7705" xr:uid="{4750C5EF-E385-43A3-BCF7-FE9AEC3C64DA}"/>
    <cellStyle name="Comma 2 2 2 2 8 3 2" xfId="12344" xr:uid="{BD4662D5-7F33-4E28-9A73-F3C0144465ED}"/>
    <cellStyle name="Comma 2 2 2 2 8 3 2 2" xfId="17128" xr:uid="{FFC20AEA-5487-4679-A7C0-20A418211712}"/>
    <cellStyle name="Comma 2 2 2 2 8 3 3" xfId="10942" xr:uid="{0B0AAF0F-B7DB-49F5-9C37-81341A921366}"/>
    <cellStyle name="Comma 2 2 2 2 8 3 4" xfId="9598" xr:uid="{C45E224F-789E-4C5B-BB7F-A68EC424FB25}"/>
    <cellStyle name="Comma 2 2 2 2 8 3 5" xfId="16251" xr:uid="{F724CE6E-05AC-4C6D-AA9C-CF4F1C7312C6}"/>
    <cellStyle name="Comma 2 2 2 2 8 4" xfId="7524" xr:uid="{5CD24FEA-7B83-409C-8355-D502A51AF1E6}"/>
    <cellStyle name="Comma 2 2 2 2 8 4 2" xfId="12855" xr:uid="{65A604A6-9907-4E32-BB7A-871D4E0C41A8}"/>
    <cellStyle name="Comma 2 2 2 2 8 4 2 2" xfId="17564" xr:uid="{1ADED456-5547-42AE-ADE7-1DFEA5D78CC9}"/>
    <cellStyle name="Comma 2 2 2 2 8 4 3" xfId="11581" xr:uid="{A5546D00-9D6E-49BE-A3BA-C84471804F86}"/>
    <cellStyle name="Comma 2 2 2 2 8 4 4" xfId="9418" xr:uid="{811BCD73-C996-41BB-87AE-C00A260202CD}"/>
    <cellStyle name="Comma 2 2 2 2 8 4 5" xfId="16479" xr:uid="{BDA889B0-BD10-4AC5-98C6-A8DA3CD73A81}"/>
    <cellStyle name="Comma 2 2 2 2 8 5" xfId="8027" xr:uid="{47594601-6B06-4758-8E8D-010F21A0AB09}"/>
    <cellStyle name="Comma 2 2 2 2 8 5 2" xfId="11774" xr:uid="{0748BED8-FEE7-48F7-8D36-36D423DDCBB8}"/>
    <cellStyle name="Comma 2 2 2 2 8 5 3" xfId="9920" xr:uid="{C1B4EEAA-2E98-4400-A92A-B52F74C6E993}"/>
    <cellStyle name="Comma 2 2 2 2 8 5 4" xfId="16634" xr:uid="{FB86E8C4-57E6-4772-931C-77121FC50B81}"/>
    <cellStyle name="Comma 2 2 2 2 8 6" xfId="10347" xr:uid="{84030260-D68B-4F7F-B05A-73C70EADFEDB}"/>
    <cellStyle name="Comma 2 2 2 2 8 7" xfId="8885" xr:uid="{E159F8DD-33C4-4A09-A1AC-A9978B9A6F8C}"/>
    <cellStyle name="Comma 2 2 2 2 8 8" xfId="16056" xr:uid="{860304B5-8359-4497-8547-D5DCC79FA229}"/>
    <cellStyle name="Comma 2 2 2 2 8 9" xfId="7146" xr:uid="{2B152020-7595-42ED-9979-B4BB45C1960B}"/>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3" xfId="10936" xr:uid="{6491310D-BA65-411A-8F61-568D8B1DBD98}"/>
    <cellStyle name="Comma 2 2 2 20 4" xfId="9592" xr:uid="{7031A92A-CD69-437C-A7BC-B7E0CF316F46}"/>
    <cellStyle name="Comma 2 2 2 20 5" xfId="16245" xr:uid="{39DAC898-2530-47A7-9777-F84927F30CF7}"/>
    <cellStyle name="Comma 2 2 2 20 6" xfId="7699" xr:uid="{F134DBF3-074F-4ED8-9020-E1A14A27CC12}"/>
    <cellStyle name="Comma 2 2 2 21" xfId="7518" xr:uid="{99193D45-7EA0-4427-BEB2-B6014CAD63A9}"/>
    <cellStyle name="Comma 2 2 2 21 2" xfId="12849" xr:uid="{7C5BD903-66C8-4035-87B9-81485B45F5B0}"/>
    <cellStyle name="Comma 2 2 2 21 2 2" xfId="17558" xr:uid="{0CDA9FFD-60C1-43E5-923E-31982257186A}"/>
    <cellStyle name="Comma 2 2 2 21 3" xfId="11575" xr:uid="{C24AC60C-A938-4B3B-9071-D8EC56E59F15}"/>
    <cellStyle name="Comma 2 2 2 21 4" xfId="9412" xr:uid="{C7BDE36A-931B-4198-9E53-A750DBA36B80}"/>
    <cellStyle name="Comma 2 2 2 21 5" xfId="16473" xr:uid="{CC5AF772-D5FF-4173-9363-286A71F46791}"/>
    <cellStyle name="Comma 2 2 2 22" xfId="8013" xr:uid="{DBF0D0FF-BA02-4111-BE91-72AB00EECF78}"/>
    <cellStyle name="Comma 2 2 2 22 2" xfId="11768" xr:uid="{87D21D24-EECF-4724-BF1D-F18C63F53887}"/>
    <cellStyle name="Comma 2 2 2 22 3" xfId="9906" xr:uid="{9D35DF89-C4FC-4FCC-B8BE-997BB5EF95FD}"/>
    <cellStyle name="Comma 2 2 2 22 4" xfId="16628" xr:uid="{59DB2BBF-472C-4087-BAA8-3451AC8EAADA}"/>
    <cellStyle name="Comma 2 2 2 23" xfId="7139" xr:uid="{6496A118-68F1-4EBA-9C6B-74D2F1E62C97}"/>
    <cellStyle name="Comma 2 2 2 23 2" xfId="10341" xr:uid="{4890FECC-FECB-4F54-B4D6-ADDD5396CD12}"/>
    <cellStyle name="Comma 2 2 2 24" xfId="6933" xr:uid="{96016DB1-B3E0-4CA2-A1B4-5C08D715E35F}"/>
    <cellStyle name="Comma 2 2 2 25" xfId="8599" xr:uid="{4A2C61C2-9F35-42BF-B252-AA0E29A714E3}"/>
    <cellStyle name="Comma 2 2 2 26" xfId="8878" xr:uid="{E388A5D6-DA9E-4C18-8593-71C5541B7AE1}"/>
    <cellStyle name="Comma 2 2 2 27" xfId="16050" xr:uid="{0999C507-6C94-4EE0-A116-C40B97ABE795}"/>
    <cellStyle name="Comma 2 2 2 28" xfId="6302" xr:uid="{4811D2C0-E31A-4E4F-9A6B-F430E1A526F3}"/>
    <cellStyle name="Comma 2 2 2 3" xfId="4797" xr:uid="{DF024380-8E27-412C-B464-8012FEFEDF55}"/>
    <cellStyle name="Comma 2 2 2 3 2" xfId="7147" xr:uid="{E4088C9A-D7E2-4CDE-93A9-07EFFA45750E}"/>
    <cellStyle name="Comma 2 2 2 3 3" xfId="6516" xr:uid="{EA1A3C71-4AA6-4AC1-8973-84361C7904D4}"/>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3" xfId="11189" xr:uid="{6FCD6114-CFE3-4D0F-9A5A-CCF7017FEAC3}"/>
    <cellStyle name="Comma 2 2 2 5 2 2 2 4" xfId="9688" xr:uid="{EC61892A-A29F-413D-98C6-39B9CB4B8BC1}"/>
    <cellStyle name="Comma 2 2 2 5 2 2 2 5" xfId="16340" xr:uid="{F0A52505-9EE1-4F73-9408-EE1C802CB7B3}"/>
    <cellStyle name="Comma 2 2 2 5 2 2 3" xfId="7614" xr:uid="{881A77E7-7DAA-4199-B64A-300B29129516}"/>
    <cellStyle name="Comma 2 2 2 5 2 2 3 2" xfId="11981" xr:uid="{653DE7F3-87D4-4F6A-8698-6D5C08EB249C}"/>
    <cellStyle name="Comma 2 2 2 5 2 2 3 3" xfId="9508" xr:uid="{53BA912E-47A5-4A1A-9600-37212070D77A}"/>
    <cellStyle name="Comma 2 2 2 5 2 2 3 4" xfId="16831" xr:uid="{201CC5EF-4722-408B-AFB4-82D2E2677C02}"/>
    <cellStyle name="Comma 2 2 2 5 2 2 4" xfId="8289" xr:uid="{064C0A8C-1C1A-4343-BA13-BC0A7463EFDB}"/>
    <cellStyle name="Comma 2 2 2 5 2 2 4 2" xfId="10181" xr:uid="{2DCAC74A-8049-4A72-884B-0EFECD6939D4}"/>
    <cellStyle name="Comma 2 2 2 5 2 2 5" xfId="10618" xr:uid="{59D30E6A-CF11-4876-A6E8-256100345731}"/>
    <cellStyle name="Comma 2 2 2 5 2 2 6" xfId="9312" xr:uid="{85F0983A-4E8E-4CBE-82BA-8B00666063B1}"/>
    <cellStyle name="Comma 2 2 2 5 2 2 7" xfId="16159" xr:uid="{9992BF13-BD69-4ACF-A83D-F6BBA6A3B374}"/>
    <cellStyle name="Comma 2 2 2 5 2 2 8" xfId="7413" xr:uid="{351EB053-6067-4891-88B4-1AAB395ABDF7}"/>
    <cellStyle name="Comma 2 2 2 5 2 3" xfId="7706" xr:uid="{EBBC5A4F-5FF5-4921-ABC6-B0FAF513EB74}"/>
    <cellStyle name="Comma 2 2 2 5 2 3 2" xfId="12345" xr:uid="{09073D52-2BD9-48BF-9D05-4081431DBE99}"/>
    <cellStyle name="Comma 2 2 2 5 2 3 2 2" xfId="17129" xr:uid="{B4440330-D1FE-4DCD-A835-BC442529DDB7}"/>
    <cellStyle name="Comma 2 2 2 5 2 3 3" xfId="10943" xr:uid="{A402D31D-ADC7-4B54-BF20-73123FF0D33B}"/>
    <cellStyle name="Comma 2 2 2 5 2 3 4" xfId="9599" xr:uid="{957B85C2-ADAA-4CD1-BFF2-856705F69456}"/>
    <cellStyle name="Comma 2 2 2 5 2 3 5" xfId="16252" xr:uid="{0E674225-2687-43EB-B2E6-47BFD8668CD2}"/>
    <cellStyle name="Comma 2 2 2 5 2 4" xfId="7525" xr:uid="{6BD9C0A2-F021-41E7-B5BE-546B433EF8E4}"/>
    <cellStyle name="Comma 2 2 2 5 2 4 2" xfId="12856" xr:uid="{BF903FD8-C304-4DDC-9125-29ED6034F6AB}"/>
    <cellStyle name="Comma 2 2 2 5 2 4 2 2" xfId="17565" xr:uid="{231E6025-5663-4521-99F0-18749999F39D}"/>
    <cellStyle name="Comma 2 2 2 5 2 4 3" xfId="11582" xr:uid="{61472AB7-E8EC-4D94-974A-8FB9D141D67D}"/>
    <cellStyle name="Comma 2 2 2 5 2 4 4" xfId="9419" xr:uid="{0BC60616-33FE-4977-8572-29D5C4B4F0B2}"/>
    <cellStyle name="Comma 2 2 2 5 2 4 5" xfId="16480" xr:uid="{6EEA2C12-E90F-489D-B775-BAF481B43656}"/>
    <cellStyle name="Comma 2 2 2 5 2 5" xfId="8028" xr:uid="{53C2DCE4-4FA0-4268-8B49-6A8B60F0632F}"/>
    <cellStyle name="Comma 2 2 2 5 2 5 2" xfId="11775" xr:uid="{55A89B79-3200-4635-AFC3-9C3283CF5D68}"/>
    <cellStyle name="Comma 2 2 2 5 2 5 3" xfId="9921" xr:uid="{BBCFBBF5-A8AA-4E16-A88D-71A80E3DF0F9}"/>
    <cellStyle name="Comma 2 2 2 5 2 5 4" xfId="16635" xr:uid="{B0988361-5E61-421C-8459-9F4904F924C7}"/>
    <cellStyle name="Comma 2 2 2 5 2 6" xfId="10348" xr:uid="{DA7CD609-6B55-4B92-9EA7-7F8F75050F58}"/>
    <cellStyle name="Comma 2 2 2 5 2 7" xfId="8886" xr:uid="{42604A7F-7408-4B0F-9012-147FE239FA53}"/>
    <cellStyle name="Comma 2 2 2 5 2 8" xfId="16057" xr:uid="{C29B92C5-D245-4CB0-B2B0-22EAED2248C6}"/>
    <cellStyle name="Comma 2 2 2 5 2 9" xfId="7148" xr:uid="{BD9ABC19-4732-4F36-82DB-20BDE3B3C51C}"/>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3" xfId="11190" xr:uid="{B66CD743-0527-428C-AA6B-D3213CE3E710}"/>
    <cellStyle name="Comma 2 2 2 5 3 2 2 4" xfId="9689" xr:uid="{25DFC985-A97E-4D6E-A97C-AC75CB1454F9}"/>
    <cellStyle name="Comma 2 2 2 5 3 2 2 5" xfId="16341" xr:uid="{1E0B9C26-A707-461A-8A5B-60115C01ED03}"/>
    <cellStyle name="Comma 2 2 2 5 3 2 3" xfId="7615" xr:uid="{F91DED05-B911-4267-A783-A454C123DE8C}"/>
    <cellStyle name="Comma 2 2 2 5 3 2 3 2" xfId="11982" xr:uid="{3E5EE0C8-5DA9-485D-AC08-468CAF55881C}"/>
    <cellStyle name="Comma 2 2 2 5 3 2 3 3" xfId="9509" xr:uid="{1477888F-A2B0-49C1-8600-1DDA5B158BF4}"/>
    <cellStyle name="Comma 2 2 2 5 3 2 3 4" xfId="16832" xr:uid="{2C19C836-A2DE-4DC4-8F10-B3BEC4C98E79}"/>
    <cellStyle name="Comma 2 2 2 5 3 2 4" xfId="8290" xr:uid="{525BB17F-4BBE-47F7-B44C-16683C4A2C91}"/>
    <cellStyle name="Comma 2 2 2 5 3 2 4 2" xfId="10182" xr:uid="{61AEE7FD-77D3-45EB-AFF8-207D0E56D65E}"/>
    <cellStyle name="Comma 2 2 2 5 3 2 5" xfId="10619" xr:uid="{9BA5DF6C-896C-4BC1-955A-78CF8E080648}"/>
    <cellStyle name="Comma 2 2 2 5 3 2 6" xfId="9313" xr:uid="{B42B45B2-8BAC-4001-BA3E-4CE112DA4D82}"/>
    <cellStyle name="Comma 2 2 2 5 3 2 7" xfId="16160" xr:uid="{CD822136-C776-42AC-9567-0A241B987D85}"/>
    <cellStyle name="Comma 2 2 2 5 3 2 8" xfId="7414" xr:uid="{4C8E9259-FE85-4D10-871A-3DFACDCCCEEC}"/>
    <cellStyle name="Comma 2 2 2 5 3 3" xfId="7707" xr:uid="{6DF5BFE5-C152-40BC-B5FA-5715AF202F05}"/>
    <cellStyle name="Comma 2 2 2 5 3 3 2" xfId="12346" xr:uid="{261C1138-25B7-4921-87FA-B43F7A76EFB7}"/>
    <cellStyle name="Comma 2 2 2 5 3 3 2 2" xfId="17130" xr:uid="{E8C3E046-0373-4B7A-892F-6217418E5504}"/>
    <cellStyle name="Comma 2 2 2 5 3 3 3" xfId="10944" xr:uid="{ED4C9DAC-E00A-4E24-8378-E61D95B28E73}"/>
    <cellStyle name="Comma 2 2 2 5 3 3 4" xfId="9600" xr:uid="{B85CEBC6-A55D-4BBF-8618-1E7A279226DE}"/>
    <cellStyle name="Comma 2 2 2 5 3 3 5" xfId="16253" xr:uid="{8FDDC944-34A1-4F20-9728-4EC6D3196985}"/>
    <cellStyle name="Comma 2 2 2 5 3 4" xfId="7526" xr:uid="{CB189024-CF01-4B44-BC81-816DA98FDB5B}"/>
    <cellStyle name="Comma 2 2 2 5 3 4 2" xfId="12857" xr:uid="{B1C6A2B5-30F2-4828-B2BA-9438198C0535}"/>
    <cellStyle name="Comma 2 2 2 5 3 4 2 2" xfId="17566" xr:uid="{FC067764-14CF-4C4C-8C88-2DD3CD9D0D80}"/>
    <cellStyle name="Comma 2 2 2 5 3 4 3" xfId="11583" xr:uid="{676BA86C-1ED0-41C8-BE6D-F4C8F8C74D5E}"/>
    <cellStyle name="Comma 2 2 2 5 3 4 4" xfId="9420" xr:uid="{49979DBF-407B-4AA6-918A-725C0269F06B}"/>
    <cellStyle name="Comma 2 2 2 5 3 4 5" xfId="16481" xr:uid="{F18CED72-71B3-44A6-97DD-AD6209F80979}"/>
    <cellStyle name="Comma 2 2 2 5 3 5" xfId="8029" xr:uid="{B1487694-5DF6-4463-8643-AB08F831B4CE}"/>
    <cellStyle name="Comma 2 2 2 5 3 5 2" xfId="11776" xr:uid="{5205A3F8-FA84-4EF8-8CC3-A5526FEFB979}"/>
    <cellStyle name="Comma 2 2 2 5 3 5 3" xfId="9922" xr:uid="{A7768C63-D134-4729-92ED-C88654F93E35}"/>
    <cellStyle name="Comma 2 2 2 5 3 5 4" xfId="16636" xr:uid="{B150179F-34A5-40D5-8E5B-A938F50C490C}"/>
    <cellStyle name="Comma 2 2 2 5 3 6" xfId="10349" xr:uid="{7AC99D8C-9ABC-4BA2-951D-2E1B2553C204}"/>
    <cellStyle name="Comma 2 2 2 5 3 7" xfId="8887" xr:uid="{E9C9AB52-79A6-484E-8DCE-BAD5CBF1EB2F}"/>
    <cellStyle name="Comma 2 2 2 5 3 8" xfId="16058" xr:uid="{66A4BAEF-19E4-42A0-9CA9-4D83FE8786E4}"/>
    <cellStyle name="Comma 2 2 2 5 3 9" xfId="7149" xr:uid="{B3EEA0B1-952B-40D2-98FE-9BF3D3F26208}"/>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3" xfId="11191" xr:uid="{4CE39940-8823-4297-99CE-237DA3EA12AA}"/>
    <cellStyle name="Comma 2 2 2 5 4 2 2 4" xfId="9690" xr:uid="{153424C8-1F0E-4908-A763-B242B8418462}"/>
    <cellStyle name="Comma 2 2 2 5 4 2 2 5" xfId="16342" xr:uid="{D520CC0C-9774-4D14-972F-2AFD4EF45AAD}"/>
    <cellStyle name="Comma 2 2 2 5 4 2 3" xfId="7616" xr:uid="{FE6BE32A-29E1-4B24-900A-A345684DFAFC}"/>
    <cellStyle name="Comma 2 2 2 5 4 2 3 2" xfId="11983" xr:uid="{2F2BA544-0550-4015-85BB-E24E53557B0A}"/>
    <cellStyle name="Comma 2 2 2 5 4 2 3 3" xfId="9510" xr:uid="{6177CE5C-A7C3-468D-9441-DC2BCD4240BA}"/>
    <cellStyle name="Comma 2 2 2 5 4 2 3 4" xfId="16833" xr:uid="{E7E923F6-C735-4C4D-BB5D-B93E768E206A}"/>
    <cellStyle name="Comma 2 2 2 5 4 2 4" xfId="8291" xr:uid="{C1CC5203-E600-42F3-A2B7-E922C7840786}"/>
    <cellStyle name="Comma 2 2 2 5 4 2 4 2" xfId="10183" xr:uid="{CA699432-D5BB-45F4-BB30-F2C7E82FFA4D}"/>
    <cellStyle name="Comma 2 2 2 5 4 2 5" xfId="10620" xr:uid="{F59815F5-BAF5-4847-9079-4611A64A39B0}"/>
    <cellStyle name="Comma 2 2 2 5 4 2 6" xfId="9314" xr:uid="{39C8DF36-FB7C-44B0-A719-00DD4AAFA67A}"/>
    <cellStyle name="Comma 2 2 2 5 4 2 7" xfId="16161" xr:uid="{9E6C3876-CB85-4C66-94F8-9BA6E76F0DC3}"/>
    <cellStyle name="Comma 2 2 2 5 4 2 8" xfId="7415" xr:uid="{F73ED8DE-36CE-4159-A53F-E1197024279B}"/>
    <cellStyle name="Comma 2 2 2 5 4 3" xfId="7708" xr:uid="{CC025BC1-8DEF-44F7-ADEA-27BF3155D9DF}"/>
    <cellStyle name="Comma 2 2 2 5 4 3 2" xfId="12347" xr:uid="{CF08C422-C70E-40AD-A4B2-EB13474C3FBC}"/>
    <cellStyle name="Comma 2 2 2 5 4 3 2 2" xfId="17131" xr:uid="{CA27E634-E00B-43E9-900A-E247C65ED781}"/>
    <cellStyle name="Comma 2 2 2 5 4 3 3" xfId="10945" xr:uid="{04691187-1CAA-4D7C-99A8-407D61BAD6DC}"/>
    <cellStyle name="Comma 2 2 2 5 4 3 4" xfId="9601" xr:uid="{211BEA92-0F03-4837-8A8D-8723EDD57311}"/>
    <cellStyle name="Comma 2 2 2 5 4 3 5" xfId="16254" xr:uid="{B83B7A81-B223-4336-B930-AAE3EEED1EA8}"/>
    <cellStyle name="Comma 2 2 2 5 4 4" xfId="7527" xr:uid="{83959173-DB8E-4E32-8046-D856B47CC99B}"/>
    <cellStyle name="Comma 2 2 2 5 4 4 2" xfId="12858" xr:uid="{8248F257-050B-4D15-8174-556340F92594}"/>
    <cellStyle name="Comma 2 2 2 5 4 4 2 2" xfId="17567" xr:uid="{6BF3680B-CEE1-40A2-B714-7F8A5FF8973C}"/>
    <cellStyle name="Comma 2 2 2 5 4 4 3" xfId="11584" xr:uid="{E1F70218-9027-4181-8025-B0FAC38CB775}"/>
    <cellStyle name="Comma 2 2 2 5 4 4 4" xfId="9421" xr:uid="{E35AE98E-5BDF-4C14-9941-6FC6E1F3A57B}"/>
    <cellStyle name="Comma 2 2 2 5 4 4 5" xfId="16482" xr:uid="{B7B8734C-11B7-46DB-B0D3-F0C07033684B}"/>
    <cellStyle name="Comma 2 2 2 5 4 5" xfId="8030" xr:uid="{346F5121-945E-4F5F-A12D-F27AAF96E973}"/>
    <cellStyle name="Comma 2 2 2 5 4 5 2" xfId="11777" xr:uid="{5E6939DB-B73F-48FE-8BD5-4E2FDD7AB519}"/>
    <cellStyle name="Comma 2 2 2 5 4 5 3" xfId="9923" xr:uid="{87F7CAFD-2763-402D-A300-CE4672C7AA57}"/>
    <cellStyle name="Comma 2 2 2 5 4 5 4" xfId="16637" xr:uid="{84911880-936E-41BB-A675-00DE326FE4B3}"/>
    <cellStyle name="Comma 2 2 2 5 4 6" xfId="10350" xr:uid="{55A5E9D7-21CF-4E40-9C11-C06D2E263D34}"/>
    <cellStyle name="Comma 2 2 2 5 4 7" xfId="8888" xr:uid="{9FFDABB4-15BD-420A-9DDD-EAEB0B338105}"/>
    <cellStyle name="Comma 2 2 2 5 4 8" xfId="16059" xr:uid="{2F6CFAED-8E6D-4E2D-ADE6-0ADDC84E9024}"/>
    <cellStyle name="Comma 2 2 2 5 4 9" xfId="7150" xr:uid="{DDEFEC69-E745-4616-BE9B-1B207BB5697D}"/>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3" xfId="11192" xr:uid="{2061114A-CD67-4B66-B76C-362F2A1327C1}"/>
    <cellStyle name="Comma 2 2 2 5 5 2 2 4" xfId="9691" xr:uid="{6A8D9C8A-FA94-41FE-A6E3-D4389CAF0288}"/>
    <cellStyle name="Comma 2 2 2 5 5 2 2 5" xfId="16343" xr:uid="{DC28D02E-F2AC-4DBF-B44C-4E32E409B2E9}"/>
    <cellStyle name="Comma 2 2 2 5 5 2 3" xfId="7617" xr:uid="{6C5D5DBD-6B0D-466C-B4D9-E6D5CA256F96}"/>
    <cellStyle name="Comma 2 2 2 5 5 2 3 2" xfId="11984" xr:uid="{B9A677B5-8BF4-4337-B380-3BE596D36EE0}"/>
    <cellStyle name="Comma 2 2 2 5 5 2 3 3" xfId="9511" xr:uid="{17CF7AB1-55FC-45DC-8857-6E4706454E17}"/>
    <cellStyle name="Comma 2 2 2 5 5 2 3 4" xfId="16834" xr:uid="{66482708-BC78-443A-B96E-08F3BEDA534B}"/>
    <cellStyle name="Comma 2 2 2 5 5 2 4" xfId="8292" xr:uid="{2E280BE0-06CA-430C-96CE-DD4586B3EDA4}"/>
    <cellStyle name="Comma 2 2 2 5 5 2 4 2" xfId="10184" xr:uid="{313B5DD5-FCC5-4B70-916E-56EEA218A656}"/>
    <cellStyle name="Comma 2 2 2 5 5 2 5" xfId="10621" xr:uid="{4FDD7161-7E82-4EC1-9A9D-83B820F7EFEF}"/>
    <cellStyle name="Comma 2 2 2 5 5 2 6" xfId="9315" xr:uid="{48483A36-B497-438B-AACA-11D59A0DA579}"/>
    <cellStyle name="Comma 2 2 2 5 5 2 7" xfId="16162" xr:uid="{EE66587D-A2F9-434D-9576-CDBF9E5960DB}"/>
    <cellStyle name="Comma 2 2 2 5 5 2 8" xfId="7416" xr:uid="{E28398AE-14E9-4300-BF66-23D5DFA77C89}"/>
    <cellStyle name="Comma 2 2 2 5 5 3" xfId="7709" xr:uid="{627354C8-4786-4D46-B061-9FB570367947}"/>
    <cellStyle name="Comma 2 2 2 5 5 3 2" xfId="12348" xr:uid="{CFB7D971-BF7D-401E-B9BE-7262BDD896AB}"/>
    <cellStyle name="Comma 2 2 2 5 5 3 2 2" xfId="17132" xr:uid="{3A025C0C-903C-4FB0-82C0-E0EB417265D5}"/>
    <cellStyle name="Comma 2 2 2 5 5 3 3" xfId="10946" xr:uid="{BB6F1A08-A619-49CB-9020-E4AF51B3BA70}"/>
    <cellStyle name="Comma 2 2 2 5 5 3 4" xfId="9602" xr:uid="{CF316ED6-06A0-434D-91DB-A112BA80093D}"/>
    <cellStyle name="Comma 2 2 2 5 5 3 5" xfId="16255" xr:uid="{BB0E986E-F1A8-4BB0-AD5C-88E6B21148A5}"/>
    <cellStyle name="Comma 2 2 2 5 5 4" xfId="7528" xr:uid="{AC44D0A5-34B2-4C48-8F96-67BD6EB7C7F3}"/>
    <cellStyle name="Comma 2 2 2 5 5 4 2" xfId="12859" xr:uid="{63EA1B9D-621A-4501-9F9F-625BAA1E5C0A}"/>
    <cellStyle name="Comma 2 2 2 5 5 4 2 2" xfId="17568" xr:uid="{488F5435-2862-4993-AF2F-B56F7D1667BC}"/>
    <cellStyle name="Comma 2 2 2 5 5 4 3" xfId="11585" xr:uid="{29851C66-2FA1-4A7D-9C65-165D08931BCC}"/>
    <cellStyle name="Comma 2 2 2 5 5 4 4" xfId="9422" xr:uid="{FAC7DDE4-826D-4925-B64A-912D0238AE8E}"/>
    <cellStyle name="Comma 2 2 2 5 5 4 5" xfId="16483" xr:uid="{8115A280-19CE-41B3-A250-3AE0860ADEFE}"/>
    <cellStyle name="Comma 2 2 2 5 5 5" xfId="8031" xr:uid="{8D6F84EC-17E7-4DA5-84EA-ACA6556A348F}"/>
    <cellStyle name="Comma 2 2 2 5 5 5 2" xfId="11778" xr:uid="{1CDBAD0A-BA02-4D66-AF9D-F2F62D222AB2}"/>
    <cellStyle name="Comma 2 2 2 5 5 5 3" xfId="9924" xr:uid="{59C6F555-054D-4666-8D02-991A6C47DA31}"/>
    <cellStyle name="Comma 2 2 2 5 5 5 4" xfId="16638" xr:uid="{D1139975-28BF-49D8-8CFB-549271E60D5B}"/>
    <cellStyle name="Comma 2 2 2 5 5 6" xfId="10351" xr:uid="{9E11951E-0053-419A-972D-79E27C2FD5F5}"/>
    <cellStyle name="Comma 2 2 2 5 5 7" xfId="8889" xr:uid="{682D5A73-BADD-4532-A8CF-B9935624FAE1}"/>
    <cellStyle name="Comma 2 2 2 5 5 8" xfId="16060" xr:uid="{5969BDEF-1309-4D30-BAAE-429CF08AE91B}"/>
    <cellStyle name="Comma 2 2 2 5 5 9" xfId="7151" xr:uid="{F210321F-A309-4BFE-BCE0-3B266B3BACED}"/>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3" xfId="11193" xr:uid="{9C0D415F-6A44-447E-97D9-4C51674CEC1B}"/>
    <cellStyle name="Comma 2 2 2 5 6 2 2 4" xfId="9692" xr:uid="{4C656F22-2998-4B2E-8DBF-0045E343044C}"/>
    <cellStyle name="Comma 2 2 2 5 6 2 2 5" xfId="16344" xr:uid="{09FD617C-C33A-4B22-89AA-08C87BD1C4A4}"/>
    <cellStyle name="Comma 2 2 2 5 6 2 3" xfId="7618" xr:uid="{1F7C4960-9321-49B9-BF10-8CA5F2067239}"/>
    <cellStyle name="Comma 2 2 2 5 6 2 3 2" xfId="11985" xr:uid="{946453E2-490F-464C-B234-B2CEEDFD1161}"/>
    <cellStyle name="Comma 2 2 2 5 6 2 3 3" xfId="9512" xr:uid="{80BCD061-1F17-4C71-8CD9-219BE0DC3B75}"/>
    <cellStyle name="Comma 2 2 2 5 6 2 3 4" xfId="16835" xr:uid="{1E096761-022E-4D91-A8B1-B43C91B0F7E4}"/>
    <cellStyle name="Comma 2 2 2 5 6 2 4" xfId="8293" xr:uid="{972B26A1-9347-4F62-8EF8-838294C91A04}"/>
    <cellStyle name="Comma 2 2 2 5 6 2 4 2" xfId="10185" xr:uid="{A76067F2-7097-4DF7-AD8D-5978D143A9FB}"/>
    <cellStyle name="Comma 2 2 2 5 6 2 5" xfId="10622" xr:uid="{819F9F59-E4AC-430A-91E1-FDFFE16E70C3}"/>
    <cellStyle name="Comma 2 2 2 5 6 2 6" xfId="9316" xr:uid="{B070708E-F928-44C9-B099-C252C2927016}"/>
    <cellStyle name="Comma 2 2 2 5 6 2 7" xfId="16163" xr:uid="{B51433D9-6B13-4EC7-94BE-AEAA19E3CCE2}"/>
    <cellStyle name="Comma 2 2 2 5 6 2 8" xfId="7417" xr:uid="{31CEC905-0FA1-4A85-966E-3624A26EC31E}"/>
    <cellStyle name="Comma 2 2 2 5 6 3" xfId="7710" xr:uid="{B1384941-0736-46AF-B65C-B0F42EBFE129}"/>
    <cellStyle name="Comma 2 2 2 5 6 3 2" xfId="12349" xr:uid="{402FFB36-B6E0-4091-82C3-5F053DC27D99}"/>
    <cellStyle name="Comma 2 2 2 5 6 3 2 2" xfId="17133" xr:uid="{70AD132D-DC55-41E5-9489-4D0E382B0EE9}"/>
    <cellStyle name="Comma 2 2 2 5 6 3 3" xfId="10947" xr:uid="{7EEC7790-FD0A-4EAB-B4BC-E3CAF4662E08}"/>
    <cellStyle name="Comma 2 2 2 5 6 3 4" xfId="9603" xr:uid="{72B90DDA-C5FF-4278-919C-86EE2DB94F2A}"/>
    <cellStyle name="Comma 2 2 2 5 6 3 5" xfId="16256" xr:uid="{609A550D-B761-4A12-93C5-FDDE2F88CF03}"/>
    <cellStyle name="Comma 2 2 2 5 6 4" xfId="7529" xr:uid="{FD9B5604-F870-4019-9524-070740CB4BC3}"/>
    <cellStyle name="Comma 2 2 2 5 6 4 2" xfId="12860" xr:uid="{BDC771A2-67CE-4A11-AAF6-33BFCE75A4F7}"/>
    <cellStyle name="Comma 2 2 2 5 6 4 2 2" xfId="17569" xr:uid="{74F76237-B74D-457B-BAF4-89D996928EBD}"/>
    <cellStyle name="Comma 2 2 2 5 6 4 3" xfId="11586" xr:uid="{5FD5C4C1-2B50-49EF-9905-D5E9E2033B38}"/>
    <cellStyle name="Comma 2 2 2 5 6 4 4" xfId="9423" xr:uid="{2366CA2C-8881-4C4E-BEEC-BC81E36E8856}"/>
    <cellStyle name="Comma 2 2 2 5 6 4 5" xfId="16484" xr:uid="{BE9BD9C0-65D3-4947-9B39-014A5732B627}"/>
    <cellStyle name="Comma 2 2 2 5 6 5" xfId="8032" xr:uid="{10B9C8F3-FB52-4C40-9313-139CC4E7154B}"/>
    <cellStyle name="Comma 2 2 2 5 6 5 2" xfId="11779" xr:uid="{BBBEBBFE-1AF2-4004-9C2D-0ECED84F1ED3}"/>
    <cellStyle name="Comma 2 2 2 5 6 5 3" xfId="9925" xr:uid="{91F29CC6-1A4B-4502-80EE-FF84180B1F61}"/>
    <cellStyle name="Comma 2 2 2 5 6 5 4" xfId="16639" xr:uid="{4C080791-5F1D-4B10-AC96-4888F0DA2E47}"/>
    <cellStyle name="Comma 2 2 2 5 6 6" xfId="10352" xr:uid="{95E26C5E-3BFC-4F76-9086-77CEDF3DF491}"/>
    <cellStyle name="Comma 2 2 2 5 6 7" xfId="8890" xr:uid="{50AEE788-3668-4028-A30D-5847D7AAE0C6}"/>
    <cellStyle name="Comma 2 2 2 5 6 8" xfId="16061" xr:uid="{B95BAF03-E14E-44B6-9AF9-674F29733E3E}"/>
    <cellStyle name="Comma 2 2 2 5 6 9" xfId="7152" xr:uid="{DACB4E19-7FD8-49A5-88F3-B054327852AD}"/>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3" xfId="11194" xr:uid="{119BFB77-96FC-4B8D-A77A-725AA4601901}"/>
    <cellStyle name="Comma 2 2 2 5 7 2 2 4" xfId="9693" xr:uid="{B2EF4C35-37DF-4A9A-861D-F3310865E807}"/>
    <cellStyle name="Comma 2 2 2 5 7 2 2 5" xfId="16345" xr:uid="{1C8D76A4-12FC-4E11-91D7-3C99AB624FBE}"/>
    <cellStyle name="Comma 2 2 2 5 7 2 3" xfId="7619" xr:uid="{0F63BD5F-FF5A-409E-AEBF-B079C1942625}"/>
    <cellStyle name="Comma 2 2 2 5 7 2 3 2" xfId="11986" xr:uid="{BA6B73DC-3C87-4276-85AB-B29D087736B1}"/>
    <cellStyle name="Comma 2 2 2 5 7 2 3 3" xfId="9513" xr:uid="{3DA77937-BD71-4CA0-AAE7-5B516F289AC7}"/>
    <cellStyle name="Comma 2 2 2 5 7 2 3 4" xfId="16836" xr:uid="{1E3A2388-992D-41B7-AE35-7853B572CC01}"/>
    <cellStyle name="Comma 2 2 2 5 7 2 4" xfId="8294" xr:uid="{7E8D1571-3F57-4434-9BAA-0771377AA766}"/>
    <cellStyle name="Comma 2 2 2 5 7 2 4 2" xfId="10186" xr:uid="{4DA514F8-881E-44B9-89E7-8799B08245A4}"/>
    <cellStyle name="Comma 2 2 2 5 7 2 5" xfId="10623" xr:uid="{C0B648B6-DD71-4FC4-8FA5-BC89654E296C}"/>
    <cellStyle name="Comma 2 2 2 5 7 2 6" xfId="9317" xr:uid="{3121E2AC-0294-4C42-A779-B981DCC4E5D4}"/>
    <cellStyle name="Comma 2 2 2 5 7 2 7" xfId="16164" xr:uid="{E6662B2B-BB64-49F9-8C21-2A1CD180C30C}"/>
    <cellStyle name="Comma 2 2 2 5 7 2 8" xfId="7418" xr:uid="{BD206A1D-3286-4458-8BD6-5FEF1D19B5FD}"/>
    <cellStyle name="Comma 2 2 2 5 7 3" xfId="7711" xr:uid="{13B333F3-69EE-4EBE-A9AA-BD8E4B892022}"/>
    <cellStyle name="Comma 2 2 2 5 7 3 2" xfId="12350" xr:uid="{CBBFAB01-6F24-4EE8-8B3C-18C23151AF48}"/>
    <cellStyle name="Comma 2 2 2 5 7 3 2 2" xfId="17134" xr:uid="{CFBA6120-5FBB-49DF-8222-3B8F0A6B12E6}"/>
    <cellStyle name="Comma 2 2 2 5 7 3 3" xfId="10948" xr:uid="{49A9C553-81B1-4F31-A288-6D9B26773BA3}"/>
    <cellStyle name="Comma 2 2 2 5 7 3 4" xfId="9604" xr:uid="{0F29BF5C-D682-47B1-A2F5-94F9E61185E7}"/>
    <cellStyle name="Comma 2 2 2 5 7 3 5" xfId="16257" xr:uid="{A3A74C76-46BB-4E1E-A958-D99EEDD3BF1B}"/>
    <cellStyle name="Comma 2 2 2 5 7 4" xfId="7530" xr:uid="{906E8A30-D487-4898-950C-E61E91DF1AD7}"/>
    <cellStyle name="Comma 2 2 2 5 7 4 2" xfId="12861" xr:uid="{B5AA3AB0-0BE0-4074-8D99-C374BFDE7B1A}"/>
    <cellStyle name="Comma 2 2 2 5 7 4 2 2" xfId="17570" xr:uid="{DC870A60-7FE3-4443-A115-0CF409568F0A}"/>
    <cellStyle name="Comma 2 2 2 5 7 4 3" xfId="11587" xr:uid="{6F6EC426-00BE-4DE3-B0D4-AB939C21D31E}"/>
    <cellStyle name="Comma 2 2 2 5 7 4 4" xfId="9424" xr:uid="{A7097A8C-51BE-44B6-9CD1-3F76C4FF7EDC}"/>
    <cellStyle name="Comma 2 2 2 5 7 4 5" xfId="16485" xr:uid="{B24B43CC-B9E3-4FAA-BB16-2C8D200CD643}"/>
    <cellStyle name="Comma 2 2 2 5 7 5" xfId="8033" xr:uid="{5CDA7E85-F19F-48F7-9F9C-FA925F09D1C4}"/>
    <cellStyle name="Comma 2 2 2 5 7 5 2" xfId="11780" xr:uid="{A83DA638-4096-41EF-BB93-29F53F1F3769}"/>
    <cellStyle name="Comma 2 2 2 5 7 5 3" xfId="9926" xr:uid="{9EFC86F8-F8A1-4E91-BD65-0574B93397F2}"/>
    <cellStyle name="Comma 2 2 2 5 7 5 4" xfId="16640" xr:uid="{B64C048E-FCA6-4A7D-A237-7F9D81AA75B2}"/>
    <cellStyle name="Comma 2 2 2 5 7 6" xfId="10353" xr:uid="{67392C09-FC30-4666-AF26-A4374886396E}"/>
    <cellStyle name="Comma 2 2 2 5 7 7" xfId="8891" xr:uid="{7443568C-8D71-47C1-B7C2-42BB58164F21}"/>
    <cellStyle name="Comma 2 2 2 5 7 8" xfId="16062" xr:uid="{BB396927-BBB5-4048-9AD3-22A5E8A3E255}"/>
    <cellStyle name="Comma 2 2 2 5 7 9" xfId="7153" xr:uid="{0C3200C7-72CF-4E82-8004-3B5967355E1C}"/>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3" xfId="11171" xr:uid="{2D059C50-EC50-414A-A763-109F8E16DCC6}"/>
    <cellStyle name="Comma 2 2 20 2 4" xfId="9670" xr:uid="{E1FF80AD-206E-497A-ABC4-47BA1F51C09D}"/>
    <cellStyle name="Comma 2 2 20 2 5" xfId="16322" xr:uid="{F5B77DDA-3559-4EF0-928D-5428D3F28C0F}"/>
    <cellStyle name="Comma 2 2 20 3" xfId="7596" xr:uid="{FEE527E6-C5D8-40D2-AB97-263FC88D60E3}"/>
    <cellStyle name="Comma 2 2 20 3 2" xfId="11963" xr:uid="{EB7E2D10-FB0A-4F1B-90C0-F37224ABBFD9}"/>
    <cellStyle name="Comma 2 2 20 3 3" xfId="9490" xr:uid="{B5669085-8032-4BDE-8856-89A6311D3272}"/>
    <cellStyle name="Comma 2 2 20 3 4" xfId="16813" xr:uid="{0F06F4C5-3BE7-45BF-BA86-AD285A54C96A}"/>
    <cellStyle name="Comma 2 2 20 4" xfId="8271" xr:uid="{C6BA8723-12FA-406D-A0D4-F360025C6DCC}"/>
    <cellStyle name="Comma 2 2 20 4 2" xfId="10163" xr:uid="{1D8D4F17-D7A7-43EF-886A-F6AC80DF63DF}"/>
    <cellStyle name="Comma 2 2 20 5" xfId="10600" xr:uid="{6552113B-3062-4EB0-9851-2D52A2DE0579}"/>
    <cellStyle name="Comma 2 2 20 6" xfId="9294" xr:uid="{055D4BBA-6721-4963-80F6-7520FE85113B}"/>
    <cellStyle name="Comma 2 2 20 7" xfId="16141" xr:uid="{9D8CCEEF-A06B-4E9F-9097-6859D592EDD1}"/>
    <cellStyle name="Comma 2 2 20 8" xfId="7395" xr:uid="{A2325CE4-2D04-4E51-8591-3379FEEFC1B0}"/>
    <cellStyle name="Comma 2 2 21" xfId="4762" xr:uid="{2673AD6F-6C39-4A3A-A2BD-7637638F8F07}"/>
    <cellStyle name="Comma 2 2 21 2" xfId="12327" xr:uid="{35C135EB-6839-416A-9A96-B92C8DFA2621}"/>
    <cellStyle name="Comma 2 2 21 2 2" xfId="17111" xr:uid="{6C9D4BCB-363F-435E-9F56-648E2BE4FAF3}"/>
    <cellStyle name="Comma 2 2 21 3" xfId="10925" xr:uid="{BE55280B-B7B8-4EAE-98A8-63880F4F0BE5}"/>
    <cellStyle name="Comma 2 2 21 4" xfId="9581" xr:uid="{07460336-57BE-442A-A20B-F9D86056FB48}"/>
    <cellStyle name="Comma 2 2 21 5" xfId="16234" xr:uid="{B93423BE-199B-4FCB-8A07-5D698B1604FC}"/>
    <cellStyle name="Comma 2 2 21 6" xfId="7688" xr:uid="{6FDFEAD2-5BD9-494B-9154-D8AAC6045466}"/>
    <cellStyle name="Comma 2 2 22" xfId="7507" xr:uid="{E627C4A2-4EF1-4A03-9845-79A120745E89}"/>
    <cellStyle name="Comma 2 2 22 2" xfId="11757" xr:uid="{3ADC6C56-7328-4D0A-BAE7-596BF9B9ED98}"/>
    <cellStyle name="Comma 2 2 22 3" xfId="9401" xr:uid="{F5B91CEB-AFA2-427F-852D-DAC45E9C38A8}"/>
    <cellStyle name="Comma 2 2 22 4" xfId="16617" xr:uid="{26DC0B01-6D8F-42FE-A886-12DF2C91015D}"/>
    <cellStyle name="Comma 2 2 23" xfId="8002" xr:uid="{78226CDA-DB16-4333-9DE6-29A30F2BC93C}"/>
    <cellStyle name="Comma 2 2 23 2" xfId="9895" xr:uid="{94F3F467-FA9C-48AC-B6D4-F9F161E5C373}"/>
    <cellStyle name="Comma 2 2 24" xfId="7128" xr:uid="{1703ACF2-152E-4A09-80F5-C30DB94E0056}"/>
    <cellStyle name="Comma 2 2 24 2" xfId="10330" xr:uid="{96969CA3-0810-4BD9-91E7-5930E4418A66}"/>
    <cellStyle name="Comma 2 2 25" xfId="6814" xr:uid="{2C20ED41-06C0-4D5F-83F4-167526F124BB}"/>
    <cellStyle name="Comma 2 2 26" xfId="8474" xr:uid="{5B83292D-F888-4CAE-814C-FBA3CA867846}"/>
    <cellStyle name="Comma 2 2 27" xfId="8867" xr:uid="{73257902-09F5-405A-B843-4F246A7D5C68}"/>
    <cellStyle name="Comma 2 2 28" xfId="16039" xr:uid="{827F7CE4-2276-46CF-970B-BE875A27C5AA}"/>
    <cellStyle name="Comma 2 2 29" xfId="6175" xr:uid="{D8F6C777-5DBD-45F8-8E3D-829C589DB98E}"/>
    <cellStyle name="Comma 2 2 3" xfId="4810" xr:uid="{9525831C-515D-4101-BA13-68583B4EAAA7}"/>
    <cellStyle name="Comma 2 2 3 2" xfId="7154" xr:uid="{EA960147-9429-434C-9935-CD25746B3812}"/>
    <cellStyle name="Comma 2 2 3 3" xfId="7077" xr:uid="{E29E85A9-0561-420E-9ADE-D3AC62D53DF3}"/>
    <cellStyle name="Comma 2 2 3 4" xfId="8684" xr:uid="{BC4B7ABF-FE25-435D-9B29-DFFCBEE5AE61}"/>
    <cellStyle name="Comma 2 2 3 5" xfId="6606" xr:uid="{4B5C2937-8745-41AD-9C6F-9716F616B9F8}"/>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3" xfId="10949" xr:uid="{E5D0B984-1C46-47A1-B2F0-B7B2AD861805}"/>
    <cellStyle name="Comma 2 2 4 10 4" xfId="9605" xr:uid="{1394652F-D500-4270-96D5-10A548A60073}"/>
    <cellStyle name="Comma 2 2 4 10 5" xfId="16258" xr:uid="{7F6210DC-D783-4023-85BF-D373E511D992}"/>
    <cellStyle name="Comma 2 2 4 11" xfId="7531" xr:uid="{BFE16604-4170-4083-A2F5-96578E647235}"/>
    <cellStyle name="Comma 2 2 4 11 2" xfId="12862" xr:uid="{7235E4C2-433A-4281-92ED-572F017B0F73}"/>
    <cellStyle name="Comma 2 2 4 11 2 2" xfId="17571" xr:uid="{D829B386-F205-4008-874D-0C25519A6279}"/>
    <cellStyle name="Comma 2 2 4 11 3" xfId="11588" xr:uid="{D230AAB2-DCC8-4FF7-BBFC-645565CEA1E9}"/>
    <cellStyle name="Comma 2 2 4 11 4" xfId="9425" xr:uid="{2FBB1F45-407D-4B28-A90A-8154C39C566D}"/>
    <cellStyle name="Comma 2 2 4 11 5" xfId="16486" xr:uid="{95F98AE8-074D-4094-9D2E-CB99165B76E8}"/>
    <cellStyle name="Comma 2 2 4 12" xfId="8034" xr:uid="{1D6213EB-CA1F-4945-B159-8504C384530A}"/>
    <cellStyle name="Comma 2 2 4 12 2" xfId="11781" xr:uid="{A580C8E7-B564-45EE-BC00-1EF24B73B817}"/>
    <cellStyle name="Comma 2 2 4 12 3" xfId="9927" xr:uid="{E5C57678-12AF-41DB-8E38-2FEBD3EBFA05}"/>
    <cellStyle name="Comma 2 2 4 12 4" xfId="16641" xr:uid="{5B56B6B4-CC19-4173-9ACB-D965632CE50C}"/>
    <cellStyle name="Comma 2 2 4 13" xfId="7155" xr:uid="{1DF1155A-34FB-4067-AF47-0B490B7530F3}"/>
    <cellStyle name="Comma 2 2 4 13 2" xfId="10354" xr:uid="{E0FCC37A-C01E-4432-877E-FA88671C76FA}"/>
    <cellStyle name="Comma 2 2 4 14" xfId="8892" xr:uid="{44AEA963-4490-4A84-B44E-7BEDF97CEDDB}"/>
    <cellStyle name="Comma 2 2 4 15" xfId="16063" xr:uid="{490252F1-62FE-463E-8668-AF257D343B04}"/>
    <cellStyle name="Comma 2 2 4 16" xfId="6391" xr:uid="{E545D378-E6E2-45D5-A1EB-DF4C3CD94F17}"/>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3" xfId="11589" xr:uid="{84A248AE-5E3B-4B63-8BC7-839F542D5974}"/>
    <cellStyle name="Comma 2 2 4 2 10 4" xfId="9426" xr:uid="{A7958359-8DDC-4F07-8257-144E7FDAED8C}"/>
    <cellStyle name="Comma 2 2 4 2 10 5" xfId="16487" xr:uid="{702C3763-5A2F-4073-A386-7F69CCDC4449}"/>
    <cellStyle name="Comma 2 2 4 2 11" xfId="8035" xr:uid="{81834E16-EA61-44F0-81DF-703FF37BA159}"/>
    <cellStyle name="Comma 2 2 4 2 11 2" xfId="11782" xr:uid="{4DDE9A24-DEEB-4129-B5FA-DAAEE3C32FBC}"/>
    <cellStyle name="Comma 2 2 4 2 11 3" xfId="9928" xr:uid="{CB124C49-31EC-42B5-8054-688C48760785}"/>
    <cellStyle name="Comma 2 2 4 2 11 4" xfId="16642" xr:uid="{C40ECDEE-0A5E-4FEA-A571-FBBBCD9DA8AD}"/>
    <cellStyle name="Comma 2 2 4 2 12" xfId="10355" xr:uid="{D41BF3EB-FF05-4980-9C31-5B3119918AA0}"/>
    <cellStyle name="Comma 2 2 4 2 13" xfId="8893" xr:uid="{C7B1AEBD-8258-40AF-847B-C06CA80BCD82}"/>
    <cellStyle name="Comma 2 2 4 2 14" xfId="16064" xr:uid="{C464793C-7565-4B0B-AAD2-AF65030E86EE}"/>
    <cellStyle name="Comma 2 2 4 2 15" xfId="7156" xr:uid="{6813A44D-9740-4323-9F7F-AB51697E5909}"/>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3" xfId="11197" xr:uid="{8333D567-EB5B-431E-B876-A03F064938A9}"/>
    <cellStyle name="Comma 2 2 4 2 2 2 2 4" xfId="9696" xr:uid="{17BB64D6-41BD-4E5D-B6E5-618748A73969}"/>
    <cellStyle name="Comma 2 2 4 2 2 2 2 5" xfId="16348" xr:uid="{3BA69A6E-8C8E-40A9-B23F-09B7B5C812D8}"/>
    <cellStyle name="Comma 2 2 4 2 2 2 3" xfId="7622" xr:uid="{DDD9E2AD-1A0D-448C-A4DC-E24DB1190204}"/>
    <cellStyle name="Comma 2 2 4 2 2 2 3 2" xfId="11989" xr:uid="{DD8E5FDC-9D72-4796-B5FE-BBE8C578D5AA}"/>
    <cellStyle name="Comma 2 2 4 2 2 2 3 3" xfId="9516" xr:uid="{8A0AF4D5-7BEC-4610-A4F5-385B82BF2E37}"/>
    <cellStyle name="Comma 2 2 4 2 2 2 3 4" xfId="16839" xr:uid="{296414BF-7CE5-4B84-B9F0-74C3562E40C3}"/>
    <cellStyle name="Comma 2 2 4 2 2 2 4" xfId="8297" xr:uid="{7BD637C8-3B6D-4A49-8EF0-510DC5F30EC0}"/>
    <cellStyle name="Comma 2 2 4 2 2 2 4 2" xfId="10189" xr:uid="{F1979562-E935-41C4-A2FF-206CEE2EED39}"/>
    <cellStyle name="Comma 2 2 4 2 2 2 5" xfId="10626" xr:uid="{137072CC-11BE-48A7-B2A8-C7C69BB29A98}"/>
    <cellStyle name="Comma 2 2 4 2 2 2 6" xfId="9320" xr:uid="{3081268F-8A6D-4A7D-BF21-BBF56A6C774B}"/>
    <cellStyle name="Comma 2 2 4 2 2 2 7" xfId="16167" xr:uid="{A8B9D326-98AB-4433-9E71-E57AA16B2E5E}"/>
    <cellStyle name="Comma 2 2 4 2 2 2 8" xfId="7421" xr:uid="{6C4898AC-67FA-4644-B279-8BF1D22FBD7F}"/>
    <cellStyle name="Comma 2 2 4 2 2 3" xfId="7714" xr:uid="{B20EE062-18E5-469A-98F5-A5A2786D2C98}"/>
    <cellStyle name="Comma 2 2 4 2 2 3 2" xfId="12353" xr:uid="{9520D57F-BC79-4257-9B55-0622CFC88E14}"/>
    <cellStyle name="Comma 2 2 4 2 2 3 2 2" xfId="17137" xr:uid="{DA7BD767-43B5-4538-AA28-AC34D84BF836}"/>
    <cellStyle name="Comma 2 2 4 2 2 3 3" xfId="10951" xr:uid="{E6E3F1FF-CEFB-4DA3-A3DE-DE9F927DB0E9}"/>
    <cellStyle name="Comma 2 2 4 2 2 3 4" xfId="9607" xr:uid="{61192E09-6880-40F3-9A91-DCF9252612C1}"/>
    <cellStyle name="Comma 2 2 4 2 2 3 5" xfId="16260" xr:uid="{F4444865-98DF-4018-929F-6EBA0DA3C186}"/>
    <cellStyle name="Comma 2 2 4 2 2 4" xfId="7533" xr:uid="{CE945E52-33C4-4625-877A-AC239B18757E}"/>
    <cellStyle name="Comma 2 2 4 2 2 4 2" xfId="12864" xr:uid="{86B83D22-9EDD-44AA-8530-D7C504927739}"/>
    <cellStyle name="Comma 2 2 4 2 2 4 2 2" xfId="17573" xr:uid="{EC191151-0D9D-4BFB-AA96-0D7879E7E315}"/>
    <cellStyle name="Comma 2 2 4 2 2 4 3" xfId="11590" xr:uid="{60D57CCB-815C-4285-B684-F27E39A920FF}"/>
    <cellStyle name="Comma 2 2 4 2 2 4 4" xfId="9427" xr:uid="{1479D0CB-4260-4F0D-B6E6-96FC9BBCDE23}"/>
    <cellStyle name="Comma 2 2 4 2 2 4 5" xfId="16488" xr:uid="{CEBA36F7-F0E9-44C5-B63C-047BE08FE819}"/>
    <cellStyle name="Comma 2 2 4 2 2 5" xfId="8036" xr:uid="{C620F936-E33C-4987-BE2D-8FC818CD95B8}"/>
    <cellStyle name="Comma 2 2 4 2 2 5 2" xfId="11783" xr:uid="{80B00C3E-1870-490D-BECF-26CA07905C9C}"/>
    <cellStyle name="Comma 2 2 4 2 2 5 3" xfId="9929" xr:uid="{BD6C0712-D926-46E4-A0B7-B384A194C921}"/>
    <cellStyle name="Comma 2 2 4 2 2 5 4" xfId="16643" xr:uid="{2CF8BA5B-7BE0-4E12-895F-E19437AA015F}"/>
    <cellStyle name="Comma 2 2 4 2 2 6" xfId="10356" xr:uid="{0901079A-6F0B-4EB6-9761-2FDF4D1CE73C}"/>
    <cellStyle name="Comma 2 2 4 2 2 7" xfId="8894" xr:uid="{0B068C93-D14C-446C-BC09-BA43B0704EF9}"/>
    <cellStyle name="Comma 2 2 4 2 2 8" xfId="16065" xr:uid="{D5804150-044D-43A4-B266-E08881CA8868}"/>
    <cellStyle name="Comma 2 2 4 2 2 9" xfId="7157" xr:uid="{6F14CCE1-3597-46C6-AFCC-42852523251B}"/>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3" xfId="11198" xr:uid="{A4764A25-546F-4557-A171-C9C9E6567914}"/>
    <cellStyle name="Comma 2 2 4 2 3 2 2 4" xfId="9697" xr:uid="{C0D8D332-920E-40A5-820C-A0D9332B2267}"/>
    <cellStyle name="Comma 2 2 4 2 3 2 2 5" xfId="16349" xr:uid="{89D8EB14-3E46-416D-89C9-D3A3A19842BD}"/>
    <cellStyle name="Comma 2 2 4 2 3 2 3" xfId="7623" xr:uid="{12376577-A494-40A0-AE2E-B74F4340C545}"/>
    <cellStyle name="Comma 2 2 4 2 3 2 3 2" xfId="11990" xr:uid="{0F7BBEB9-4F5F-44C1-A74B-432C4D1D5B3B}"/>
    <cellStyle name="Comma 2 2 4 2 3 2 3 3" xfId="9517" xr:uid="{2C50F1B5-20B0-438C-9EDA-C2BCEF02752C}"/>
    <cellStyle name="Comma 2 2 4 2 3 2 3 4" xfId="16840" xr:uid="{DF988B0A-22D5-4606-A0A2-71FA87F8ED19}"/>
    <cellStyle name="Comma 2 2 4 2 3 2 4" xfId="8298" xr:uid="{EC3C52E7-95F3-4718-98DC-9C61FA28A356}"/>
    <cellStyle name="Comma 2 2 4 2 3 2 4 2" xfId="10190" xr:uid="{28952D60-7087-48EE-BA93-4BDFF067A5B6}"/>
    <cellStyle name="Comma 2 2 4 2 3 2 5" xfId="10627" xr:uid="{F3ACDC30-73D9-4687-B12C-731B21942C98}"/>
    <cellStyle name="Comma 2 2 4 2 3 2 6" xfId="9321" xr:uid="{28F76684-37E2-44C0-A3AC-1405981C7238}"/>
    <cellStyle name="Comma 2 2 4 2 3 2 7" xfId="16168" xr:uid="{BD663777-78A8-49AB-BE8E-3B3386EEE319}"/>
    <cellStyle name="Comma 2 2 4 2 3 2 8" xfId="7422" xr:uid="{1CF2A687-4E9F-4F9C-AE35-A6299DDF5667}"/>
    <cellStyle name="Comma 2 2 4 2 3 3" xfId="7715" xr:uid="{A9BA02EB-F21E-4878-A46C-BA8B3CBB6743}"/>
    <cellStyle name="Comma 2 2 4 2 3 3 2" xfId="12354" xr:uid="{75A9ACF2-062B-4967-B91B-89096490C353}"/>
    <cellStyle name="Comma 2 2 4 2 3 3 2 2" xfId="17138" xr:uid="{1D00645C-5C90-4D25-BFFE-2A72C334A2E6}"/>
    <cellStyle name="Comma 2 2 4 2 3 3 3" xfId="10952" xr:uid="{1554C3EB-0CB4-4891-AEC9-77587C2AE9E1}"/>
    <cellStyle name="Comma 2 2 4 2 3 3 4" xfId="9608" xr:uid="{EB9A757A-9C76-41FA-86DA-FE1B963FD064}"/>
    <cellStyle name="Comma 2 2 4 2 3 3 5" xfId="16261" xr:uid="{000FC314-EF34-4D0D-9A84-1EEA011987DF}"/>
    <cellStyle name="Comma 2 2 4 2 3 4" xfId="7534" xr:uid="{A7A4C277-D01C-476F-B0D3-8F71F78A2742}"/>
    <cellStyle name="Comma 2 2 4 2 3 4 2" xfId="12865" xr:uid="{C8929007-B0E3-461E-BCD8-EA1BE0FB8322}"/>
    <cellStyle name="Comma 2 2 4 2 3 4 2 2" xfId="17574" xr:uid="{19DF306A-FC3F-4EBB-86E2-4D6283DBB65B}"/>
    <cellStyle name="Comma 2 2 4 2 3 4 3" xfId="11591" xr:uid="{FDAD09F6-AC78-4174-9EF9-A9FE355F27ED}"/>
    <cellStyle name="Comma 2 2 4 2 3 4 4" xfId="9428" xr:uid="{B18F97C2-BE06-48C7-85C3-4D4082DFC233}"/>
    <cellStyle name="Comma 2 2 4 2 3 4 5" xfId="16489" xr:uid="{23E08E9C-2395-4662-A119-2E8176D38063}"/>
    <cellStyle name="Comma 2 2 4 2 3 5" xfId="8037" xr:uid="{2D2ABC04-79CD-42DA-9299-82E82F5D9CE5}"/>
    <cellStyle name="Comma 2 2 4 2 3 5 2" xfId="11784" xr:uid="{F0310B91-BE91-401D-B444-D631744B6479}"/>
    <cellStyle name="Comma 2 2 4 2 3 5 3" xfId="9930" xr:uid="{54DF3AC5-D17F-4C3D-8805-A845F7D6D3A0}"/>
    <cellStyle name="Comma 2 2 4 2 3 5 4" xfId="16644" xr:uid="{BEC02115-8B98-4B8B-AF34-E774B78EB151}"/>
    <cellStyle name="Comma 2 2 4 2 3 6" xfId="10357" xr:uid="{89FFBC16-E089-406D-8FC0-5AE55A62BD5A}"/>
    <cellStyle name="Comma 2 2 4 2 3 7" xfId="8895" xr:uid="{5E8B0E48-3242-4FCD-BC95-33AF9385D7BE}"/>
    <cellStyle name="Comma 2 2 4 2 3 8" xfId="16066" xr:uid="{4F5E0764-E69C-43C5-B7C2-FC91F13F29B2}"/>
    <cellStyle name="Comma 2 2 4 2 3 9" xfId="7158" xr:uid="{A4CEFEE2-F976-487C-B0C7-BDE90C5BFDB3}"/>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3" xfId="11199" xr:uid="{7877BD25-9557-4A09-AEE9-EB2A87BADC08}"/>
    <cellStyle name="Comma 2 2 4 2 4 2 2 4" xfId="9698" xr:uid="{D5C343A4-B636-4806-902E-BF4EED7DCA0A}"/>
    <cellStyle name="Comma 2 2 4 2 4 2 2 5" xfId="16350" xr:uid="{AE6ECEE0-AA43-489D-B57A-45CD8F04F563}"/>
    <cellStyle name="Comma 2 2 4 2 4 2 3" xfId="7624" xr:uid="{F18D4E81-49CD-48A4-9D4D-6946E21B1881}"/>
    <cellStyle name="Comma 2 2 4 2 4 2 3 2" xfId="11991" xr:uid="{4FDD168A-3BB0-4E49-92A5-F691DC68C680}"/>
    <cellStyle name="Comma 2 2 4 2 4 2 3 3" xfId="9518" xr:uid="{37E179FE-9F5B-45F6-8146-46B5D0DCB836}"/>
    <cellStyle name="Comma 2 2 4 2 4 2 3 4" xfId="16841" xr:uid="{7E7A2A5D-8095-418A-A13F-27C087C6F552}"/>
    <cellStyle name="Comma 2 2 4 2 4 2 4" xfId="8299" xr:uid="{A089BDCA-8CC2-46DD-9633-98E33B4CAC49}"/>
    <cellStyle name="Comma 2 2 4 2 4 2 4 2" xfId="10191" xr:uid="{F4C1E87C-A4DD-4A81-BF18-9F2579312CA0}"/>
    <cellStyle name="Comma 2 2 4 2 4 2 5" xfId="10628" xr:uid="{D09BA3A1-741D-4095-A522-6CBE34BB7823}"/>
    <cellStyle name="Comma 2 2 4 2 4 2 6" xfId="9322" xr:uid="{DE8BF9E9-BADE-4400-854C-86B3D9505081}"/>
    <cellStyle name="Comma 2 2 4 2 4 2 7" xfId="16169" xr:uid="{82C9A3D9-3538-4152-9BEC-EB7876122FA3}"/>
    <cellStyle name="Comma 2 2 4 2 4 2 8" xfId="7423" xr:uid="{EDD65225-97EC-4743-8FF2-4D71B47BFFAC}"/>
    <cellStyle name="Comma 2 2 4 2 4 3" xfId="7716" xr:uid="{4F3C7233-93E7-4B6F-83E1-2931B8AAF7B6}"/>
    <cellStyle name="Comma 2 2 4 2 4 3 2" xfId="12355" xr:uid="{8A5EEB00-8929-44AF-A8E4-F34965C5CE88}"/>
    <cellStyle name="Comma 2 2 4 2 4 3 2 2" xfId="17139" xr:uid="{72A0F374-6D6C-44CC-AB38-3EE079426743}"/>
    <cellStyle name="Comma 2 2 4 2 4 3 3" xfId="10953" xr:uid="{51C7B89B-3721-4164-919A-406E94FD3F25}"/>
    <cellStyle name="Comma 2 2 4 2 4 3 4" xfId="9609" xr:uid="{52FD7B92-3AD8-44CA-8F7C-993E807E7108}"/>
    <cellStyle name="Comma 2 2 4 2 4 3 5" xfId="16262" xr:uid="{6CEAF718-BE06-4C8B-BAC4-14E228B91A10}"/>
    <cellStyle name="Comma 2 2 4 2 4 4" xfId="7535" xr:uid="{02CB57D8-EDC3-467E-8B70-A8C341030246}"/>
    <cellStyle name="Comma 2 2 4 2 4 4 2" xfId="12866" xr:uid="{BF5FDAD5-C7A4-44BB-8CA4-611F6962C6CC}"/>
    <cellStyle name="Comma 2 2 4 2 4 4 2 2" xfId="17575" xr:uid="{74B84DC2-595F-443B-9172-8A3CA070D865}"/>
    <cellStyle name="Comma 2 2 4 2 4 4 3" xfId="11592" xr:uid="{5A340526-FE9B-40F4-9704-EA3916C5BD61}"/>
    <cellStyle name="Comma 2 2 4 2 4 4 4" xfId="9429" xr:uid="{A2C3C0AD-22BD-46CC-BBCE-02E44B8A0E74}"/>
    <cellStyle name="Comma 2 2 4 2 4 4 5" xfId="16490" xr:uid="{9E3AC5CC-7262-4F7A-B3C7-4BCAA730F330}"/>
    <cellStyle name="Comma 2 2 4 2 4 5" xfId="8038" xr:uid="{A2E8516C-9082-453A-9B75-8A4FF5FC6B81}"/>
    <cellStyle name="Comma 2 2 4 2 4 5 2" xfId="11785" xr:uid="{75E358D3-083A-4B91-968C-6208A99D77E7}"/>
    <cellStyle name="Comma 2 2 4 2 4 5 3" xfId="9931" xr:uid="{9B731AB1-05B4-4A65-B75B-0B053CBFC9E1}"/>
    <cellStyle name="Comma 2 2 4 2 4 5 4" xfId="16645" xr:uid="{C42B0E37-05F6-41E4-9B16-9A71C2860640}"/>
    <cellStyle name="Comma 2 2 4 2 4 6" xfId="10358" xr:uid="{4345E977-E5B1-42C2-A49E-B3801F9F58B2}"/>
    <cellStyle name="Comma 2 2 4 2 4 7" xfId="8896" xr:uid="{2144E87B-5387-423D-8645-76D54D03F15F}"/>
    <cellStyle name="Comma 2 2 4 2 4 8" xfId="16067" xr:uid="{4220E95D-4A51-4E7C-BC89-B357520E9C77}"/>
    <cellStyle name="Comma 2 2 4 2 4 9" xfId="7159" xr:uid="{8BDB569F-5B05-4A13-AAAB-36AD6107398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3" xfId="11200" xr:uid="{18D6B8E4-956B-400E-A37E-B0106CD772AB}"/>
    <cellStyle name="Comma 2 2 4 2 5 2 2 4" xfId="9699" xr:uid="{A8A29C64-6BCE-4165-8FB5-94BC65ADCC5E}"/>
    <cellStyle name="Comma 2 2 4 2 5 2 2 5" xfId="16351" xr:uid="{3602BED1-037D-4B19-987E-530BC6CCDF05}"/>
    <cellStyle name="Comma 2 2 4 2 5 2 3" xfId="7625" xr:uid="{04074828-AD17-4C15-8EC7-835E8B935673}"/>
    <cellStyle name="Comma 2 2 4 2 5 2 3 2" xfId="11992" xr:uid="{89895F61-4185-4672-8A0C-DB71F831B52A}"/>
    <cellStyle name="Comma 2 2 4 2 5 2 3 3" xfId="9519" xr:uid="{D63F8615-2166-4B4E-9026-C9080C4F3779}"/>
    <cellStyle name="Comma 2 2 4 2 5 2 3 4" xfId="16842" xr:uid="{0AB9603D-7DA9-492A-AC6C-4E3A91532D14}"/>
    <cellStyle name="Comma 2 2 4 2 5 2 4" xfId="8300" xr:uid="{F4F8D47C-79BD-46DE-AEBD-0465761CB463}"/>
    <cellStyle name="Comma 2 2 4 2 5 2 4 2" xfId="10192" xr:uid="{906D04E0-844B-4A35-AD98-31B6B30ABED2}"/>
    <cellStyle name="Comma 2 2 4 2 5 2 5" xfId="10629" xr:uid="{016F341A-C565-4DCC-B6F6-880A76751347}"/>
    <cellStyle name="Comma 2 2 4 2 5 2 6" xfId="9323" xr:uid="{D0A9C73F-7C75-4055-AA66-BFD23D29C287}"/>
    <cellStyle name="Comma 2 2 4 2 5 2 7" xfId="16170" xr:uid="{D53686A9-A4AD-460F-B948-01AE3C7D2E2E}"/>
    <cellStyle name="Comma 2 2 4 2 5 2 8" xfId="7424" xr:uid="{A8CA0070-9DAB-4216-A4E7-37C47B28CA64}"/>
    <cellStyle name="Comma 2 2 4 2 5 3" xfId="7717" xr:uid="{D3BF5488-7401-489F-B728-85EAE1000C30}"/>
    <cellStyle name="Comma 2 2 4 2 5 3 2" xfId="12356" xr:uid="{37A1CF49-B3BD-4F25-B818-57E8CCAC8F6D}"/>
    <cellStyle name="Comma 2 2 4 2 5 3 2 2" xfId="17140" xr:uid="{D0277EF2-9A00-44EB-9B32-76CDD82210F6}"/>
    <cellStyle name="Comma 2 2 4 2 5 3 3" xfId="10954" xr:uid="{EF80AC98-FE02-480D-BD0C-E0C178D14019}"/>
    <cellStyle name="Comma 2 2 4 2 5 3 4" xfId="9610" xr:uid="{8329CAC9-FDF0-45EB-B06D-2424E687296C}"/>
    <cellStyle name="Comma 2 2 4 2 5 3 5" xfId="16263" xr:uid="{777EF163-7682-40A6-8564-125B8745BC9C}"/>
    <cellStyle name="Comma 2 2 4 2 5 4" xfId="7536" xr:uid="{6A561703-5D7C-4056-8A3C-9D4AF3CD1374}"/>
    <cellStyle name="Comma 2 2 4 2 5 4 2" xfId="12867" xr:uid="{522D4A6B-FEFD-4657-B96D-A1CBBFC6A56E}"/>
    <cellStyle name="Comma 2 2 4 2 5 4 2 2" xfId="17576" xr:uid="{9BB3B88C-5E56-46CD-89BB-8CC3A39B840F}"/>
    <cellStyle name="Comma 2 2 4 2 5 4 3" xfId="11593" xr:uid="{51D7603E-07B2-492F-BB71-4C4249A95683}"/>
    <cellStyle name="Comma 2 2 4 2 5 4 4" xfId="9430" xr:uid="{793D128B-F072-402F-AFFF-B5B7060EEA73}"/>
    <cellStyle name="Comma 2 2 4 2 5 4 5" xfId="16491" xr:uid="{2E159940-3B9B-4C9D-8AAC-2ACF9FD9C2F4}"/>
    <cellStyle name="Comma 2 2 4 2 5 5" xfId="8039" xr:uid="{3E810292-AB5C-48E9-AC44-C2A4EF5A447A}"/>
    <cellStyle name="Comma 2 2 4 2 5 5 2" xfId="11786" xr:uid="{B26A6ADA-3919-4EF6-8BC5-00BF5FB0CDEB}"/>
    <cellStyle name="Comma 2 2 4 2 5 5 3" xfId="9932" xr:uid="{BE9488ED-D728-4954-9823-98A55D9762E1}"/>
    <cellStyle name="Comma 2 2 4 2 5 5 4" xfId="16646" xr:uid="{27BBE458-3F8C-4D3E-9918-894CF71F2C82}"/>
    <cellStyle name="Comma 2 2 4 2 5 6" xfId="10359" xr:uid="{6BE88777-5E12-44B4-8499-6B80A15226E4}"/>
    <cellStyle name="Comma 2 2 4 2 5 7" xfId="8897" xr:uid="{72F7F733-0C6D-47DC-B751-F5157E7480B7}"/>
    <cellStyle name="Comma 2 2 4 2 5 8" xfId="16068" xr:uid="{369AAF79-9896-42B7-8B87-95BAD16FE41D}"/>
    <cellStyle name="Comma 2 2 4 2 5 9" xfId="7160" xr:uid="{5B08E886-FC92-4EB5-8238-A7061A3B8511}"/>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3" xfId="11201" xr:uid="{E8ABD5F5-2091-4731-B30F-AC7EE660BE1F}"/>
    <cellStyle name="Comma 2 2 4 2 6 2 2 4" xfId="9700" xr:uid="{E75F9D3F-1B62-4867-91A1-FF9A3678E067}"/>
    <cellStyle name="Comma 2 2 4 2 6 2 2 5" xfId="16352" xr:uid="{29CAF104-4F89-4D42-A874-C6BF98B90792}"/>
    <cellStyle name="Comma 2 2 4 2 6 2 3" xfId="7626" xr:uid="{223899ED-6159-482C-B7E7-324B6DFFB4F9}"/>
    <cellStyle name="Comma 2 2 4 2 6 2 3 2" xfId="11993" xr:uid="{13F5F675-B8FA-4A64-8D90-E5C39CB241BA}"/>
    <cellStyle name="Comma 2 2 4 2 6 2 3 3" xfId="9520" xr:uid="{92F98D32-8F14-49FD-B861-9DEB294BAEE3}"/>
    <cellStyle name="Comma 2 2 4 2 6 2 3 4" xfId="16843" xr:uid="{880357BC-1A91-4EEE-8667-E2FB45FC9559}"/>
    <cellStyle name="Comma 2 2 4 2 6 2 4" xfId="8301" xr:uid="{8D6BD7BF-57CD-48FA-B33B-325065611E62}"/>
    <cellStyle name="Comma 2 2 4 2 6 2 4 2" xfId="10193" xr:uid="{B9C9D7C9-2BE2-486B-8C20-B21CFBB8E7A7}"/>
    <cellStyle name="Comma 2 2 4 2 6 2 5" xfId="10630" xr:uid="{53A67083-A638-4092-90CA-C5106F362741}"/>
    <cellStyle name="Comma 2 2 4 2 6 2 6" xfId="9324" xr:uid="{37C0D0DC-6339-4405-8028-2EBB696BFDB8}"/>
    <cellStyle name="Comma 2 2 4 2 6 2 7" xfId="16171" xr:uid="{75E4DE57-5377-4792-B573-751ADC96BDEF}"/>
    <cellStyle name="Comma 2 2 4 2 6 2 8" xfId="7425" xr:uid="{8982E9C3-806F-4E7A-9230-1CF9AD2FDFD7}"/>
    <cellStyle name="Comma 2 2 4 2 6 3" xfId="7718" xr:uid="{624C55D2-13B4-4F94-B678-67F9B70CE6D9}"/>
    <cellStyle name="Comma 2 2 4 2 6 3 2" xfId="12357" xr:uid="{2B7B23A2-42BE-445B-ABF8-2670C14941F7}"/>
    <cellStyle name="Comma 2 2 4 2 6 3 2 2" xfId="17141" xr:uid="{33447D0A-386A-4728-9000-E4E9183C633A}"/>
    <cellStyle name="Comma 2 2 4 2 6 3 3" xfId="10955" xr:uid="{A93E62F2-2C09-4872-9A62-A8C0A14FE8E1}"/>
    <cellStyle name="Comma 2 2 4 2 6 3 4" xfId="9611" xr:uid="{9E4988E2-5F8E-45FE-B475-E18055B4C389}"/>
    <cellStyle name="Comma 2 2 4 2 6 3 5" xfId="16264" xr:uid="{C1F68991-D3F7-4A80-9683-40BCF435C63E}"/>
    <cellStyle name="Comma 2 2 4 2 6 4" xfId="7537" xr:uid="{D38CFE9C-A8E6-4762-B02E-0F34C32C5954}"/>
    <cellStyle name="Comma 2 2 4 2 6 4 2" xfId="12868" xr:uid="{C189F80C-B41D-4DBD-B475-C02182959A7D}"/>
    <cellStyle name="Comma 2 2 4 2 6 4 2 2" xfId="17577" xr:uid="{6A881A8A-92AF-4ADE-A3D4-C7676384EDF3}"/>
    <cellStyle name="Comma 2 2 4 2 6 4 3" xfId="11594" xr:uid="{27B6C99B-6509-416E-A814-27556299B82A}"/>
    <cellStyle name="Comma 2 2 4 2 6 4 4" xfId="9431" xr:uid="{F21C8A5D-5398-4EB1-88FA-9F79DADBEC07}"/>
    <cellStyle name="Comma 2 2 4 2 6 4 5" xfId="16492" xr:uid="{34872DAC-C568-40AB-A4D3-D93BC3F480A5}"/>
    <cellStyle name="Comma 2 2 4 2 6 5" xfId="8040" xr:uid="{0C605236-4177-43EE-928A-7D7F481B006E}"/>
    <cellStyle name="Comma 2 2 4 2 6 5 2" xfId="11787" xr:uid="{AEC7DFC2-EA7A-46F3-8A0E-C5739AF973B8}"/>
    <cellStyle name="Comma 2 2 4 2 6 5 3" xfId="9933" xr:uid="{273ECA70-F871-4C8F-92CE-B4535739AA9B}"/>
    <cellStyle name="Comma 2 2 4 2 6 5 4" xfId="16647" xr:uid="{75E0E4DC-B6D0-48DD-A860-4983F0C3F099}"/>
    <cellStyle name="Comma 2 2 4 2 6 6" xfId="10360" xr:uid="{2975B4A8-39BA-44C0-91D5-05FE1FE6EBE0}"/>
    <cellStyle name="Comma 2 2 4 2 6 7" xfId="8898" xr:uid="{D85E15B5-5B66-4360-A3BB-B7A298848A3A}"/>
    <cellStyle name="Comma 2 2 4 2 6 8" xfId="16069" xr:uid="{39A4C941-5ECF-40AB-A505-88C11CCC6C18}"/>
    <cellStyle name="Comma 2 2 4 2 6 9" xfId="7161" xr:uid="{C37DC3A1-F312-48F1-ABC8-CCE1DD870B2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3" xfId="11202" xr:uid="{C886B599-4918-44BE-AC94-680CF06E8260}"/>
    <cellStyle name="Comma 2 2 4 2 7 2 2 4" xfId="9701" xr:uid="{9C7998BF-89D2-4E62-B7B8-B4743E50BD15}"/>
    <cellStyle name="Comma 2 2 4 2 7 2 2 5" xfId="16353" xr:uid="{0E2A7D8C-862F-4FA4-8C22-3520133EBB00}"/>
    <cellStyle name="Comma 2 2 4 2 7 2 3" xfId="7627" xr:uid="{D0DF4EC1-B174-4AE1-851B-AE5E64264A0B}"/>
    <cellStyle name="Comma 2 2 4 2 7 2 3 2" xfId="11994" xr:uid="{4DE49EBD-B49D-4904-A68F-4EA738F409DE}"/>
    <cellStyle name="Comma 2 2 4 2 7 2 3 3" xfId="9521" xr:uid="{CA19A6BB-4061-4994-ADA1-B1CF2DAEADBF}"/>
    <cellStyle name="Comma 2 2 4 2 7 2 3 4" xfId="16844" xr:uid="{BA4B675A-6AC9-4499-8143-F00F2A8A9AB7}"/>
    <cellStyle name="Comma 2 2 4 2 7 2 4" xfId="8302" xr:uid="{2BD501CF-4377-4EA3-A3DF-0A98CE5A2625}"/>
    <cellStyle name="Comma 2 2 4 2 7 2 4 2" xfId="10194" xr:uid="{E8500750-455E-4182-9A8B-C3588DBB205D}"/>
    <cellStyle name="Comma 2 2 4 2 7 2 5" xfId="10631" xr:uid="{E5ABAE91-AF73-45E3-9F6E-30C25AC7726B}"/>
    <cellStyle name="Comma 2 2 4 2 7 2 6" xfId="9325" xr:uid="{66B65284-3844-41DC-A015-C1702187BD86}"/>
    <cellStyle name="Comma 2 2 4 2 7 2 7" xfId="16172" xr:uid="{3E51F7B7-22BB-4BF2-8FCA-05D561BF9F9E}"/>
    <cellStyle name="Comma 2 2 4 2 7 2 8" xfId="7426" xr:uid="{032AD2E2-4D91-43E4-9C4F-DC24C67D8D00}"/>
    <cellStyle name="Comma 2 2 4 2 7 3" xfId="7719" xr:uid="{D961FDEC-341D-446B-90CA-CC8F2778CAB5}"/>
    <cellStyle name="Comma 2 2 4 2 7 3 2" xfId="12358" xr:uid="{7D3F26A9-EB09-4849-90F7-B39A666C014B}"/>
    <cellStyle name="Comma 2 2 4 2 7 3 2 2" xfId="17142" xr:uid="{5A981A45-259B-4FEB-B0F6-9A6515B07082}"/>
    <cellStyle name="Comma 2 2 4 2 7 3 3" xfId="10956" xr:uid="{FAD4E6D7-3BA8-4131-8F13-677595628D68}"/>
    <cellStyle name="Comma 2 2 4 2 7 3 4" xfId="9612" xr:uid="{DA78834B-2EAE-469A-A000-3082A025CCD7}"/>
    <cellStyle name="Comma 2 2 4 2 7 3 5" xfId="16265" xr:uid="{F3FB8E0B-4F37-4F7A-BC6C-B65ED365C8AA}"/>
    <cellStyle name="Comma 2 2 4 2 7 4" xfId="7538" xr:uid="{88B89247-CB96-4F21-8D51-F5DF781880AE}"/>
    <cellStyle name="Comma 2 2 4 2 7 4 2" xfId="12869" xr:uid="{0F854720-7DB9-491B-836C-956BA09D697B}"/>
    <cellStyle name="Comma 2 2 4 2 7 4 2 2" xfId="17578" xr:uid="{08CD9E7D-D621-4C29-B9CD-E671E3A7284E}"/>
    <cellStyle name="Comma 2 2 4 2 7 4 3" xfId="11595" xr:uid="{AF828C33-AD3D-4513-94DF-D8E27F1CA903}"/>
    <cellStyle name="Comma 2 2 4 2 7 4 4" xfId="9432" xr:uid="{6063C87F-6D42-46CE-9FDE-B299D6D949B1}"/>
    <cellStyle name="Comma 2 2 4 2 7 4 5" xfId="16493" xr:uid="{3D58E3EB-5E18-4B80-8138-83E94CE1BD5C}"/>
    <cellStyle name="Comma 2 2 4 2 7 5" xfId="8041" xr:uid="{30705FA2-C505-451E-B8E0-2C347A70ABB8}"/>
    <cellStyle name="Comma 2 2 4 2 7 5 2" xfId="11788" xr:uid="{83D167BB-36AD-428E-A411-68F08464B2D4}"/>
    <cellStyle name="Comma 2 2 4 2 7 5 3" xfId="9934" xr:uid="{03C67324-150F-4AFE-9309-510C84E1CD6D}"/>
    <cellStyle name="Comma 2 2 4 2 7 5 4" xfId="16648" xr:uid="{2B490F44-FC21-4047-AE92-69B32F8180B1}"/>
    <cellStyle name="Comma 2 2 4 2 7 6" xfId="10361" xr:uid="{364F4DAD-C0D1-480F-AA7F-D76C60248DF7}"/>
    <cellStyle name="Comma 2 2 4 2 7 7" xfId="8899" xr:uid="{8F738A93-C9BD-4A80-8002-12F43DEF891B}"/>
    <cellStyle name="Comma 2 2 4 2 7 8" xfId="16070" xr:uid="{8DBE75EB-DA51-424D-9165-68D609D22C9B}"/>
    <cellStyle name="Comma 2 2 4 2 7 9" xfId="7162" xr:uid="{97177916-047B-4B13-AD36-4CFD93BAADE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3" xfId="11196" xr:uid="{CC65F768-51E6-4BEC-BEDA-8690A8202C15}"/>
    <cellStyle name="Comma 2 2 4 2 8 2 4" xfId="9695" xr:uid="{0B758F2A-B8CE-4641-9A10-967CCA22B61F}"/>
    <cellStyle name="Comma 2 2 4 2 8 2 5" xfId="16347" xr:uid="{8E619451-986F-472C-858D-7A8285F5A55D}"/>
    <cellStyle name="Comma 2 2 4 2 8 3" xfId="7621" xr:uid="{D79590DD-8740-4397-8C08-A7D2A48FCFEF}"/>
    <cellStyle name="Comma 2 2 4 2 8 3 2" xfId="11988" xr:uid="{60F3CF6A-569B-40C5-A1E9-981A6E38705B}"/>
    <cellStyle name="Comma 2 2 4 2 8 3 3" xfId="9515" xr:uid="{BF1F0034-FB14-42EE-BCD0-409134368E39}"/>
    <cellStyle name="Comma 2 2 4 2 8 3 4" xfId="16838" xr:uid="{4ECAD5F2-4FC7-4E63-843B-7D345401107D}"/>
    <cellStyle name="Comma 2 2 4 2 8 4" xfId="8296" xr:uid="{514DC7E2-1022-4553-8F97-A69B8062E5B2}"/>
    <cellStyle name="Comma 2 2 4 2 8 4 2" xfId="10188" xr:uid="{F9338D25-E081-4ECA-A032-2ED81C871F60}"/>
    <cellStyle name="Comma 2 2 4 2 8 5" xfId="10625" xr:uid="{792C3CEE-563E-4F65-91D2-9AC9A59F4152}"/>
    <cellStyle name="Comma 2 2 4 2 8 6" xfId="9319" xr:uid="{1E180E29-D84A-4283-90B0-D4A77E9192E6}"/>
    <cellStyle name="Comma 2 2 4 2 8 7" xfId="16166" xr:uid="{CFC7C65B-FDF4-44DA-AD84-6F7C0252D2E7}"/>
    <cellStyle name="Comma 2 2 4 2 8 8" xfId="7420" xr:uid="{A6954201-465D-4159-B315-265F9098C4B9}"/>
    <cellStyle name="Comma 2 2 4 2 9" xfId="7713" xr:uid="{5068F12E-F057-4ABD-A48C-202C4C03013F}"/>
    <cellStyle name="Comma 2 2 4 2 9 2" xfId="12352" xr:uid="{E083D282-CAE3-45DD-9B50-3B7AC8840C2B}"/>
    <cellStyle name="Comma 2 2 4 2 9 2 2" xfId="17136" xr:uid="{C2DF1004-8799-4D35-8D09-34FAE630FAC9}"/>
    <cellStyle name="Comma 2 2 4 2 9 3" xfId="10950" xr:uid="{E2A1F227-8CCF-4089-AF4C-009FC1C056C5}"/>
    <cellStyle name="Comma 2 2 4 2 9 4" xfId="9606" xr:uid="{940F3235-7A1C-4BE0-889E-F44471C9D8E6}"/>
    <cellStyle name="Comma 2 2 4 2 9 5" xfId="16259" xr:uid="{688F86D2-92BA-4EBC-AB2E-7D01565F3C39}"/>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3" xfId="11203" xr:uid="{DC629286-4D45-4C22-9B4E-0B11E7F82677}"/>
    <cellStyle name="Comma 2 2 4 3 2 2 4" xfId="9702" xr:uid="{E5F52EFF-B76B-4ECE-89FD-2A47BD93176C}"/>
    <cellStyle name="Comma 2 2 4 3 2 2 5" xfId="16354" xr:uid="{CF63A552-5C86-44DF-A5BA-ADF6AABAF2C3}"/>
    <cellStyle name="Comma 2 2 4 3 2 3" xfId="7628" xr:uid="{12058F4F-FE6F-4E31-A0C0-20F158572D90}"/>
    <cellStyle name="Comma 2 2 4 3 2 3 2" xfId="11995" xr:uid="{8F979644-F3F5-4DEA-A634-39CFCAD071FD}"/>
    <cellStyle name="Comma 2 2 4 3 2 3 3" xfId="9522" xr:uid="{09E41732-C1D3-4EC5-97EF-F0AF3A52DF60}"/>
    <cellStyle name="Comma 2 2 4 3 2 3 4" xfId="16845" xr:uid="{10655221-1659-43F4-9B55-DE097EE79B3D}"/>
    <cellStyle name="Comma 2 2 4 3 2 4" xfId="8303" xr:uid="{A95052E0-7205-466A-B7D8-C48D0E076C6B}"/>
    <cellStyle name="Comma 2 2 4 3 2 4 2" xfId="10195" xr:uid="{D55C905C-D7FD-4119-A519-B3135FEDD1D6}"/>
    <cellStyle name="Comma 2 2 4 3 2 5" xfId="10632" xr:uid="{B8A6CFA4-F4F6-4ECC-AB82-2C30251A64AC}"/>
    <cellStyle name="Comma 2 2 4 3 2 6" xfId="9326" xr:uid="{AB86765E-FDC2-414E-8B86-B565C4D74DFA}"/>
    <cellStyle name="Comma 2 2 4 3 2 7" xfId="16173" xr:uid="{1C6D92E3-CCC6-4D11-B839-7F35D2A7E1B1}"/>
    <cellStyle name="Comma 2 2 4 3 2 8" xfId="7427" xr:uid="{A9688EB7-8177-40D1-B005-F75F9DDCF3C8}"/>
    <cellStyle name="Comma 2 2 4 3 3" xfId="7720" xr:uid="{4B45C61E-B5B4-460B-A32C-1D01F07D24C7}"/>
    <cellStyle name="Comma 2 2 4 3 3 2" xfId="12359" xr:uid="{0EE4E9B7-614C-4546-A8B1-0A2648EA8DD4}"/>
    <cellStyle name="Comma 2 2 4 3 3 2 2" xfId="17143" xr:uid="{5C159E26-2D20-4C2D-8166-3DFC0900E752}"/>
    <cellStyle name="Comma 2 2 4 3 3 3" xfId="10957" xr:uid="{8742B68A-4819-4BD7-8A38-3CE082E5D008}"/>
    <cellStyle name="Comma 2 2 4 3 3 4" xfId="9613" xr:uid="{739E2B14-3357-41F9-A318-8CD34E9B51C8}"/>
    <cellStyle name="Comma 2 2 4 3 3 5" xfId="16266" xr:uid="{2E587534-ED5C-4D38-8EF3-EFF2DAD0AE3B}"/>
    <cellStyle name="Comma 2 2 4 3 4" xfId="7539" xr:uid="{0CE92014-2804-464A-B5B5-92E22292C141}"/>
    <cellStyle name="Comma 2 2 4 3 4 2" xfId="12870" xr:uid="{E42F38BA-647A-4C94-94EE-6F4E5EBD8992}"/>
    <cellStyle name="Comma 2 2 4 3 4 2 2" xfId="17579" xr:uid="{1E4E399F-DE1F-4C12-94AC-775B7A58D117}"/>
    <cellStyle name="Comma 2 2 4 3 4 3" xfId="11596" xr:uid="{8C16C917-468E-4DD7-988D-8664A6C35B44}"/>
    <cellStyle name="Comma 2 2 4 3 4 4" xfId="9433" xr:uid="{A4B55D4E-098B-4ACF-9866-EBF8A6C1342E}"/>
    <cellStyle name="Comma 2 2 4 3 4 5" xfId="16494" xr:uid="{850A2391-71AB-46E9-B350-2A9586C280B3}"/>
    <cellStyle name="Comma 2 2 4 3 5" xfId="8042" xr:uid="{536B7088-1450-472F-80FD-302039D67A4D}"/>
    <cellStyle name="Comma 2 2 4 3 5 2" xfId="11789" xr:uid="{C69B4F5D-2882-4002-AA5D-A6086797F97B}"/>
    <cellStyle name="Comma 2 2 4 3 5 3" xfId="9935" xr:uid="{2E2D6EB4-1CAE-40A6-8C37-A015CD9ED967}"/>
    <cellStyle name="Comma 2 2 4 3 5 4" xfId="16649" xr:uid="{4824F4D2-3BE7-4066-B44C-D74376E88A0E}"/>
    <cellStyle name="Comma 2 2 4 3 6" xfId="10362" xr:uid="{7B0C535A-4184-48A4-9F15-57868CE4351D}"/>
    <cellStyle name="Comma 2 2 4 3 7" xfId="8900" xr:uid="{BEC4D755-9701-44BC-88E9-78EDA9A01F0C}"/>
    <cellStyle name="Comma 2 2 4 3 8" xfId="16071" xr:uid="{05A1850F-9047-4832-BA5B-1091092E1E10}"/>
    <cellStyle name="Comma 2 2 4 3 9" xfId="7163" xr:uid="{8EA24BDD-7A79-4521-966D-F27BB787EF6C}"/>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3" xfId="11204" xr:uid="{CDF39531-8594-45A5-BF34-494AE4BE12EF}"/>
    <cellStyle name="Comma 2 2 4 4 2 2 4" xfId="9703" xr:uid="{BEC70613-7E12-4382-844A-E62CA878A3D1}"/>
    <cellStyle name="Comma 2 2 4 4 2 2 5" xfId="16355" xr:uid="{FB68A480-2952-40DC-A567-0812B1BA0E23}"/>
    <cellStyle name="Comma 2 2 4 4 2 3" xfId="7629" xr:uid="{D959E9DE-277E-4744-A078-DFE4E97FDA1B}"/>
    <cellStyle name="Comma 2 2 4 4 2 3 2" xfId="11996" xr:uid="{331A0B76-4631-4B1A-9958-FD2A6D15FDB3}"/>
    <cellStyle name="Comma 2 2 4 4 2 3 3" xfId="9523" xr:uid="{374FC134-565A-496B-BA36-68CD9BCEEC51}"/>
    <cellStyle name="Comma 2 2 4 4 2 3 4" xfId="16846" xr:uid="{368AFABB-85DA-420F-B766-333FFB08B495}"/>
    <cellStyle name="Comma 2 2 4 4 2 4" xfId="8304" xr:uid="{BEE0AB78-4A39-49DE-969A-2ECF1C58181E}"/>
    <cellStyle name="Comma 2 2 4 4 2 4 2" xfId="10196" xr:uid="{7270F74B-9E74-4BB5-AA10-CB24F53A80E2}"/>
    <cellStyle name="Comma 2 2 4 4 2 5" xfId="10633" xr:uid="{0E0FCD0C-0705-4A71-B7EE-FA5DD3F767ED}"/>
    <cellStyle name="Comma 2 2 4 4 2 6" xfId="9327" xr:uid="{D8D274CC-4F55-42BD-BB23-04C307ECD4B4}"/>
    <cellStyle name="Comma 2 2 4 4 2 7" xfId="16174" xr:uid="{544FA4D1-63E8-4A0B-9336-75ECCD94FBF4}"/>
    <cellStyle name="Comma 2 2 4 4 2 8" xfId="7428" xr:uid="{C9637322-D0F9-454B-AA9F-9094B6229C7C}"/>
    <cellStyle name="Comma 2 2 4 4 3" xfId="7721" xr:uid="{D36FB9D8-7ABC-412B-9A3C-86A226936C0D}"/>
    <cellStyle name="Comma 2 2 4 4 3 2" xfId="12360" xr:uid="{EC73B9A6-9715-4A20-A43E-ECD039B765B9}"/>
    <cellStyle name="Comma 2 2 4 4 3 2 2" xfId="17144" xr:uid="{CF10F5CE-4F4E-4F21-8AC8-892F3F540DCD}"/>
    <cellStyle name="Comma 2 2 4 4 3 3" xfId="10958" xr:uid="{9BDBCDB3-3108-4430-905B-74647E206E48}"/>
    <cellStyle name="Comma 2 2 4 4 3 4" xfId="9614" xr:uid="{04469DD7-DA23-43A1-92E3-4071B2A37A2F}"/>
    <cellStyle name="Comma 2 2 4 4 3 5" xfId="16267" xr:uid="{C5B8E964-27DD-45E5-AA36-706A5B053AA9}"/>
    <cellStyle name="Comma 2 2 4 4 4" xfId="7540" xr:uid="{0F98C9E7-EB4F-478D-916B-DA77BC4B7415}"/>
    <cellStyle name="Comma 2 2 4 4 4 2" xfId="12871" xr:uid="{409DBBFD-C135-484A-9D68-C3E9A3CB3036}"/>
    <cellStyle name="Comma 2 2 4 4 4 2 2" xfId="17580" xr:uid="{3BD5C945-6DEF-4315-8326-C8A4BA851417}"/>
    <cellStyle name="Comma 2 2 4 4 4 3" xfId="11597" xr:uid="{3C38D01C-1F87-429E-B759-D041E5485BC0}"/>
    <cellStyle name="Comma 2 2 4 4 4 4" xfId="9434" xr:uid="{123805BD-A487-4CF6-85D0-B9DCCD25B724}"/>
    <cellStyle name="Comma 2 2 4 4 4 5" xfId="16495" xr:uid="{7883CD89-D430-4194-8009-30622E683BA3}"/>
    <cellStyle name="Comma 2 2 4 4 5" xfId="8043" xr:uid="{4C67188C-E4A7-402E-91C6-740B15ADB5A3}"/>
    <cellStyle name="Comma 2 2 4 4 5 2" xfId="11790" xr:uid="{73092DB8-5C97-41C0-9A92-E05FB996F4F0}"/>
    <cellStyle name="Comma 2 2 4 4 5 3" xfId="9936" xr:uid="{EDBFB80F-22FA-4095-BE10-1C83094850F9}"/>
    <cellStyle name="Comma 2 2 4 4 5 4" xfId="16650" xr:uid="{DF0B190C-328E-4A9D-8755-1FDF5B38DF26}"/>
    <cellStyle name="Comma 2 2 4 4 6" xfId="10363" xr:uid="{D06EB8C5-6BDC-4767-AA13-9BFF3E58E355}"/>
    <cellStyle name="Comma 2 2 4 4 7" xfId="8901" xr:uid="{FBF90F97-5686-4955-A7E5-45FEB9C1CCD9}"/>
    <cellStyle name="Comma 2 2 4 4 8" xfId="16072" xr:uid="{23A5D69F-7E0E-467B-BECF-2D1CD853037E}"/>
    <cellStyle name="Comma 2 2 4 4 9" xfId="7164" xr:uid="{17C8CF95-980E-4A01-A1CD-1677E9CF7A9C}"/>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3" xfId="11205" xr:uid="{E932A4D3-B902-4962-9586-936D530FBC64}"/>
    <cellStyle name="Comma 2 2 4 5 2 2 4" xfId="9704" xr:uid="{A9EBDF56-596A-4F91-893A-2833223D7E49}"/>
    <cellStyle name="Comma 2 2 4 5 2 2 5" xfId="16356" xr:uid="{11F6C7D7-6D18-4F71-9D94-5C16108D1533}"/>
    <cellStyle name="Comma 2 2 4 5 2 3" xfId="7630" xr:uid="{89E1B29F-B43F-4FA9-A053-18ADD7146FF3}"/>
    <cellStyle name="Comma 2 2 4 5 2 3 2" xfId="11997" xr:uid="{74ABFB4C-77DE-427C-9817-09C731BB60BB}"/>
    <cellStyle name="Comma 2 2 4 5 2 3 3" xfId="9524" xr:uid="{011B9647-8440-4D50-BB88-4A48D9DA0ACA}"/>
    <cellStyle name="Comma 2 2 4 5 2 3 4" xfId="16847" xr:uid="{2AFD39C8-5142-4094-B353-09DB13AD3096}"/>
    <cellStyle name="Comma 2 2 4 5 2 4" xfId="8305" xr:uid="{AF9B537F-42FC-49BE-B8D6-71776E23DFA5}"/>
    <cellStyle name="Comma 2 2 4 5 2 4 2" xfId="10197" xr:uid="{A1C93FBB-E8B8-4A28-A2D8-095F4FCAA5B3}"/>
    <cellStyle name="Comma 2 2 4 5 2 5" xfId="10634" xr:uid="{313123DA-51EE-451D-BDF4-69E9B489E867}"/>
    <cellStyle name="Comma 2 2 4 5 2 6" xfId="9328" xr:uid="{A457DC79-2179-4857-BB8C-59EF789DA5BF}"/>
    <cellStyle name="Comma 2 2 4 5 2 7" xfId="16175" xr:uid="{E65946DC-3E56-4AE7-ADC2-CAA60FA13060}"/>
    <cellStyle name="Comma 2 2 4 5 2 8" xfId="7429" xr:uid="{53D8B971-C52E-48D6-B8E7-B24A6901D996}"/>
    <cellStyle name="Comma 2 2 4 5 3" xfId="7722" xr:uid="{E6C98CB0-B7D4-4090-8084-E9CB23E1B5E6}"/>
    <cellStyle name="Comma 2 2 4 5 3 2" xfId="12361" xr:uid="{6A7EF183-A17D-431A-86D3-EB4DEA252A3A}"/>
    <cellStyle name="Comma 2 2 4 5 3 2 2" xfId="17145" xr:uid="{5966C054-2658-4454-BC2E-C031A86CADD3}"/>
    <cellStyle name="Comma 2 2 4 5 3 3" xfId="10959" xr:uid="{B88BF3FD-0ECC-4832-B3DD-CFF24011850D}"/>
    <cellStyle name="Comma 2 2 4 5 3 4" xfId="9615" xr:uid="{C6B42998-E184-4F3D-93DF-A10FFA27134E}"/>
    <cellStyle name="Comma 2 2 4 5 3 5" xfId="16268" xr:uid="{ACB6FE9D-648C-4B39-9B8F-45AF6B037C4D}"/>
    <cellStyle name="Comma 2 2 4 5 4" xfId="7541" xr:uid="{7FE1D9B9-DFEB-42DD-8A1F-D606B3BEBDF2}"/>
    <cellStyle name="Comma 2 2 4 5 4 2" xfId="12872" xr:uid="{41270DD1-EA4F-4BA4-8F87-D96EF36FA77A}"/>
    <cellStyle name="Comma 2 2 4 5 4 2 2" xfId="17581" xr:uid="{B14881A1-6D90-4BF1-8CD0-FE591031F8BC}"/>
    <cellStyle name="Comma 2 2 4 5 4 3" xfId="11598" xr:uid="{16DC7DD2-0118-4DDE-AD5D-0E43BB0308DA}"/>
    <cellStyle name="Comma 2 2 4 5 4 4" xfId="9435" xr:uid="{581468D5-3143-41AA-89B8-ACEB148F0D98}"/>
    <cellStyle name="Comma 2 2 4 5 4 5" xfId="16496" xr:uid="{00F05CFA-979A-4211-9BA3-797AEBAEC813}"/>
    <cellStyle name="Comma 2 2 4 5 5" xfId="8044" xr:uid="{5936A6B2-69EB-404B-A378-CB4BF83FA102}"/>
    <cellStyle name="Comma 2 2 4 5 5 2" xfId="11791" xr:uid="{987AC3DA-EF96-432A-8A6F-D301C1E99CAE}"/>
    <cellStyle name="Comma 2 2 4 5 5 3" xfId="9937" xr:uid="{8E526F80-8BE3-4939-A0BA-FFC2D76B65DA}"/>
    <cellStyle name="Comma 2 2 4 5 5 4" xfId="16651" xr:uid="{EC1E76AC-FBF7-415A-9FC9-F013E9AC3F6F}"/>
    <cellStyle name="Comma 2 2 4 5 6" xfId="10364" xr:uid="{F063BECF-7236-4262-8520-4DF5027103F6}"/>
    <cellStyle name="Comma 2 2 4 5 7" xfId="8902" xr:uid="{D730C5DD-DB90-4CDB-8E50-FE86B53FE5B5}"/>
    <cellStyle name="Comma 2 2 4 5 8" xfId="16073" xr:uid="{B8E87955-50C4-4DCA-9B8B-3951B4B2FDF4}"/>
    <cellStyle name="Comma 2 2 4 5 9" xfId="7165" xr:uid="{B3527846-97EE-488E-8B8B-A1A3C248D9D3}"/>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3" xfId="11206" xr:uid="{84A75029-88B0-400A-85CC-79BA1B3F9D32}"/>
    <cellStyle name="Comma 2 2 4 6 2 2 4" xfId="9705" xr:uid="{A6BAB54E-F682-4697-98C4-BE227CEECC3B}"/>
    <cellStyle name="Comma 2 2 4 6 2 2 5" xfId="16357" xr:uid="{39024E02-D72C-45A0-B9FF-6E43BD0DB0E5}"/>
    <cellStyle name="Comma 2 2 4 6 2 3" xfId="7631" xr:uid="{C02AF9CD-5B5B-4DA9-91A3-0650CB90BD40}"/>
    <cellStyle name="Comma 2 2 4 6 2 3 2" xfId="11998" xr:uid="{2326D26D-FD09-4119-837E-6CC94C470BFC}"/>
    <cellStyle name="Comma 2 2 4 6 2 3 3" xfId="9525" xr:uid="{69531E83-1261-47A9-B71A-4494707E90F4}"/>
    <cellStyle name="Comma 2 2 4 6 2 3 4" xfId="16848" xr:uid="{17B8A6F0-7A17-4A5F-98FE-820404FFA509}"/>
    <cellStyle name="Comma 2 2 4 6 2 4" xfId="8306" xr:uid="{EBBD11BB-18EE-4595-913D-F4E3E2544DE4}"/>
    <cellStyle name="Comma 2 2 4 6 2 4 2" xfId="10198" xr:uid="{DEA04483-6D2B-4406-9C13-178C168DB85F}"/>
    <cellStyle name="Comma 2 2 4 6 2 5" xfId="10635" xr:uid="{8B65FA34-D2B1-4BD6-933B-A2652796C5EE}"/>
    <cellStyle name="Comma 2 2 4 6 2 6" xfId="9329" xr:uid="{BBF10D8F-2746-4466-B325-F1C77B20CA50}"/>
    <cellStyle name="Comma 2 2 4 6 2 7" xfId="16176" xr:uid="{8EC7A549-5CC0-424D-AC27-A95C3A0D7CB7}"/>
    <cellStyle name="Comma 2 2 4 6 2 8" xfId="7430" xr:uid="{963C4593-E02D-4C52-823C-1BEA66ECF674}"/>
    <cellStyle name="Comma 2 2 4 6 3" xfId="7723" xr:uid="{E4D1DF34-39D1-4EAC-A584-0FE0AE6F5433}"/>
    <cellStyle name="Comma 2 2 4 6 3 2" xfId="12362" xr:uid="{C4476E71-C919-4F44-BCFC-30F9241D9072}"/>
    <cellStyle name="Comma 2 2 4 6 3 2 2" xfId="17146" xr:uid="{3266E555-9E6E-427B-B035-EC0B286F1DBB}"/>
    <cellStyle name="Comma 2 2 4 6 3 3" xfId="10960" xr:uid="{9EFAE761-1341-43F9-8DCD-6ABB4CBAFDF5}"/>
    <cellStyle name="Comma 2 2 4 6 3 4" xfId="9616" xr:uid="{E17470D4-2D21-40AE-B147-D90E12F6C864}"/>
    <cellStyle name="Comma 2 2 4 6 3 5" xfId="16269" xr:uid="{9453E6C0-501E-459D-804D-066D94DD57F2}"/>
    <cellStyle name="Comma 2 2 4 6 4" xfId="7542" xr:uid="{80219A32-B5B8-48BB-82FB-C66B68452DB3}"/>
    <cellStyle name="Comma 2 2 4 6 4 2" xfId="12873" xr:uid="{48173E4D-593D-4328-8AC8-E349065764C6}"/>
    <cellStyle name="Comma 2 2 4 6 4 2 2" xfId="17582" xr:uid="{19AFECB8-F041-4CC2-8B18-185B054CD81D}"/>
    <cellStyle name="Comma 2 2 4 6 4 3" xfId="11599" xr:uid="{E2E183D9-324C-4D75-A7AA-89597E5D04DB}"/>
    <cellStyle name="Comma 2 2 4 6 4 4" xfId="9436" xr:uid="{5288E84C-CE42-4B35-85C0-36AF8A803D0A}"/>
    <cellStyle name="Comma 2 2 4 6 4 5" xfId="16497" xr:uid="{6D40C5BA-67E7-48C9-93D4-E3678E01AF40}"/>
    <cellStyle name="Comma 2 2 4 6 5" xfId="8045" xr:uid="{38C7DFF3-8849-480D-AAA5-FBD830C6A010}"/>
    <cellStyle name="Comma 2 2 4 6 5 2" xfId="11792" xr:uid="{2EE8F327-2768-422A-BF26-AA9147B9E5FD}"/>
    <cellStyle name="Comma 2 2 4 6 5 3" xfId="9938" xr:uid="{5E7C3A12-A756-42BA-9201-C5C3D3C2A60A}"/>
    <cellStyle name="Comma 2 2 4 6 5 4" xfId="16652" xr:uid="{FE495AE7-5DFD-4C41-9A69-8193F0258FD7}"/>
    <cellStyle name="Comma 2 2 4 6 6" xfId="10365" xr:uid="{5C5AF5BF-4B50-4414-B356-1587A5A15FBD}"/>
    <cellStyle name="Comma 2 2 4 6 7" xfId="8903" xr:uid="{E5B465C7-C763-4069-B827-C8C13761A7BB}"/>
    <cellStyle name="Comma 2 2 4 6 8" xfId="16074" xr:uid="{46E95F69-A036-4B4F-87F4-C1FAAB8B0001}"/>
    <cellStyle name="Comma 2 2 4 6 9" xfId="7166" xr:uid="{A21DB39C-3CCE-4FEB-A857-C3F90B89F685}"/>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3" xfId="11207" xr:uid="{948465A3-B8F5-4301-AF63-5B0FCD066474}"/>
    <cellStyle name="Comma 2 2 4 7 2 2 4" xfId="9706" xr:uid="{01CA7D6E-C3EE-4306-9DF0-2D8A78BA44F7}"/>
    <cellStyle name="Comma 2 2 4 7 2 2 5" xfId="16358" xr:uid="{E566D37C-7618-4933-BB70-9EE0EADFE913}"/>
    <cellStyle name="Comma 2 2 4 7 2 3" xfId="7632" xr:uid="{6581184A-2C85-4635-AE47-214626F6E75F}"/>
    <cellStyle name="Comma 2 2 4 7 2 3 2" xfId="11999" xr:uid="{E6F12C4A-C0ED-4460-B482-BC8D0A8A49FD}"/>
    <cellStyle name="Comma 2 2 4 7 2 3 3" xfId="9526" xr:uid="{9B4FDEC6-01BE-49AF-8232-6C1E457A5436}"/>
    <cellStyle name="Comma 2 2 4 7 2 3 4" xfId="16849" xr:uid="{71A560DA-15BD-4A00-B6BC-6A6251B3A484}"/>
    <cellStyle name="Comma 2 2 4 7 2 4" xfId="8307" xr:uid="{1F5C522C-C5EE-4F67-8C9C-CD149D19CC4A}"/>
    <cellStyle name="Comma 2 2 4 7 2 4 2" xfId="10199" xr:uid="{9A5EC832-361B-4E30-BF82-8B3F7C7BCE92}"/>
    <cellStyle name="Comma 2 2 4 7 2 5" xfId="10636" xr:uid="{C0FEBCDA-56DD-4070-B57D-40BC148D7C24}"/>
    <cellStyle name="Comma 2 2 4 7 2 6" xfId="9330" xr:uid="{EDB998D5-5500-4D54-B74A-A1FC80941C34}"/>
    <cellStyle name="Comma 2 2 4 7 2 7" xfId="16177" xr:uid="{1A60CB64-F9BE-42DE-9008-2AC04845858F}"/>
    <cellStyle name="Comma 2 2 4 7 2 8" xfId="7431" xr:uid="{E04B3F90-9D48-4B47-9BD2-3EB49497D54C}"/>
    <cellStyle name="Comma 2 2 4 7 3" xfId="7724" xr:uid="{EBBD76BA-FA00-4861-B30F-AC390D39C8B5}"/>
    <cellStyle name="Comma 2 2 4 7 3 2" xfId="12363" xr:uid="{A85FE78A-2CC6-45EE-9DDA-BA4D1AD83B65}"/>
    <cellStyle name="Comma 2 2 4 7 3 2 2" xfId="17147" xr:uid="{F2196B51-4795-45AE-910E-F733670AFB39}"/>
    <cellStyle name="Comma 2 2 4 7 3 3" xfId="10961" xr:uid="{8C9B1B69-1F12-4124-A322-B398D8F88428}"/>
    <cellStyle name="Comma 2 2 4 7 3 4" xfId="9617" xr:uid="{A2FBAA6C-636B-4062-A2C0-D3FEAC005EEE}"/>
    <cellStyle name="Comma 2 2 4 7 3 5" xfId="16270" xr:uid="{DA323F18-9B31-4DB2-87A1-BAF817F7853B}"/>
    <cellStyle name="Comma 2 2 4 7 4" xfId="7543" xr:uid="{309C1F9E-B260-429E-A040-A53162D8E4A1}"/>
    <cellStyle name="Comma 2 2 4 7 4 2" xfId="12874" xr:uid="{888E9A9F-C348-4630-9A6E-55E605FACC33}"/>
    <cellStyle name="Comma 2 2 4 7 4 2 2" xfId="17583" xr:uid="{5356E1F6-2CCC-40D2-9E70-07EBEDFA2BC9}"/>
    <cellStyle name="Comma 2 2 4 7 4 3" xfId="11600" xr:uid="{1D0E4393-E14F-4150-98F5-5E89265ED3DC}"/>
    <cellStyle name="Comma 2 2 4 7 4 4" xfId="9437" xr:uid="{AB1AA5E2-FA38-4A04-BF12-B598F7E9DC4E}"/>
    <cellStyle name="Comma 2 2 4 7 4 5" xfId="16498" xr:uid="{9130D160-0D0E-4B42-88E0-5860E36E2B58}"/>
    <cellStyle name="Comma 2 2 4 7 5" xfId="8046" xr:uid="{4A5C9591-B634-413D-9715-8DFF8E83F1A5}"/>
    <cellStyle name="Comma 2 2 4 7 5 2" xfId="11793" xr:uid="{E5BFE901-2CD4-4F46-BFE1-A2ACDD5712CF}"/>
    <cellStyle name="Comma 2 2 4 7 5 3" xfId="9939" xr:uid="{B767477F-497F-4318-A0D3-3175EC39ECA7}"/>
    <cellStyle name="Comma 2 2 4 7 5 4" xfId="16653" xr:uid="{8186914A-A9D5-4EA8-B00D-E6F2BBF6AB4F}"/>
    <cellStyle name="Comma 2 2 4 7 6" xfId="10366" xr:uid="{05954B3F-C2B8-4E10-BE58-92C37944D52D}"/>
    <cellStyle name="Comma 2 2 4 7 7" xfId="8904" xr:uid="{FAC91D04-1FA7-4587-9247-3A6CA2D85C98}"/>
    <cellStyle name="Comma 2 2 4 7 8" xfId="16075" xr:uid="{AEFD08B4-EAB7-4191-8566-A5EACDEA3176}"/>
    <cellStyle name="Comma 2 2 4 7 9" xfId="7167" xr:uid="{0D6FD5EF-15E6-463E-B10A-3C5E706D63C8}"/>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3" xfId="11208" xr:uid="{3A05BDCE-6365-41C8-91DF-1407C3410DDA}"/>
    <cellStyle name="Comma 2 2 4 8 2 2 4" xfId="9707" xr:uid="{A74160C7-4AFD-441A-AE46-0EC7F749EA9F}"/>
    <cellStyle name="Comma 2 2 4 8 2 2 5" xfId="16359" xr:uid="{4F56C0AD-CA8F-4EA9-A4A9-AFBB009EB65E}"/>
    <cellStyle name="Comma 2 2 4 8 2 3" xfId="7633" xr:uid="{02256CF2-FB0F-4300-A149-E54A6EABB0AA}"/>
    <cellStyle name="Comma 2 2 4 8 2 3 2" xfId="12000" xr:uid="{BA3F2C20-B6A6-4142-9D0E-23641FDC695D}"/>
    <cellStyle name="Comma 2 2 4 8 2 3 3" xfId="9527" xr:uid="{1C7859EE-EAA9-4559-8BA9-11A609BCE2BE}"/>
    <cellStyle name="Comma 2 2 4 8 2 3 4" xfId="16850" xr:uid="{200A4E51-0D23-46B1-B5D6-2B7082F4E84B}"/>
    <cellStyle name="Comma 2 2 4 8 2 4" xfId="8308" xr:uid="{60E1A7F0-4EB8-46F4-A424-11CB8B69722F}"/>
    <cellStyle name="Comma 2 2 4 8 2 4 2" xfId="10200" xr:uid="{BF28C50C-AB22-4B6D-B15B-BDBF89019F0A}"/>
    <cellStyle name="Comma 2 2 4 8 2 5" xfId="10637" xr:uid="{4A09EF79-4B69-4596-8734-678B60A73494}"/>
    <cellStyle name="Comma 2 2 4 8 2 6" xfId="9331" xr:uid="{C9E495E6-40F3-4319-9A40-DDC709F35DF8}"/>
    <cellStyle name="Comma 2 2 4 8 2 7" xfId="16178" xr:uid="{1882C067-B730-4494-A14D-D100BE7D1B4F}"/>
    <cellStyle name="Comma 2 2 4 8 2 8" xfId="7432" xr:uid="{72C70F1E-9479-4BAE-B3B2-1402DED92097}"/>
    <cellStyle name="Comma 2 2 4 8 3" xfId="7725" xr:uid="{0EFE4798-F197-4FF5-884A-D7AAB3EB7744}"/>
    <cellStyle name="Comma 2 2 4 8 3 2" xfId="12364" xr:uid="{E3E8E297-FDC2-4151-84E4-05D31967E489}"/>
    <cellStyle name="Comma 2 2 4 8 3 2 2" xfId="17148" xr:uid="{AE09DB23-62AE-4615-8CCC-F7965AE84587}"/>
    <cellStyle name="Comma 2 2 4 8 3 3" xfId="10962" xr:uid="{213609D0-52E9-4A2F-9E30-76FCE3D20104}"/>
    <cellStyle name="Comma 2 2 4 8 3 4" xfId="9618" xr:uid="{341D924B-D942-423C-AD0D-A1471903BDE7}"/>
    <cellStyle name="Comma 2 2 4 8 3 5" xfId="16271" xr:uid="{46F4EF99-726C-4D85-A0FE-9C1003890CA6}"/>
    <cellStyle name="Comma 2 2 4 8 4" xfId="7544" xr:uid="{95F8B4F7-BFC2-4876-A5BD-4E6C454DA945}"/>
    <cellStyle name="Comma 2 2 4 8 4 2" xfId="12875" xr:uid="{9BAD9977-8D6F-4F16-9072-175CA1BCD481}"/>
    <cellStyle name="Comma 2 2 4 8 4 2 2" xfId="17584" xr:uid="{161E8057-391F-4388-86E0-FC5CA341F778}"/>
    <cellStyle name="Comma 2 2 4 8 4 3" xfId="11601" xr:uid="{5BBD52A9-191F-4A6A-AAEA-7C9856D8FE2C}"/>
    <cellStyle name="Comma 2 2 4 8 4 4" xfId="9438" xr:uid="{3F5F9B88-E972-4FED-AC7E-43876F3B189A}"/>
    <cellStyle name="Comma 2 2 4 8 4 5" xfId="16499" xr:uid="{2CB66F1B-1A78-4476-9C9D-F1C00C2ABC67}"/>
    <cellStyle name="Comma 2 2 4 8 5" xfId="8047" xr:uid="{C6581C9E-B096-4111-A028-CC72422A3AE8}"/>
    <cellStyle name="Comma 2 2 4 8 5 2" xfId="11794" xr:uid="{E651958C-582B-47A3-9D4F-902423ABE048}"/>
    <cellStyle name="Comma 2 2 4 8 5 3" xfId="9940" xr:uid="{88967695-763E-4694-9F53-E7FF155C5C1C}"/>
    <cellStyle name="Comma 2 2 4 8 5 4" xfId="16654" xr:uid="{8E8429BC-B7C6-4477-9F33-64EF42DA4CDD}"/>
    <cellStyle name="Comma 2 2 4 8 6" xfId="10367" xr:uid="{5CE8981C-4B4B-4B64-A287-9698FC835DE4}"/>
    <cellStyle name="Comma 2 2 4 8 7" xfId="8905" xr:uid="{7D16BAFC-71D3-4854-84F8-CB685174B7BF}"/>
    <cellStyle name="Comma 2 2 4 8 8" xfId="16076" xr:uid="{BA72EA86-9F0C-4AD7-9D60-560A107C74F3}"/>
    <cellStyle name="Comma 2 2 4 8 9" xfId="7168" xr:uid="{8CFC76F7-F870-43B4-B0D5-3EEF181C798E}"/>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3" xfId="11195" xr:uid="{38E52C44-04C0-4653-8DC7-8470B5E88B8E}"/>
    <cellStyle name="Comma 2 2 4 9 2 4" xfId="9694" xr:uid="{15EFDBD6-6A7D-4D20-8317-28ADB183D19A}"/>
    <cellStyle name="Comma 2 2 4 9 2 5" xfId="16346" xr:uid="{FD055064-336A-4D1C-937B-B97352002AF7}"/>
    <cellStyle name="Comma 2 2 4 9 3" xfId="7620" xr:uid="{F9DB0F62-CAF9-4069-916A-3A7DC95D12CE}"/>
    <cellStyle name="Comma 2 2 4 9 3 2" xfId="11987" xr:uid="{335D4665-401F-4053-92F2-98EDE69D8DA7}"/>
    <cellStyle name="Comma 2 2 4 9 3 3" xfId="9514" xr:uid="{A9C1DB68-B082-4B57-9E1C-A7650FB4802C}"/>
    <cellStyle name="Comma 2 2 4 9 3 4" xfId="16837" xr:uid="{E82445A7-E061-416F-953F-C50E4DEDE588}"/>
    <cellStyle name="Comma 2 2 4 9 4" xfId="8295" xr:uid="{A0185DB4-BCBC-462C-9D99-BF46B74FAB64}"/>
    <cellStyle name="Comma 2 2 4 9 4 2" xfId="10187" xr:uid="{81061F9F-9A4E-4ADE-9C28-BFDBF1BA4644}"/>
    <cellStyle name="Comma 2 2 4 9 5" xfId="10624" xr:uid="{1DD39DC2-D2A3-4F3E-A0E1-05F90A2121D4}"/>
    <cellStyle name="Comma 2 2 4 9 6" xfId="9318" xr:uid="{C71CE29C-33A2-45E9-A6D0-31C744D3BCFF}"/>
    <cellStyle name="Comma 2 2 4 9 7" xfId="16165" xr:uid="{56F47FA2-CFC9-4AAA-B60F-98614A21081C}"/>
    <cellStyle name="Comma 2 2 4 9 8" xfId="7419" xr:uid="{93E32549-A8CF-4C8B-A1B8-B0917C4CF605}"/>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3" xfId="11209" xr:uid="{21490B3C-C636-4C24-8D8E-FE3FC1603C22}"/>
    <cellStyle name="Comma 2 2 5 2 2 4" xfId="9708" xr:uid="{BDAD2750-64E9-4200-91FF-EA6127D1B07C}"/>
    <cellStyle name="Comma 2 2 5 2 2 5" xfId="16360" xr:uid="{AC0AA47F-BE6C-44EA-99E8-F694CE0B5912}"/>
    <cellStyle name="Comma 2 2 5 2 3" xfId="7634" xr:uid="{E5F1D4D3-D195-42E8-8523-353FD751E6D5}"/>
    <cellStyle name="Comma 2 2 5 2 3 2" xfId="12001" xr:uid="{516AF3D9-C76D-4452-811E-DBD8E77FBC3C}"/>
    <cellStyle name="Comma 2 2 5 2 3 3" xfId="9528" xr:uid="{B0EBE56F-0ED9-439A-9EC4-FBE9A3C08BF6}"/>
    <cellStyle name="Comma 2 2 5 2 3 4" xfId="16851" xr:uid="{069AC77D-17DC-404E-9F15-F3D4EA98EECF}"/>
    <cellStyle name="Comma 2 2 5 2 4" xfId="8309" xr:uid="{E0ECFBF2-46C5-437B-BA0F-2D0596F0AFE0}"/>
    <cellStyle name="Comma 2 2 5 2 4 2" xfId="10201" xr:uid="{1FF238F9-5262-4B8D-A90E-CB2EC699CA4E}"/>
    <cellStyle name="Comma 2 2 5 2 5" xfId="10638" xr:uid="{B701F921-3676-4A33-8E33-00B2EACC019C}"/>
    <cellStyle name="Comma 2 2 5 2 6" xfId="9332" xr:uid="{0A389672-1428-42FE-A0F3-86484F33DF9D}"/>
    <cellStyle name="Comma 2 2 5 2 7" xfId="16179" xr:uid="{79AE7E19-F2F1-49FD-8032-3E94DDC5D2C9}"/>
    <cellStyle name="Comma 2 2 5 2 8" xfId="7433" xr:uid="{FCFBDCE0-D337-4D39-81E0-93998F384BC1}"/>
    <cellStyle name="Comma 2 2 5 3" xfId="7726" xr:uid="{911DBEE4-A1E6-4153-91DC-F9A1DB262C3D}"/>
    <cellStyle name="Comma 2 2 5 3 2" xfId="12365" xr:uid="{AF80B792-CA4F-41FA-BFB3-B7ECBFFDE939}"/>
    <cellStyle name="Comma 2 2 5 3 2 2" xfId="17149" xr:uid="{A70A3B51-4AE4-4018-9A77-CF7B32D7A26A}"/>
    <cellStyle name="Comma 2 2 5 3 3" xfId="10963" xr:uid="{E1CB3B5A-E578-4C78-B3D8-5FB9C79FEC3F}"/>
    <cellStyle name="Comma 2 2 5 3 4" xfId="9619" xr:uid="{6C4170B0-1E72-4AAE-89BA-9312517D3241}"/>
    <cellStyle name="Comma 2 2 5 3 5" xfId="16272" xr:uid="{02DD8AB8-30CC-487A-9173-B9AAD634BEA3}"/>
    <cellStyle name="Comma 2 2 5 4" xfId="7545" xr:uid="{A50194E1-8216-49DE-B83A-D39ACC451BED}"/>
    <cellStyle name="Comma 2 2 5 4 2" xfId="12876" xr:uid="{0046487C-0FAC-4970-BC7C-E47A6582A445}"/>
    <cellStyle name="Comma 2 2 5 4 2 2" xfId="17585" xr:uid="{34FDFF3E-F2D4-44AD-9CB7-217A469F62C1}"/>
    <cellStyle name="Comma 2 2 5 4 3" xfId="11602" xr:uid="{5DABDCC8-BAB6-498E-8BD1-2D85AEE67A1B}"/>
    <cellStyle name="Comma 2 2 5 4 4" xfId="9439" xr:uid="{C2733166-BD3C-4B1A-ADF4-2B60AFF50574}"/>
    <cellStyle name="Comma 2 2 5 4 5" xfId="16500" xr:uid="{5C85AC9C-D273-4414-A7F1-F35437FAC7C2}"/>
    <cellStyle name="Comma 2 2 5 5" xfId="8048" xr:uid="{EE2A4B72-D1A9-40D9-ACAA-AFA4142A0AA0}"/>
    <cellStyle name="Comma 2 2 5 5 2" xfId="11795" xr:uid="{9F75F36A-968F-4FDE-A92E-A3D926EF5CBD}"/>
    <cellStyle name="Comma 2 2 5 5 3" xfId="9941" xr:uid="{FD887277-932D-431D-BF15-854EA2FC518E}"/>
    <cellStyle name="Comma 2 2 5 5 4" xfId="16655" xr:uid="{141D6B0F-E572-4143-8741-68836079B789}"/>
    <cellStyle name="Comma 2 2 5 6" xfId="10368" xr:uid="{87E37780-4397-4AC6-AF3B-3501599A1529}"/>
    <cellStyle name="Comma 2 2 5 7" xfId="8906" xr:uid="{EFC694CA-74C0-4573-82AE-151933DB79B1}"/>
    <cellStyle name="Comma 2 2 5 8" xfId="16077" xr:uid="{AA150282-3285-46E0-9744-591D3C1A1478}"/>
    <cellStyle name="Comma 2 2 5 9" xfId="7169" xr:uid="{DEECD730-06C1-4E16-89E2-6CEB4814F426}"/>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3" xfId="11603" xr:uid="{E86C06CA-78B7-4206-AF29-424C1CD9335C}"/>
    <cellStyle name="Comma 2 2 6 10 4" xfId="9440" xr:uid="{AAEDCB1D-268A-4900-9EBE-29CB9B09D93E}"/>
    <cellStyle name="Comma 2 2 6 10 5" xfId="16501" xr:uid="{C3F3C048-5881-4EBC-B5E5-3326D5677009}"/>
    <cellStyle name="Comma 2 2 6 11" xfId="8049" xr:uid="{BB7A2C28-D189-4751-B3CD-E11FDD7CB75E}"/>
    <cellStyle name="Comma 2 2 6 11 2" xfId="11796" xr:uid="{0BC6B6EC-5391-4F6B-91D0-7B9C12A52575}"/>
    <cellStyle name="Comma 2 2 6 11 3" xfId="9942" xr:uid="{98ECB69B-9B17-48F7-B978-FC537FF40C70}"/>
    <cellStyle name="Comma 2 2 6 11 4" xfId="16656" xr:uid="{4412C9C8-245B-4173-9CCA-4F753EA70E2B}"/>
    <cellStyle name="Comma 2 2 6 12" xfId="10369" xr:uid="{54A8C9B8-7846-48BB-B565-9F1BE980DF04}"/>
    <cellStyle name="Comma 2 2 6 13" xfId="8907" xr:uid="{75203540-3BA6-4ED4-AA2D-7283FC9B93A0}"/>
    <cellStyle name="Comma 2 2 6 14" xfId="16078" xr:uid="{F45C7998-ADFE-456A-8FB1-A7FC7E61E771}"/>
    <cellStyle name="Comma 2 2 6 15" xfId="7170" xr:uid="{3E8EDC65-2AB9-47EC-B090-1454B3B55C82}"/>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3" xfId="11211" xr:uid="{FBFDC771-C84C-4DEE-9946-59A5EB9386EF}"/>
    <cellStyle name="Comma 2 2 6 2 2 2 4" xfId="9710" xr:uid="{425B002C-CC88-4C20-8E90-0FCCEEA28E63}"/>
    <cellStyle name="Comma 2 2 6 2 2 2 5" xfId="16362" xr:uid="{904C835D-F2F8-410F-850A-9FCF9836A950}"/>
    <cellStyle name="Comma 2 2 6 2 2 3" xfId="7636" xr:uid="{9B86756A-E714-4963-9162-6FDBF843F69A}"/>
    <cellStyle name="Comma 2 2 6 2 2 3 2" xfId="12003" xr:uid="{C1DAD4D5-B0DC-4666-9C72-4D3D8CB34C7D}"/>
    <cellStyle name="Comma 2 2 6 2 2 3 3" xfId="9530" xr:uid="{5A371B45-ABCC-4EAA-88B3-09C41D0A71CA}"/>
    <cellStyle name="Comma 2 2 6 2 2 3 4" xfId="16853" xr:uid="{C829C892-7BF7-431F-A519-810257F7A8F4}"/>
    <cellStyle name="Comma 2 2 6 2 2 4" xfId="8311" xr:uid="{38CC3295-B803-4861-BEA0-2AF470E62768}"/>
    <cellStyle name="Comma 2 2 6 2 2 4 2" xfId="10203" xr:uid="{1E08E29B-5C35-41FC-B01D-9F1B391649ED}"/>
    <cellStyle name="Comma 2 2 6 2 2 5" xfId="10640" xr:uid="{15B504D7-641E-4278-80DE-E3D9179E9582}"/>
    <cellStyle name="Comma 2 2 6 2 2 6" xfId="9334" xr:uid="{78700D4F-3F66-4679-BA83-EBBE9DB61E43}"/>
    <cellStyle name="Comma 2 2 6 2 2 7" xfId="16181" xr:uid="{B4FC66A0-7531-4A25-A095-28D3BD3F88B4}"/>
    <cellStyle name="Comma 2 2 6 2 2 8" xfId="7435" xr:uid="{706BC4FB-6B1D-4B86-B050-8CAD57B96B6C}"/>
    <cellStyle name="Comma 2 2 6 2 3" xfId="7728" xr:uid="{DD5B4422-E84C-476C-955D-46FE477C5A2D}"/>
    <cellStyle name="Comma 2 2 6 2 3 2" xfId="12367" xr:uid="{B9068B4C-8A63-4636-8283-2AFC0BE75CF9}"/>
    <cellStyle name="Comma 2 2 6 2 3 2 2" xfId="17151" xr:uid="{34314502-FE9D-42F7-8961-49B8375BEFB6}"/>
    <cellStyle name="Comma 2 2 6 2 3 3" xfId="10965" xr:uid="{96794925-A51C-44F9-B9EA-106A50E439DE}"/>
    <cellStyle name="Comma 2 2 6 2 3 4" xfId="9621" xr:uid="{45F62E7C-091A-4FD5-83A8-3F95CFA523E7}"/>
    <cellStyle name="Comma 2 2 6 2 3 5" xfId="16274" xr:uid="{A73F71A2-8E3B-4CE1-A4F7-5FE8067209B0}"/>
    <cellStyle name="Comma 2 2 6 2 4" xfId="7547" xr:uid="{567D8CA0-4333-4054-8607-68F65587DFCF}"/>
    <cellStyle name="Comma 2 2 6 2 4 2" xfId="12878" xr:uid="{4CE8322D-B7DB-4C78-A16D-2D43A9BF17C1}"/>
    <cellStyle name="Comma 2 2 6 2 4 2 2" xfId="17587" xr:uid="{21197F3C-F55B-4EC1-8435-07A652020D22}"/>
    <cellStyle name="Comma 2 2 6 2 4 3" xfId="11604" xr:uid="{B4A7C6DB-4A00-4B6A-8CD0-03545A467DFA}"/>
    <cellStyle name="Comma 2 2 6 2 4 4" xfId="9441" xr:uid="{8BACBA75-5554-4DD5-811B-263DFC255D7B}"/>
    <cellStyle name="Comma 2 2 6 2 4 5" xfId="16502" xr:uid="{79BB0EB1-982A-4919-9FE3-51327885B3EA}"/>
    <cellStyle name="Comma 2 2 6 2 5" xfId="8050" xr:uid="{2E52A390-FE6C-4FD6-971B-565D2C478BF4}"/>
    <cellStyle name="Comma 2 2 6 2 5 2" xfId="11797" xr:uid="{EE1339B3-FF2C-4C12-93FE-37397747F62B}"/>
    <cellStyle name="Comma 2 2 6 2 5 3" xfId="9943" xr:uid="{3CD960F3-AB73-4C9E-8620-2F387121B9CE}"/>
    <cellStyle name="Comma 2 2 6 2 5 4" xfId="16657" xr:uid="{56E209F2-487F-44A2-9C69-615AA3F44A2E}"/>
    <cellStyle name="Comma 2 2 6 2 6" xfId="10370" xr:uid="{21A66B9D-461B-494A-A2C0-07017EAF4E0B}"/>
    <cellStyle name="Comma 2 2 6 2 7" xfId="8908" xr:uid="{683EA741-B25C-42A6-B64C-C6F0097D37C2}"/>
    <cellStyle name="Comma 2 2 6 2 8" xfId="16079" xr:uid="{BA062F72-E087-4F57-8DE9-73F96947438F}"/>
    <cellStyle name="Comma 2 2 6 2 9" xfId="7171" xr:uid="{6ED82087-1C5E-4BF6-9F69-513EC839185A}"/>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3" xfId="11212" xr:uid="{0BC7AB8E-42A8-46BF-A385-EC0657D8F352}"/>
    <cellStyle name="Comma 2 2 6 3 2 2 4" xfId="9711" xr:uid="{B52F5AE9-3F67-49D9-AB51-F751DD8FA2EC}"/>
    <cellStyle name="Comma 2 2 6 3 2 2 5" xfId="16363" xr:uid="{2E76712C-F12C-4A60-9405-13995E0B83A2}"/>
    <cellStyle name="Comma 2 2 6 3 2 3" xfId="7637" xr:uid="{518062DF-FB21-4FE3-B9C6-BE7ACB513C4B}"/>
    <cellStyle name="Comma 2 2 6 3 2 3 2" xfId="12004" xr:uid="{9531DC4A-00E8-4B99-8B26-ABC6B9FC913E}"/>
    <cellStyle name="Comma 2 2 6 3 2 3 3" xfId="9531" xr:uid="{1B338985-F0FD-479D-B25A-4F4EFDAFAE3F}"/>
    <cellStyle name="Comma 2 2 6 3 2 3 4" xfId="16854" xr:uid="{4D3C8FBE-1830-4FF8-A5E4-68E44B8D9B70}"/>
    <cellStyle name="Comma 2 2 6 3 2 4" xfId="8312" xr:uid="{610D19A1-092A-4A90-801C-404E584FF2BD}"/>
    <cellStyle name="Comma 2 2 6 3 2 4 2" xfId="10204" xr:uid="{44EDB105-8CC1-4304-85D9-CFCDE810B697}"/>
    <cellStyle name="Comma 2 2 6 3 2 5" xfId="10641" xr:uid="{5A492188-46EA-493B-8E4D-D63150B1DF52}"/>
    <cellStyle name="Comma 2 2 6 3 2 6" xfId="9335" xr:uid="{28BEDDE9-A9F5-4367-BB1B-0C8362F6ED64}"/>
    <cellStyle name="Comma 2 2 6 3 2 7" xfId="16182" xr:uid="{36D0A7AE-3798-4F15-A971-9F14DD597456}"/>
    <cellStyle name="Comma 2 2 6 3 2 8" xfId="7436" xr:uid="{BE746ADF-F8B5-46D7-9277-6A4D31D41FD1}"/>
    <cellStyle name="Comma 2 2 6 3 3" xfId="7729" xr:uid="{5CA3CB75-514D-4852-90DF-FDAA28C3AFB0}"/>
    <cellStyle name="Comma 2 2 6 3 3 2" xfId="12368" xr:uid="{CD305917-7923-49E1-B4EE-7B537DF60A00}"/>
    <cellStyle name="Comma 2 2 6 3 3 2 2" xfId="17152" xr:uid="{D284D6BD-C409-4F6C-B48B-1503890B25F9}"/>
    <cellStyle name="Comma 2 2 6 3 3 3" xfId="10966" xr:uid="{16AD9436-F944-488F-9D48-7AF05ED3674A}"/>
    <cellStyle name="Comma 2 2 6 3 3 4" xfId="9622" xr:uid="{FB705324-1BB0-4345-87AA-908BD00D9804}"/>
    <cellStyle name="Comma 2 2 6 3 3 5" xfId="16275" xr:uid="{9A15DCD0-4A41-48C1-825B-6E5A90AAD4F5}"/>
    <cellStyle name="Comma 2 2 6 3 4" xfId="7548" xr:uid="{E677677A-F428-44F8-9D0A-4B515C76BF85}"/>
    <cellStyle name="Comma 2 2 6 3 4 2" xfId="12879" xr:uid="{587665DB-DD2A-40AC-B086-283922DE7E7E}"/>
    <cellStyle name="Comma 2 2 6 3 4 2 2" xfId="17588" xr:uid="{BF8F8A54-0EF6-46B2-A3F2-21FE17C33662}"/>
    <cellStyle name="Comma 2 2 6 3 4 3" xfId="11605" xr:uid="{82805862-C30A-4799-8286-46FF4F24DD22}"/>
    <cellStyle name="Comma 2 2 6 3 4 4" xfId="9442" xr:uid="{7F5EEC5E-B3ED-487E-BE74-7BEA3013C409}"/>
    <cellStyle name="Comma 2 2 6 3 4 5" xfId="16503" xr:uid="{B618383A-7F98-4907-9D7E-ED53058C4A61}"/>
    <cellStyle name="Comma 2 2 6 3 5" xfId="8051" xr:uid="{3A02966A-7C59-4010-87E0-0F643F2591CB}"/>
    <cellStyle name="Comma 2 2 6 3 5 2" xfId="11798" xr:uid="{6DF47AFF-1F83-403A-A84B-A3B544FD61A2}"/>
    <cellStyle name="Comma 2 2 6 3 5 3" xfId="9944" xr:uid="{CF32D44B-BC5A-4AE0-AD8D-D5514288300D}"/>
    <cellStyle name="Comma 2 2 6 3 5 4" xfId="16658" xr:uid="{97689B26-0133-466C-8C72-F742B6CB4A0C}"/>
    <cellStyle name="Comma 2 2 6 3 6" xfId="10371" xr:uid="{264C36AB-2C25-4DDD-ABBC-7C3A061CA172}"/>
    <cellStyle name="Comma 2 2 6 3 7" xfId="8909" xr:uid="{78381558-D584-45DD-8DD9-718857DE6B51}"/>
    <cellStyle name="Comma 2 2 6 3 8" xfId="16080" xr:uid="{5803FFF8-B21A-4B32-B7C9-EDF9E3408E0C}"/>
    <cellStyle name="Comma 2 2 6 3 9" xfId="7172" xr:uid="{9E296FAE-BEBF-4D38-BB27-2A040C855313}"/>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3" xfId="11213" xr:uid="{D8E7FD1C-DB19-4E29-9E7F-A7A2DD0C77A5}"/>
    <cellStyle name="Comma 2 2 6 4 2 2 4" xfId="9712" xr:uid="{A709F9B2-D1CA-4662-92AF-A3C6A9906872}"/>
    <cellStyle name="Comma 2 2 6 4 2 2 5" xfId="16364" xr:uid="{FE326C07-2D6E-422D-8CC9-83B9363BFE3A}"/>
    <cellStyle name="Comma 2 2 6 4 2 3" xfId="7638" xr:uid="{BC805FC5-53E0-4C33-8345-C90F65F14B12}"/>
    <cellStyle name="Comma 2 2 6 4 2 3 2" xfId="12005" xr:uid="{E2C98C88-8830-4F9D-B01E-950B5F7C3CBD}"/>
    <cellStyle name="Comma 2 2 6 4 2 3 3" xfId="9532" xr:uid="{E6AF54D7-EDB6-41E3-95B6-F274EB6C6AB2}"/>
    <cellStyle name="Comma 2 2 6 4 2 3 4" xfId="16855" xr:uid="{537184BC-195A-4048-8535-BBC2B43CDAD7}"/>
    <cellStyle name="Comma 2 2 6 4 2 4" xfId="8313" xr:uid="{E53C2E40-CFBC-4B62-942E-895CD10F50C6}"/>
    <cellStyle name="Comma 2 2 6 4 2 4 2" xfId="10205" xr:uid="{D78D67DB-651F-4CE9-8E33-2EE0D3D86A0E}"/>
    <cellStyle name="Comma 2 2 6 4 2 5" xfId="10642" xr:uid="{4B246072-CEA2-4C74-90AA-687FD1273D00}"/>
    <cellStyle name="Comma 2 2 6 4 2 6" xfId="9336" xr:uid="{955B530D-E528-454A-B6B7-32C93AFB42FC}"/>
    <cellStyle name="Comma 2 2 6 4 2 7" xfId="16183" xr:uid="{2F19E9D8-E73B-4B36-AEB4-2F0120A446FC}"/>
    <cellStyle name="Comma 2 2 6 4 2 8" xfId="7437" xr:uid="{A1660720-A9BF-4BA0-8806-24780313DE4A}"/>
    <cellStyle name="Comma 2 2 6 4 3" xfId="7730" xr:uid="{A09CC323-F180-466E-9FAA-05214AF72238}"/>
    <cellStyle name="Comma 2 2 6 4 3 2" xfId="12369" xr:uid="{DB0F2137-BFF5-4527-B235-B3928D5E9F31}"/>
    <cellStyle name="Comma 2 2 6 4 3 2 2" xfId="17153" xr:uid="{559741EF-0916-4BB4-939C-C6869F1EF2CF}"/>
    <cellStyle name="Comma 2 2 6 4 3 3" xfId="10967" xr:uid="{CD9BC198-673D-4492-9462-21763D02B78E}"/>
    <cellStyle name="Comma 2 2 6 4 3 4" xfId="9623" xr:uid="{9A3C9C43-F22C-48E4-9C43-9F88C55AE9E2}"/>
    <cellStyle name="Comma 2 2 6 4 3 5" xfId="16276" xr:uid="{FB087EFF-23BB-4CD2-9FD9-09C732BF2A29}"/>
    <cellStyle name="Comma 2 2 6 4 4" xfId="7549" xr:uid="{68A54EB9-29DC-4068-9B6D-4C512ACC22B2}"/>
    <cellStyle name="Comma 2 2 6 4 4 2" xfId="12880" xr:uid="{13BF7D28-0C41-4FDB-A9DF-BFAE2E1C57CA}"/>
    <cellStyle name="Comma 2 2 6 4 4 2 2" xfId="17589" xr:uid="{5ADDDD8E-6A31-4FDF-8995-4FD6342FBFAC}"/>
    <cellStyle name="Comma 2 2 6 4 4 3" xfId="11606" xr:uid="{F1238131-55D7-41C0-821F-A2C9C831D350}"/>
    <cellStyle name="Comma 2 2 6 4 4 4" xfId="9443" xr:uid="{EAD2BE65-11BE-4DE5-B8D4-62D3DE96834B}"/>
    <cellStyle name="Comma 2 2 6 4 4 5" xfId="16504" xr:uid="{78486AEE-3B5E-4E9A-9673-C9AF5229F21C}"/>
    <cellStyle name="Comma 2 2 6 4 5" xfId="8052" xr:uid="{60763F00-E72A-42A6-B9B2-0FBD9DE08A30}"/>
    <cellStyle name="Comma 2 2 6 4 5 2" xfId="11799" xr:uid="{35BEA9B7-98DF-4327-965B-2F40481D93A8}"/>
    <cellStyle name="Comma 2 2 6 4 5 3" xfId="9945" xr:uid="{923F7100-FF0C-4AFA-9008-09216C372AF3}"/>
    <cellStyle name="Comma 2 2 6 4 5 4" xfId="16659" xr:uid="{B5B67642-4334-4001-8881-7BE0CE95019E}"/>
    <cellStyle name="Comma 2 2 6 4 6" xfId="10372" xr:uid="{BC5E5E8B-F63C-4DAF-AA39-1FE3860216EC}"/>
    <cellStyle name="Comma 2 2 6 4 7" xfId="8910" xr:uid="{8DBD2F68-2C41-498D-BDAE-22F041CF0689}"/>
    <cellStyle name="Comma 2 2 6 4 8" xfId="16081" xr:uid="{21EAE1A4-1C70-4F3E-B108-4280B95AF1C6}"/>
    <cellStyle name="Comma 2 2 6 4 9" xfId="7173" xr:uid="{02469630-639F-40BA-BCF5-8BAC4F20DAB0}"/>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3" xfId="11214" xr:uid="{0429272C-5999-4F48-B4B0-C99FF7B68D9C}"/>
    <cellStyle name="Comma 2 2 6 5 2 2 4" xfId="9713" xr:uid="{2959EC9B-A7A3-4266-8FD8-707C9524E252}"/>
    <cellStyle name="Comma 2 2 6 5 2 2 5" xfId="16365" xr:uid="{0458F9C4-3F2E-4E9B-8271-6F174DDA3EE2}"/>
    <cellStyle name="Comma 2 2 6 5 2 3" xfId="7639" xr:uid="{E0BB5682-EE14-4604-80F6-99D21B123E1F}"/>
    <cellStyle name="Comma 2 2 6 5 2 3 2" xfId="12006" xr:uid="{4502BE69-3F4B-4F7C-9FDB-0C9485169402}"/>
    <cellStyle name="Comma 2 2 6 5 2 3 3" xfId="9533" xr:uid="{65CBF950-3F76-4AA3-A896-0137FED635F2}"/>
    <cellStyle name="Comma 2 2 6 5 2 3 4" xfId="16856" xr:uid="{312F2604-9B96-43DF-9550-59BF5D0FC820}"/>
    <cellStyle name="Comma 2 2 6 5 2 4" xfId="8314" xr:uid="{83915A64-27C8-4A26-AD9F-DAD65ECCBD23}"/>
    <cellStyle name="Comma 2 2 6 5 2 4 2" xfId="10206" xr:uid="{F2D56274-9EFA-4201-9A1F-F6F3F9886A95}"/>
    <cellStyle name="Comma 2 2 6 5 2 5" xfId="10643" xr:uid="{E89511BE-057D-40C9-A41F-1ECF4765CC1D}"/>
    <cellStyle name="Comma 2 2 6 5 2 6" xfId="9337" xr:uid="{C2FB92C3-D062-4642-A803-7C729A2FD901}"/>
    <cellStyle name="Comma 2 2 6 5 2 7" xfId="16184" xr:uid="{9C978CC4-D333-468F-8F7A-118B665375DF}"/>
    <cellStyle name="Comma 2 2 6 5 2 8" xfId="7438" xr:uid="{E1C7EE62-8BB3-4108-8755-5815D04C5772}"/>
    <cellStyle name="Comma 2 2 6 5 3" xfId="7731" xr:uid="{E94B9337-EB0A-48F4-9182-76EA248D1688}"/>
    <cellStyle name="Comma 2 2 6 5 3 2" xfId="12370" xr:uid="{BEE17098-9846-47D7-9326-17A7D1602E8C}"/>
    <cellStyle name="Comma 2 2 6 5 3 2 2" xfId="17154" xr:uid="{C4EB7520-9CF2-4279-84EC-25381B297D27}"/>
    <cellStyle name="Comma 2 2 6 5 3 3" xfId="10968" xr:uid="{80BB2CC7-4EAF-4C58-B379-57D619E620B0}"/>
    <cellStyle name="Comma 2 2 6 5 3 4" xfId="9624" xr:uid="{55785360-0E3D-4F7D-999B-9482DEAF663A}"/>
    <cellStyle name="Comma 2 2 6 5 3 5" xfId="16277" xr:uid="{B98EE949-A1F3-4068-ADD2-1346B6728671}"/>
    <cellStyle name="Comma 2 2 6 5 4" xfId="7550" xr:uid="{9FEFC16F-F2C7-4D60-8E3D-327A19894472}"/>
    <cellStyle name="Comma 2 2 6 5 4 2" xfId="12881" xr:uid="{ED86CA55-4CA4-4578-9D50-EC4B9D7ADBCE}"/>
    <cellStyle name="Comma 2 2 6 5 4 2 2" xfId="17590" xr:uid="{00CC03E6-2A01-459B-BC70-E0CD4054AF0A}"/>
    <cellStyle name="Comma 2 2 6 5 4 3" xfId="11607" xr:uid="{CFB6DAAD-B84C-432E-9885-8A1CC9ED7BED}"/>
    <cellStyle name="Comma 2 2 6 5 4 4" xfId="9444" xr:uid="{73C64CFA-A1A6-4C0E-BC9E-9A9E6522593A}"/>
    <cellStyle name="Comma 2 2 6 5 4 5" xfId="16505" xr:uid="{9A9EE981-EE6D-4E21-9C4D-177262C17EAA}"/>
    <cellStyle name="Comma 2 2 6 5 5" xfId="8053" xr:uid="{4BB4DF36-D56A-4193-BDD4-FD802F758D95}"/>
    <cellStyle name="Comma 2 2 6 5 5 2" xfId="11800" xr:uid="{C0BF15E5-818E-4BA1-9446-B0A31EF188A7}"/>
    <cellStyle name="Comma 2 2 6 5 5 3" xfId="9946" xr:uid="{88A8D367-207E-4D03-8A7A-16FF8249CA8D}"/>
    <cellStyle name="Comma 2 2 6 5 5 4" xfId="16660" xr:uid="{260202A2-7368-4F50-9B1C-60C4FAFE4BED}"/>
    <cellStyle name="Comma 2 2 6 5 6" xfId="10373" xr:uid="{A563E1F6-8440-48B8-A0BE-0E2A84B78AFD}"/>
    <cellStyle name="Comma 2 2 6 5 7" xfId="8911" xr:uid="{7AC9569D-44A1-490F-A637-795E5A0BA99D}"/>
    <cellStyle name="Comma 2 2 6 5 8" xfId="16082" xr:uid="{94BA3FFB-E965-4BD7-A98F-CBBF7CF4A555}"/>
    <cellStyle name="Comma 2 2 6 5 9" xfId="7174" xr:uid="{2AE0E64E-69A1-4DC3-BE8F-7632EC813773}"/>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3" xfId="11215" xr:uid="{106CCC2A-7334-40F6-97F1-9A75DDF4DC0B}"/>
    <cellStyle name="Comma 2 2 6 6 2 2 4" xfId="9714" xr:uid="{1B073256-662E-42F8-A020-91BA03047934}"/>
    <cellStyle name="Comma 2 2 6 6 2 2 5" xfId="16366" xr:uid="{38FE325A-C171-4757-A883-50CAF3A1470C}"/>
    <cellStyle name="Comma 2 2 6 6 2 3" xfId="7640" xr:uid="{49EAD145-73B0-448A-8A69-FF191806E31E}"/>
    <cellStyle name="Comma 2 2 6 6 2 3 2" xfId="12007" xr:uid="{C25C4216-90B7-4D7D-A6B8-BEE2DE2CB5A6}"/>
    <cellStyle name="Comma 2 2 6 6 2 3 3" xfId="9534" xr:uid="{96DFF318-A189-45C6-BBB3-2523BBAC5E40}"/>
    <cellStyle name="Comma 2 2 6 6 2 3 4" xfId="16857" xr:uid="{BBEF162B-E0F3-44B9-9B59-561464D80CE7}"/>
    <cellStyle name="Comma 2 2 6 6 2 4" xfId="8315" xr:uid="{D021B483-85FB-420E-9446-86FEF833D9FA}"/>
    <cellStyle name="Comma 2 2 6 6 2 4 2" xfId="10207" xr:uid="{8E3A2C2C-F80A-49F3-A00C-668F707BF05A}"/>
    <cellStyle name="Comma 2 2 6 6 2 5" xfId="10644" xr:uid="{20808119-90BC-4846-B4DD-AC4291DA5859}"/>
    <cellStyle name="Comma 2 2 6 6 2 6" xfId="9338" xr:uid="{B8ABF282-433D-4886-B289-6EF81EB9E0A9}"/>
    <cellStyle name="Comma 2 2 6 6 2 7" xfId="16185" xr:uid="{35B59C0B-9C82-42D4-884C-B5557B191610}"/>
    <cellStyle name="Comma 2 2 6 6 2 8" xfId="7439" xr:uid="{FF065FCB-5013-4FB9-9525-92DDF1AE5E79}"/>
    <cellStyle name="Comma 2 2 6 6 3" xfId="7732" xr:uid="{F0EB689A-4067-4DC7-8DE9-B0A12E61F8C3}"/>
    <cellStyle name="Comma 2 2 6 6 3 2" xfId="12371" xr:uid="{2ACABE5C-1A54-4861-91C8-8AE8F1FB3256}"/>
    <cellStyle name="Comma 2 2 6 6 3 2 2" xfId="17155" xr:uid="{FCA50018-E85A-4DA5-AFF5-D64DDF7F34AC}"/>
    <cellStyle name="Comma 2 2 6 6 3 3" xfId="10969" xr:uid="{D9F895DA-6789-4F62-BF31-760F9513F227}"/>
    <cellStyle name="Comma 2 2 6 6 3 4" xfId="9625" xr:uid="{A822EC09-A7C6-4551-9DB2-A704DBC469A9}"/>
    <cellStyle name="Comma 2 2 6 6 3 5" xfId="16278" xr:uid="{085F0BE7-8010-40F1-AB53-FC62BD97365B}"/>
    <cellStyle name="Comma 2 2 6 6 4" xfId="7551" xr:uid="{84F944CF-14ED-4539-A9AF-1ED7BBC3C9E4}"/>
    <cellStyle name="Comma 2 2 6 6 4 2" xfId="12882" xr:uid="{C895F4AE-51F1-4988-A267-6FE9949AD579}"/>
    <cellStyle name="Comma 2 2 6 6 4 2 2" xfId="17591" xr:uid="{E9D3C5E2-8329-4763-8581-09C66C8E5995}"/>
    <cellStyle name="Comma 2 2 6 6 4 3" xfId="11608" xr:uid="{BB4D3418-B0E2-47D6-BA6C-163548D5F6EC}"/>
    <cellStyle name="Comma 2 2 6 6 4 4" xfId="9445" xr:uid="{73524B10-60DE-4A37-B233-D0E7F9195099}"/>
    <cellStyle name="Comma 2 2 6 6 4 5" xfId="16506" xr:uid="{AAB9A4F9-1C65-432D-9990-397071672FE3}"/>
    <cellStyle name="Comma 2 2 6 6 5" xfId="8054" xr:uid="{0D786CD6-DAE9-4692-A371-B65402178110}"/>
    <cellStyle name="Comma 2 2 6 6 5 2" xfId="11801" xr:uid="{371AD6D1-72CF-4DB8-8B87-16521141D62B}"/>
    <cellStyle name="Comma 2 2 6 6 5 3" xfId="9947" xr:uid="{8A970717-495D-41D6-B6F2-BF9F234EF09E}"/>
    <cellStyle name="Comma 2 2 6 6 5 4" xfId="16661" xr:uid="{205556FA-B4ED-4C99-A428-6F172EBE29BE}"/>
    <cellStyle name="Comma 2 2 6 6 6" xfId="10374" xr:uid="{1E0F15FC-9DA8-4BA1-B769-6D9533E4A3EB}"/>
    <cellStyle name="Comma 2 2 6 6 7" xfId="8912" xr:uid="{1A691C37-7A4B-4A83-842A-3F33AB6B7E97}"/>
    <cellStyle name="Comma 2 2 6 6 8" xfId="16083" xr:uid="{75F935D2-D601-460F-9820-3E2F557A8B2D}"/>
    <cellStyle name="Comma 2 2 6 6 9" xfId="7175" xr:uid="{C232B679-DDFB-44C9-BABC-7893F12F8E2F}"/>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3" xfId="11216" xr:uid="{2C6E0B75-1645-4BD6-9AFF-D220462ED369}"/>
    <cellStyle name="Comma 2 2 6 7 2 2 4" xfId="9715" xr:uid="{38CD5F89-CD1B-4075-8DAC-1CEA7823803C}"/>
    <cellStyle name="Comma 2 2 6 7 2 2 5" xfId="16367" xr:uid="{5CD2DCA0-1A34-49B9-8D42-9F01845F454A}"/>
    <cellStyle name="Comma 2 2 6 7 2 3" xfId="7641" xr:uid="{25F0A20A-99CB-42FE-B2E9-A323AB13A2F1}"/>
    <cellStyle name="Comma 2 2 6 7 2 3 2" xfId="12008" xr:uid="{83EDE89F-2377-4C7D-91D8-AB8E638B7CBF}"/>
    <cellStyle name="Comma 2 2 6 7 2 3 3" xfId="9535" xr:uid="{902246EF-89AF-4CA7-BE4D-16DE1EDFB492}"/>
    <cellStyle name="Comma 2 2 6 7 2 3 4" xfId="16858" xr:uid="{B7914BEA-5F0B-4D00-B19D-0A665DDEA533}"/>
    <cellStyle name="Comma 2 2 6 7 2 4" xfId="8316" xr:uid="{679EEFB9-DD40-44A9-B77D-D10ED1BD11A2}"/>
    <cellStyle name="Comma 2 2 6 7 2 4 2" xfId="10208" xr:uid="{732E91BE-4210-44EB-A737-70E35E4A630C}"/>
    <cellStyle name="Comma 2 2 6 7 2 5" xfId="10645" xr:uid="{3C275C48-FA80-4DDB-AAE2-4780691DD6AE}"/>
    <cellStyle name="Comma 2 2 6 7 2 6" xfId="9339" xr:uid="{20CCDE1B-27DF-411E-B6B7-C1DB7E5ECC2E}"/>
    <cellStyle name="Comma 2 2 6 7 2 7" xfId="16186" xr:uid="{60D36E41-C3E8-44E4-B5E0-00D96785C023}"/>
    <cellStyle name="Comma 2 2 6 7 2 8" xfId="7440" xr:uid="{E47F78A8-8E77-4EA2-BEAB-368A5B98A348}"/>
    <cellStyle name="Comma 2 2 6 7 3" xfId="7733" xr:uid="{F7818D45-2E95-4636-8F9B-C5EAC01353E2}"/>
    <cellStyle name="Comma 2 2 6 7 3 2" xfId="12372" xr:uid="{A7E8167B-9AD9-4B54-A219-8AB53A8C453F}"/>
    <cellStyle name="Comma 2 2 6 7 3 2 2" xfId="17156" xr:uid="{8379E769-CD0C-467A-BF91-C5A7FC15D695}"/>
    <cellStyle name="Comma 2 2 6 7 3 3" xfId="10970" xr:uid="{ED88AE16-AC95-4921-8D86-94D9AC50D8B4}"/>
    <cellStyle name="Comma 2 2 6 7 3 4" xfId="9626" xr:uid="{EC65751C-49BD-4030-A398-984FEA9D4DEA}"/>
    <cellStyle name="Comma 2 2 6 7 3 5" xfId="16279" xr:uid="{5019A74A-3CC9-4DD0-82EA-5DBB9FBC7164}"/>
    <cellStyle name="Comma 2 2 6 7 4" xfId="7552" xr:uid="{2E913489-3580-4571-A720-4B93D2431D9E}"/>
    <cellStyle name="Comma 2 2 6 7 4 2" xfId="12883" xr:uid="{1A7343B8-50FB-44CC-8B25-2A5ECE7C7492}"/>
    <cellStyle name="Comma 2 2 6 7 4 2 2" xfId="17592" xr:uid="{743E302D-815A-4D91-860D-583680D48CD5}"/>
    <cellStyle name="Comma 2 2 6 7 4 3" xfId="11609" xr:uid="{4A8DF77E-80EB-4040-AE81-646720F07232}"/>
    <cellStyle name="Comma 2 2 6 7 4 4" xfId="9446" xr:uid="{2979BB0A-0238-4B8A-B468-1C9514DC858C}"/>
    <cellStyle name="Comma 2 2 6 7 4 5" xfId="16507" xr:uid="{08B416FA-7048-40A2-872B-5B641863AF3A}"/>
    <cellStyle name="Comma 2 2 6 7 5" xfId="8055" xr:uid="{0089CEB1-B46B-40C5-A260-9F0990936598}"/>
    <cellStyle name="Comma 2 2 6 7 5 2" xfId="11802" xr:uid="{CBDA7D93-6077-4140-B2DB-BE07BD279CF0}"/>
    <cellStyle name="Comma 2 2 6 7 5 3" xfId="9948" xr:uid="{15D0B49C-1F47-4CAB-B3DA-2F0C546C6864}"/>
    <cellStyle name="Comma 2 2 6 7 5 4" xfId="16662" xr:uid="{F79050DF-27F2-4E5B-9680-2CE809D5518A}"/>
    <cellStyle name="Comma 2 2 6 7 6" xfId="10375" xr:uid="{FDBAC2D5-D6B7-4EC1-8C1D-9A9841CF489D}"/>
    <cellStyle name="Comma 2 2 6 7 7" xfId="8913" xr:uid="{FA125793-C65B-4843-A619-E62B5ECD6C1D}"/>
    <cellStyle name="Comma 2 2 6 7 8" xfId="16084" xr:uid="{EAE90D1E-8290-4984-A5B8-55556357CF4B}"/>
    <cellStyle name="Comma 2 2 6 7 9" xfId="7176" xr:uid="{C174856B-7321-40C9-866D-D2A1AFA73982}"/>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3" xfId="11210" xr:uid="{73D111D5-8BCB-4721-BE26-28D67A43181B}"/>
    <cellStyle name="Comma 2 2 6 8 2 4" xfId="9709" xr:uid="{C0FB98E4-B457-4505-8689-394320F35515}"/>
    <cellStyle name="Comma 2 2 6 8 2 5" xfId="16361" xr:uid="{739B2475-1F85-4D50-AC4B-740858F68B26}"/>
    <cellStyle name="Comma 2 2 6 8 3" xfId="7635" xr:uid="{2697570C-2750-4524-96DE-FBCAD4861915}"/>
    <cellStyle name="Comma 2 2 6 8 3 2" xfId="12002" xr:uid="{57209234-EE11-4083-B145-28C027BAC2EB}"/>
    <cellStyle name="Comma 2 2 6 8 3 3" xfId="9529" xr:uid="{3552CAA4-F8FF-4D5A-BE20-494E64C33851}"/>
    <cellStyle name="Comma 2 2 6 8 3 4" xfId="16852" xr:uid="{875654F9-F073-4198-A9F3-3B25495B4187}"/>
    <cellStyle name="Comma 2 2 6 8 4" xfId="8310" xr:uid="{B316A9FA-9B7D-436C-B72D-EC946A89F3A4}"/>
    <cellStyle name="Comma 2 2 6 8 4 2" xfId="10202" xr:uid="{FFC0B41A-2D7E-4FCE-99D0-B0D10AABA211}"/>
    <cellStyle name="Comma 2 2 6 8 5" xfId="10639" xr:uid="{1761A2EE-1F5D-4EA4-ADA8-61C842974D51}"/>
    <cellStyle name="Comma 2 2 6 8 6" xfId="9333" xr:uid="{CA2F174E-3033-43C5-A87A-9A8EAB48D595}"/>
    <cellStyle name="Comma 2 2 6 8 7" xfId="16180" xr:uid="{E86328DB-CF0E-4090-A923-FAC97EB94B81}"/>
    <cellStyle name="Comma 2 2 6 8 8" xfId="7434" xr:uid="{E6C5158F-EA7D-46C5-9FC2-52235491670B}"/>
    <cellStyle name="Comma 2 2 6 9" xfId="7727" xr:uid="{F233B65E-6E5E-432B-BAE6-821899051AAD}"/>
    <cellStyle name="Comma 2 2 6 9 2" xfId="12366" xr:uid="{E8248958-CBF0-4279-B21B-6952D6891B61}"/>
    <cellStyle name="Comma 2 2 6 9 2 2" xfId="17150" xr:uid="{E54D251F-E1B5-4F31-914C-5A998FD7329F}"/>
    <cellStyle name="Comma 2 2 6 9 3" xfId="10964" xr:uid="{ADF46234-B0BA-451E-93FD-FE9908854E17}"/>
    <cellStyle name="Comma 2 2 6 9 4" xfId="9620" xr:uid="{9CDD8814-5EEF-4FBC-846E-126463345D48}"/>
    <cellStyle name="Comma 2 2 6 9 5" xfId="16273" xr:uid="{4FB00FB7-21A8-4FC6-B417-DF356B59DBF0}"/>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3" xfId="11217" xr:uid="{6724505C-4982-4A21-9E59-F698132A7BA5}"/>
    <cellStyle name="Comma 2 2 7 2 2 4" xfId="9716" xr:uid="{C42517EA-670D-48D7-87A0-88C304EDAFE7}"/>
    <cellStyle name="Comma 2 2 7 2 2 5" xfId="16368" xr:uid="{4FB85338-F5A6-4971-8B07-F7E9B8CDD8D1}"/>
    <cellStyle name="Comma 2 2 7 2 3" xfId="7642" xr:uid="{F0BCE627-9807-4FBD-85C1-54322926CDAC}"/>
    <cellStyle name="Comma 2 2 7 2 3 2" xfId="12009" xr:uid="{2471E55F-37E8-40CB-B9D9-945A6A980D31}"/>
    <cellStyle name="Comma 2 2 7 2 3 3" xfId="9536" xr:uid="{38119196-6A91-44BF-92EB-67BE9DD65A80}"/>
    <cellStyle name="Comma 2 2 7 2 3 4" xfId="16859" xr:uid="{C8BBAFF5-2D62-4BDC-8C72-7A4C04BBB5AD}"/>
    <cellStyle name="Comma 2 2 7 2 4" xfId="8317" xr:uid="{37CB47E5-8152-4853-A326-30FF513E11FB}"/>
    <cellStyle name="Comma 2 2 7 2 4 2" xfId="10209" xr:uid="{E17CFDC1-AB99-41A5-B2DB-3F6DB1996446}"/>
    <cellStyle name="Comma 2 2 7 2 5" xfId="10646" xr:uid="{971C9436-546F-487A-BDDE-C6302703A9FE}"/>
    <cellStyle name="Comma 2 2 7 2 6" xfId="9340" xr:uid="{6DE14E55-5FE0-44E3-8AA9-6CBF7BFB79A0}"/>
    <cellStyle name="Comma 2 2 7 2 7" xfId="16187" xr:uid="{3BD13C13-0424-404E-9A3A-55CA4A2ACA99}"/>
    <cellStyle name="Comma 2 2 7 2 8" xfId="7441" xr:uid="{C0C6CB20-AADC-4A56-8CDD-289490DF73C9}"/>
    <cellStyle name="Comma 2 2 7 3" xfId="7734" xr:uid="{2D0744BC-FC5E-4DAF-A376-14DCBB45C183}"/>
    <cellStyle name="Comma 2 2 7 3 2" xfId="12373" xr:uid="{3C6278EE-8E68-4F91-83E1-B4B370F0DA4D}"/>
    <cellStyle name="Comma 2 2 7 3 2 2" xfId="17157" xr:uid="{75F4EABE-2187-4CAE-9612-851EB2AD538D}"/>
    <cellStyle name="Comma 2 2 7 3 3" xfId="10971" xr:uid="{98A172E7-C983-44B4-8AB1-5CB90C633C44}"/>
    <cellStyle name="Comma 2 2 7 3 4" xfId="9627" xr:uid="{F459D40C-5B72-4238-B4DB-98FFE68D0DDB}"/>
    <cellStyle name="Comma 2 2 7 3 5" xfId="16280" xr:uid="{F0DC6495-AB1C-4DF9-B0A3-ACBF7465C71B}"/>
    <cellStyle name="Comma 2 2 7 4" xfId="7553" xr:uid="{FDA9DBDA-B486-4DD3-A93A-35FA9EC56179}"/>
    <cellStyle name="Comma 2 2 7 4 2" xfId="12884" xr:uid="{13C388AC-C8B8-43DF-AFB3-60AE3FEC8C58}"/>
    <cellStyle name="Comma 2 2 7 4 2 2" xfId="17593" xr:uid="{18B969FF-86EE-4A7E-8ADE-36DBB6AA8EC2}"/>
    <cellStyle name="Comma 2 2 7 4 3" xfId="11610" xr:uid="{DFC33690-7DA7-4D04-AC93-FD5F527D70EE}"/>
    <cellStyle name="Comma 2 2 7 4 4" xfId="9447" xr:uid="{8F56512D-7B01-4692-992E-6C03704DF963}"/>
    <cellStyle name="Comma 2 2 7 4 5" xfId="16508" xr:uid="{73B2DB7A-4437-429A-8635-EA7B3FF579CE}"/>
    <cellStyle name="Comma 2 2 7 5" xfId="8056" xr:uid="{9BE05A2C-DC92-41C7-9C3C-B2291D27D4F2}"/>
    <cellStyle name="Comma 2 2 7 5 2" xfId="11803" xr:uid="{D4BBC46A-5F5D-4E39-8B7F-E05EA9A03EA7}"/>
    <cellStyle name="Comma 2 2 7 5 3" xfId="9949" xr:uid="{6E5AE63C-D050-48A0-8C35-D24289F03418}"/>
    <cellStyle name="Comma 2 2 7 5 4" xfId="16663" xr:uid="{0BBE9A7F-3D55-4DB9-AAAB-5E3C5A7D51E1}"/>
    <cellStyle name="Comma 2 2 7 6" xfId="10376" xr:uid="{137C8FA9-08DD-42AF-A063-0B252380F83F}"/>
    <cellStyle name="Comma 2 2 7 7" xfId="8914" xr:uid="{2B695FFC-4CBC-4126-90A0-1EC174038A5D}"/>
    <cellStyle name="Comma 2 2 7 8" xfId="16085" xr:uid="{6B08FD43-CCFE-45BA-8F4D-1B34F4655A6D}"/>
    <cellStyle name="Comma 2 2 7 9" xfId="7177" xr:uid="{74494A81-E60C-4102-92EA-2F8F96C065DE}"/>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3" xfId="11218" xr:uid="{7EE2B0CE-B5C6-406B-8ED0-74BBF1F0558B}"/>
    <cellStyle name="Comma 2 2 8 2 2 4" xfId="9717" xr:uid="{2023F476-8B2E-4073-982B-5F9DFE04061C}"/>
    <cellStyle name="Comma 2 2 8 2 2 5" xfId="16369" xr:uid="{360063E3-48E6-4C88-86D4-039910583002}"/>
    <cellStyle name="Comma 2 2 8 2 3" xfId="7643" xr:uid="{D987C43A-0FA2-4800-98EE-DFCF04EA3531}"/>
    <cellStyle name="Comma 2 2 8 2 3 2" xfId="12010" xr:uid="{20BA7D8C-CC2D-4805-A603-B74BBAFC8DA5}"/>
    <cellStyle name="Comma 2 2 8 2 3 3" xfId="9537" xr:uid="{880F6DC6-BC3B-432B-8332-01C937808ADA}"/>
    <cellStyle name="Comma 2 2 8 2 3 4" xfId="16860" xr:uid="{10D21A7B-122B-4C7F-8302-0C7673B10D54}"/>
    <cellStyle name="Comma 2 2 8 2 4" xfId="8318" xr:uid="{E406502D-F965-4DBE-B029-B0304CE15B5E}"/>
    <cellStyle name="Comma 2 2 8 2 4 2" xfId="10210" xr:uid="{B9B9DBBA-9EDF-45DD-A292-F8635735E4E3}"/>
    <cellStyle name="Comma 2 2 8 2 5" xfId="10647" xr:uid="{98B3FB40-FF6E-49AA-B495-A4E9CD549689}"/>
    <cellStyle name="Comma 2 2 8 2 6" xfId="9341" xr:uid="{DDA900DD-D4BB-4D4B-8D8D-B679E1322619}"/>
    <cellStyle name="Comma 2 2 8 2 7" xfId="16188" xr:uid="{F4B22943-3D25-4091-919A-25489F7D6D8A}"/>
    <cellStyle name="Comma 2 2 8 2 8" xfId="7442" xr:uid="{AAA3AB27-68BC-409D-BFE3-330D4CD19BCD}"/>
    <cellStyle name="Comma 2 2 8 3" xfId="7735" xr:uid="{D5FCA0FE-14D8-478C-ACB8-8D963681F949}"/>
    <cellStyle name="Comma 2 2 8 3 2" xfId="12374" xr:uid="{583C8871-43BB-46AC-B6DD-40BD9E61D1F6}"/>
    <cellStyle name="Comma 2 2 8 3 2 2" xfId="17158" xr:uid="{82C36BAE-A943-4A5F-B7BE-66C4C9470FA3}"/>
    <cellStyle name="Comma 2 2 8 3 3" xfId="10972" xr:uid="{F9AEF760-BDDB-4764-A5EB-8EF1AA207622}"/>
    <cellStyle name="Comma 2 2 8 3 4" xfId="9628" xr:uid="{0743FE34-2B55-47EC-A209-3C1763E3DD42}"/>
    <cellStyle name="Comma 2 2 8 3 5" xfId="16281" xr:uid="{1DDDA9DB-662A-40E1-9859-5527E9E74F56}"/>
    <cellStyle name="Comma 2 2 8 4" xfId="7554" xr:uid="{4BA3CE1C-ED32-41FD-BDBA-7DE60443EAD0}"/>
    <cellStyle name="Comma 2 2 8 4 2" xfId="12885" xr:uid="{02C577B5-CA87-4E51-B0B7-BC28FEF95FFB}"/>
    <cellStyle name="Comma 2 2 8 4 2 2" xfId="17594" xr:uid="{1E01589E-1454-4FBE-9976-650FCEFE0A84}"/>
    <cellStyle name="Comma 2 2 8 4 3" xfId="11611" xr:uid="{36DEE651-3CB2-44D3-ABD0-10FF570D3FE6}"/>
    <cellStyle name="Comma 2 2 8 4 4" xfId="9448" xr:uid="{12DFC4B4-A5E5-4F0F-9263-A4735433E2AE}"/>
    <cellStyle name="Comma 2 2 8 4 5" xfId="16509" xr:uid="{3F40E975-F3B6-4F18-BE11-753E36B6B765}"/>
    <cellStyle name="Comma 2 2 8 5" xfId="8057" xr:uid="{6F8D6381-2E2F-4135-99C5-8E32E56174CB}"/>
    <cellStyle name="Comma 2 2 8 5 2" xfId="11804" xr:uid="{8F9646F6-E0F0-4C1F-97D9-317BA0D8F333}"/>
    <cellStyle name="Comma 2 2 8 5 3" xfId="9950" xr:uid="{A2991D2B-E7AD-400B-9054-2586A7B25399}"/>
    <cellStyle name="Comma 2 2 8 5 4" xfId="16664" xr:uid="{AD126056-29D3-4772-B63B-3BA591A9E7F4}"/>
    <cellStyle name="Comma 2 2 8 6" xfId="10377" xr:uid="{9A17E6E3-6A48-4436-ADC6-0FC41C614D76}"/>
    <cellStyle name="Comma 2 2 8 7" xfId="8915" xr:uid="{9074F1E9-B5F1-4208-9378-B7F1C644E627}"/>
    <cellStyle name="Comma 2 2 8 8" xfId="16086" xr:uid="{ED54C059-838C-4D50-A197-28CACE588BD3}"/>
    <cellStyle name="Comma 2 2 8 9" xfId="7178" xr:uid="{8B9F78F6-57DC-4B5B-9512-A66A9464E80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3" xfId="11219" xr:uid="{7061ADF8-1644-485C-B8B8-5765204218B0}"/>
    <cellStyle name="Comma 2 2 9 2 2 4" xfId="9718" xr:uid="{D411623C-E159-43AF-82A5-DFFBDBBD12E9}"/>
    <cellStyle name="Comma 2 2 9 2 2 5" xfId="16370" xr:uid="{F549A5C5-C007-43CA-9334-72F3E1EFF952}"/>
    <cellStyle name="Comma 2 2 9 2 3" xfId="7644" xr:uid="{34AE543C-EC57-4848-BD95-50511F7CE9C4}"/>
    <cellStyle name="Comma 2 2 9 2 3 2" xfId="12011" xr:uid="{46D19F03-914A-4786-83B2-354120D81DFC}"/>
    <cellStyle name="Comma 2 2 9 2 3 3" xfId="9538" xr:uid="{3FCBB9A2-2D53-4DA5-BC4D-8FEF9DCC6740}"/>
    <cellStyle name="Comma 2 2 9 2 3 4" xfId="16861" xr:uid="{C23862A2-D60B-4A95-8B7F-A82BE3454758}"/>
    <cellStyle name="Comma 2 2 9 2 4" xfId="8319" xr:uid="{43234F93-5FB7-46C9-9DFF-0DBD4E6F10C4}"/>
    <cellStyle name="Comma 2 2 9 2 4 2" xfId="10211" xr:uid="{75AEB95F-A8B6-46F9-87C7-7179EADDF314}"/>
    <cellStyle name="Comma 2 2 9 2 5" xfId="10648" xr:uid="{1CE934F3-AF9F-4561-9C26-89A023F8FA34}"/>
    <cellStyle name="Comma 2 2 9 2 6" xfId="9342" xr:uid="{CECBAD91-734F-4AA2-A8B2-43E23CA5DACD}"/>
    <cellStyle name="Comma 2 2 9 2 7" xfId="16189" xr:uid="{F472A00E-A960-4AEB-944A-41A40B91C299}"/>
    <cellStyle name="Comma 2 2 9 2 8" xfId="7443" xr:uid="{59B03943-C55A-4F2A-8444-F53ECA143C7F}"/>
    <cellStyle name="Comma 2 2 9 3" xfId="7736" xr:uid="{5005F01E-7A25-49BF-A287-09C94118745B}"/>
    <cellStyle name="Comma 2 2 9 3 2" xfId="12375" xr:uid="{6F4449E5-82A2-4EA7-B9E9-96ECF9A0E07A}"/>
    <cellStyle name="Comma 2 2 9 3 2 2" xfId="17159" xr:uid="{E44A64CD-2F21-4D37-8181-6019DB40884D}"/>
    <cellStyle name="Comma 2 2 9 3 3" xfId="10973" xr:uid="{3C409A68-7C45-416A-B047-5B6EF94231D5}"/>
    <cellStyle name="Comma 2 2 9 3 4" xfId="9629" xr:uid="{C9747949-0B6D-4FBC-A2FC-C2FD9857716B}"/>
    <cellStyle name="Comma 2 2 9 3 5" xfId="16282" xr:uid="{D37CC295-8EDA-4B95-AE0B-ABE46F18A6F2}"/>
    <cellStyle name="Comma 2 2 9 4" xfId="7555" xr:uid="{B60E0D58-9F9F-4E70-9623-E433156CA472}"/>
    <cellStyle name="Comma 2 2 9 4 2" xfId="12886" xr:uid="{5C6BE679-4240-44EA-81CE-BF72438E9C6B}"/>
    <cellStyle name="Comma 2 2 9 4 2 2" xfId="17595" xr:uid="{639AA656-E874-485A-A2A8-088CEE76C680}"/>
    <cellStyle name="Comma 2 2 9 4 3" xfId="11612" xr:uid="{A8261EDE-5C5B-42CE-BAE9-0446590BBC09}"/>
    <cellStyle name="Comma 2 2 9 4 4" xfId="9449" xr:uid="{8EE621D6-26B1-4415-A5D2-5D2B098089F8}"/>
    <cellStyle name="Comma 2 2 9 4 5" xfId="16510" xr:uid="{435BCCA9-FFFD-4AA5-B1B0-55CBC8199C2D}"/>
    <cellStyle name="Comma 2 2 9 5" xfId="8058" xr:uid="{F9E7A04D-1DA7-4FD3-88F6-15F32DD2A8A1}"/>
    <cellStyle name="Comma 2 2 9 5 2" xfId="11805" xr:uid="{6186895C-57DC-4C2C-AD16-CE4468FABBE4}"/>
    <cellStyle name="Comma 2 2 9 5 3" xfId="9951" xr:uid="{2B7074AD-933F-4A73-8C88-11BC631F4105}"/>
    <cellStyle name="Comma 2 2 9 5 4" xfId="16665" xr:uid="{1CA91B0A-6450-42FA-9D5C-CF234E89D542}"/>
    <cellStyle name="Comma 2 2 9 6" xfId="10378" xr:uid="{2C64DBC7-D044-4B29-A091-55AC619F6C2D}"/>
    <cellStyle name="Comma 2 2 9 7" xfId="8916" xr:uid="{FBB8F0BE-B391-4D6F-AFB2-D627E8A1F86D}"/>
    <cellStyle name="Comma 2 2 9 8" xfId="16087" xr:uid="{E296082A-A1B7-4835-AF8C-D0C9C98A323A}"/>
    <cellStyle name="Comma 2 2 9 9" xfId="7179" xr:uid="{14226983-FFF7-4DB6-9C84-5BCFBF82F313}"/>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3" xfId="11220" xr:uid="{A732FDBB-EBA3-4B0A-A894-7337B4BC09BD}"/>
    <cellStyle name="Comma 2 20 2 2 4" xfId="9719" xr:uid="{650A3393-6E25-4FA5-A134-570C725174C2}"/>
    <cellStyle name="Comma 2 20 2 2 5" xfId="16371" xr:uid="{9D1DC9BA-08EC-41E4-BB9B-ED4A139CCF92}"/>
    <cellStyle name="Comma 2 20 2 3" xfId="7645" xr:uid="{5F4F1CAF-F854-4529-A463-6D79DCF28F8E}"/>
    <cellStyle name="Comma 2 20 2 3 2" xfId="12012" xr:uid="{4CF22CF4-1734-426B-8A37-6AAE619C1C4A}"/>
    <cellStyle name="Comma 2 20 2 3 3" xfId="9539" xr:uid="{78B9D4F5-A898-423A-A253-FBED6DF85425}"/>
    <cellStyle name="Comma 2 20 2 3 4" xfId="16862" xr:uid="{13660D7A-49C3-4701-A095-82A151A3BF1A}"/>
    <cellStyle name="Comma 2 20 2 4" xfId="8320" xr:uid="{8F164407-E775-48C0-B7C7-CC4DF0C833ED}"/>
    <cellStyle name="Comma 2 20 2 4 2" xfId="10212" xr:uid="{EEA3AADF-BE0B-4C21-96E9-4912773019F0}"/>
    <cellStyle name="Comma 2 20 2 5" xfId="10649" xr:uid="{A9674544-2C62-4D50-A5E1-A90BF88CC521}"/>
    <cellStyle name="Comma 2 20 2 6" xfId="9343" xr:uid="{C5C789BE-049F-47FA-8CA6-E08D62CA636E}"/>
    <cellStyle name="Comma 2 20 2 7" xfId="16190" xr:uid="{D856DF2B-B0EA-4E07-8345-16523770F9B0}"/>
    <cellStyle name="Comma 2 20 2 8" xfId="7444" xr:uid="{815F5341-8783-42AD-839C-0F2DAAB76D30}"/>
    <cellStyle name="Comma 2 20 3" xfId="7737" xr:uid="{3B90DA39-39D9-4C57-AADF-9A685EC1F624}"/>
    <cellStyle name="Comma 2 20 3 2" xfId="12376" xr:uid="{610B019E-388B-4F5A-9E17-3A5AA0D52FCC}"/>
    <cellStyle name="Comma 2 20 3 2 2" xfId="17160" xr:uid="{00BEF280-661A-42C6-A506-1F59D3A799FA}"/>
    <cellStyle name="Comma 2 20 3 3" xfId="10974" xr:uid="{E23DA9E9-AA2B-4BC9-9D51-88116EEE4232}"/>
    <cellStyle name="Comma 2 20 3 4" xfId="9630" xr:uid="{BE9BC657-4A26-4B6E-976D-5D81BB6073E7}"/>
    <cellStyle name="Comma 2 20 3 5" xfId="16283" xr:uid="{22E82775-51F6-4D08-B938-526AFEF77962}"/>
    <cellStyle name="Comma 2 20 4" xfId="7556" xr:uid="{D7338C11-2115-42A7-ACF8-95CDEE5376F6}"/>
    <cellStyle name="Comma 2 20 4 2" xfId="12887" xr:uid="{88F071AE-0A65-4D11-B358-262E3D5B4E79}"/>
    <cellStyle name="Comma 2 20 4 2 2" xfId="17596" xr:uid="{6B8473BF-EA75-40FA-93BC-E6098BCFF7CA}"/>
    <cellStyle name="Comma 2 20 4 3" xfId="11613" xr:uid="{C06D2D13-69C6-4B54-8A37-6E854075BF72}"/>
    <cellStyle name="Comma 2 20 4 4" xfId="9450" xr:uid="{3970CE8B-03AA-4715-A1D3-D4668D01E8EA}"/>
    <cellStyle name="Comma 2 20 4 5" xfId="16511" xr:uid="{31EB8AFB-BD6C-45D6-A34B-A13AD465673A}"/>
    <cellStyle name="Comma 2 20 5" xfId="8059" xr:uid="{49A7449E-2B10-4FBB-AD48-E9E8AA5DFCAF}"/>
    <cellStyle name="Comma 2 20 5 2" xfId="11806" xr:uid="{89B0AB98-C670-4F7D-8F47-3B7F54869448}"/>
    <cellStyle name="Comma 2 20 5 3" xfId="9952" xr:uid="{59107F3D-88FA-434F-954D-F95089D76037}"/>
    <cellStyle name="Comma 2 20 5 4" xfId="16666" xr:uid="{E5ACD1AE-F477-41EC-AEAB-09FDFDC8E7FC}"/>
    <cellStyle name="Comma 2 20 6" xfId="10379" xr:uid="{59FCF7A8-ED7E-43AD-9F24-EA4C3B43FC96}"/>
    <cellStyle name="Comma 2 20 7" xfId="8917" xr:uid="{FF48338D-698F-43B8-A9D9-3F2C4A15E52D}"/>
    <cellStyle name="Comma 2 20 8" xfId="16088" xr:uid="{303DDC4C-71F5-417E-99BD-79968FB5D253}"/>
    <cellStyle name="Comma 2 20 9" xfId="7180" xr:uid="{B4AB01AC-3F54-40C4-B21B-6D31D69F9F7E}"/>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3" xfId="11160" xr:uid="{ECCCE481-95A5-4884-8176-85D09268BA20}"/>
    <cellStyle name="Comma 2 21 2 4" xfId="9659" xr:uid="{D60837A5-78AD-4F90-95AA-A0D6E2F7EE2D}"/>
    <cellStyle name="Comma 2 21 2 5" xfId="16311" xr:uid="{B006DCE9-99FA-4F81-884F-C96AECBC9D90}"/>
    <cellStyle name="Comma 2 21 3" xfId="7585" xr:uid="{65B7FA69-C3D7-4464-A675-D9EF958111AD}"/>
    <cellStyle name="Comma 2 21 3 2" xfId="11952" xr:uid="{4AA741BC-84C7-466B-831B-8E2F159CA395}"/>
    <cellStyle name="Comma 2 21 3 3" xfId="9479" xr:uid="{85AAAD84-1829-4684-9C9D-D8FD46CC5D33}"/>
    <cellStyle name="Comma 2 21 3 4" xfId="16802" xr:uid="{979AD90A-1720-4DF9-9208-6EF21F3D565F}"/>
    <cellStyle name="Comma 2 21 4" xfId="8260" xr:uid="{733470B5-4E3D-4C3F-B727-4082C7B92712}"/>
    <cellStyle name="Comma 2 21 4 2" xfId="10152" xr:uid="{DA895BC6-1D2B-4E50-9060-BFF16A82DF18}"/>
    <cellStyle name="Comma 2 21 5" xfId="10589" xr:uid="{8DAD2AF4-009E-410A-B3ED-7063C05B28EC}"/>
    <cellStyle name="Comma 2 21 6" xfId="9283" xr:uid="{F8A267F9-4D99-46E0-9BAF-F974CE0F6D64}"/>
    <cellStyle name="Comma 2 21 7" xfId="16130" xr:uid="{D14F9531-A82C-4394-B320-DAF43C218A64}"/>
    <cellStyle name="Comma 2 21 8" xfId="7384" xr:uid="{D826F93A-51A6-48E9-9F12-C3084D70C124}"/>
    <cellStyle name="Comma 2 22" xfId="4751" xr:uid="{F9D6BDFE-9069-433B-BE61-DD75A478AD6A}"/>
    <cellStyle name="Comma 2 22 2" xfId="7850" xr:uid="{1A5FA244-4D93-4419-B992-CCF935794CA3}"/>
    <cellStyle name="Comma 2 22 2 2" xfId="12316" xr:uid="{DBFF9493-BBEE-41A1-BAC9-EAB5066D140C}"/>
    <cellStyle name="Comma 2 22 2 3" xfId="9744" xr:uid="{AEF09319-730B-4CA1-B46A-7E87D81DB81E}"/>
    <cellStyle name="Comma 2 22 2 4" xfId="17100" xr:uid="{173F518B-0B32-47FC-A852-DEBE0A8E496D}"/>
    <cellStyle name="Comma 2 22 3" xfId="10914" xr:uid="{A607292A-7349-4FC8-8E0A-F778EBB0E247}"/>
    <cellStyle name="Comma 2 22 4" xfId="9380" xr:uid="{9D6A31AB-055B-4941-8524-26999B51C167}"/>
    <cellStyle name="Comma 2 22 5" xfId="16223" xr:uid="{9240B63E-E746-419A-BBCF-D9A8AAC4C3FB}"/>
    <cellStyle name="Comma 2 22 6" xfId="7484" xr:uid="{7B9E67C4-0A20-4DAB-BECC-192649926CF7}"/>
    <cellStyle name="Comma 2 23" xfId="6051" xr:uid="{B37F702B-C78F-49B4-8670-C9D059FF4ECC}"/>
    <cellStyle name="Comma 2 23 2" xfId="12745" xr:uid="{7F24DDF4-AA73-48CD-80BD-138461E83C7B}"/>
    <cellStyle name="Comma 2 23 2 2" xfId="17520" xr:uid="{AE7F0A22-2FE2-4F8D-8C9B-3AB614265397}"/>
    <cellStyle name="Comma 2 23 3" xfId="11353" xr:uid="{38167218-DCDB-4703-8426-3D03D5D403CB}"/>
    <cellStyle name="Comma 2 23 4" xfId="9570" xr:uid="{D00E1A12-9FB1-4D9A-BB46-EB0F9CA39D00}"/>
    <cellStyle name="Comma 2 23 5" xfId="16403" xr:uid="{12765770-5DAB-43FC-9214-C8F5D31FB655}"/>
    <cellStyle name="Comma 2 23 6" xfId="7677" xr:uid="{C6C836AB-9DBE-4DB8-A032-245F95CCE6B7}"/>
    <cellStyle name="Comma 2 24" xfId="6073" xr:uid="{DEDF0F02-09B9-4F98-9BDF-36CA516E4AEE}"/>
    <cellStyle name="Comma 2 24 2" xfId="12911" xr:uid="{A1C55ADF-FD81-4D59-830A-CA9785FC7C84}"/>
    <cellStyle name="Comma 2 24 2 2" xfId="17609" xr:uid="{26A453FD-109B-48B4-93FF-EFEC725067E8}"/>
    <cellStyle name="Comma 2 24 3" xfId="11697" xr:uid="{8B447F41-D05D-4DEE-AC3A-11D290A26251}"/>
    <cellStyle name="Comma 2 24 4" xfId="9390" xr:uid="{489D2021-3ED1-4A37-A92A-29A209CDABF2}"/>
    <cellStyle name="Comma 2 24 5" xfId="16580" xr:uid="{B71564FE-494C-4312-859C-6C0E75D68584}"/>
    <cellStyle name="Comma 2 24 6" xfId="7496" xr:uid="{C760D76E-7374-4C64-AB58-88D549DA1F73}"/>
    <cellStyle name="Comma 2 25" xfId="7991" xr:uid="{45D2358B-1275-49FF-9BE9-FFF72381A9C4}"/>
    <cellStyle name="Comma 2 25 2" xfId="12918" xr:uid="{FEEC3E39-27A7-4904-9FD2-B0062E334876}"/>
    <cellStyle name="Comma 2 25 2 2" xfId="17616" xr:uid="{4E66FDC6-5097-441A-AAA2-7C70A597B75A}"/>
    <cellStyle name="Comma 2 25 3" xfId="11719" xr:uid="{E4C938AF-BA2B-46EF-BA66-AAB55AC93AE0}"/>
    <cellStyle name="Comma 2 25 4" xfId="9884" xr:uid="{9602760E-6381-4C0B-9A82-65F01F02B643}"/>
    <cellStyle name="Comma 2 25 5" xfId="16587" xr:uid="{253D3AD1-8BF2-406C-BA3E-DEF69899486A}"/>
    <cellStyle name="Comma 2 26" xfId="7117" xr:uid="{F8F644FE-B8C3-4C74-ABA3-DA3EC31D4AB2}"/>
    <cellStyle name="Comma 2 26 2" xfId="12920" xr:uid="{51CE105D-C16C-453F-BD85-1BC8233DB6EB}"/>
    <cellStyle name="Comma 2 26 2 2" xfId="17618" xr:uid="{A543FEF0-1CD1-4A87-9557-6BA677A69608}"/>
    <cellStyle name="Comma 2 26 3" xfId="11721" xr:uid="{8669C7BB-9768-48F2-8F03-3B5CC669D49A}"/>
    <cellStyle name="Comma 2 26 4" xfId="16589" xr:uid="{12B29CA3-4DA6-4EB1-8632-BFD69DBEC729}"/>
    <cellStyle name="Comma 2 27" xfId="6784" xr:uid="{EB6104C7-5DB9-4039-A98B-F25F36DEE45F}"/>
    <cellStyle name="Comma 2 27 2" xfId="12924" xr:uid="{F5AE8B01-1250-40F3-9C91-F08B400813E8}"/>
    <cellStyle name="Comma 2 27 2 2" xfId="17622" xr:uid="{15B02E2E-3211-4A8E-8DDA-AB4A64F09529}"/>
    <cellStyle name="Comma 2 27 3" xfId="11731" xr:uid="{526B4EBF-A4DE-407F-BAA5-4EF5DC4FDB88}"/>
    <cellStyle name="Comma 2 27 4" xfId="16593" xr:uid="{1A02FA90-6D18-4AAE-ACA5-F945C1896F20}"/>
    <cellStyle name="Comma 2 28" xfId="8442" xr:uid="{8F93093E-3F9B-42CF-B8C6-F0842C510C6A}"/>
    <cellStyle name="Comma 2 28 2" xfId="11746" xr:uid="{89C4AD52-E780-4223-A23B-68428016656E}"/>
    <cellStyle name="Comma 2 28 3" xfId="16606" xr:uid="{162F6403-C3EF-4A6B-ADFD-3343EE3DF4EA}"/>
    <cellStyle name="Comma 2 29" xfId="8839" xr:uid="{192BBB65-0221-4D96-97CC-3C58E9362070}"/>
    <cellStyle name="Comma 2 29 2" xfId="10319" xr:uid="{940A7F3C-C105-4423-B8D5-1E4B107577B7}"/>
    <cellStyle name="Comma 2 3" xfId="572" xr:uid="{5722929D-3BFD-4C32-A2A2-6D3000F36C2C}"/>
    <cellStyle name="Comma 2 3 10" xfId="8473" xr:uid="{5F7B0E05-E630-40EA-B937-40B28021B867}"/>
    <cellStyle name="Comma 2 3 11" xfId="8918" xr:uid="{F174373A-EFB6-405C-BA47-3FCC616F49E7}"/>
    <cellStyle name="Comma 2 3 12" xfId="16089" xr:uid="{295E643C-8070-44BE-BDF6-4D47D11BB50A}"/>
    <cellStyle name="Comma 2 3 13" xfId="6172" xr:uid="{09BB5694-51E5-4CD4-BF76-040EDF1CB1FE}"/>
    <cellStyle name="Comma 2 3 2" xfId="4839" xr:uid="{EFB6A91B-AC81-4B5D-A7E7-46B0742C5016}"/>
    <cellStyle name="Comma 2 3 2 10" xfId="8919" xr:uid="{63F9918F-5B47-468B-8E50-998771A886CA}"/>
    <cellStyle name="Comma 2 3 2 11" xfId="16090" xr:uid="{45A47B60-4D07-4B4A-94E6-1FB71D7F305F}"/>
    <cellStyle name="Comma 2 3 2 12" xfId="6605" xr:uid="{FCC44683-B176-4053-8D12-56F6587073C9}"/>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3" xfId="11223" xr:uid="{9172ADAD-9C37-499C-8B9A-D7062CCE124B}"/>
    <cellStyle name="Comma 2 3 2 2 2 2 4" xfId="9722" xr:uid="{AA1BEFB3-10D6-425F-9BD8-EEA74317E5D2}"/>
    <cellStyle name="Comma 2 3 2 2 2 2 5" xfId="16374" xr:uid="{7582C560-1EDC-49F9-933F-25837F852D79}"/>
    <cellStyle name="Comma 2 3 2 2 2 3" xfId="7648" xr:uid="{9831FD6A-8DCF-4782-82A8-55EE80171177}"/>
    <cellStyle name="Comma 2 3 2 2 2 3 2" xfId="12015" xr:uid="{CD6F9700-C21B-452C-8620-FCA53CDCC38B}"/>
    <cellStyle name="Comma 2 3 2 2 2 3 3" xfId="9542" xr:uid="{A4670177-B335-45CD-824F-7CC185F324F2}"/>
    <cellStyle name="Comma 2 3 2 2 2 3 4" xfId="16865" xr:uid="{953030CD-4006-4128-9C04-DE8893E2E798}"/>
    <cellStyle name="Comma 2 3 2 2 2 4" xfId="8323" xr:uid="{202B435D-EF4E-4DDC-8565-B6E010F44410}"/>
    <cellStyle name="Comma 2 3 2 2 2 4 2" xfId="10215" xr:uid="{9EA44DAA-1DDF-48F6-8263-B3A32CE92717}"/>
    <cellStyle name="Comma 2 3 2 2 2 5" xfId="10652" xr:uid="{CC561F6C-003E-46F5-B60C-F011E1803600}"/>
    <cellStyle name="Comma 2 3 2 2 2 6" xfId="9346" xr:uid="{9FF9D8BA-B945-424F-9DC6-E6081E03027D}"/>
    <cellStyle name="Comma 2 3 2 2 2 7" xfId="16193" xr:uid="{661A4E20-33F0-4032-BAD0-DFF421B92614}"/>
    <cellStyle name="Comma 2 3 2 2 2 8" xfId="7447" xr:uid="{43144E8E-C8F6-4DF4-86BD-F7746BB6CB0E}"/>
    <cellStyle name="Comma 2 3 2 2 3" xfId="7740" xr:uid="{5D5985FC-C45F-4D5B-AD65-75E53EC37146}"/>
    <cellStyle name="Comma 2 3 2 2 3 2" xfId="12379" xr:uid="{4AD81B5C-C759-4136-B664-8C68642B4512}"/>
    <cellStyle name="Comma 2 3 2 2 3 2 2" xfId="17163" xr:uid="{481E183D-C376-416A-9DE7-0E4D74797F9D}"/>
    <cellStyle name="Comma 2 3 2 2 3 3" xfId="10977" xr:uid="{F7584044-1041-49D2-96DD-AFF07271B3BE}"/>
    <cellStyle name="Comma 2 3 2 2 3 4" xfId="9633" xr:uid="{B6C50F3B-3D8D-4608-ABB9-F19DA5B87E3D}"/>
    <cellStyle name="Comma 2 3 2 2 3 5" xfId="16286" xr:uid="{29BD6A9F-8172-4142-942B-AA650BE93A29}"/>
    <cellStyle name="Comma 2 3 2 2 4" xfId="7559" xr:uid="{C31466E5-6FDB-43F5-A8FB-7497ACEE8D81}"/>
    <cellStyle name="Comma 2 3 2 2 4 2" xfId="12747" xr:uid="{E13A7EFB-4F36-4B9F-8791-EDE803A31353}"/>
    <cellStyle name="Comma 2 3 2 2 4 2 2" xfId="17522" xr:uid="{3E919311-F295-4108-AA1D-31582B2207FE}"/>
    <cellStyle name="Comma 2 3 2 2 4 3" xfId="11356" xr:uid="{5D1DB3B9-F0CF-46A9-B0F1-C91BBE8F99F9}"/>
    <cellStyle name="Comma 2 3 2 2 4 4" xfId="9453" xr:uid="{4AF420EA-62E5-43A8-A45D-1CB83EDF75C8}"/>
    <cellStyle name="Comma 2 3 2 2 4 5" xfId="16405" xr:uid="{FB8195E5-88F9-40FC-97D2-B686E0845AB0}"/>
    <cellStyle name="Comma 2 3 2 2 5" xfId="8062" xr:uid="{F443ED64-0F6B-4D15-886D-A4250DC7A23A}"/>
    <cellStyle name="Comma 2 3 2 2 5 2" xfId="11809" xr:uid="{73942CFA-EECA-4761-B27E-9F172DCBC3D4}"/>
    <cellStyle name="Comma 2 3 2 2 5 3" xfId="9955" xr:uid="{D5D0EA0A-8987-4C98-8015-BB3A7C755307}"/>
    <cellStyle name="Comma 2 3 2 2 5 4" xfId="16669" xr:uid="{1CF1524D-400D-433B-9DF9-F594E54D3BDA}"/>
    <cellStyle name="Comma 2 3 2 2 6" xfId="10382" xr:uid="{C30202C3-21B0-46BB-81A8-AC5141FDB557}"/>
    <cellStyle name="Comma 2 3 2 2 7" xfId="8920" xr:uid="{25C7386C-40F9-4EAE-8283-A3833604A540}"/>
    <cellStyle name="Comma 2 3 2 2 8" xfId="16091" xr:uid="{3EFB6FCB-C43B-469D-A019-F5775320DB24}"/>
    <cellStyle name="Comma 2 3 2 2 9" xfId="7183" xr:uid="{725A02B2-2E93-4805-AA8C-CA16BCEB175C}"/>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3" xfId="11222" xr:uid="{4BD9965E-5E5F-4E2D-BDCF-5751496478CB}"/>
    <cellStyle name="Comma 2 3 2 3 2 4" xfId="9721" xr:uid="{78951321-6FEF-420D-B4EF-0F5E80D3AD56}"/>
    <cellStyle name="Comma 2 3 2 3 2 5" xfId="16373" xr:uid="{AA043E20-D28F-4D62-AD18-65E1264EB43A}"/>
    <cellStyle name="Comma 2 3 2 3 3" xfId="7647" xr:uid="{4B53A132-4688-4E58-A9F9-04779D22AA8A}"/>
    <cellStyle name="Comma 2 3 2 3 3 2" xfId="12014" xr:uid="{48472D59-36FF-4C6C-AA86-2C076860673A}"/>
    <cellStyle name="Comma 2 3 2 3 3 3" xfId="9541" xr:uid="{27F52C7B-D896-4C79-BE3E-2BD7BEDC0E4C}"/>
    <cellStyle name="Comma 2 3 2 3 3 4" xfId="16864" xr:uid="{2D7813DC-3CB8-4009-B617-BA77D9928AE6}"/>
    <cellStyle name="Comma 2 3 2 3 4" xfId="8322" xr:uid="{7A7EB16F-C472-430B-AD9F-EAA86DA36F72}"/>
    <cellStyle name="Comma 2 3 2 3 4 2" xfId="10214" xr:uid="{B6601276-F015-4F9C-B944-E598B41384BA}"/>
    <cellStyle name="Comma 2 3 2 3 5" xfId="10651" xr:uid="{C61A5BA7-FF23-4622-945D-AB0E671050D6}"/>
    <cellStyle name="Comma 2 3 2 3 6" xfId="9345" xr:uid="{6245524A-845D-4D76-8A0A-0A653A2C92B3}"/>
    <cellStyle name="Comma 2 3 2 3 7" xfId="16192" xr:uid="{6D42B29C-63F6-4DC5-9DC1-87D1A0F0A7DA}"/>
    <cellStyle name="Comma 2 3 2 3 8" xfId="7446" xr:uid="{844AA501-AC61-434D-8138-6D571948A856}"/>
    <cellStyle name="Comma 2 3 2 4" xfId="7739" xr:uid="{E9830B22-1A35-4207-90CA-174DFA1E80B7}"/>
    <cellStyle name="Comma 2 3 2 4 2" xfId="12378" xr:uid="{F30692E4-C058-486F-925C-2CD0738C3D24}"/>
    <cellStyle name="Comma 2 3 2 4 2 2" xfId="17162" xr:uid="{E4959F7F-870E-4A57-9772-0902BA15FEC9}"/>
    <cellStyle name="Comma 2 3 2 4 3" xfId="10976" xr:uid="{E211A300-ADC8-414F-9D50-92D155F80C55}"/>
    <cellStyle name="Comma 2 3 2 4 4" xfId="9632" xr:uid="{A365B7C3-96D8-45E1-9027-91DF4D9558E7}"/>
    <cellStyle name="Comma 2 3 2 4 5" xfId="16285" xr:uid="{4F974DCF-81B3-4DF1-9A8B-DED4BE20C797}"/>
    <cellStyle name="Comma 2 3 2 5" xfId="7558" xr:uid="{BA0759D1-7E8D-40EE-ABAC-334BE7201F32}"/>
    <cellStyle name="Comma 2 3 2 5 2" xfId="12746" xr:uid="{190B1A55-4DF1-451B-9B8F-263194DBEA8E}"/>
    <cellStyle name="Comma 2 3 2 5 2 2" xfId="17521" xr:uid="{D82459C6-F9EA-46CF-82B5-4D2AECA477BF}"/>
    <cellStyle name="Comma 2 3 2 5 3" xfId="11355" xr:uid="{9BC7DE2A-F357-4A78-A82E-37C1B86A7B41}"/>
    <cellStyle name="Comma 2 3 2 5 4" xfId="9452" xr:uid="{1E6B9999-16B6-48B7-9A81-059CC0197C63}"/>
    <cellStyle name="Comma 2 3 2 5 5" xfId="16404" xr:uid="{118B4943-78FE-4211-9BC4-D7A5ED0D87CC}"/>
    <cellStyle name="Comma 2 3 2 6" xfId="8061" xr:uid="{EB3D6061-4502-4720-801C-2D12411DC17B}"/>
    <cellStyle name="Comma 2 3 2 6 2" xfId="11808" xr:uid="{572B611C-1D81-4DA1-878D-90A25FBF5875}"/>
    <cellStyle name="Comma 2 3 2 6 3" xfId="9954" xr:uid="{5E4C5158-2CCD-451C-968F-392115821CF8}"/>
    <cellStyle name="Comma 2 3 2 6 4" xfId="16668" xr:uid="{D43D4634-BAD5-46A4-A532-814423E29FBB}"/>
    <cellStyle name="Comma 2 3 2 7" xfId="7182" xr:uid="{D5564371-9561-4820-BA3D-3F5635DF53EB}"/>
    <cellStyle name="Comma 2 3 2 7 2" xfId="10381" xr:uid="{BCAF30CA-8EAE-4B61-860F-C370F5D1D111}"/>
    <cellStyle name="Comma 2 3 2 8" xfId="7079" xr:uid="{40CDAD2D-1F76-44F3-A4CF-B61E2B038E7C}"/>
    <cellStyle name="Comma 2 3 2 9" xfId="8683" xr:uid="{2E603557-AC32-4CEC-B91D-CFF91D323999}"/>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3" xfId="11224" xr:uid="{F456F9D0-FA53-4B13-8EF1-27D509434E79}"/>
    <cellStyle name="Comma 2 3 3 2 2 4" xfId="9723" xr:uid="{BBBE1E1A-9A8F-43A2-B8A6-C1869DB9AC04}"/>
    <cellStyle name="Comma 2 3 3 2 2 5" xfId="16375" xr:uid="{5DCAF915-C684-440C-A177-01730D2FF80E}"/>
    <cellStyle name="Comma 2 3 3 2 3" xfId="7649" xr:uid="{919D987E-69FC-49FD-8FC3-A9D147A5D98C}"/>
    <cellStyle name="Comma 2 3 3 2 3 2" xfId="12016" xr:uid="{E4A654F7-0F0F-4AB0-8358-3623F4E28555}"/>
    <cellStyle name="Comma 2 3 3 2 3 3" xfId="9543" xr:uid="{64C6DD06-7016-4D7C-B583-7888B4E3FE41}"/>
    <cellStyle name="Comma 2 3 3 2 3 4" xfId="16866" xr:uid="{D0BC9E96-CE3E-4962-9799-BA3DAC3ACF0D}"/>
    <cellStyle name="Comma 2 3 3 2 4" xfId="8324" xr:uid="{32EE693E-408A-44AD-928A-01B11C04EB25}"/>
    <cellStyle name="Comma 2 3 3 2 4 2" xfId="10216" xr:uid="{B4FC57BC-113B-4DC5-8AE8-7FB88D081E28}"/>
    <cellStyle name="Comma 2 3 3 2 5" xfId="10653" xr:uid="{48C2F36C-4A95-4F9C-B9D1-B5DB5252794B}"/>
    <cellStyle name="Comma 2 3 3 2 6" xfId="9347" xr:uid="{3D843AF6-5E30-42DE-BC39-78A6A5D45BB9}"/>
    <cellStyle name="Comma 2 3 3 2 7" xfId="16194" xr:uid="{3692B085-C4FE-4EA2-A2B4-8C82CB07CB5B}"/>
    <cellStyle name="Comma 2 3 3 2 8" xfId="7448" xr:uid="{81162042-1B12-43DA-9828-0CAFE5A5DDBE}"/>
    <cellStyle name="Comma 2 3 3 3" xfId="7741" xr:uid="{9F130D21-4230-4A71-8D62-CC74EF803C12}"/>
    <cellStyle name="Comma 2 3 3 3 2" xfId="12380" xr:uid="{B95E5CB4-4E24-42AD-A484-9A56CBF28031}"/>
    <cellStyle name="Comma 2 3 3 3 2 2" xfId="17164" xr:uid="{769ADEB3-2D9D-4FE5-A6D2-E6CD4B950797}"/>
    <cellStyle name="Comma 2 3 3 3 3" xfId="10978" xr:uid="{CFBFD8E9-0615-4DDD-888B-5C864AFAB1C4}"/>
    <cellStyle name="Comma 2 3 3 3 4" xfId="9634" xr:uid="{5460B897-5BFD-4866-8FD0-623EF597AE4D}"/>
    <cellStyle name="Comma 2 3 3 3 5" xfId="16287" xr:uid="{C570BB22-B2ED-4986-A733-CD85325E33FD}"/>
    <cellStyle name="Comma 2 3 3 4" xfId="7560" xr:uid="{9A042DCC-7215-4956-A01E-6145680EC4D2}"/>
    <cellStyle name="Comma 2 3 3 4 2" xfId="12888" xr:uid="{6A097896-A506-4C3E-BF3F-84C2BEE361A6}"/>
    <cellStyle name="Comma 2 3 3 4 2 2" xfId="17597" xr:uid="{E9B21C0B-2E11-4548-81B9-78A276531AC0}"/>
    <cellStyle name="Comma 2 3 3 4 3" xfId="11614" xr:uid="{3E246007-71CA-49C4-82D5-CFEDA707FC66}"/>
    <cellStyle name="Comma 2 3 3 4 4" xfId="9454" xr:uid="{76F1429B-38A7-4569-B571-03DCAC244014}"/>
    <cellStyle name="Comma 2 3 3 4 5" xfId="16512" xr:uid="{8A86B243-8FDC-477C-B194-30710216FB80}"/>
    <cellStyle name="Comma 2 3 3 5" xfId="8063" xr:uid="{7A37CCF8-8DEF-4109-94AF-9B8F74F3C727}"/>
    <cellStyle name="Comma 2 3 3 5 2" xfId="11810" xr:uid="{2CBE60D4-523B-4C33-9CA8-4CABDA948F72}"/>
    <cellStyle name="Comma 2 3 3 5 3" xfId="9956" xr:uid="{480CD256-6362-417A-9D4B-AB8B3FE54CA7}"/>
    <cellStyle name="Comma 2 3 3 5 4" xfId="16670" xr:uid="{60E8A83B-B2F6-46E3-A051-267F23258115}"/>
    <cellStyle name="Comma 2 3 3 6" xfId="7184" xr:uid="{88BB8C55-FD42-4D90-BF84-35C085E13522}"/>
    <cellStyle name="Comma 2 3 3 6 2" xfId="10383" xr:uid="{32884DDE-B918-489A-AF1A-B8721FF47D04}"/>
    <cellStyle name="Comma 2 3 3 7" xfId="8921" xr:uid="{E5F45223-2644-4A23-846A-1FD7CBD7A35A}"/>
    <cellStyle name="Comma 2 3 3 8" xfId="16092" xr:uid="{EA6CBAA4-D384-493C-ABB7-6C442DA1775E}"/>
    <cellStyle name="Comma 2 3 3 9" xfId="6390" xr:uid="{4A7027A7-B079-4B21-B5C6-F8F3336FE7A4}"/>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3" xfId="11221" xr:uid="{523D9EA2-5561-4990-9CB7-0C98BC78E91B}"/>
    <cellStyle name="Comma 2 3 4 2 4" xfId="9720" xr:uid="{84058DC8-BE38-4215-81E5-340A2AD0D469}"/>
    <cellStyle name="Comma 2 3 4 2 5" xfId="16372" xr:uid="{47527ED1-F5F7-419F-9029-6193AE964B76}"/>
    <cellStyle name="Comma 2 3 4 3" xfId="7646" xr:uid="{49633C02-65FC-4F19-9C08-7C5215B6AE6F}"/>
    <cellStyle name="Comma 2 3 4 3 2" xfId="12013" xr:uid="{26A82F7E-AE84-4473-B3AE-76BAEC808396}"/>
    <cellStyle name="Comma 2 3 4 3 3" xfId="9540" xr:uid="{3129ED7E-788B-4398-B8C3-446839FE98DA}"/>
    <cellStyle name="Comma 2 3 4 3 4" xfId="16863" xr:uid="{189AEE71-4DEC-42EF-A0BC-29A1C9AA60B0}"/>
    <cellStyle name="Comma 2 3 4 4" xfId="8321" xr:uid="{29890B97-308B-4F4D-A9CA-7B99F8CC0CFB}"/>
    <cellStyle name="Comma 2 3 4 4 2" xfId="10213" xr:uid="{4812409E-B222-479A-9B3F-8C4D20B213B4}"/>
    <cellStyle name="Comma 2 3 4 5" xfId="10650" xr:uid="{E7809C0F-8E1B-4D05-8ACB-17FCB6774C72}"/>
    <cellStyle name="Comma 2 3 4 6" xfId="9344" xr:uid="{A8632FD3-5034-4E32-AC35-CA6436B0851D}"/>
    <cellStyle name="Comma 2 3 4 7" xfId="16191" xr:uid="{5E8700DB-E7D9-4646-8D33-2A7E96BF5115}"/>
    <cellStyle name="Comma 2 3 4 8" xfId="7445" xr:uid="{C1544333-745F-4BD6-8074-8A9449B832AA}"/>
    <cellStyle name="Comma 2 3 5" xfId="4838" xr:uid="{2F0D128B-080F-478F-ABF3-5F8933E82294}"/>
    <cellStyle name="Comma 2 3 5 2" xfId="12377" xr:uid="{77C9F319-83D2-4AD2-9E35-E51028480044}"/>
    <cellStyle name="Comma 2 3 5 2 2" xfId="17161" xr:uid="{500B995D-C387-463F-9D0B-6EFBC7CD7177}"/>
    <cellStyle name="Comma 2 3 5 3" xfId="10975" xr:uid="{E67AD253-71A4-453C-A693-24F9C530FE05}"/>
    <cellStyle name="Comma 2 3 5 4" xfId="9631" xr:uid="{470B7D6E-3458-4C9F-AB0F-1857AA63B31B}"/>
    <cellStyle name="Comma 2 3 5 5" xfId="16284" xr:uid="{88A5E161-E7A1-4553-BB42-28BB452E632C}"/>
    <cellStyle name="Comma 2 3 5 6" xfId="7738" xr:uid="{63797329-E704-4BB1-865D-9BC01F4FCBA2}"/>
    <cellStyle name="Comma 2 3 6" xfId="7557" xr:uid="{31771899-4CA6-4317-A20F-ACDBB9F42CCA}"/>
    <cellStyle name="Comma 2 3 6 2" xfId="11354" xr:uid="{FCF6CC2A-742F-48F7-8AF2-9FF21B57C1FF}"/>
    <cellStyle name="Comma 2 3 6 3" xfId="9451" xr:uid="{8409F11E-D5E4-484A-BBE6-C787755D54AD}"/>
    <cellStyle name="Comma 2 3 7" xfId="8060" xr:uid="{C0B10EB4-26D5-42A6-8A92-8EC8ABC598B9}"/>
    <cellStyle name="Comma 2 3 7 2" xfId="11807" xr:uid="{5C77FDA8-B663-416D-B2A7-1B8106A17DB4}"/>
    <cellStyle name="Comma 2 3 7 3" xfId="9953" xr:uid="{226CC877-B432-41A9-B112-259E6CFEE69C}"/>
    <cellStyle name="Comma 2 3 7 4" xfId="16667" xr:uid="{3AEEA72F-701F-41EC-9B01-1FE64DD815F0}"/>
    <cellStyle name="Comma 2 3 8" xfId="7181" xr:uid="{EA89F52B-BACE-4D03-AD76-B6A94BC57345}"/>
    <cellStyle name="Comma 2 3 8 2" xfId="10380" xr:uid="{1B5D3C0F-4F90-44D0-9C96-41B098FC7A2F}"/>
    <cellStyle name="Comma 2 3 9" xfId="6813" xr:uid="{C9AF6A6E-F81F-4BB1-9357-09F203D28FC0}"/>
    <cellStyle name="Comma 2 30" xfId="8840" xr:uid="{87BCEB13-68B4-4A78-9F8C-E927D52374E4}"/>
    <cellStyle name="Comma 2 31" xfId="8856" xr:uid="{86B79D0F-5281-4BB1-890D-ED4F1794B372}"/>
    <cellStyle name="Comma 2 32" xfId="16028" xr:uid="{0CFDE736-8292-455D-9BBE-B5F2BA1495CD}"/>
    <cellStyle name="Comma 2 33" xfId="6137" xr:uid="{AA14551D-E4F5-477D-A713-48D4FCD56401}"/>
    <cellStyle name="Comma 2 4" xfId="570" xr:uid="{919BDB0B-2ADD-40C3-8B26-04F7BA157ABB}"/>
    <cellStyle name="Comma 2 4 10" xfId="16093" xr:uid="{B72BD7C0-7887-4A60-BDD2-5E3F7DFCA9ED}"/>
    <cellStyle name="Comma 2 4 11" xfId="6252" xr:uid="{47DA76E3-AC70-40D5-BD22-EC91E9FF9659}"/>
    <cellStyle name="Comma 2 4 2" xfId="5847" xr:uid="{F5404311-6308-4A44-8B0D-A4EA0B70EEB3}"/>
    <cellStyle name="Comma 2 4 2 10" xfId="6681" xr:uid="{C21947FD-9CB3-4C51-AAF6-4AC0CCE4008B}"/>
    <cellStyle name="Comma 2 4 2 2" xfId="7831" xr:uid="{1E4A38AF-A9AC-44EE-B8EA-7590851C765E}"/>
    <cellStyle name="Comma 2 4 2 2 2" xfId="12634" xr:uid="{059EB429-F3E9-4B09-A6D0-D339E27AF800}"/>
    <cellStyle name="Comma 2 4 2 2 2 2" xfId="17409" xr:uid="{85E34DE0-F2A4-41EB-8135-0107D05A2A3F}"/>
    <cellStyle name="Comma 2 4 2 2 3" xfId="11225" xr:uid="{2A78EC80-DF86-4A52-A1C7-E5857E2060B8}"/>
    <cellStyle name="Comma 2 4 2 2 4" xfId="9724" xr:uid="{FD342538-52DE-48A8-930D-34F9822F361B}"/>
    <cellStyle name="Comma 2 4 2 2 5" xfId="16376" xr:uid="{60FCFD2A-320E-417C-98BF-146CC180C580}"/>
    <cellStyle name="Comma 2 4 2 3" xfId="7650" xr:uid="{EA69C1AE-6E7F-4A1C-90A5-95994C21DD67}"/>
    <cellStyle name="Comma 2 4 2 3 2" xfId="12017" xr:uid="{23EE9E87-56A0-41FE-AE83-6D56FEEECED7}"/>
    <cellStyle name="Comma 2 4 2 3 3" xfId="9544" xr:uid="{4A2D49F8-C389-432F-AD51-BF2216FC1794}"/>
    <cellStyle name="Comma 2 4 2 3 4" xfId="16867" xr:uid="{6F393F10-90E9-4C9D-AC5F-FA55C20A9F62}"/>
    <cellStyle name="Comma 2 4 2 4" xfId="8325" xr:uid="{B38ED30F-1789-498F-91DD-0C8101526291}"/>
    <cellStyle name="Comma 2 4 2 4 2" xfId="10217" xr:uid="{1529AB04-A72A-4E41-A5A1-F611D955110A}"/>
    <cellStyle name="Comma 2 4 2 5" xfId="7449" xr:uid="{FE237D40-7588-4DE4-A05D-833B69B32E98}"/>
    <cellStyle name="Comma 2 4 2 5 2" xfId="10654" xr:uid="{641CDE3C-41BC-4337-8E08-F80AE3C8A149}"/>
    <cellStyle name="Comma 2 4 2 6" xfId="7084" xr:uid="{32AB7E7A-62F4-4FC6-BFCD-99309B3388B0}"/>
    <cellStyle name="Comma 2 4 2 7" xfId="8759" xr:uid="{96E9046F-2DFC-492D-BA99-76047FFCC3D0}"/>
    <cellStyle name="Comma 2 4 2 8" xfId="9348" xr:uid="{E5F3F6C5-7E5F-4E53-A3DF-14FFCCF41805}"/>
    <cellStyle name="Comma 2 4 2 9" xfId="16195" xr:uid="{A10F40FF-4719-4EF4-99BA-E09FCE7BDA02}"/>
    <cellStyle name="Comma 2 4 3" xfId="4842" xr:uid="{3C77C823-A0C5-4D4D-954E-EF5F3A8E67DE}"/>
    <cellStyle name="Comma 2 4 3 2" xfId="7742" xr:uid="{B4F10AA3-C8ED-49A6-B426-44157FAB4A9D}"/>
    <cellStyle name="Comma 2 4 3 2 2" xfId="12381" xr:uid="{892C525B-D907-4737-A577-536CBAA9D1EF}"/>
    <cellStyle name="Comma 2 4 3 2 3" xfId="17165" xr:uid="{1E09C8B2-4168-492A-A2DF-2B34528804FA}"/>
    <cellStyle name="Comma 2 4 3 3" xfId="10979" xr:uid="{88ED50EF-F52F-4D70-B1E6-CB668D0BBA23}"/>
    <cellStyle name="Comma 2 4 3 4" xfId="9635" xr:uid="{B0A04482-DD5C-4B4D-AD6A-5D3977EE151B}"/>
    <cellStyle name="Comma 2 4 3 5" xfId="16288" xr:uid="{0589E8F8-353A-4373-B9E4-C19B82826E73}"/>
    <cellStyle name="Comma 2 4 3 6" xfId="6466" xr:uid="{08FDCE49-FB04-4FD4-AC59-3174F1FCB2B2}"/>
    <cellStyle name="Comma 2 4 4" xfId="7561" xr:uid="{0497701D-1FB3-4D44-A4B7-0650FEB9B48D}"/>
    <cellStyle name="Comma 2 4 4 2" xfId="12889" xr:uid="{5334059B-4E46-46FF-93BA-CAC439AED88F}"/>
    <cellStyle name="Comma 2 4 4 2 2" xfId="17598" xr:uid="{ABF96AF7-BC29-4CBB-818A-6B3C3E05CD17}"/>
    <cellStyle name="Comma 2 4 4 3" xfId="11615" xr:uid="{70BD5B6C-E883-4F8A-AA05-4BFEAD1DF3B0}"/>
    <cellStyle name="Comma 2 4 4 4" xfId="9455" xr:uid="{8EFAD9BD-6FB8-43DC-8920-D7E6791BEB6A}"/>
    <cellStyle name="Comma 2 4 4 5" xfId="16513" xr:uid="{561DCC7E-C319-44BC-AD38-18B55FDB2436}"/>
    <cellStyle name="Comma 2 4 5" xfId="8064" xr:uid="{DF2A4584-21D6-40AA-80C7-11023083F56E}"/>
    <cellStyle name="Comma 2 4 5 2" xfId="11811" xr:uid="{6290F261-8A3A-4BCF-B42E-F39FA9A5D219}"/>
    <cellStyle name="Comma 2 4 5 3" xfId="9957" xr:uid="{EEA09759-7CE6-4BA2-95C6-89EEF4D28D0A}"/>
    <cellStyle name="Comma 2 4 5 4" xfId="16671" xr:uid="{23756BCF-9E0C-4359-8F57-B50477EFEDC5}"/>
    <cellStyle name="Comma 2 4 6" xfId="7185" xr:uid="{DC490773-B2C9-4CBD-AA0E-8DE66913DB8F}"/>
    <cellStyle name="Comma 2 4 6 2" xfId="10384" xr:uid="{4DAB7F75-DAEB-487B-BD19-8D38C051575E}"/>
    <cellStyle name="Comma 2 4 7" xfId="6885" xr:uid="{DF66CDA0-42BF-4B0E-8B40-3BF66034F359}"/>
    <cellStyle name="Comma 2 4 8" xfId="8549" xr:uid="{746B27AD-6B21-4A2E-9A0A-00C3C0D319C3}"/>
    <cellStyle name="Comma 2 4 9" xfId="8922" xr:uid="{0280A323-F266-4627-987D-89FB99577E19}"/>
    <cellStyle name="Comma 2 5" xfId="4843" xr:uid="{19C7266E-B6A8-4871-9C8F-EAC244954C22}"/>
    <cellStyle name="Comma 2 5 10" xfId="16094" xr:uid="{77EE569C-4E05-4B43-B5E4-01C332EBCEDB}"/>
    <cellStyle name="Comma 2 5 11" xfId="6574" xr:uid="{36B55625-089B-4044-A1F4-0A8BE5E43F00}"/>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3" xfId="11226" xr:uid="{8AF1F959-2E90-42CE-A832-909E0CF0FEA7}"/>
    <cellStyle name="Comma 2 5 2 2 4" xfId="9725" xr:uid="{F125E1F2-B43C-4EBA-A4F6-FBF5A2281C85}"/>
    <cellStyle name="Comma 2 5 2 2 5" xfId="16377" xr:uid="{4742EB74-8135-4B21-8553-6A463F25802B}"/>
    <cellStyle name="Comma 2 5 2 3" xfId="7651" xr:uid="{52381FBF-6E48-4BBD-99C7-62AA1AAB3FAC}"/>
    <cellStyle name="Comma 2 5 2 3 2" xfId="12018" xr:uid="{06F61635-0E9B-462F-83F2-2E6A609DB8D0}"/>
    <cellStyle name="Comma 2 5 2 3 3" xfId="9545" xr:uid="{D2753EC3-D7C3-41DC-B9F8-64FFE12A54EE}"/>
    <cellStyle name="Comma 2 5 2 3 4" xfId="16868" xr:uid="{D5E2FE3C-7FB9-4F2D-AE1A-BB31C74FF311}"/>
    <cellStyle name="Comma 2 5 2 4" xfId="8326" xr:uid="{1AAE4D52-FB08-4501-AA15-0932A3D47766}"/>
    <cellStyle name="Comma 2 5 2 4 2" xfId="10218" xr:uid="{5088FFD6-FC40-4ACB-8C22-83EC2AF1F2B9}"/>
    <cellStyle name="Comma 2 5 2 5" xfId="10655" xr:uid="{57091CB7-FFCC-41B6-BDAE-C394DD8E4688}"/>
    <cellStyle name="Comma 2 5 2 6" xfId="9349" xr:uid="{1F063656-5F1F-447B-BA11-B27B2D951DBD}"/>
    <cellStyle name="Comma 2 5 2 7" xfId="16196" xr:uid="{FFEDC6D4-9FCE-4CA9-ACE0-F2874F5A518F}"/>
    <cellStyle name="Comma 2 5 2 8" xfId="7450" xr:uid="{62002F7C-1B34-40F2-9ED8-411949909BC4}"/>
    <cellStyle name="Comma 2 5 3" xfId="7743" xr:uid="{88F0614B-B202-4BBC-A80E-871A383E8837}"/>
    <cellStyle name="Comma 2 5 3 2" xfId="12382" xr:uid="{9BAA8B03-294A-418D-A364-34636F592858}"/>
    <cellStyle name="Comma 2 5 3 2 2" xfId="17166" xr:uid="{FC938BE6-BB71-46E8-8FBD-EDB73EE71B5F}"/>
    <cellStyle name="Comma 2 5 3 3" xfId="10980" xr:uid="{7D732BC5-142D-49D9-A89B-CF4244CABC6B}"/>
    <cellStyle name="Comma 2 5 3 4" xfId="9636" xr:uid="{68E0FAF1-5A6C-4E4A-A792-66F57E2FF8BF}"/>
    <cellStyle name="Comma 2 5 3 5" xfId="16289" xr:uid="{F48CC933-1224-4B9A-B136-63330F8BC7E2}"/>
    <cellStyle name="Comma 2 5 4" xfId="7562" xr:uid="{B6BC005F-8522-42AE-A7C8-DE5D91648009}"/>
    <cellStyle name="Comma 2 5 4 2" xfId="12890" xr:uid="{9146D4F2-C631-416D-94C1-BE5989ECA970}"/>
    <cellStyle name="Comma 2 5 4 2 2" xfId="17599" xr:uid="{CCCFE029-8068-42E2-A746-8DF544EDC483}"/>
    <cellStyle name="Comma 2 5 4 3" xfId="11616" xr:uid="{95D3D405-5A70-4659-A40D-65FD4238D7E4}"/>
    <cellStyle name="Comma 2 5 4 4" xfId="9456" xr:uid="{7ABAE2BE-5071-4313-A9C6-675F6DFF5F94}"/>
    <cellStyle name="Comma 2 5 4 5" xfId="16514" xr:uid="{2AD0A2FD-EED6-48D2-B82C-0C0765FF83C2}"/>
    <cellStyle name="Comma 2 5 5" xfId="8065" xr:uid="{14A09D93-D32E-4C20-A485-305E1F538F3E}"/>
    <cellStyle name="Comma 2 5 5 2" xfId="11812" xr:uid="{63E14B7E-EDA5-4DBA-ADC2-1BAB9C7D5149}"/>
    <cellStyle name="Comma 2 5 5 3" xfId="9958" xr:uid="{9E28DB08-3FFF-4D94-9314-7BF5443D5F7E}"/>
    <cellStyle name="Comma 2 5 5 4" xfId="16672" xr:uid="{187C94E0-3FC0-4B79-BA61-225F0A322B1E}"/>
    <cellStyle name="Comma 2 5 6" xfId="7186" xr:uid="{3D59AB4B-D950-48D6-B836-66A774FB25BA}"/>
    <cellStyle name="Comma 2 5 6 2" xfId="10385" xr:uid="{C7B5F0C8-F5FB-4DED-8B4C-68A97AD87D3A}"/>
    <cellStyle name="Comma 2 5 7" xfId="7063" xr:uid="{CBD2F005-FC09-4249-B95D-678DA8A19115}"/>
    <cellStyle name="Comma 2 5 8" xfId="8652" xr:uid="{C2528474-7C46-45E4-A32B-F467168E27DB}"/>
    <cellStyle name="Comma 2 5 9" xfId="8923" xr:uid="{8AEB3C55-8BD4-4194-819A-FEB36A367F19}"/>
    <cellStyle name="Comma 2 6" xfId="4844" xr:uid="{0A1E8EAD-FF4E-4CC6-9BED-DED935B913E7}"/>
    <cellStyle name="Comma 2 6 10" xfId="6359" xr:uid="{03510F88-058E-4451-B185-0803FA5A1D7B}"/>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3" xfId="11227" xr:uid="{47B1F16C-D381-4568-91A9-FE332D4DE8E7}"/>
    <cellStyle name="Comma 2 6 2 2 4" xfId="9726" xr:uid="{19C6EB85-C28F-41E8-B527-CB16238B4DFF}"/>
    <cellStyle name="Comma 2 6 2 2 5" xfId="16378" xr:uid="{05BAF4A1-A5AC-471E-B0DD-B028A6BCA260}"/>
    <cellStyle name="Comma 2 6 2 3" xfId="7652" xr:uid="{E38D9254-6334-4FF9-A24F-C4CF8ED62569}"/>
    <cellStyle name="Comma 2 6 2 3 2" xfId="12019" xr:uid="{D3A6BD4E-B635-4209-882E-A9CA05E16BBD}"/>
    <cellStyle name="Comma 2 6 2 3 3" xfId="9546" xr:uid="{DCE21584-765A-4575-AB01-C88219C3FB7F}"/>
    <cellStyle name="Comma 2 6 2 3 4" xfId="16869" xr:uid="{DA8D2CB7-F207-4F33-AD4D-1BA0020BDB18}"/>
    <cellStyle name="Comma 2 6 2 4" xfId="8327" xr:uid="{CAA80E25-0B4F-46AC-8213-1F8D6D2DC926}"/>
    <cellStyle name="Comma 2 6 2 4 2" xfId="10219" xr:uid="{654FE387-7009-400B-BCE2-FB04F07FD79B}"/>
    <cellStyle name="Comma 2 6 2 5" xfId="10656" xr:uid="{2C8BE4FC-FA51-415E-B983-9C02DB158776}"/>
    <cellStyle name="Comma 2 6 2 6" xfId="9350" xr:uid="{4274876F-88C6-4CB0-8497-28B54B90E3CB}"/>
    <cellStyle name="Comma 2 6 2 7" xfId="16197" xr:uid="{6EB89D0D-04E3-4799-99E7-5EEFF50E9F70}"/>
    <cellStyle name="Comma 2 6 2 8" xfId="7451" xr:uid="{091817C2-4BC6-4664-ADDD-E3733836D4C0}"/>
    <cellStyle name="Comma 2 6 3" xfId="7744" xr:uid="{9D7E97D3-0784-4A0E-828E-4952540E7A27}"/>
    <cellStyle name="Comma 2 6 3 2" xfId="12383" xr:uid="{A5BA1E11-BFFA-4182-9159-B0C69F47E4B1}"/>
    <cellStyle name="Comma 2 6 3 2 2" xfId="17167" xr:uid="{001216E7-9657-48B3-B163-71DE0D3192C0}"/>
    <cellStyle name="Comma 2 6 3 3" xfId="10981" xr:uid="{ED352CBF-727B-488D-B127-8190440D0662}"/>
    <cellStyle name="Comma 2 6 3 4" xfId="9637" xr:uid="{DDF580F7-05CB-4DF6-BD05-CE42E3983AD5}"/>
    <cellStyle name="Comma 2 6 3 5" xfId="16290" xr:uid="{AEE587C2-6C2C-442E-B0C4-295C230561D5}"/>
    <cellStyle name="Comma 2 6 4" xfId="7563" xr:uid="{CC72109A-8AF1-409E-85D3-79FF4588B63C}"/>
    <cellStyle name="Comma 2 6 4 2" xfId="12891" xr:uid="{7DD135B6-9DF0-45DB-9760-07AB48B977D0}"/>
    <cellStyle name="Comma 2 6 4 2 2" xfId="17600" xr:uid="{FED77641-072F-4297-8042-553E01372E2E}"/>
    <cellStyle name="Comma 2 6 4 3" xfId="11617" xr:uid="{D7392C2B-F05A-4C61-9AEF-A909C31E0ED8}"/>
    <cellStyle name="Comma 2 6 4 4" xfId="9457" xr:uid="{D5D0F55E-BA4D-4D11-A0D2-88BFAFE76068}"/>
    <cellStyle name="Comma 2 6 4 5" xfId="16515" xr:uid="{026E0839-9E78-4BA1-8858-962EF3EB60CD}"/>
    <cellStyle name="Comma 2 6 5" xfId="8066" xr:uid="{5B862811-87EC-4B28-AA70-98B9F2D457D2}"/>
    <cellStyle name="Comma 2 6 5 2" xfId="11813" xr:uid="{9AA71432-A050-4A69-BD68-1BF895A90A10}"/>
    <cellStyle name="Comma 2 6 5 3" xfId="9959" xr:uid="{7E9807D3-FBFD-446E-932B-E155DF2A86F8}"/>
    <cellStyle name="Comma 2 6 5 4" xfId="16673" xr:uid="{B5E1D55F-D3CF-4C63-9CF2-2F33E65F8EB4}"/>
    <cellStyle name="Comma 2 6 6" xfId="7187" xr:uid="{64BFBF10-DE5F-42AE-A50D-9D03096DEBB6}"/>
    <cellStyle name="Comma 2 6 6 2" xfId="10386" xr:uid="{890C9EC6-D1DE-4C52-A724-85743A3048F0}"/>
    <cellStyle name="Comma 2 6 7" xfId="7036" xr:uid="{E404DC1A-A54B-44F7-A0A9-ACC01025694D}"/>
    <cellStyle name="Comma 2 6 8" xfId="8924" xr:uid="{458B1C27-583F-47E6-9689-0B1061DFF1C3}"/>
    <cellStyle name="Comma 2 6 9" xfId="16095" xr:uid="{5A71AB61-3D4E-4DCD-94DA-EE5450D7D389}"/>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3" xfId="11228" xr:uid="{3ECDC3EE-F879-49B5-8B03-4CBAE379C26D}"/>
    <cellStyle name="Comma 2 7 2 2 4" xfId="9727" xr:uid="{33D3D260-2A4E-40B6-B9E0-F8DE6034A042}"/>
    <cellStyle name="Comma 2 7 2 2 5" xfId="16379" xr:uid="{1F021CD1-E34F-49F0-B277-F8810F95276E}"/>
    <cellStyle name="Comma 2 7 2 3" xfId="7653" xr:uid="{0DD28DA2-2B21-413A-A0A6-1466E83E89FB}"/>
    <cellStyle name="Comma 2 7 2 3 2" xfId="12020" xr:uid="{CEFE1489-AE5B-4489-AD8B-50EC5887D1F1}"/>
    <cellStyle name="Comma 2 7 2 3 3" xfId="9547" xr:uid="{F48BF13C-EE03-4CB3-9225-532B59FF3020}"/>
    <cellStyle name="Comma 2 7 2 3 4" xfId="16870" xr:uid="{C56B513A-54BA-4735-95BF-0056789E4F2D}"/>
    <cellStyle name="Comma 2 7 2 4" xfId="8328" xr:uid="{702CA807-F2E4-4ED7-BB50-21A03108A893}"/>
    <cellStyle name="Comma 2 7 2 4 2" xfId="10220" xr:uid="{4DAFAA40-5A91-4326-ACA4-F5D54EF626C6}"/>
    <cellStyle name="Comma 2 7 2 5" xfId="10657" xr:uid="{55C47BA2-5CEC-4EAA-90C0-B79BE6A46468}"/>
    <cellStyle name="Comma 2 7 2 6" xfId="9351" xr:uid="{0EAC0A81-5A57-45F7-BF93-8BD2E59A577C}"/>
    <cellStyle name="Comma 2 7 2 7" xfId="16198" xr:uid="{308B3EEE-BC52-4FC0-B4CC-AD61D2508AF0}"/>
    <cellStyle name="Comma 2 7 2 8" xfId="7452" xr:uid="{9EB36E59-37D7-4D67-B537-927CE3AE0F9B}"/>
    <cellStyle name="Comma 2 7 3" xfId="7745" xr:uid="{E18ACA59-24DB-4732-9C22-401C4AEFFED4}"/>
    <cellStyle name="Comma 2 7 3 2" xfId="12384" xr:uid="{9C811B3E-64FE-4C53-9892-154CFE9C9BB6}"/>
    <cellStyle name="Comma 2 7 3 2 2" xfId="17168" xr:uid="{7822C65C-36F8-44EC-B237-FF00A6836BE4}"/>
    <cellStyle name="Comma 2 7 3 3" xfId="10982" xr:uid="{59E300C7-B777-4EBA-BA2C-EDE23FEF0C61}"/>
    <cellStyle name="Comma 2 7 3 4" xfId="9638" xr:uid="{07868F24-AC73-4A11-B530-78A914B2E308}"/>
    <cellStyle name="Comma 2 7 3 5" xfId="16291" xr:uid="{04F546BA-5D42-439A-806A-F3E595C6A9C3}"/>
    <cellStyle name="Comma 2 7 4" xfId="7564" xr:uid="{08BE2CD5-A487-491E-ADD0-248904298025}"/>
    <cellStyle name="Comma 2 7 4 2" xfId="12892" xr:uid="{FA6EA864-83F4-45D2-895F-3B5EE479932C}"/>
    <cellStyle name="Comma 2 7 4 2 2" xfId="17601" xr:uid="{7F2936D9-8B17-4540-8088-B711B659590B}"/>
    <cellStyle name="Comma 2 7 4 3" xfId="11618" xr:uid="{B1EEF87D-F62B-450D-8A6A-FBA8EC69446F}"/>
    <cellStyle name="Comma 2 7 4 4" xfId="9458" xr:uid="{7DDF60EF-8D50-4955-8ED7-F589C30129D6}"/>
    <cellStyle name="Comma 2 7 4 5" xfId="16516" xr:uid="{588FA96B-E1EA-4662-8683-BFB54620D425}"/>
    <cellStyle name="Comma 2 7 5" xfId="8067" xr:uid="{0B091DFF-327C-4FA6-BB37-FAC529905C2B}"/>
    <cellStyle name="Comma 2 7 5 2" xfId="11814" xr:uid="{082BDF8C-2A88-44B1-BDEC-DCE4B2C6E6A3}"/>
    <cellStyle name="Comma 2 7 5 3" xfId="9960" xr:uid="{ED7F456A-FE6F-460A-A1EA-2E856A7AB3C6}"/>
    <cellStyle name="Comma 2 7 5 4" xfId="16674" xr:uid="{5379D465-1ECF-40CD-A3CE-836FD138C496}"/>
    <cellStyle name="Comma 2 7 6" xfId="7188" xr:uid="{FF517EDE-0063-4E75-93E3-9F85DF2A88A4}"/>
    <cellStyle name="Comma 2 7 6 2" xfId="10387" xr:uid="{201D9F8E-3DAE-43E3-AEE9-A1A8836E7BE0}"/>
    <cellStyle name="Comma 2 7 7" xfId="8925" xr:uid="{F8C37262-B4F8-4F5C-B64B-B11F93A5B43C}"/>
    <cellStyle name="Comma 2 7 8" xfId="16096" xr:uid="{0218DC33-40DE-4D29-A13D-73F8B63DA226}"/>
    <cellStyle name="Comma 2 7 9" xfId="7086" xr:uid="{6609EE70-056F-4A2F-B442-D1C8FE5DA31D}"/>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3" xfId="11229" xr:uid="{B89FAC24-1B7A-429E-8687-45CEE1BD5283}"/>
    <cellStyle name="Comma 2 8 2 2 4" xfId="9728" xr:uid="{DDA10804-966F-4ACE-8CD3-68AAEF67F3F4}"/>
    <cellStyle name="Comma 2 8 2 2 5" xfId="16380" xr:uid="{AABC7054-E073-469D-A133-ABE9FE314198}"/>
    <cellStyle name="Comma 2 8 2 3" xfId="7654" xr:uid="{B85A93C6-42DE-40C0-ADAC-E850BCFEC307}"/>
    <cellStyle name="Comma 2 8 2 3 2" xfId="12021" xr:uid="{E870D6FB-1E7A-4697-BC33-DB3331362032}"/>
    <cellStyle name="Comma 2 8 2 3 3" xfId="9548" xr:uid="{6551C243-48A4-45AC-B1C6-C089F10FA73A}"/>
    <cellStyle name="Comma 2 8 2 3 4" xfId="16871" xr:uid="{E95191DA-FDD0-4D00-8C68-E5FFD89A5525}"/>
    <cellStyle name="Comma 2 8 2 4" xfId="8329" xr:uid="{208F58BD-2A6F-44AB-A736-42C82D6DD740}"/>
    <cellStyle name="Comma 2 8 2 4 2" xfId="10221" xr:uid="{1252D01A-3EA1-4923-9AF5-D323C4B0EB96}"/>
    <cellStyle name="Comma 2 8 2 5" xfId="10658" xr:uid="{3DBE6CB4-9CD5-4CC3-8624-A1E80199F8A4}"/>
    <cellStyle name="Comma 2 8 2 6" xfId="9352" xr:uid="{5567D8EC-B956-4F6D-ADE9-4849E40C16DF}"/>
    <cellStyle name="Comma 2 8 2 7" xfId="16199" xr:uid="{4E8E52C2-279E-4456-9C84-BE765E10DAB4}"/>
    <cellStyle name="Comma 2 8 2 8" xfId="7453" xr:uid="{9103A560-C557-49B9-8BC1-629C08E631D9}"/>
    <cellStyle name="Comma 2 8 3" xfId="7746" xr:uid="{0940184F-E1BC-4230-AE0D-876635CB54A7}"/>
    <cellStyle name="Comma 2 8 3 2" xfId="12385" xr:uid="{2C7E769D-6E53-42A9-9468-2A205891184A}"/>
    <cellStyle name="Comma 2 8 3 2 2" xfId="17169" xr:uid="{CF58D1AD-D099-49EC-87F0-9EBA93C4716F}"/>
    <cellStyle name="Comma 2 8 3 3" xfId="10983" xr:uid="{96089B76-FE34-4C8F-A144-A212F0D39FBD}"/>
    <cellStyle name="Comma 2 8 3 4" xfId="9639" xr:uid="{58F69710-AAA6-4591-A8B1-468A8456C7F7}"/>
    <cellStyle name="Comma 2 8 3 5" xfId="16292" xr:uid="{B4463AEB-AC10-47E2-9448-1979EF1331C4}"/>
    <cellStyle name="Comma 2 8 4" xfId="7565" xr:uid="{8BE4E4F1-784F-488B-A59A-A67374A07F66}"/>
    <cellStyle name="Comma 2 8 4 2" xfId="12893" xr:uid="{F2EF2893-1740-4A62-BA05-7768A7730639}"/>
    <cellStyle name="Comma 2 8 4 2 2" xfId="17602" xr:uid="{935CBCA3-33B8-43AE-899F-698345BDB777}"/>
    <cellStyle name="Comma 2 8 4 3" xfId="11619" xr:uid="{DAA262D5-E06D-4CCB-B130-61639664F9D7}"/>
    <cellStyle name="Comma 2 8 4 4" xfId="9459" xr:uid="{43532CEB-31AF-4E56-826B-7B4DA5ADA10E}"/>
    <cellStyle name="Comma 2 8 4 5" xfId="16517" xr:uid="{E1E05D3D-1E68-4A97-8C52-00285A72C381}"/>
    <cellStyle name="Comma 2 8 5" xfId="8068" xr:uid="{3B6EB7B6-9A72-4532-B2F3-DB49B7613A22}"/>
    <cellStyle name="Comma 2 8 5 2" xfId="11815" xr:uid="{E6F91180-E8E3-4574-94BE-918C2CE2B5D8}"/>
    <cellStyle name="Comma 2 8 5 3" xfId="9961" xr:uid="{9C35788E-F2CC-4A7B-9956-557C853F5558}"/>
    <cellStyle name="Comma 2 8 5 4" xfId="16675" xr:uid="{BE27AC93-9774-42C5-B800-CE1F51A30395}"/>
    <cellStyle name="Comma 2 8 6" xfId="10388" xr:uid="{17C55AD9-6FA3-42A6-A1CE-7317DB643FCC}"/>
    <cellStyle name="Comma 2 8 7" xfId="8926" xr:uid="{E31B483E-592F-428B-80DA-ED1D773198A1}"/>
    <cellStyle name="Comma 2 8 8" xfId="16097" xr:uid="{3B30B5FE-D536-4A5D-8151-293CC9DC3E72}"/>
    <cellStyle name="Comma 2 8 9" xfId="7189" xr:uid="{151D515A-A3D4-4644-AFA4-8B5367DC5F62}"/>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3" xfId="11230" xr:uid="{E4B374BD-5CC0-41F9-8DB1-B2FB90E84F12}"/>
    <cellStyle name="Comma 2 9 2 2 4" xfId="9729" xr:uid="{B5B4DEC8-E9F1-41B7-AE25-E5393A07CA87}"/>
    <cellStyle name="Comma 2 9 2 2 5" xfId="16381" xr:uid="{7335C899-FCA6-407B-A66C-64D35B106694}"/>
    <cellStyle name="Comma 2 9 2 3" xfId="7655" xr:uid="{043D21BA-2809-4212-BF93-4539C861807D}"/>
    <cellStyle name="Comma 2 9 2 3 2" xfId="12022" xr:uid="{050A8452-5260-4D60-A401-A8158739210C}"/>
    <cellStyle name="Comma 2 9 2 3 3" xfId="9549" xr:uid="{719DF5BB-FFF8-4121-8E86-546C6ED9D753}"/>
    <cellStyle name="Comma 2 9 2 3 4" xfId="16872" xr:uid="{ECB9BB55-016A-488A-AD46-E9D86F38501E}"/>
    <cellStyle name="Comma 2 9 2 4" xfId="8330" xr:uid="{C9ADC66F-D293-4DD2-8CA4-E6483DB66D39}"/>
    <cellStyle name="Comma 2 9 2 4 2" xfId="10222" xr:uid="{52827135-623B-4EDA-B288-A30727E53FC4}"/>
    <cellStyle name="Comma 2 9 2 5" xfId="10659" xr:uid="{B064F24D-FD36-4BAE-B39B-034350634B44}"/>
    <cellStyle name="Comma 2 9 2 6" xfId="9353" xr:uid="{D6869CDE-1115-44E5-AB2B-E41018EA356C}"/>
    <cellStyle name="Comma 2 9 2 7" xfId="16200" xr:uid="{911CC79D-498F-41A0-BF14-C915D2F0D8E4}"/>
    <cellStyle name="Comma 2 9 2 8" xfId="7454" xr:uid="{38197B23-3199-48EF-A993-475D4C62AC64}"/>
    <cellStyle name="Comma 2 9 3" xfId="7747" xr:uid="{E4229F4D-15C5-4E85-B00A-026C273F467D}"/>
    <cellStyle name="Comma 2 9 3 2" xfId="12386" xr:uid="{4A9B3DD6-3FCF-441C-9C46-2A0DF4389D31}"/>
    <cellStyle name="Comma 2 9 3 2 2" xfId="17170" xr:uid="{AC3E82A7-44A9-4F6F-8B14-CEDEC44BF994}"/>
    <cellStyle name="Comma 2 9 3 3" xfId="10984" xr:uid="{1D1ECD64-0877-46B0-8CA0-6E39F243CA2F}"/>
    <cellStyle name="Comma 2 9 3 4" xfId="9640" xr:uid="{0E18478F-0924-4C7F-8EE2-E0FBD75D25F3}"/>
    <cellStyle name="Comma 2 9 3 5" xfId="16293" xr:uid="{D84FDC7B-6859-4C0B-ADDA-565E9007359A}"/>
    <cellStyle name="Comma 2 9 4" xfId="7566" xr:uid="{AB136B0D-05B7-4384-8B51-14DDF29D5C9F}"/>
    <cellStyle name="Comma 2 9 4 2" xfId="12894" xr:uid="{713ECADE-78B0-4749-8D7B-C824511BACA8}"/>
    <cellStyle name="Comma 2 9 4 2 2" xfId="17603" xr:uid="{5D2E3BB0-78F9-44CB-9086-EF161C9F5186}"/>
    <cellStyle name="Comma 2 9 4 3" xfId="11620" xr:uid="{A38E8F86-6F2D-43A6-B00F-B8E2EEB76BD7}"/>
    <cellStyle name="Comma 2 9 4 4" xfId="9460" xr:uid="{B82FFEF0-308A-41FF-9CA4-4C7C64765164}"/>
    <cellStyle name="Comma 2 9 4 5" xfId="16518" xr:uid="{8607AA0C-077F-4AC8-B360-DAD19D4790BD}"/>
    <cellStyle name="Comma 2 9 5" xfId="8069" xr:uid="{005F4E07-25FC-4243-B5EE-CC6B1C0FC265}"/>
    <cellStyle name="Comma 2 9 5 2" xfId="11816" xr:uid="{701C875F-3BE0-40F4-8301-DAAA4797C37F}"/>
    <cellStyle name="Comma 2 9 5 3" xfId="9962" xr:uid="{3927EC68-E3D9-47AB-B782-E55B53A09784}"/>
    <cellStyle name="Comma 2 9 5 4" xfId="16676" xr:uid="{D8A0CA41-04C0-4463-A8F1-909AC53FC80C}"/>
    <cellStyle name="Comma 2 9 6" xfId="10389" xr:uid="{8E22EE24-7B61-4CBA-897D-D48C1E7F2600}"/>
    <cellStyle name="Comma 2 9 7" xfId="8927" xr:uid="{CEED4179-8DEF-44FA-A6E0-64CB7606CFA2}"/>
    <cellStyle name="Comma 2 9 8" xfId="16098" xr:uid="{5652F5D5-A551-4C4D-8CF2-5C1EA78DF40C}"/>
    <cellStyle name="Comma 2 9 9" xfId="7190" xr:uid="{20F76032-0AB8-4763-A812-5EB75F8421F1}"/>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3" xfId="16406" xr:uid="{AFEA00A7-F88C-43F7-8323-0FBEB3CE0AFF}"/>
    <cellStyle name="Comma 21" xfId="11358" xr:uid="{1CE66E89-309F-4D5C-9B44-DF03921DDF18}"/>
    <cellStyle name="Comma 21 2" xfId="12749" xr:uid="{0F950F79-E6CE-4A59-BF54-51A2398BF66B}"/>
    <cellStyle name="Comma 21 2 2" xfId="17524" xr:uid="{9CE7ABC2-F3BF-48F6-8F7E-FF2EEBE32E0A}"/>
    <cellStyle name="Comma 21 3" xfId="16407" xr:uid="{3741EEE4-E948-4F93-94B8-F4F793F7CDA9}"/>
    <cellStyle name="Comma 22" xfId="11726" xr:uid="{6B161353-A998-45BF-9EF8-0ED52A4976AA}"/>
    <cellStyle name="Comma 22 2" xfId="12921" xr:uid="{6062BE0A-E19C-461A-AE58-41D412F71892}"/>
    <cellStyle name="Comma 22 2 2" xfId="17619" xr:uid="{628DE646-51AA-4D1E-AB18-A22FF06F93CA}"/>
    <cellStyle name="Comma 22 3" xfId="16590" xr:uid="{1B0CF959-2334-44A2-99E2-D02C5102737B}"/>
    <cellStyle name="Comma 23" xfId="11720" xr:uid="{9ADE5621-3EB0-497C-8903-55EDE39A065C}"/>
    <cellStyle name="Comma 23 2" xfId="12919" xr:uid="{7FE32AC6-62E3-4F25-B730-DE4592DF73BE}"/>
    <cellStyle name="Comma 23 2 2" xfId="17617" xr:uid="{0615E0BB-838B-49EB-8098-B759F7791DDA}"/>
    <cellStyle name="Comma 23 3" xfId="16588" xr:uid="{53DB6920-FC11-460F-AD7D-907712682418}"/>
    <cellStyle name="Comma 24" xfId="11737" xr:uid="{8830CA6E-ADA3-4B95-B900-0B8F48D4BD13}"/>
    <cellStyle name="Comma 24 2" xfId="12929" xr:uid="{E0A1C411-640B-4256-AE66-DAC5BBB08E45}"/>
    <cellStyle name="Comma 24 2 2" xfId="17627" xr:uid="{1D0852F9-3734-4C3D-AADC-2270C3E5406D}"/>
    <cellStyle name="Comma 24 3" xfId="16598" xr:uid="{36142D42-7254-48C4-97E4-785DC7B75660}"/>
    <cellStyle name="Comma 25" xfId="11359" xr:uid="{6BC472AD-2D08-4077-9DFD-F8A334C68837}"/>
    <cellStyle name="Comma 25 2" xfId="12750" xr:uid="{55545D14-805E-455E-920A-AE9FC86D5715}"/>
    <cellStyle name="Comma 25 2 2" xfId="17525" xr:uid="{1E5BE2EF-C7D1-4962-BA1F-5E2D0037C11D}"/>
    <cellStyle name="Comma 25 3" xfId="16408" xr:uid="{766F2A73-4DFF-409F-AC51-4CA78E0A0093}"/>
    <cellStyle name="Comma 26" xfId="11360" xr:uid="{49E02458-73B2-4F96-969E-D44A4C9DE91F}"/>
    <cellStyle name="Comma 26 2" xfId="12751" xr:uid="{3060F697-C583-4BFD-A1C9-F01A234BC1B1}"/>
    <cellStyle name="Comma 26 2 2" xfId="17526" xr:uid="{CD5BB0AF-B940-48A6-9A24-7C51D72B7699}"/>
    <cellStyle name="Comma 26 3" xfId="16409" xr:uid="{0118C155-4565-457A-BEF8-897415333051}"/>
    <cellStyle name="Comma 27" xfId="5873" xr:uid="{0BEE4C75-5406-417B-BD5D-D2FD43E9AE43}"/>
    <cellStyle name="Comma 27 2" xfId="7849" xr:uid="{2C3529D7-3599-47FE-BBCE-ADA25CFB4A04}"/>
    <cellStyle name="Comma 27 2 2" xfId="12930" xr:uid="{59896CCC-6E61-44AC-98D2-511B6E9029E7}"/>
    <cellStyle name="Comma 27 2 3" xfId="9743" xr:uid="{04DA9FF1-39AB-4DA9-B1F9-3A85EDE4A49E}"/>
    <cellStyle name="Comma 27 2 4" xfId="17628" xr:uid="{6847380C-5A5C-4E8B-A1CB-759ACCC0E073}"/>
    <cellStyle name="Comma 27 3" xfId="7669" xr:uid="{63BB6061-E0C3-4C4C-B1C5-F87A6923C71E}"/>
    <cellStyle name="Comma 27 3 2" xfId="9563" xr:uid="{72941B16-E1AA-47B4-99E0-D340682F8A21}"/>
    <cellStyle name="Comma 27 4" xfId="8349" xr:uid="{36BF859F-7F0B-4992-8445-9E7E6D644AF5}"/>
    <cellStyle name="Comma 27 4 2" xfId="10240" xr:uid="{8F842E76-6F84-43AE-B685-1297F50EFC24}"/>
    <cellStyle name="Comma 27 5" xfId="11739" xr:uid="{C1826579-C2FD-4E16-B258-85B9380813C2}"/>
    <cellStyle name="Comma 27 6" xfId="9374" xr:uid="{A07B86A7-3923-4FD9-89E3-F9E27D32FA55}"/>
    <cellStyle name="Comma 27 7" xfId="16599" xr:uid="{856E369E-9950-48D4-BB16-F2FD8C94BBE6}"/>
    <cellStyle name="Comma 27 8" xfId="7475" xr:uid="{969EB4C6-48B3-40B2-8B44-7372E15A356C}"/>
    <cellStyle name="Comma 28" xfId="11929" xr:uid="{303CC00D-4739-4776-BE5B-2842A708F7F1}"/>
    <cellStyle name="Comma 28 2" xfId="16780" xr:uid="{D77416B3-61B3-49B0-A143-D8D9E873A207}"/>
    <cellStyle name="Comma 29" xfId="16122" xr:uid="{BB3FCB81-B263-4DF0-B737-060E53B782A8}"/>
    <cellStyle name="Comma 3" xfId="573" xr:uid="{8FD81DB7-70B6-4245-A159-ADD794785EE1}"/>
    <cellStyle name="Comma 3 10" xfId="8466" xr:uid="{FE84F017-AA45-4D02-A28B-4570FF4C66DE}"/>
    <cellStyle name="Comma 3 10 2" xfId="10390" xr:uid="{E207C474-9BD7-4ECF-A19E-1BB3C8E7F242}"/>
    <cellStyle name="Comma 3 11" xfId="8928" xr:uid="{C0B3BD42-3DC2-44E5-90D3-F99A1A1DE9BE}"/>
    <cellStyle name="Comma 3 12" xfId="16099" xr:uid="{002E390F-5624-4FC4-A53D-0E380EF3C43B}"/>
    <cellStyle name="Comma 3 127" xfId="7055" xr:uid="{45C47326-02A6-45BE-BD56-F21AEC36DD1E}"/>
    <cellStyle name="Comma 3 127 2" xfId="7078" xr:uid="{F9F22D13-A911-426C-8169-80E12A842FF5}"/>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3" xfId="16215" xr:uid="{51B52D65-24B5-4CAD-A3B5-2535D4B10821}"/>
    <cellStyle name="Comma 3 13 3" xfId="11930" xr:uid="{E346D426-7831-4573-9B5E-7D3D494665AB}"/>
    <cellStyle name="Comma 3 13 3 2" xfId="16781" xr:uid="{5646FD82-E59C-4554-AD45-3B2D344419BD}"/>
    <cellStyle name="Comma 3 13 4" xfId="16123" xr:uid="{61D9097B-E4BE-4D13-87B4-D2AAA06BE4D4}"/>
    <cellStyle name="Comma 3 14" xfId="6162" xr:uid="{1E34CAEA-3061-4856-9085-827DB2CE45CB}"/>
    <cellStyle name="Comma 3 2" xfId="4849" xr:uid="{05ABAAE7-800E-43A9-AB35-EAEDA2741459}"/>
    <cellStyle name="Comma 3 2 10" xfId="8520" xr:uid="{037B1980-037D-4BD0-9C21-D96D922EACA3}"/>
    <cellStyle name="Comma 3 2 11" xfId="8929" xr:uid="{5653DA00-3EB1-4B51-99E7-03C719962881}"/>
    <cellStyle name="Comma 3 2 12" xfId="16100" xr:uid="{4B25192B-F11E-4AEF-A485-1F437F614E3E}"/>
    <cellStyle name="Comma 3 2 13" xfId="6223" xr:uid="{70B5B68E-762C-461D-A8EF-8E8EFCDFFFFA}"/>
    <cellStyle name="Comma 3 2 2" xfId="4850" xr:uid="{E7CD28A4-44AA-404A-9E47-3C9E4A11C7F5}"/>
    <cellStyle name="Comma 3 2 2 10" xfId="16101" xr:uid="{17DE7B9C-AE4F-4605-9ECA-C7704ECE1B1A}"/>
    <cellStyle name="Comma 3 2 2 11" xfId="6326" xr:uid="{49E1A9F5-9A8D-4011-85FA-5A7A94B4E7FF}"/>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3" xfId="11233" xr:uid="{371BD24B-E582-477A-85EF-8193432C4010}"/>
    <cellStyle name="Comma 3 2 2 2 2 4" xfId="9732" xr:uid="{E5A1C06D-8AC0-4C46-A25B-EE41C3DDAB2E}"/>
    <cellStyle name="Comma 3 2 2 2 2 5" xfId="16384" xr:uid="{44A2E97B-1631-4131-A5C3-7F7EE7445217}"/>
    <cellStyle name="Comma 3 2 2 2 3" xfId="7658" xr:uid="{3C7BDF33-E981-4A48-86EF-0D6AB582F5FF}"/>
    <cellStyle name="Comma 3 2 2 2 3 2" xfId="12025" xr:uid="{1936B1F8-5127-4B03-894A-3A44E661B566}"/>
    <cellStyle name="Comma 3 2 2 2 3 3" xfId="9552" xr:uid="{B00D9807-08CA-44AD-82E5-CD535A9FA7D4}"/>
    <cellStyle name="Comma 3 2 2 2 3 4" xfId="16875" xr:uid="{6A3763A3-B675-418A-915B-6932862CED9C}"/>
    <cellStyle name="Comma 3 2 2 2 4" xfId="8333" xr:uid="{BD0FDF2F-32A5-4E6D-ADEE-F9281382807D}"/>
    <cellStyle name="Comma 3 2 2 2 4 2" xfId="10225" xr:uid="{479170D0-1FA2-4401-B502-D56FD43B7B7E}"/>
    <cellStyle name="Comma 3 2 2 2 5" xfId="7457" xr:uid="{AB8CEF62-F898-4594-B09A-2C4B35262853}"/>
    <cellStyle name="Comma 3 2 2 2 5 2" xfId="10662" xr:uid="{18BDDCBA-7746-4ECD-9AA8-DFCBF8F85D96}"/>
    <cellStyle name="Comma 3 2 2 2 6" xfId="8833" xr:uid="{3188449C-30FF-43B6-874C-C732E0D696F4}"/>
    <cellStyle name="Comma 3 2 2 2 7" xfId="9356" xr:uid="{9179BD94-55E5-47C8-82D9-0302FAB1BB2E}"/>
    <cellStyle name="Comma 3 2 2 2 8" xfId="16203" xr:uid="{8CB448FA-6D3A-4854-814D-7FCDDCC6D47B}"/>
    <cellStyle name="Comma 3 2 2 2 9" xfId="6755" xr:uid="{E9E6A517-1D4F-4896-90CF-E795D8F290EB}"/>
    <cellStyle name="Comma 3 2 2 3" xfId="6540" xr:uid="{6639E089-E45A-4A03-B754-82C2DED06C13}"/>
    <cellStyle name="Comma 3 2 2 3 2" xfId="7750" xr:uid="{A98CF811-E5B0-41C5-881E-E8CF6A07E63D}"/>
    <cellStyle name="Comma 3 2 2 3 2 2" xfId="12389" xr:uid="{58E58287-6FA6-4AC7-ABDB-ED73F665FADD}"/>
    <cellStyle name="Comma 3 2 2 3 2 3" xfId="17173" xr:uid="{BBD13648-F746-4739-828E-D4F1D4E26DA8}"/>
    <cellStyle name="Comma 3 2 2 3 3" xfId="10987" xr:uid="{43002A7F-9B91-4D6E-A5FA-38D1830E37BE}"/>
    <cellStyle name="Comma 3 2 2 3 4" xfId="9643" xr:uid="{9A1E5B2C-D1DE-4255-A24B-C678361A7267}"/>
    <cellStyle name="Comma 3 2 2 3 5" xfId="16296" xr:uid="{1C35B12F-9D01-4DB0-98C6-3B108C7A862D}"/>
    <cellStyle name="Comma 3 2 2 4" xfId="7569" xr:uid="{320B4A02-8978-421C-A486-83EA46A8B2A4}"/>
    <cellStyle name="Comma 3 2 2 4 2" xfId="12754" xr:uid="{31D3FDCC-2154-4979-A747-91B9640E7D53}"/>
    <cellStyle name="Comma 3 2 2 4 2 2" xfId="17529" xr:uid="{8F58D99C-010E-4E28-A14D-FE1E409333AA}"/>
    <cellStyle name="Comma 3 2 2 4 3" xfId="11363" xr:uid="{4CEEE044-DC83-4119-9959-CC2E30862E74}"/>
    <cellStyle name="Comma 3 2 2 4 4" xfId="9463" xr:uid="{D59BA87C-6FAD-4778-9B1A-E19E74679407}"/>
    <cellStyle name="Comma 3 2 2 4 5" xfId="16412" xr:uid="{81FBA4A3-81CD-4D4F-9A8A-0E1A3F4A1AD9}"/>
    <cellStyle name="Comma 3 2 2 5" xfId="8072" xr:uid="{74B955E7-0074-4AF8-ACAF-E5913D29B765}"/>
    <cellStyle name="Comma 3 2 2 5 2" xfId="11819" xr:uid="{580E1ACC-5DD3-49C2-8FC6-CA10CE39C482}"/>
    <cellStyle name="Comma 3 2 2 5 3" xfId="9965" xr:uid="{D42E0E56-2600-4CD5-B701-3FF8B608DC05}"/>
    <cellStyle name="Comma 3 2 2 5 4" xfId="16679" xr:uid="{556AA783-99E5-4C4B-89D6-F9BEE151EF9A}"/>
    <cellStyle name="Comma 3 2 2 6" xfId="7193" xr:uid="{4BA81D78-9235-47F1-932E-220E715DC40C}"/>
    <cellStyle name="Comma 3 2 2 6 2" xfId="10392" xr:uid="{EFDA6DCC-88B0-4F4B-A839-6E20E0C8AE17}"/>
    <cellStyle name="Comma 3 2 2 7" xfId="6956" xr:uid="{C4F28FEA-60C8-4F18-8130-AACAB0498BD4}"/>
    <cellStyle name="Comma 3 2 2 8" xfId="8623" xr:uid="{92BD227C-729F-4A32-AFAD-4EEA719E74F8}"/>
    <cellStyle name="Comma 3 2 2 9" xfId="8930" xr:uid="{A1589158-3E25-41A4-AB41-56C327CBD53B}"/>
    <cellStyle name="Comma 3 2 3" xfId="4851" xr:uid="{85CB9CD2-9769-4214-B097-822749C1D721}"/>
    <cellStyle name="Comma 3 2 3 10" xfId="16102" xr:uid="{28DB59B8-F4A2-42A2-B694-0285102570A1}"/>
    <cellStyle name="Comma 3 2 3 11" xfId="6652" xr:uid="{8A38500C-E9AC-4C95-A21D-C16ED799A7B2}"/>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3" xfId="11234" xr:uid="{8D9F5DB5-A373-4449-8672-2C71012B4E1A}"/>
    <cellStyle name="Comma 3 2 3 2 2 4" xfId="9733" xr:uid="{1FE31AFB-298C-4503-A22B-24F072F73272}"/>
    <cellStyle name="Comma 3 2 3 2 2 5" xfId="16385" xr:uid="{F4FF96E6-6048-4A95-926A-CADFC49F1CF4}"/>
    <cellStyle name="Comma 3 2 3 2 3" xfId="7659" xr:uid="{B716DEC6-4F41-42A2-B8B1-B9F6B97F5887}"/>
    <cellStyle name="Comma 3 2 3 2 3 2" xfId="12026" xr:uid="{3AFD1C2C-F139-44AE-9933-179D8D846A94}"/>
    <cellStyle name="Comma 3 2 3 2 3 3" xfId="9553" xr:uid="{B479A061-E964-4F7C-AD9B-F3202F777D06}"/>
    <cellStyle name="Comma 3 2 3 2 3 4" xfId="16876" xr:uid="{494C2609-8195-4BC4-9CA9-A9811B7C2A8C}"/>
    <cellStyle name="Comma 3 2 3 2 4" xfId="8334" xr:uid="{50276DFD-5287-4DF2-B747-1EB0A167A858}"/>
    <cellStyle name="Comma 3 2 3 2 4 2" xfId="10226" xr:uid="{42773E4E-A0F3-4028-8106-200E1E713751}"/>
    <cellStyle name="Comma 3 2 3 2 5" xfId="10663" xr:uid="{FA4D0A72-218E-4CF5-BFD9-512ED4D2E422}"/>
    <cellStyle name="Comma 3 2 3 2 6" xfId="9357" xr:uid="{5CD88978-7E1A-4DBC-9263-480F832F2C5D}"/>
    <cellStyle name="Comma 3 2 3 2 7" xfId="16204" xr:uid="{455FF2EB-FF9B-4128-968F-3F5D3CBAF1DC}"/>
    <cellStyle name="Comma 3 2 3 2 8" xfId="7458" xr:uid="{A1211A1A-9A07-4276-A960-D72220232E52}"/>
    <cellStyle name="Comma 3 2 3 3" xfId="7751" xr:uid="{8C4B7F9A-FD08-4C44-8919-70F5D79427AC}"/>
    <cellStyle name="Comma 3 2 3 3 2" xfId="12390" xr:uid="{7C5A3C32-D569-4300-B6EE-3F04C66D07DA}"/>
    <cellStyle name="Comma 3 2 3 3 2 2" xfId="17174" xr:uid="{D92A301E-0061-4F92-8C54-288E5BB5B03B}"/>
    <cellStyle name="Comma 3 2 3 3 3" xfId="10988" xr:uid="{5D651121-F503-4F17-826D-270128A96C3B}"/>
    <cellStyle name="Comma 3 2 3 3 4" xfId="9644" xr:uid="{FE85C766-8682-4BA2-8527-A2AB8F5D810D}"/>
    <cellStyle name="Comma 3 2 3 3 5" xfId="16297" xr:uid="{461F1407-525C-4161-9DB8-D8693C143192}"/>
    <cellStyle name="Comma 3 2 3 4" xfId="7570" xr:uid="{B8A75A7D-C1CE-4EAC-9443-D791BB068E48}"/>
    <cellStyle name="Comma 3 2 3 4 2" xfId="12895" xr:uid="{BE5BF34A-BA6C-42B4-9176-6E31772907BE}"/>
    <cellStyle name="Comma 3 2 3 4 2 2" xfId="17604" xr:uid="{51F1F4B9-DFE8-4EC0-8085-B061E20A829C}"/>
    <cellStyle name="Comma 3 2 3 4 3" xfId="11621" xr:uid="{3FF058C9-2F9C-41E1-A218-C151AC050B2E}"/>
    <cellStyle name="Comma 3 2 3 4 4" xfId="9464" xr:uid="{FD2C8F88-F717-44D0-AC5D-249100572124}"/>
    <cellStyle name="Comma 3 2 3 4 5" xfId="16519" xr:uid="{6EF4D7D9-B89C-449D-8AAC-7129E438ADB5}"/>
    <cellStyle name="Comma 3 2 3 5" xfId="8073" xr:uid="{53255FA3-BB98-4140-83C3-8ED31B902C8B}"/>
    <cellStyle name="Comma 3 2 3 5 2" xfId="11820" xr:uid="{72316833-A705-4708-A1E5-AB252D124EF4}"/>
    <cellStyle name="Comma 3 2 3 5 3" xfId="9966" xr:uid="{F6A73D4F-2C27-453E-BCD7-CD6554C98D8B}"/>
    <cellStyle name="Comma 3 2 3 5 4" xfId="16680" xr:uid="{0E9C3044-55CA-4D59-925B-0C87C7AFFB78}"/>
    <cellStyle name="Comma 3 2 3 6" xfId="7194" xr:uid="{A1EAEA40-7728-4227-AEBD-BDB711649F90}"/>
    <cellStyle name="Comma 3 2 3 6 2" xfId="10393" xr:uid="{3F3D5538-DAA8-4C6C-AF60-E8062BB96C5D}"/>
    <cellStyle name="Comma 3 2 3 7" xfId="7004" xr:uid="{A4F05006-F378-4553-8495-8F7C0FF1E9C8}"/>
    <cellStyle name="Comma 3 2 3 8" xfId="8730" xr:uid="{94839473-33F8-4387-858C-02CDEA511921}"/>
    <cellStyle name="Comma 3 2 3 9" xfId="8931" xr:uid="{EE4D403F-09A6-4446-858C-E650BF027EAA}"/>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3" xfId="11232" xr:uid="{D35DA2D7-0B61-4525-8C79-985EF5781ABA}"/>
    <cellStyle name="Comma 3 2 4 2 4" xfId="9731" xr:uid="{AD6C3F36-A1DE-40A9-A304-842406F4C495}"/>
    <cellStyle name="Comma 3 2 4 2 5" xfId="16383" xr:uid="{C74EA126-C800-4516-A934-DC30D936ECA0}"/>
    <cellStyle name="Comma 3 2 4 3" xfId="7657" xr:uid="{C2A73614-2BE8-4C14-BF1F-78BC2C32AD5B}"/>
    <cellStyle name="Comma 3 2 4 3 2" xfId="12024" xr:uid="{6F978DF4-E07B-4225-8D7A-A74061A9D3F6}"/>
    <cellStyle name="Comma 3 2 4 3 3" xfId="9551" xr:uid="{EF8D5244-2559-4FD8-B5A7-341E06F149AB}"/>
    <cellStyle name="Comma 3 2 4 3 4" xfId="16874" xr:uid="{8DB08C9B-AC72-44B2-880C-B9BCD3F7FBF5}"/>
    <cellStyle name="Comma 3 2 4 4" xfId="8332" xr:uid="{07D100BA-7483-4FFD-A039-FA95952BB3CB}"/>
    <cellStyle name="Comma 3 2 4 4 2" xfId="10224" xr:uid="{D837EF58-BD3C-470A-972D-F4815AAF967D}"/>
    <cellStyle name="Comma 3 2 4 5" xfId="7456" xr:uid="{BD588731-3F93-4D97-9AC6-6607395E0865}"/>
    <cellStyle name="Comma 3 2 4 5 2" xfId="10661" xr:uid="{AB3FF228-A51B-4C79-9AD0-EB60A1F7AB77}"/>
    <cellStyle name="Comma 3 2 4 6" xfId="9355" xr:uid="{212D2874-1A84-494D-91F6-3A707952A3CB}"/>
    <cellStyle name="Comma 3 2 4 7" xfId="16202" xr:uid="{A5A9E547-A227-4E4E-AB83-A653948B13E3}"/>
    <cellStyle name="Comma 3 2 4 8" xfId="6437" xr:uid="{AC18BC8D-0EAA-4812-AB66-C271277AE5F3}"/>
    <cellStyle name="Comma 3 2 5" xfId="7749" xr:uid="{5CECF795-BA9E-4E57-A6A6-295540D6EC07}"/>
    <cellStyle name="Comma 3 2 5 2" xfId="12388" xr:uid="{DFF5F75E-ECE2-4F89-B6B0-E1502AD2D5A6}"/>
    <cellStyle name="Comma 3 2 5 2 2" xfId="17172" xr:uid="{18DD9F91-F855-42A6-A2B9-41C93FAD1E85}"/>
    <cellStyle name="Comma 3 2 5 3" xfId="10986" xr:uid="{BFCB5DFE-043A-400D-9BEA-F0A9A76CF11B}"/>
    <cellStyle name="Comma 3 2 5 4" xfId="9642" xr:uid="{0515A648-5C95-4B4F-AFE1-0053D692412B}"/>
    <cellStyle name="Comma 3 2 5 5" xfId="16295" xr:uid="{55B6A6EC-AB8D-4C59-A5C2-757120AE41B7}"/>
    <cellStyle name="Comma 3 2 6" xfId="7568" xr:uid="{AFF73270-5C7E-496A-AB77-ACC4D9722276}"/>
    <cellStyle name="Comma 3 2 6 2" xfId="12753" xr:uid="{1ED51A3C-4991-4F76-A1AD-275396BF5DB0}"/>
    <cellStyle name="Comma 3 2 6 2 2" xfId="17528" xr:uid="{DC42F4B0-62E2-4919-8702-6B61D02E5854}"/>
    <cellStyle name="Comma 3 2 6 3" xfId="11362" xr:uid="{61544126-CF1E-440B-A728-0110714B139E}"/>
    <cellStyle name="Comma 3 2 6 4" xfId="9462" xr:uid="{117B54BB-5304-4CDE-8250-A72D3C37E446}"/>
    <cellStyle name="Comma 3 2 6 5" xfId="16411" xr:uid="{733DF7EA-6015-443A-9D31-A194EAFCF378}"/>
    <cellStyle name="Comma 3 2 7" xfId="8071" xr:uid="{DE1239E8-C716-49F7-896F-E37102415FFE}"/>
    <cellStyle name="Comma 3 2 7 2" xfId="11818" xr:uid="{64E66534-E706-417C-AE70-7548D414044C}"/>
    <cellStyle name="Comma 3 2 7 3" xfId="9964" xr:uid="{037CA1E1-FEFA-4A74-ADA3-B7375BBF579C}"/>
    <cellStyle name="Comma 3 2 7 4" xfId="16678" xr:uid="{7A9A3343-FE68-4386-991E-C2AAF736C517}"/>
    <cellStyle name="Comma 3 2 8" xfId="7192" xr:uid="{AD3CE098-6112-4225-BCE4-9A5E4F0C552A}"/>
    <cellStyle name="Comma 3 2 8 2" xfId="10391" xr:uid="{29F1CDBB-9EFA-4264-98B3-0FAE55574D45}"/>
    <cellStyle name="Comma 3 2 9" xfId="6858" xr:uid="{F69085A5-9BD6-4E8B-A356-71601205A402}"/>
    <cellStyle name="Comma 3 3" xfId="4852" xr:uid="{DD52A4A2-2DE4-401A-8714-7B0579ECB064}"/>
    <cellStyle name="Comma 3 3 10" xfId="16103" xr:uid="{92F3CEF6-0B30-4518-94FC-3F7E54A01099}"/>
    <cellStyle name="Comma 3 3 11" xfId="6276" xr:uid="{A0F2AD0E-5A31-4327-A2DD-4EC100F3ABFE}"/>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3" xfId="10787" xr:uid="{14BAA021-9937-4E2F-9B5F-3C6E0EBD6B1D}"/>
    <cellStyle name="Comma 3 3 2 2 4" xfId="9734" xr:uid="{F2255ACC-4AB0-49B4-B0E5-D9E5FCCED97F}"/>
    <cellStyle name="Comma 3 3 2 2 5" xfId="16216" xr:uid="{EFC39EA7-3F10-43A0-9E19-72DC1EFA437F}"/>
    <cellStyle name="Comma 3 3 2 3" xfId="7660" xr:uid="{D5900801-8C42-470B-BB08-243C1579DC74}"/>
    <cellStyle name="Comma 3 3 2 3 2" xfId="12644" xr:uid="{3D1D5CFD-2B9F-41DF-AB77-A61AAC9FD29F}"/>
    <cellStyle name="Comma 3 3 2 3 2 2" xfId="17419" xr:uid="{081DFEA8-4A6D-4B7E-BCB2-4A1C4CDCE36E}"/>
    <cellStyle name="Comma 3 3 2 3 3" xfId="11235" xr:uid="{C00D55FD-2269-439E-909E-45C1237B1591}"/>
    <cellStyle name="Comma 3 3 2 3 4" xfId="9554" xr:uid="{2AE35338-E50F-47A8-ACEE-4F89C280D3DE}"/>
    <cellStyle name="Comma 3 3 2 3 5" xfId="16386" xr:uid="{1591CFD4-AB8F-4130-9DAD-D4FE1AB8C7ED}"/>
    <cellStyle name="Comma 3 3 2 4" xfId="8335" xr:uid="{549E1A35-7335-47A1-A426-E798F59F9133}"/>
    <cellStyle name="Comma 3 3 2 4 2" xfId="12756" xr:uid="{4E2E5ECA-4F93-4617-8417-D132225325CB}"/>
    <cellStyle name="Comma 3 3 2 4 2 2" xfId="17531" xr:uid="{95C04DE6-368F-4CA1-BCFE-97E23612CB62}"/>
    <cellStyle name="Comma 3 3 2 4 3" xfId="11365" xr:uid="{82C697C0-D800-46C2-AD31-340755B68033}"/>
    <cellStyle name="Comma 3 3 2 4 4" xfId="10227" xr:uid="{CF728391-8FA0-4FA3-A13B-4B310ECE74C1}"/>
    <cellStyle name="Comma 3 3 2 4 5" xfId="16414" xr:uid="{BD1BD588-E5F2-459D-B802-D19452737D54}"/>
    <cellStyle name="Comma 3 3 2 5" xfId="7459" xr:uid="{081784B8-3804-4AA3-8290-A47979BAED3C}"/>
    <cellStyle name="Comma 3 3 2 5 2" xfId="11931" xr:uid="{E5983658-E8D3-41F8-9071-46B1EAEAE5F6}"/>
    <cellStyle name="Comma 3 3 2 5 3" xfId="16782" xr:uid="{6E9028D9-C1FC-4628-9984-983DE7B0D794}"/>
    <cellStyle name="Comma 3 3 2 6" xfId="8783" xr:uid="{720F0A24-A308-4FE8-A2CE-BBBE69109DF1}"/>
    <cellStyle name="Comma 3 3 2 6 2" xfId="10559" xr:uid="{564E3AE1-F617-4D6A-8038-821E9A35DBB4}"/>
    <cellStyle name="Comma 3 3 2 7" xfId="9358" xr:uid="{00FCA451-A4C8-4EEA-A2D9-A2C36C4B3BCF}"/>
    <cellStyle name="Comma 3 3 2 8" xfId="16124" xr:uid="{8715565D-DE1D-4D3E-8EF5-44582E9343A1}"/>
    <cellStyle name="Comma 3 3 2 9" xfId="6705" xr:uid="{B9F19D4E-E06D-4A05-94AC-0EA9BE39F73F}"/>
    <cellStyle name="Comma 3 3 3" xfId="6490" xr:uid="{A3B5AC16-6CB2-4636-BC12-5EE7445A0124}"/>
    <cellStyle name="Comma 3 3 3 2" xfId="7752" xr:uid="{E532D1FF-7BFC-45B8-8AF0-12CB19478918}"/>
    <cellStyle name="Comma 3 3 3 2 2" xfId="12027" xr:uid="{4E06812A-585B-437C-8C96-7AAA94A31140}"/>
    <cellStyle name="Comma 3 3 3 2 3" xfId="16877" xr:uid="{71019307-6118-408C-8C11-45B31056E1BD}"/>
    <cellStyle name="Comma 3 3 3 3" xfId="10664" xr:uid="{A8386D49-2FBB-4675-97D7-CB0F7C51B880}"/>
    <cellStyle name="Comma 3 3 3 4" xfId="9645" xr:uid="{F89FFA60-B0EC-48CB-95EC-7745495908CD}"/>
    <cellStyle name="Comma 3 3 3 5" xfId="16205" xr:uid="{058ACA63-A9BE-404C-8564-703D48F4FA22}"/>
    <cellStyle name="Comma 3 3 4" xfId="7571" xr:uid="{8F7DC0F5-A279-4655-A3D5-AD5AB89BED38}"/>
    <cellStyle name="Comma 3 3 4 2" xfId="12391" xr:uid="{5C62C41C-71E5-4CA4-AC90-3F2D23310D38}"/>
    <cellStyle name="Comma 3 3 4 2 2" xfId="17175" xr:uid="{33849DD9-7220-41C4-9F25-C0969AE2AAC7}"/>
    <cellStyle name="Comma 3 3 4 3" xfId="10989" xr:uid="{EEE9E9F4-91CD-4557-91EF-7F09A32B34DD}"/>
    <cellStyle name="Comma 3 3 4 4" xfId="9465" xr:uid="{6EDB9E01-2CB9-44FD-9A39-E452197F0B76}"/>
    <cellStyle name="Comma 3 3 4 5" xfId="16298" xr:uid="{70B63C1F-B633-482E-AF8C-25E60D6F8B07}"/>
    <cellStyle name="Comma 3 3 5" xfId="8074" xr:uid="{D3AFBE2C-7DDF-4378-BB0C-1180B11DFB4E}"/>
    <cellStyle name="Comma 3 3 5 2" xfId="12755" xr:uid="{9F290A38-D9C8-4DDE-B10C-078323A357E5}"/>
    <cellStyle name="Comma 3 3 5 2 2" xfId="17530" xr:uid="{FC01EB18-C537-4FB8-95EB-20B2C7D7C682}"/>
    <cellStyle name="Comma 3 3 5 3" xfId="11364" xr:uid="{79E5C40E-7512-4812-AEA3-1E59A3F49221}"/>
    <cellStyle name="Comma 3 3 5 4" xfId="9967" xr:uid="{624EF176-9466-486F-BD02-937F6EC2C5C6}"/>
    <cellStyle name="Comma 3 3 5 5" xfId="16413" xr:uid="{96B5612D-31AA-4596-B0B2-EEA6E80A91CA}"/>
    <cellStyle name="Comma 3 3 6" xfId="7195" xr:uid="{67B0FA48-8381-4F19-9B84-B94F267E0601}"/>
    <cellStyle name="Comma 3 3 6 2" xfId="11821" xr:uid="{E57A9934-0922-43BE-AFE7-2DBB8970D9EB}"/>
    <cellStyle name="Comma 3 3 6 3" xfId="16681" xr:uid="{61EBA11A-39B1-4283-B489-FCC063F78B98}"/>
    <cellStyle name="Comma 3 3 7" xfId="6908" xr:uid="{CFDAAC70-1689-4445-BD40-FF8DBF95D37A}"/>
    <cellStyle name="Comma 3 3 7 2" xfId="10394" xr:uid="{69A84BC7-140C-4B10-A146-520EA4B0091C}"/>
    <cellStyle name="Comma 3 3 8" xfId="8573" xr:uid="{92B31A99-5C5E-4FD7-BFC1-0C77F60BA90D}"/>
    <cellStyle name="Comma 3 3 9" xfId="8932" xr:uid="{2690DEDD-5F4E-4992-BEC7-0DDE4BCF66DF}"/>
    <cellStyle name="Comma 3 4" xfId="5853" xr:uid="{DD578C69-AECC-4B12-A9D2-D3A40A3C3BEE}"/>
    <cellStyle name="Comma 3 4 10" xfId="6598" xr:uid="{05A89C66-E03E-4C53-9458-50BB0C607719}"/>
    <cellStyle name="Comma 3 4 2" xfId="7837" xr:uid="{0BC6BA90-7D32-48BE-A856-DC8C5E082132}"/>
    <cellStyle name="Comma 3 4 2 2" xfId="12640" xr:uid="{CCB1C7EB-A216-4C0C-97A8-AC6335E511A7}"/>
    <cellStyle name="Comma 3 4 2 2 2" xfId="17415" xr:uid="{0077ACE6-A16F-4A81-BA02-E6C57C3CE229}"/>
    <cellStyle name="Comma 3 4 2 3" xfId="11231" xr:uid="{C2372C08-8F23-48E1-890F-EA9487525EA4}"/>
    <cellStyle name="Comma 3 4 2 4" xfId="9730" xr:uid="{AA28229A-4DE1-42FB-B57E-22F020C9DBAC}"/>
    <cellStyle name="Comma 3 4 2 5" xfId="16382" xr:uid="{B9000AB5-8D97-406E-BF23-B59B847B3F1A}"/>
    <cellStyle name="Comma 3 4 3" xfId="7656" xr:uid="{79630D1B-40EA-4112-844F-308978C7A86F}"/>
    <cellStyle name="Comma 3 4 3 2" xfId="12023" xr:uid="{AABEB322-0376-4F10-992E-FD921A0CEF8C}"/>
    <cellStyle name="Comma 3 4 3 3" xfId="9550" xr:uid="{9DEF8BED-65DC-4898-A9FF-C49D5E6540A9}"/>
    <cellStyle name="Comma 3 4 3 4" xfId="16873" xr:uid="{F0D529FD-0B67-4D8D-B458-8BBB75A7F16E}"/>
    <cellStyle name="Comma 3 4 4" xfId="8331" xr:uid="{FC832E59-D4AE-4245-BE0D-BAAA6F913E76}"/>
    <cellStyle name="Comma 3 4 4 2" xfId="10223" xr:uid="{277D0F15-BB69-466E-8340-F1D384221E77}"/>
    <cellStyle name="Comma 3 4 5" xfId="7455" xr:uid="{1AB4F2DB-DD5F-4F95-854C-B46B76589FE5}"/>
    <cellStyle name="Comma 3 4 5 2" xfId="10660" xr:uid="{EFC866CB-9453-42EB-81CF-30E44B2F9D76}"/>
    <cellStyle name="Comma 3 4 6" xfId="6983" xr:uid="{00647F5C-6DC1-4788-A71D-8306A778751E}"/>
    <cellStyle name="Comma 3 4 7" xfId="8676" xr:uid="{59E4C053-A14C-469B-8A05-CFDF69E6BF11}"/>
    <cellStyle name="Comma 3 4 8" xfId="9354" xr:uid="{E6C67E43-95BC-40F8-A17F-29D5E2DC4CD6}"/>
    <cellStyle name="Comma 3 4 9" xfId="16201" xr:uid="{3A0A0BFA-BC54-4F96-A352-BF0F16B6154E}"/>
    <cellStyle name="Comma 3 5" xfId="4848" xr:uid="{6F73D9EB-3C34-45D3-9608-7B180CDFB4EC}"/>
    <cellStyle name="Comma 3 5 2" xfId="7748" xr:uid="{6EE646DC-DEF5-4AF8-A031-469A851D701C}"/>
    <cellStyle name="Comma 3 5 2 2" xfId="12387" xr:uid="{303A118F-F5AE-4CE0-BDD2-681DBF9D6ECE}"/>
    <cellStyle name="Comma 3 5 2 3" xfId="17171" xr:uid="{76571472-D107-44BE-BC7F-1C9B31AE1196}"/>
    <cellStyle name="Comma 3 5 3" xfId="7038" xr:uid="{7E28B0A5-B588-4472-8B0B-2F84AF9487E7}"/>
    <cellStyle name="Comma 3 5 3 2" xfId="10985" xr:uid="{B33173DA-C4C6-40DB-B698-2BA5E766C36E}"/>
    <cellStyle name="Comma 3 5 4" xfId="9641" xr:uid="{C309F5BA-5636-49A0-9E8F-40B54B3474E3}"/>
    <cellStyle name="Comma 3 5 5" xfId="16294" xr:uid="{3DB91E51-000A-4586-BA72-83134EBF2BEA}"/>
    <cellStyle name="Comma 3 5 6" xfId="6383" xr:uid="{1ABFF200-6C1A-4078-A553-C1C37CAD9C26}"/>
    <cellStyle name="Comma 3 6" xfId="7567" xr:uid="{AB689A9C-EC51-496B-B5CB-BFF8F582A6D5}"/>
    <cellStyle name="Comma 3 6 2" xfId="12752" xr:uid="{6BCCD9DC-DD34-4A6E-881D-EE542F2ED98D}"/>
    <cellStyle name="Comma 3 6 2 2" xfId="17527" xr:uid="{B0624554-3E53-409C-90FF-ACB94A656CCF}"/>
    <cellStyle name="Comma 3 6 3" xfId="11361" xr:uid="{8C3EF6CC-7BC2-40D6-93B6-8643ECC4071E}"/>
    <cellStyle name="Comma 3 6 4" xfId="9461" xr:uid="{FEF239CD-3893-472D-994E-906CF6958887}"/>
    <cellStyle name="Comma 3 6 5" xfId="16410" xr:uid="{65978B93-53B7-4DE3-BFCA-6B1562F5F220}"/>
    <cellStyle name="Comma 3 7" xfId="8070" xr:uid="{D21C35D4-903C-40C7-8971-79EFF79BEA6F}"/>
    <cellStyle name="Comma 3 7 2" xfId="12915" xr:uid="{29747472-A7C9-48F0-8169-A3B1ADB863CB}"/>
    <cellStyle name="Comma 3 7 2 2" xfId="17613" xr:uid="{499C2039-376F-42B8-A3C3-8A340A239186}"/>
    <cellStyle name="Comma 3 7 3" xfId="11705" xr:uid="{A917AEF2-3D34-4D4A-8A2C-56ED0E123071}"/>
    <cellStyle name="Comma 3 7 4" xfId="9963" xr:uid="{3AEE6827-DC75-4134-A43D-1173DF917946}"/>
    <cellStyle name="Comma 3 7 5" xfId="16584" xr:uid="{C65AB7B3-E57D-4D58-80C6-259AA46BBAED}"/>
    <cellStyle name="Comma 3 8" xfId="7191" xr:uid="{553769DC-9258-4DF7-B7C2-C7D22867BC3C}"/>
    <cellStyle name="Comma 3 8 2" xfId="12927" xr:uid="{9F8BD285-A597-4D72-8D9F-55FF78DA84E2}"/>
    <cellStyle name="Comma 3 8 2 2" xfId="17625" xr:uid="{FC3D2493-CDF2-4AD3-9F9B-E20FECE75AD3}"/>
    <cellStyle name="Comma 3 8 3" xfId="11734" xr:uid="{68188B8B-384F-4031-BC99-6757AA840CA6}"/>
    <cellStyle name="Comma 3 8 4" xfId="16596" xr:uid="{07E55BC5-B7A3-46D0-9101-1902613B0214}"/>
    <cellStyle name="Comma 3 9" xfId="6807" xr:uid="{AC98C40E-E891-4821-9E29-BB2A5A4A4F90}"/>
    <cellStyle name="Comma 3 9 2" xfId="11817" xr:uid="{C114D47A-374E-4AB3-9E4B-8DED447148FF}"/>
    <cellStyle name="Comma 3 9 3" xfId="16677" xr:uid="{C9D9AE3B-B867-4C1D-B656-DA6C80736EDE}"/>
    <cellStyle name="Comma 3_Asset Health Themes (2)" xfId="4853" xr:uid="{9E0BF92C-E8FC-4957-B19E-55EA1C4E8F0F}"/>
    <cellStyle name="Comma 4" xfId="574" xr:uid="{10D08617-C983-41A4-A4D4-F2908DD004A5}"/>
    <cellStyle name="Comma 4 10" xfId="6548" xr:uid="{34C246FA-5EBF-48A2-8F7A-29C2FDAA4705}"/>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3" xfId="11236" xr:uid="{981F7BC6-48EA-4FCC-AC49-91A635568E0A}"/>
    <cellStyle name="Comma 4 2 2 4" xfId="9735" xr:uid="{5DC6EE6E-8606-4D91-A1A6-BB5C2D3FBA67}"/>
    <cellStyle name="Comma 4 2 2 5" xfId="16387" xr:uid="{ECC36C3D-5734-4899-AA83-F25FAC2DEFA2}"/>
    <cellStyle name="Comma 4 2 3" xfId="7661" xr:uid="{799FF180-6E81-40B3-B389-17A059A30E10}"/>
    <cellStyle name="Comma 4 2 3 2" xfId="12028" xr:uid="{E59733EB-49A9-4E62-A5CE-DFFD167C2639}"/>
    <cellStyle name="Comma 4 2 3 3" xfId="9555" xr:uid="{68D87E39-7201-46BC-ADEF-445DEE29CCEF}"/>
    <cellStyle name="Comma 4 2 3 4" xfId="16878" xr:uid="{805B2AC8-7ADF-47E3-9975-A7E8C5CC76C9}"/>
    <cellStyle name="Comma 4 2 4" xfId="8336" xr:uid="{1DD35BB0-3E56-4164-8ACA-DE44350ABE33}"/>
    <cellStyle name="Comma 4 2 4 2" xfId="10228" xr:uid="{AD8C2992-DCB3-473C-A167-552DFC098883}"/>
    <cellStyle name="Comma 4 2 5" xfId="7460" xr:uid="{57C083CB-2453-412F-827E-3242AE753D60}"/>
    <cellStyle name="Comma 4 2 5 2" xfId="10665" xr:uid="{835391E6-9916-4AE5-9AF1-D9158D77171B}"/>
    <cellStyle name="Comma 4 2 6" xfId="9359" xr:uid="{9C221704-059D-437C-AEAD-42BF2C797ABF}"/>
    <cellStyle name="Comma 4 2 7" xfId="16206" xr:uid="{30DF0EE2-4D7B-4BCD-AFF4-37A3E8830BEF}"/>
    <cellStyle name="Comma 4 2 8" xfId="7010" xr:uid="{369B8510-DC26-486F-A568-8A0349DA9399}"/>
    <cellStyle name="Comma 4 3" xfId="4854" xr:uid="{6C3AFE2B-37FC-4FA1-88B1-CC7F17F54E9C}"/>
    <cellStyle name="Comma 4 3 2" xfId="7753" xr:uid="{ECCF24AC-4734-47EA-BF2B-D80BE0E1CC68}"/>
    <cellStyle name="Comma 4 3 2 2" xfId="12392" xr:uid="{AC37CFEE-AE74-4FBB-87F4-756D932CC5F0}"/>
    <cellStyle name="Comma 4 3 2 3" xfId="17176" xr:uid="{E2D2D6C3-3C9C-43D0-9F51-5A18E26F06BE}"/>
    <cellStyle name="Comma 4 3 3" xfId="10990" xr:uid="{FD02C045-B140-413C-84DD-5BE30B8E4269}"/>
    <cellStyle name="Comma 4 3 4" xfId="9646" xr:uid="{9D6338B8-CEAF-44E1-9454-245CD9E924DD}"/>
    <cellStyle name="Comma 4 3 5" xfId="16299" xr:uid="{B1FFA86E-12F1-4EFE-A174-4D2386AA964D}"/>
    <cellStyle name="Comma 4 3 6" xfId="7040" xr:uid="{A6662D79-F0AE-4FEA-A53F-8576010426DC}"/>
    <cellStyle name="Comma 4 4" xfId="7572" xr:uid="{06583F63-E5BF-487B-9BD6-95B5E4B4ABA1}"/>
    <cellStyle name="Comma 4 4 2" xfId="12757" xr:uid="{DE0990DD-8547-44CD-98ED-6D1DBC244DDF}"/>
    <cellStyle name="Comma 4 4 2 2" xfId="17532" xr:uid="{27FEBEA0-0EB0-4201-B491-B5CC530D3753}"/>
    <cellStyle name="Comma 4 4 3" xfId="11366" xr:uid="{08364845-A512-4A11-878A-7AB898BCC854}"/>
    <cellStyle name="Comma 4 4 4" xfId="9466" xr:uid="{950A8C68-1E14-430F-8C67-F11159B59F54}"/>
    <cellStyle name="Comma 4 4 5" xfId="16415" xr:uid="{C67ADD71-E925-4FB6-AD1C-BF4E993071F2}"/>
    <cellStyle name="Comma 4 5" xfId="8075" xr:uid="{599908BF-D2E4-4E38-B098-F3AEC6938C23}"/>
    <cellStyle name="Comma 4 5 2" xfId="11822" xr:uid="{6A7463B1-B0EE-450F-BC54-AE95C5A360AE}"/>
    <cellStyle name="Comma 4 5 3" xfId="9968" xr:uid="{3FEB8F25-3476-4F8D-B28E-D82122C89FDB}"/>
    <cellStyle name="Comma 4 5 4" xfId="16682" xr:uid="{11D2CE5D-6E75-47A8-80E8-BFF9134E48C5}"/>
    <cellStyle name="Comma 4 6" xfId="7196" xr:uid="{5C8591C2-9700-490F-8FF3-133F4ED8AE48}"/>
    <cellStyle name="Comma 4 6 2" xfId="10395" xr:uid="{E13CFBD7-B9B7-4F36-A6A5-DF778893C3C0}"/>
    <cellStyle name="Comma 4 7" xfId="6989" xr:uid="{762800AE-A240-49D3-9DDF-72E031CB3C92}"/>
    <cellStyle name="Comma 4 8" xfId="8933" xr:uid="{0596E778-59BE-4A8E-B47E-BEA63B8C83A1}"/>
    <cellStyle name="Comma 4 9" xfId="16104" xr:uid="{1355FFB5-88A3-4E20-88C0-8E8FFA3267F6}"/>
    <cellStyle name="Comma 5" xfId="575" xr:uid="{F1ACC4F9-D3F4-4903-8E99-51C5DA5A34CC}"/>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3" xfId="11237" xr:uid="{6BC96C74-D082-40B0-A1DD-54554D6E067A}"/>
    <cellStyle name="Comma 5 2 2 4" xfId="9736" xr:uid="{08DDFFAE-6405-4605-B9E7-A014955D2153}"/>
    <cellStyle name="Comma 5 2 2 5" xfId="16388" xr:uid="{8B8094DF-C35B-445C-B0C3-1DE0A4298C0E}"/>
    <cellStyle name="Comma 5 2 3" xfId="7662" xr:uid="{3E2A4D0F-159D-4A1A-92BE-BD3BF7EDEAEB}"/>
    <cellStyle name="Comma 5 2 3 2" xfId="12029" xr:uid="{4641AB30-4275-40DE-B86A-37DE58B4A128}"/>
    <cellStyle name="Comma 5 2 3 3" xfId="9556" xr:uid="{0B435253-7E50-49AB-BCFF-DFAF20731292}"/>
    <cellStyle name="Comma 5 2 3 4" xfId="16879" xr:uid="{BF008FE1-BD80-4777-855F-0A83F403EF84}"/>
    <cellStyle name="Comma 5 2 4" xfId="8337" xr:uid="{A5F6B4D1-DF35-4710-BC6C-2846B825DC13}"/>
    <cellStyle name="Comma 5 2 4 2" xfId="10229" xr:uid="{B729E19A-8410-4F4C-99C8-03EA5AF02A65}"/>
    <cellStyle name="Comma 5 2 5" xfId="7461" xr:uid="{6E6072CB-0613-4C36-9049-228F9EE784C5}"/>
    <cellStyle name="Comma 5 2 5 2" xfId="10666" xr:uid="{63747ED8-70F6-4C46-9E1F-679E8018BA63}"/>
    <cellStyle name="Comma 5 2 6" xfId="9360" xr:uid="{60A3AABB-8326-41AF-A1C1-F53279D6BA3E}"/>
    <cellStyle name="Comma 5 2 7" xfId="16207" xr:uid="{BCC0431F-3E39-4E21-8136-ADC9F96556B1}"/>
    <cellStyle name="Comma 5 2 8" xfId="7012" xr:uid="{90701E9C-B1DE-4AE0-8D36-764A897C1128}"/>
    <cellStyle name="Comma 5 3" xfId="4855" xr:uid="{97643C15-70E1-41D9-9856-1F35CDF87383}"/>
    <cellStyle name="Comma 5 3 2" xfId="7754" xr:uid="{9EAABFE1-1C8F-420F-9DD7-18928BDBAC50}"/>
    <cellStyle name="Comma 5 3 2 2" xfId="12393" xr:uid="{D6D96CA6-36BF-4DFF-BEFA-A6BBD5F86B36}"/>
    <cellStyle name="Comma 5 3 2 3" xfId="17177" xr:uid="{BDF473B6-4187-4D5A-917D-2DA7DEBE3BBF}"/>
    <cellStyle name="Comma 5 3 3" xfId="10991" xr:uid="{1B8FB008-756A-4531-BBEF-6AEBC073370D}"/>
    <cellStyle name="Comma 5 3 4" xfId="9647" xr:uid="{B169BEFB-7B2B-4DD1-B9F9-77279BD540C6}"/>
    <cellStyle name="Comma 5 3 5" xfId="16300" xr:uid="{AD33C75A-AC2E-49EC-96CB-BD8304F7B904}"/>
    <cellStyle name="Comma 5 3 6" xfId="7042" xr:uid="{2D2384E0-2CEC-486A-BA6E-EAF12192B2DC}"/>
    <cellStyle name="Comma 5 4" xfId="7573" xr:uid="{42B5DA3F-C21B-468E-AF75-81A9575A8087}"/>
    <cellStyle name="Comma 5 4 2" xfId="12758" xr:uid="{4E3120FF-3100-4712-BD99-011FBFF3B88A}"/>
    <cellStyle name="Comma 5 4 2 2" xfId="17533" xr:uid="{29690CE7-7CAA-403D-927D-9367B3CB90F8}"/>
    <cellStyle name="Comma 5 4 3" xfId="11367" xr:uid="{5592DC98-3FCA-4625-A4D7-8F8E54D8EE62}"/>
    <cellStyle name="Comma 5 4 4" xfId="9467" xr:uid="{C050D205-D702-4565-9595-D1B7132E8426}"/>
    <cellStyle name="Comma 5 4 5" xfId="16416" xr:uid="{9108F05E-E5C4-4FA9-9B20-5B2DA44E7AA7}"/>
    <cellStyle name="Comma 5 5" xfId="8076" xr:uid="{4747DAFB-9BED-40E9-A7F0-58FC05BB12DD}"/>
    <cellStyle name="Comma 5 5 2" xfId="11823" xr:uid="{1228C62A-F6B8-4E63-9168-7089F548329E}"/>
    <cellStyle name="Comma 5 5 3" xfId="9969" xr:uid="{189740AB-DE99-4D0D-9F71-9DEE0CF91C02}"/>
    <cellStyle name="Comma 5 5 4" xfId="16683" xr:uid="{E410F7DF-C4BB-4CD8-87D5-AC8600E61F95}"/>
    <cellStyle name="Comma 5 6" xfId="7197" xr:uid="{D6F338EE-44A0-4CE3-B02D-81233BAAB1AF}"/>
    <cellStyle name="Comma 5 6 2" xfId="10396" xr:uid="{5F409C00-4EAC-4CD8-ACD1-52D0DB1E59E4}"/>
    <cellStyle name="Comma 5 7" xfId="8934" xr:uid="{6ECB593F-2AC5-4EF8-BA5A-E9BEF8EEB66F}"/>
    <cellStyle name="Comma 5 8" xfId="16105" xr:uid="{0C37CAC5-8AF8-40AC-8F26-0826A45EE74E}"/>
    <cellStyle name="Comma 5 9" xfId="6991" xr:uid="{0CC81EE9-9ED6-4B3C-9308-F1F18C794765}"/>
    <cellStyle name="Comma 6" xfId="576" xr:uid="{C9619571-D120-4258-A9EF-FE080D43B45E}"/>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3" xfId="11156" xr:uid="{25CEC9CD-6664-4435-BE6E-725CD3DCA2DB}"/>
    <cellStyle name="Comma 6 2 2 4" xfId="9655" xr:uid="{938D0EA8-10DD-4C91-A094-AB2232819849}"/>
    <cellStyle name="Comma 6 2 2 5" xfId="16307" xr:uid="{37168B4F-AA4D-4F3B-BC6C-E65512EC1746}"/>
    <cellStyle name="Comma 6 2 2 6" xfId="7762" xr:uid="{880BFA42-A623-4DF2-B9F2-51F8C0E9EC2C}"/>
    <cellStyle name="Comma 6 2 3" xfId="7581" xr:uid="{FD90334F-C6E3-4B44-B0BD-F727388DBE34}"/>
    <cellStyle name="Comma 6 2 3 2" xfId="11945" xr:uid="{85192819-0C3D-4E9C-9484-67EF63677116}"/>
    <cellStyle name="Comma 6 2 3 3" xfId="9475" xr:uid="{B8ABCB9D-0386-4541-AFD5-56FBF03CE602}"/>
    <cellStyle name="Comma 6 2 3 4" xfId="16796" xr:uid="{D75629B9-8BBE-4A06-ACD2-5DC9C5839283}"/>
    <cellStyle name="Comma 6 2 4" xfId="8255" xr:uid="{1EF8CF15-CC2B-4B5F-8216-D34372CD207C}"/>
    <cellStyle name="Comma 6 2 4 2" xfId="10147" xr:uid="{ECE11AE5-BD00-4DF8-861A-A05FF3ED421D}"/>
    <cellStyle name="Comma 6 2 5" xfId="7380" xr:uid="{1CA0F58A-A97B-4C6B-84E7-B243862E57B5}"/>
    <cellStyle name="Comma 6 2 5 2" xfId="10582" xr:uid="{55837DB9-5B12-49DF-8543-36FB15B6940B}"/>
    <cellStyle name="Comma 6 2 6" xfId="9279" xr:uid="{74FA4498-95B2-4B4B-AFB3-1F05C25F91AB}"/>
    <cellStyle name="Comma 6 2 7" xfId="16126" xr:uid="{7C84C3CF-A8BD-41AD-8C05-28CD70734F2E}"/>
    <cellStyle name="Comma 6 2 8" xfId="7014" xr:uid="{872A68BA-8180-4405-A8AC-46C9DEC8CD86}"/>
    <cellStyle name="Comma 6 3" xfId="4529" xr:uid="{A9EA4E59-4816-4364-BBCB-13699CC51659}"/>
    <cellStyle name="Comma 6 3 2" xfId="7671" xr:uid="{CDF6B51B-A576-4CBC-B43E-0C49DB04D9FB}"/>
    <cellStyle name="Comma 6 3 2 2" xfId="12300" xr:uid="{90F1FA85-8950-4B0C-870F-A351E4322BAD}"/>
    <cellStyle name="Comma 6 3 2 3" xfId="17084" xr:uid="{529291E0-F568-48CA-80EA-7AFF08264558}"/>
    <cellStyle name="Comma 6 3 3" xfId="10897" xr:uid="{EB96BE89-AA72-4602-97B2-FF5CC5025444}"/>
    <cellStyle name="Comma 6 3 4" xfId="9565" xr:uid="{2C4ECDA3-5E63-474F-B79C-447767935C2D}"/>
    <cellStyle name="Comma 6 3 5" xfId="16219" xr:uid="{EF2162C8-C67E-407A-AA63-00F1AC25E663}"/>
    <cellStyle name="Comma 6 3 6" xfId="7044" xr:uid="{93EF176E-5BB6-44A5-AC8B-12922E6C4CC2}"/>
    <cellStyle name="Comma 6 4" xfId="7490" xr:uid="{F0E8F44A-EF7B-4494-8308-2063F18E35B6}"/>
    <cellStyle name="Comma 6 4 2" xfId="12759" xr:uid="{3B68B31D-8F11-4088-8C89-72059BB8429B}"/>
    <cellStyle name="Comma 6 4 2 2" xfId="17534" xr:uid="{9A4D85F9-44AF-4154-AD3C-1A38371F6DCB}"/>
    <cellStyle name="Comma 6 4 3" xfId="11368" xr:uid="{DC3D0537-2603-43B5-95D0-D756F8AD60F7}"/>
    <cellStyle name="Comma 6 4 4" xfId="9385" xr:uid="{B748FF53-FE37-49E2-9311-9507727F6DBD}"/>
    <cellStyle name="Comma 6 4 5" xfId="16417" xr:uid="{5B6F477F-56DF-4A56-981F-C08CB9072F00}"/>
    <cellStyle name="Comma 6 5" xfId="7855" xr:uid="{BD9092E0-B172-482D-944A-141DAC4EE365}"/>
    <cellStyle name="Comma 6 5 2" xfId="11741" xr:uid="{60B14823-C779-4A76-814D-B3DBC23C237B}"/>
    <cellStyle name="Comma 6 5 3" xfId="9749" xr:uid="{037AFD2F-5782-46AC-8683-E0A229D5744C}"/>
    <cellStyle name="Comma 6 5 4" xfId="16601" xr:uid="{A02E6FE5-5E71-4CA2-A545-A6D54496F7E5}"/>
    <cellStyle name="Comma 6 6" xfId="7101" xr:uid="{64A7CE6C-B263-43A7-8396-99F3B90D741D}"/>
    <cellStyle name="Comma 6 6 2" xfId="10312" xr:uid="{1ABB5184-0038-4924-9D8B-15039856B11A}"/>
    <cellStyle name="Comma 6 7" xfId="8846" xr:uid="{7684630E-C617-4B45-A9E0-681635BAFE3B}"/>
    <cellStyle name="Comma 6 8" xfId="16024" xr:uid="{D85FF957-4B4C-448E-8A60-33CE357ED0B9}"/>
    <cellStyle name="Comma 6 9" xfId="6993" xr:uid="{FECAAE07-B3FC-4097-A46A-1F5A9DE8D6BE}"/>
    <cellStyle name="Comma 7" xfId="578" xr:uid="{705CAD76-05C1-4E2F-8314-ECCD903EB3EA}"/>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3" xfId="11238" xr:uid="{1FCB5CD1-85B0-4D6C-8F6D-A157807BC50E}"/>
    <cellStyle name="Comma 7 2 2 4" xfId="9737" xr:uid="{1E649D2C-B025-4193-BB5D-9769CD277A85}"/>
    <cellStyle name="Comma 7 2 2 5" xfId="16389" xr:uid="{BC2A2060-6C5E-4B5D-A374-CA998BEA4B8D}"/>
    <cellStyle name="Comma 7 2 2 6" xfId="7844" xr:uid="{A5DF9B15-5568-4E2B-A810-B0428065C1E6}"/>
    <cellStyle name="Comma 7 2 3" xfId="7663" xr:uid="{13E044C9-E212-4FC2-9389-5FB93C5268E6}"/>
    <cellStyle name="Comma 7 2 3 2" xfId="12030" xr:uid="{841507F4-AAAF-4591-A028-BEF6569A6739}"/>
    <cellStyle name="Comma 7 2 3 3" xfId="9557" xr:uid="{D76FDE9C-DE5E-4D7D-825F-E735B7C6503D}"/>
    <cellStyle name="Comma 7 2 3 4" xfId="16880" xr:uid="{A504F9CB-C149-464C-9774-2E6CB201F5F1}"/>
    <cellStyle name="Comma 7 2 4" xfId="8338" xr:uid="{E4A0EC1D-54E5-4476-859B-DB40F98785F6}"/>
    <cellStyle name="Comma 7 2 4 2" xfId="10230" xr:uid="{3BD6D253-0A44-4EB7-BA84-4B16ED1B1DE5}"/>
    <cellStyle name="Comma 7 2 5" xfId="7462" xr:uid="{CB6B75E6-F5F7-4BCE-B185-B79855310C72}"/>
    <cellStyle name="Comma 7 2 5 2" xfId="10667" xr:uid="{55A10401-46FB-4DE6-83DE-FBCA95D598D7}"/>
    <cellStyle name="Comma 7 2 6" xfId="9361" xr:uid="{9F7BA298-64AE-4FA4-B51F-36F95ACC17FF}"/>
    <cellStyle name="Comma 7 2 7" xfId="16208" xr:uid="{76699C5D-503B-49CB-832C-4BCB06835723}"/>
    <cellStyle name="Comma 7 2 8" xfId="7016" xr:uid="{C6BB4DB4-EC3B-42E3-918B-DCC0AC213D02}"/>
    <cellStyle name="Comma 7 3" xfId="4856" xr:uid="{70C984D6-03AB-4134-90CC-BD01804EFA61}"/>
    <cellStyle name="Comma 7 3 2" xfId="7755" xr:uid="{C1805C49-C9DC-4E96-AF33-19FD84D03CBD}"/>
    <cellStyle name="Comma 7 3 2 2" xfId="12394" xr:uid="{BDEE6F56-E6DF-4C58-A839-5AD10DBBF237}"/>
    <cellStyle name="Comma 7 3 2 3" xfId="17178" xr:uid="{E44D9C62-E5FE-410B-9431-1E7CD7DB0FDC}"/>
    <cellStyle name="Comma 7 3 3" xfId="10992" xr:uid="{EC82FF81-5938-4ADB-9854-E343878DEB0E}"/>
    <cellStyle name="Comma 7 3 4" xfId="9648" xr:uid="{AE7562A4-8209-4423-83BA-35B3956D33FD}"/>
    <cellStyle name="Comma 7 3 5" xfId="16301" xr:uid="{08378526-DD31-4525-B732-FE3D84E0416A}"/>
    <cellStyle name="Comma 7 3 6" xfId="7046" xr:uid="{5990F2CB-0A4F-4738-A4CD-C875243E6AEC}"/>
    <cellStyle name="Comma 7 4" xfId="7574" xr:uid="{4BC4D71C-4BB9-413A-8379-16B6BB7FACDA}"/>
    <cellStyle name="Comma 7 4 2" xfId="12760" xr:uid="{3E3B9359-E5FA-4AB7-8ACA-45D7A2D3A9C0}"/>
    <cellStyle name="Comma 7 4 2 2" xfId="17535" xr:uid="{C5F67FB4-AA58-4D72-903A-D64CB636AA81}"/>
    <cellStyle name="Comma 7 4 3" xfId="11369" xr:uid="{6135EE8B-8A8A-4ECF-9EDC-DBE82FE8BAB8}"/>
    <cellStyle name="Comma 7 4 4" xfId="9468" xr:uid="{2EE4462B-084F-42D5-A473-50EF464342FA}"/>
    <cellStyle name="Comma 7 4 5" xfId="16418" xr:uid="{8E8964E1-5C84-42B0-84F0-5F7F83695D84}"/>
    <cellStyle name="Comma 7 5" xfId="8077" xr:uid="{7B68C93D-B534-4AD0-BD30-7A8642666FA5}"/>
    <cellStyle name="Comma 7 5 2" xfId="11824" xr:uid="{A9C2805B-8CE7-452E-BCB8-D5B03AC33797}"/>
    <cellStyle name="Comma 7 5 3" xfId="9970" xr:uid="{5ECAB8F1-EF5D-48E2-8EBE-4912EF539772}"/>
    <cellStyle name="Comma 7 5 4" xfId="16684" xr:uid="{CBCC6C92-30DC-48B5-BE02-C5D5188C23A9}"/>
    <cellStyle name="Comma 7 6" xfId="7198" xr:uid="{A0B70218-C19E-4C8E-B3D1-4D8976FB6B33}"/>
    <cellStyle name="Comma 7 6 2" xfId="10397" xr:uid="{54CF49E5-1BD0-498A-97F1-2F6178BD6914}"/>
    <cellStyle name="Comma 7 7" xfId="8935" xr:uid="{2847AC25-60A9-4E80-89CC-D3218A7F2DC4}"/>
    <cellStyle name="Comma 7 8" xfId="16106" xr:uid="{27017AEF-DECC-4179-ADF3-742EBA65EA33}"/>
    <cellStyle name="Comma 7 9" xfId="6996" xr:uid="{482383C4-989B-441E-938D-3E5599EE171D}"/>
    <cellStyle name="Comma 8" xfId="580" xr:uid="{C1F07642-3DAC-47FF-ADE1-A4A2D49FF87E}"/>
    <cellStyle name="Comma 8 10" xfId="16107" xr:uid="{425C9FB0-0720-4248-B14F-DDBBE2A5AEC4}"/>
    <cellStyle name="Comma 8 11" xfId="6998" xr:uid="{C444F246-6174-4572-80E3-D760A5489008}"/>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3" xfId="11240" xr:uid="{F1F9BF03-856B-4E7B-B0C9-601A22837EA5}"/>
    <cellStyle name="Comma 8 2 2 2 4" xfId="9739" xr:uid="{974870CE-A453-46F8-B618-DE9CBF0DE0C1}"/>
    <cellStyle name="Comma 8 2 2 2 5" xfId="16391" xr:uid="{D1111BA4-3B7C-4B16-9C36-C99C8C4F6E5C}"/>
    <cellStyle name="Comma 8 2 2 3" xfId="7665" xr:uid="{E9012653-FA99-49C7-AE97-E156BAEEE84B}"/>
    <cellStyle name="Comma 8 2 2 3 2" xfId="12032" xr:uid="{0D87BCCE-B034-4ABE-B38D-7BB4D0505AC9}"/>
    <cellStyle name="Comma 8 2 2 3 3" xfId="9559" xr:uid="{9EEC69F6-BCDD-467C-B522-06C69B41E4F1}"/>
    <cellStyle name="Comma 8 2 2 3 4" xfId="16882" xr:uid="{2634F086-3C95-4712-9F63-3FF1F3C1203A}"/>
    <cellStyle name="Comma 8 2 2 4" xfId="8340" xr:uid="{950E9CD7-F5E6-45A1-AE9C-2162727097D2}"/>
    <cellStyle name="Comma 8 2 2 4 2" xfId="10232" xr:uid="{D74DDC8C-31EA-41D6-BA25-2C8AB79CF881}"/>
    <cellStyle name="Comma 8 2 2 5" xfId="10669" xr:uid="{74FDC073-A9F8-4027-844E-3C1EB777C853}"/>
    <cellStyle name="Comma 8 2 2 6" xfId="9363" xr:uid="{3BD9D243-5DE6-4F76-90DE-4D50C6F641E6}"/>
    <cellStyle name="Comma 8 2 2 7" xfId="16210" xr:uid="{00E03D58-D949-4E68-882C-617B085BDF20}"/>
    <cellStyle name="Comma 8 2 2 8" xfId="7464" xr:uid="{09522C34-8C68-457B-959A-90ACEAE5177E}"/>
    <cellStyle name="Comma 8 2 3" xfId="7757" xr:uid="{C8DF7C69-4175-4671-B635-1D49D2EEE5C5}"/>
    <cellStyle name="Comma 8 2 3 2" xfId="12396" xr:uid="{4B1B5198-378F-4ADC-AE85-6171CE68E0CD}"/>
    <cellStyle name="Comma 8 2 3 2 2" xfId="17180" xr:uid="{DCDE63C8-E1AD-4778-983B-CAD97D3866F8}"/>
    <cellStyle name="Comma 8 2 3 3" xfId="10994" xr:uid="{807A33FC-3BBF-4388-BE43-B926044D21BE}"/>
    <cellStyle name="Comma 8 2 3 4" xfId="9650" xr:uid="{9D4F7884-3BEB-4D77-BD87-9D75C9D232FA}"/>
    <cellStyle name="Comma 8 2 3 5" xfId="16303" xr:uid="{860C9A5A-1E61-4877-86D1-7D5BC3408E26}"/>
    <cellStyle name="Comma 8 2 4" xfId="7576" xr:uid="{1168E5C4-4656-4D62-9258-C0269DCEFEEE}"/>
    <cellStyle name="Comma 8 2 4 2" xfId="12896" xr:uid="{D8C0227B-D8EB-4D8D-87B5-A75FE998C7B7}"/>
    <cellStyle name="Comma 8 2 4 2 2" xfId="17605" xr:uid="{25BBF543-F017-402F-AF52-7E22BA8D8D5D}"/>
    <cellStyle name="Comma 8 2 4 3" xfId="11622" xr:uid="{8D27316E-4ADA-42C4-A957-05ACD9F53B9F}"/>
    <cellStyle name="Comma 8 2 4 4" xfId="9470" xr:uid="{4548B349-8961-42F9-8CD0-D87FC1E7946C}"/>
    <cellStyle name="Comma 8 2 4 5" xfId="16520" xr:uid="{D50D5B2B-061F-4F18-BDF9-E537B9474D65}"/>
    <cellStyle name="Comma 8 2 5" xfId="8079" xr:uid="{599BE127-754C-4D33-9F05-F1E8CE05969F}"/>
    <cellStyle name="Comma 8 2 5 2" xfId="11826" xr:uid="{BDB7E5B7-471A-46D1-8575-09055D6A07EA}"/>
    <cellStyle name="Comma 8 2 5 3" xfId="9972" xr:uid="{AF7883AD-B876-4571-AF1C-06400AFB644D}"/>
    <cellStyle name="Comma 8 2 5 4" xfId="16686" xr:uid="{0E134733-4D13-41AB-99F5-F7BD047432B4}"/>
    <cellStyle name="Comma 8 2 6" xfId="10399" xr:uid="{8BD607B6-EE98-445A-AD75-570846FF70E3}"/>
    <cellStyle name="Comma 8 2 7" xfId="8937" xr:uid="{34618CD6-374E-41AD-8393-CA6F28B401CE}"/>
    <cellStyle name="Comma 8 2 8" xfId="16108" xr:uid="{C70D5E3D-EC04-4DA4-926C-114256C9BA50}"/>
    <cellStyle name="Comma 8 2 9" xfId="7200" xr:uid="{7ECF9F57-D9EB-452D-87D6-0A39C94F7FF6}"/>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3" xfId="11241" xr:uid="{73CEF819-0BDC-48F3-B09D-C9E02091447A}"/>
    <cellStyle name="Comma 8 3 2 2 4" xfId="9740" xr:uid="{1B108C76-C4A4-4F19-AB8D-E1342FC732BA}"/>
    <cellStyle name="Comma 8 3 2 2 5" xfId="16392" xr:uid="{D997C528-8B71-460D-A90C-FD8693EDAD87}"/>
    <cellStyle name="Comma 8 3 2 3" xfId="7666" xr:uid="{411BAD19-99E4-4F58-BDE4-E2AA422C933B}"/>
    <cellStyle name="Comma 8 3 2 3 2" xfId="12033" xr:uid="{0159068B-71A3-4BC7-88B0-F51C45ADCEC7}"/>
    <cellStyle name="Comma 8 3 2 3 3" xfId="9560" xr:uid="{CCF1C63E-9246-4547-903B-085EC1EA7DAB}"/>
    <cellStyle name="Comma 8 3 2 3 4" xfId="16883" xr:uid="{C92E3600-2AD0-4750-AA8F-7E890AA76261}"/>
    <cellStyle name="Comma 8 3 2 4" xfId="8341" xr:uid="{E9CB14CC-CAFC-4B53-A1E1-DB540F8EBAA2}"/>
    <cellStyle name="Comma 8 3 2 4 2" xfId="10233" xr:uid="{42830E85-7B31-41CE-BFCB-C22800C6EB1C}"/>
    <cellStyle name="Comma 8 3 2 5" xfId="10670" xr:uid="{0261E54A-8F58-4428-9E22-26318DBAD9A9}"/>
    <cellStyle name="Comma 8 3 2 6" xfId="9364" xr:uid="{FA35DC0B-B2D0-4693-89F0-879AC63BCD80}"/>
    <cellStyle name="Comma 8 3 2 7" xfId="16211" xr:uid="{FAD18B11-363B-48DB-9D42-86320F626458}"/>
    <cellStyle name="Comma 8 3 2 8" xfId="7465" xr:uid="{6C2F4F2C-D101-4033-A7AB-9C44C6BE2427}"/>
    <cellStyle name="Comma 8 3 3" xfId="7758" xr:uid="{EEE24E9D-4F50-4666-8CB3-B456CF6E9477}"/>
    <cellStyle name="Comma 8 3 3 2" xfId="12397" xr:uid="{DDCCC3CC-A6AC-4D15-9464-6F97DD0AB409}"/>
    <cellStyle name="Comma 8 3 3 2 2" xfId="17181" xr:uid="{A449603A-19CE-494A-B7BD-5315FAD950C5}"/>
    <cellStyle name="Comma 8 3 3 3" xfId="10995" xr:uid="{88DEC550-64E2-4A39-905D-B089B06A57D6}"/>
    <cellStyle name="Comma 8 3 3 4" xfId="9651" xr:uid="{6BB0E33B-FEB2-4AD2-9CE5-55612C8DC337}"/>
    <cellStyle name="Comma 8 3 3 5" xfId="16304" xr:uid="{7E47CB57-2F4A-43BC-8E36-3BAFF47C9A24}"/>
    <cellStyle name="Comma 8 3 4" xfId="7577" xr:uid="{7B5A0D84-B310-409A-9AD1-1F626BB289AD}"/>
    <cellStyle name="Comma 8 3 4 2" xfId="12897" xr:uid="{687982D6-EBF2-4CFD-A2F5-0D0A5808C280}"/>
    <cellStyle name="Comma 8 3 4 2 2" xfId="17606" xr:uid="{7AA8ECC7-E717-4F37-B860-E8E243A29B99}"/>
    <cellStyle name="Comma 8 3 4 3" xfId="11623" xr:uid="{45AD5B10-8F49-4D34-B0DF-4B50C9379C3F}"/>
    <cellStyle name="Comma 8 3 4 4" xfId="9471" xr:uid="{7B8F47E5-3385-419F-9C7D-C3BC32A1B829}"/>
    <cellStyle name="Comma 8 3 4 5" xfId="16521" xr:uid="{EE0168A8-4381-45CC-BAA2-1CDD9462B655}"/>
    <cellStyle name="Comma 8 3 5" xfId="8080" xr:uid="{40649B3B-77BA-4A2A-B9BB-C871C485F65B}"/>
    <cellStyle name="Comma 8 3 5 2" xfId="11827" xr:uid="{68483C1E-4344-4D72-B6E4-D6D66EB885C1}"/>
    <cellStyle name="Comma 8 3 5 3" xfId="9973" xr:uid="{F3A6F819-C18D-443A-B62C-F51834480A64}"/>
    <cellStyle name="Comma 8 3 5 4" xfId="16687" xr:uid="{DAE7D2AD-60C3-48E4-8237-2D0695A7EE45}"/>
    <cellStyle name="Comma 8 3 6" xfId="10400" xr:uid="{43230F95-F638-40F5-B954-6A9AA8CF62EA}"/>
    <cellStyle name="Comma 8 3 7" xfId="8938" xr:uid="{2AAD88E9-8E29-40DE-BB27-1E1B3F9EAF64}"/>
    <cellStyle name="Comma 8 3 8" xfId="16109" xr:uid="{0131C556-DF77-4A75-B6ED-37D5EE54E8D4}"/>
    <cellStyle name="Comma 8 3 9" xfId="7201" xr:uid="{53561AC0-A4D7-448F-B697-280CC97EC08D}"/>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3" xfId="11239" xr:uid="{F119224B-C7A0-4A43-BEDF-6B75D75C66C4}"/>
    <cellStyle name="Comma 8 4 2 4" xfId="9738" xr:uid="{CB2EC35D-483E-4645-84EF-5795E692D16D}"/>
    <cellStyle name="Comma 8 4 2 5" xfId="16390" xr:uid="{58672251-377F-4E74-BE61-38EE3C24F3BA}"/>
    <cellStyle name="Comma 8 4 3" xfId="7664" xr:uid="{CA99859C-0010-40E7-9A48-6F09F76682C7}"/>
    <cellStyle name="Comma 8 4 3 2" xfId="12031" xr:uid="{68A8ED87-F867-41A4-892E-B7B8B384A7C5}"/>
    <cellStyle name="Comma 8 4 3 3" xfId="9558" xr:uid="{2123BB8E-3203-442D-AF97-735C2B8E61AB}"/>
    <cellStyle name="Comma 8 4 3 4" xfId="16881" xr:uid="{38F2B71E-CDB6-42D6-862E-281A80D212AA}"/>
    <cellStyle name="Comma 8 4 4" xfId="8339" xr:uid="{2CC3DEF0-59EA-4CD1-96F7-2855164ECCA0}"/>
    <cellStyle name="Comma 8 4 4 2" xfId="10231" xr:uid="{C0F99E71-2CFE-46AC-8A86-F27EEF9CFAF8}"/>
    <cellStyle name="Comma 8 4 5" xfId="10668" xr:uid="{2BA15800-8905-413F-8B41-1C3F578B7AD1}"/>
    <cellStyle name="Comma 8 4 6" xfId="9362" xr:uid="{E5CC9147-3EA4-4AB2-BE4E-D4EB12588CD1}"/>
    <cellStyle name="Comma 8 4 7" xfId="16209" xr:uid="{D22CE2E6-DCD2-4B1A-B932-17A73D48E845}"/>
    <cellStyle name="Comma 8 4 8" xfId="7463" xr:uid="{D8C3B888-9AC2-478B-8FFB-0880DE49C1D4}"/>
    <cellStyle name="Comma 8 5" xfId="4857" xr:uid="{2DE14785-AC49-4DE2-AA04-80FA54ADAE95}"/>
    <cellStyle name="Comma 8 5 2" xfId="12395" xr:uid="{B410103E-FCF1-43FA-BAA2-DE999F9798E5}"/>
    <cellStyle name="Comma 8 5 2 2" xfId="17179" xr:uid="{1AECA919-FB22-4849-9BDB-9739C13857F7}"/>
    <cellStyle name="Comma 8 5 3" xfId="10993" xr:uid="{2AC669B3-0CC0-4486-9E84-53DBD40029EF}"/>
    <cellStyle name="Comma 8 5 4" xfId="9649" xr:uid="{E9B21C28-01DD-4129-87E4-D54F380070E1}"/>
    <cellStyle name="Comma 8 5 5" xfId="16302" xr:uid="{20DAD1A4-6266-443D-8062-9331545D8AE2}"/>
    <cellStyle name="Comma 8 5 6" xfId="7756" xr:uid="{8459F4D0-45F6-417A-A81A-41B966141B41}"/>
    <cellStyle name="Comma 8 6" xfId="7575" xr:uid="{98BB1C97-36C0-4F83-9961-0B139098BDF1}"/>
    <cellStyle name="Comma 8 6 2" xfId="12761" xr:uid="{221D5082-C346-4291-B29B-4288CE06F8A5}"/>
    <cellStyle name="Comma 8 6 2 2" xfId="17536" xr:uid="{BDBB7EAA-49D2-4340-BFF7-DEDFF9F91027}"/>
    <cellStyle name="Comma 8 6 3" xfId="11370" xr:uid="{7FD60BAB-7FD9-45FF-BED9-7A1A7F89FD1A}"/>
    <cellStyle name="Comma 8 6 4" xfId="9469" xr:uid="{D1685349-BD5C-4C69-965A-E846A6EBD723}"/>
    <cellStyle name="Comma 8 6 5" xfId="16419" xr:uid="{E01DE334-6DC4-4A4A-83A3-6836A7FF50DA}"/>
    <cellStyle name="Comma 8 7" xfId="8078" xr:uid="{2659A534-9BCC-4292-8FB1-844B14445F7D}"/>
    <cellStyle name="Comma 8 7 2" xfId="11825" xr:uid="{66A7FDBB-6AD7-4E10-A074-EB56C478987E}"/>
    <cellStyle name="Comma 8 7 3" xfId="9971" xr:uid="{4039A2B3-4897-40BA-9818-34377C891977}"/>
    <cellStyle name="Comma 8 7 4" xfId="16685" xr:uid="{6E12E19A-4D1F-4E9A-9258-232E77DDDB5F}"/>
    <cellStyle name="Comma 8 8" xfId="7199" xr:uid="{19A62699-9D7D-458A-8080-1570074F7364}"/>
    <cellStyle name="Comma 8 8 2" xfId="10398" xr:uid="{4ED49305-9197-4E53-8777-FE9CB18C002C}"/>
    <cellStyle name="Comma 8 9" xfId="8936" xr:uid="{D99C94B4-B051-468A-B95C-A77117012F59}"/>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3" xfId="11242" xr:uid="{E7E96929-DAAB-498A-88EE-2BB911AF4EC3}"/>
    <cellStyle name="Comma 9 2 2 4" xfId="9741" xr:uid="{05EF3558-3E54-431D-95FC-5635A7E1B686}"/>
    <cellStyle name="Comma 9 2 2 5" xfId="16393" xr:uid="{3242D918-9A3F-4036-95CF-E71951C79BE0}"/>
    <cellStyle name="Comma 9 2 3" xfId="7667" xr:uid="{8F059CD2-F83D-471B-B7C0-4E05BA98FA79}"/>
    <cellStyle name="Comma 9 2 3 2" xfId="12034" xr:uid="{9415F68D-66C0-4008-A425-B159E11A827D}"/>
    <cellStyle name="Comma 9 2 3 3" xfId="9561" xr:uid="{A2D3E071-B2C7-4D4D-AD67-96512E5F0E17}"/>
    <cellStyle name="Comma 9 2 3 4" xfId="16884" xr:uid="{C60AF0D1-F85D-4A89-B680-AED405CDBE2F}"/>
    <cellStyle name="Comma 9 2 4" xfId="8342" xr:uid="{727F5296-DDF1-4B6F-801A-B378AFE608D1}"/>
    <cellStyle name="Comma 9 2 4 2" xfId="10234" xr:uid="{9CFC130D-6EBF-4787-9D4A-4F228CC5526C}"/>
    <cellStyle name="Comma 9 2 5" xfId="10671" xr:uid="{2178A318-3235-446E-BF04-5C7D502B816E}"/>
    <cellStyle name="Comma 9 2 6" xfId="9365" xr:uid="{4ADBF21E-8733-4B93-B26B-1723EBB85E8A}"/>
    <cellStyle name="Comma 9 2 7" xfId="16212" xr:uid="{854A5722-2352-446D-B5D3-DB694B12D6AD}"/>
    <cellStyle name="Comma 9 2 8" xfId="7466" xr:uid="{9BB90B7B-60A9-4F6E-8B2D-7F6C3646D82A}"/>
    <cellStyle name="Comma 9 3" xfId="4860" xr:uid="{6C4C9F09-0683-4787-A5DC-4F75C906D902}"/>
    <cellStyle name="Comma 9 3 2" xfId="12398" xr:uid="{8CA4F47E-947D-48C5-A7ED-926DA3BF1A0A}"/>
    <cellStyle name="Comma 9 3 2 2" xfId="17182" xr:uid="{D38E1135-FC25-4E91-9C7E-AD98861DF0D0}"/>
    <cellStyle name="Comma 9 3 3" xfId="10996" xr:uid="{A1E052B0-A4FC-426E-A26B-85A1A990AEA2}"/>
    <cellStyle name="Comma 9 3 4" xfId="9652" xr:uid="{488F3128-386B-4AD0-B0E8-70CCA449FA8D}"/>
    <cellStyle name="Comma 9 3 5" xfId="16305" xr:uid="{DEAB16D5-7D3A-4FEA-9AFD-2C63B9447FBF}"/>
    <cellStyle name="Comma 9 3 6" xfId="7759" xr:uid="{9D26AC36-DE4B-4E5C-8AD9-56A0040081F9}"/>
    <cellStyle name="Comma 9 4" xfId="7578" xr:uid="{864F7A4D-BE72-4F93-87D3-FB4377B3AA98}"/>
    <cellStyle name="Comma 9 4 2" xfId="12762" xr:uid="{C0183859-4A37-420B-8F15-E0091C6DD43D}"/>
    <cellStyle name="Comma 9 4 2 2" xfId="17537" xr:uid="{B3BC0D21-C91C-4836-9882-C05D2F646ECD}"/>
    <cellStyle name="Comma 9 4 3" xfId="11371" xr:uid="{BD847E57-998A-410B-9DA3-B5CC5F431190}"/>
    <cellStyle name="Comma 9 4 4" xfId="9472" xr:uid="{6A86D7D5-D38D-454A-A069-A35DEBBF49EC}"/>
    <cellStyle name="Comma 9 4 5" xfId="16420" xr:uid="{DE86FBE9-17B0-468D-853E-213B5ADF972F}"/>
    <cellStyle name="Comma 9 5" xfId="8081" xr:uid="{8B1A286F-958B-44B3-AE20-FA3D5D5E76F1}"/>
    <cellStyle name="Comma 9 5 2" xfId="11828" xr:uid="{D6469D43-D710-4579-8C02-A873B07711CF}"/>
    <cellStyle name="Comma 9 5 3" xfId="9974" xr:uid="{823736B3-A137-4BCE-8397-DF4EDB816507}"/>
    <cellStyle name="Comma 9 5 4" xfId="16688" xr:uid="{A05F46EC-0703-4F77-B1D5-AD36E83BC41C}"/>
    <cellStyle name="Comma 9 6" xfId="7202" xr:uid="{E651E942-DF6E-49BB-BE92-243CE8B2DC72}"/>
    <cellStyle name="Comma 9 6 2" xfId="10401" xr:uid="{79290C96-A9D2-4032-AEF8-666527DE2B16}"/>
    <cellStyle name="Comma 9 7" xfId="8939" xr:uid="{51FAC3D0-C46E-4078-9003-EF3101E637A6}"/>
    <cellStyle name="Comma 9 8" xfId="16110" xr:uid="{22FC1F6A-6057-4123-B9DB-109AECE74461}"/>
    <cellStyle name="Comma 9 9" xfId="7000" xr:uid="{FA4BE9FA-BF9E-424D-8EE9-89FDE64541DC}"/>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3" xfId="8787" xr:uid="{B7CA2A62-1600-4ABC-85CF-3DCAA6DDA12D}"/>
    <cellStyle name="Currency 2 2 2 4" xfId="12925" xr:uid="{EDADE20E-75DE-4976-80F7-52616481974A}"/>
    <cellStyle name="Currency 2 2 2 5" xfId="17623" xr:uid="{A4AFA233-D68B-4981-833D-8ECD2AE047D6}"/>
    <cellStyle name="Currency 2 2 3" xfId="6494" xr:uid="{9611E1C1-00DB-4AC5-9A05-0A9F0418E536}"/>
    <cellStyle name="Currency 2 2 4" xfId="8577" xr:uid="{39A1F971-38E1-44F7-95C8-B7EA344B54AA}"/>
    <cellStyle name="Currency 2 2 5" xfId="11732" xr:uid="{6B36999C-C774-400B-AFBA-A0E1F98A07E0}"/>
    <cellStyle name="Currency 2 2 6" xfId="16594" xr:uid="{F8905786-BAE5-423D-BACE-33B5AAB77933}"/>
    <cellStyle name="Currency 2 3" xfId="6656" xr:uid="{9524AE37-FB68-41B1-84FA-C01D9DD09FF8}"/>
    <cellStyle name="Currency 2 3 2" xfId="6984" xr:uid="{64B944A4-54D8-42CE-AE18-E5E5D25A47D3}"/>
    <cellStyle name="Currency 2 3 3" xfId="8734" xr:uid="{8F51A657-28F9-4E66-92DE-DC601888C040}"/>
    <cellStyle name="Currency 2 3 4" xfId="12913" xr:uid="{3F038A86-E301-4B21-9632-99D00490A033}"/>
    <cellStyle name="Currency 2 3 5" xfId="17611" xr:uid="{2384E93A-4E27-472D-A35F-64D0A12309A5}"/>
    <cellStyle name="Currency 2 4" xfId="6441" xr:uid="{E0D390E1-7760-4511-9496-E7679F0FB2A9}"/>
    <cellStyle name="Currency 2 5" xfId="8524" xr:uid="{14D01DA5-69FC-4E5F-AE7C-C59EBCDA5E0F}"/>
    <cellStyle name="Currency 2 6" xfId="11700" xr:uid="{92B8B703-496D-46E1-9C80-A06467DFF5A9}"/>
    <cellStyle name="Currency 2 7" xfId="16582" xr:uid="{C431375F-E6C5-4F93-A67B-2E2166F7DCDC}"/>
    <cellStyle name="Currency 2 8" xfId="6227" xr:uid="{E71EF1E3-9336-4B88-9EFF-B11C5B37BEA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3" xfId="17626" xr:uid="{3E03636C-2C89-478C-9780-7484055923D2}"/>
    <cellStyle name="Currency 3 2 3" xfId="8837" xr:uid="{9EA23540-FDE0-47D8-826D-7EB50798482E}"/>
    <cellStyle name="Currency 3 2 4" xfId="11735" xr:uid="{CCD90FF6-A33C-4776-AB5B-CF6F8C1B980B}"/>
    <cellStyle name="Currency 3 2 5" xfId="16597" xr:uid="{EAD217FF-8697-4CF2-9AB9-E2113C5112E9}"/>
    <cellStyle name="Currency 3 3" xfId="6544" xr:uid="{9C8E1662-3ED3-4F60-80E8-F989D49C6626}"/>
    <cellStyle name="Currency 3 3 2" xfId="6988" xr:uid="{C9E72A0E-D8B9-466B-AEB5-E224E2506919}"/>
    <cellStyle name="Currency 3 3 3" xfId="12916" xr:uid="{321EFE70-456E-4B9D-BD63-344522F47A65}"/>
    <cellStyle name="Currency 3 3 4" xfId="17614" xr:uid="{E30B5350-E272-490D-ACCF-87556A9875CF}"/>
    <cellStyle name="Currency 3 4" xfId="8627" xr:uid="{9B856290-2B95-4C2C-BF7F-F33EE3D4DFD1}"/>
    <cellStyle name="Currency 3 5" xfId="11707" xr:uid="{EA5C3B9B-886F-4229-B3CD-326A9001383A}"/>
    <cellStyle name="Currency 3 6" xfId="16585" xr:uid="{DA3D7572-7684-4A23-83D6-098FF71402DB}"/>
    <cellStyle name="Currency 4" xfId="6602" xr:uid="{DDF2CA39-2FA6-49E3-8FF5-D7DF4D2C2786}"/>
    <cellStyle name="Currency 4 2" xfId="7006" xr:uid="{C9180554-A613-4CAE-8BFD-C9C2E542089C}"/>
    <cellStyle name="Currency 4 3" xfId="8680" xr:uid="{615E9C41-9F9D-47E2-BB48-C7C07A7889D5}"/>
    <cellStyle name="Currency 5" xfId="6387" xr:uid="{DAD5FE62-6BBA-4AC0-8DC0-6AEA0F0D82BB}"/>
    <cellStyle name="Currency 5 2" xfId="6985" xr:uid="{A19F5627-BFEE-4AF5-9563-7D8DBF763C9F}"/>
    <cellStyle name="Currency 6" xfId="8470" xr:uid="{59A76663-0A07-4C7B-9B8F-09598E93B077}"/>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3" xfId="1766" xr:uid="{819B33E0-09B6-4886-86E1-F65F0596B2C0}"/>
    <cellStyle name="DOWNFOOT 4" xfId="2343" xr:uid="{A8205214-8F4D-4517-9739-08C1C60E8209}"/>
    <cellStyle name="DOWNFOOT 5" xfId="3388" xr:uid="{6E9A4935-0752-479F-A524-A8F8822104CF}"/>
    <cellStyle name="DOWNFOOT 6" xfId="4059" xr:uid="{4174EBF7-9EEB-45A4-9B5E-98ADEB3D6E0E}"/>
    <cellStyle name="DOWNFOOT 7" xfId="4202" xr:uid="{3DEBF39F-CDB4-455F-AE08-392CB004DC50}"/>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1" xfId="4019" xr:uid="{8277128E-6B5D-4852-B97F-1A5A27CC6E2D}"/>
    <cellStyle name="Input 2 12" xfId="4887" xr:uid="{F61FD3E2-2AAC-4712-94A8-4CD271091BAA}"/>
    <cellStyle name="Input 2 13" xfId="5878" xr:uid="{19181A79-3E50-45ED-9BBB-4570876AA87F}"/>
    <cellStyle name="Input 2 14" xfId="7206" xr:uid="{58F6D8CF-8D06-4F44-8381-4D6F5B1F07E1}"/>
    <cellStyle name="Input 2 2" xfId="641" xr:uid="{66BB8472-EC3D-45D7-A8D2-77AA343BBC7D}"/>
    <cellStyle name="Input 2 2 2" xfId="1200" xr:uid="{4FAB51CF-C7A2-432F-83B3-AA6DE021A5B8}"/>
    <cellStyle name="Input 2 2 2 2" xfId="2448" xr:uid="{6C3C6C7B-AE93-4570-B6D9-ABB684DF2FCC}"/>
    <cellStyle name="Input 2 2 2 2 2" xfId="14759" xr:uid="{EFF428BB-506E-4674-89A0-BBB6A7CF506C}"/>
    <cellStyle name="Input 2 2 2 3" xfId="2954" xr:uid="{47EED8EB-4400-4C2F-BC9E-72D2D7233822}"/>
    <cellStyle name="Input 2 2 2 3 2" xfId="15438" xr:uid="{4EEB0CB8-9639-4E68-AF17-528D0DBC9734}"/>
    <cellStyle name="Input 2 2 2 4" xfId="3334" xr:uid="{952579A4-18A9-4E6B-80F9-99BD02424278}"/>
    <cellStyle name="Input 2 2 2 4 2" xfId="16885" xr:uid="{8F39B49C-A598-43DD-B9AB-0EE1C4C9C5FA}"/>
    <cellStyle name="Input 2 2 2 5" xfId="2791" xr:uid="{53B56700-1E6A-416A-A7B3-373971DCDA5A}"/>
    <cellStyle name="Input 2 2 2 6" xfId="3278" xr:uid="{59CADBEC-9A99-4EE5-8D65-A2083B0BADA0}"/>
    <cellStyle name="Input 2 2 2 7" xfId="4149" xr:uid="{C70FE6A3-E9A4-4C7C-A9E6-F99678F61F0D}"/>
    <cellStyle name="Input 2 2 2 8" xfId="12035" xr:uid="{54F220CE-A434-425D-9780-CFFE3468F680}"/>
    <cellStyle name="Input 2 2 3" xfId="1939" xr:uid="{415AAD8A-0E6F-42C2-9C68-0E6AAFA17220}"/>
    <cellStyle name="Input 2 2 3 2" xfId="13864" xr:uid="{88659364-FE6C-4411-9C7E-CC1BF1998D88}"/>
    <cellStyle name="Input 2 2 3 3" xfId="13156" xr:uid="{9A5EDBA4-6CA8-42B4-A9AC-4BB143ED2B35}"/>
    <cellStyle name="Input 2 2 3 4" xfId="10672" xr:uid="{5A2CD67E-99A4-496D-84DA-02CFF861C9A9}"/>
    <cellStyle name="Input 2 2 4" xfId="1398" xr:uid="{2EDA9BFF-2BF4-44FF-B73F-B37052357100}"/>
    <cellStyle name="Input 2 2 4 2" xfId="9746" xr:uid="{30D15FE6-34D7-4CB5-837C-0BB5C9342F16}"/>
    <cellStyle name="Input 2 2 5" xfId="3405" xr:uid="{FC47F60E-5636-4AA7-98C8-B8E58F7385BE}"/>
    <cellStyle name="Input 2 2 5 2" xfId="13182" xr:uid="{211E1B87-A9F8-4247-B322-F81D78834881}"/>
    <cellStyle name="Input 2 2 6" xfId="3801" xr:uid="{F10C384C-2B66-4BBC-8B71-E2395F11F741}"/>
    <cellStyle name="Input 2 2 6 2" xfId="14183" xr:uid="{B3E6F664-0687-4BC9-9A0A-082E964145BB}"/>
    <cellStyle name="Input 2 2 7" xfId="3682" xr:uid="{0BC667DC-E8D8-4AD2-ACBF-3D668D10A3FC}"/>
    <cellStyle name="Input 2 2 8" xfId="4388" xr:uid="{1C908477-28F7-4C05-8955-CC4A5F7B8B8A}"/>
    <cellStyle name="Input 2 2 9" xfId="7852" xr:uid="{7A3FB077-DF9F-4704-8FDF-F5058172F83C}"/>
    <cellStyle name="Input 2 3" xfId="642" xr:uid="{E8568B78-75B3-4437-8A90-2318A6AD236F}"/>
    <cellStyle name="Input 2 3 2" xfId="1201" xr:uid="{9ED0FD30-28C5-490D-A8B2-52B477D995D1}"/>
    <cellStyle name="Input 2 3 2 2" xfId="2449" xr:uid="{B7DCFF3A-9C79-49C2-BA5D-42F03EEFC1CF}"/>
    <cellStyle name="Input 2 3 2 2 2" xfId="14762" xr:uid="{145A64D7-DDB2-4C3C-B12B-FB8D97CC861C}"/>
    <cellStyle name="Input 2 3 2 3" xfId="2955" xr:uid="{90339F19-0C1D-46C6-B3F1-D8C9B0E2894A}"/>
    <cellStyle name="Input 2 3 2 3 2" xfId="15441" xr:uid="{EBABA5FF-1BC7-46C4-AC98-59F37D81588B}"/>
    <cellStyle name="Input 2 3 2 4" xfId="3339" xr:uid="{222413FF-F7C9-4208-A0C1-96533C073C9F}"/>
    <cellStyle name="Input 2 3 2 4 2" xfId="16888" xr:uid="{56AE67D7-3DE0-4811-8E28-85C826697AF8}"/>
    <cellStyle name="Input 2 3 2 5" xfId="1813" xr:uid="{020785AC-165B-4EA4-AEA9-EB377B5145CF}"/>
    <cellStyle name="Input 2 3 2 6" xfId="2764" xr:uid="{3B931A08-8E14-4E81-AF41-70AFDB78602B}"/>
    <cellStyle name="Input 2 3 2 7" xfId="3223" xr:uid="{B9437C46-B6E3-4E44-8F9B-C22AA4328192}"/>
    <cellStyle name="Input 2 3 2 8" xfId="12038" xr:uid="{AEF1A41D-C607-46B8-9107-FBB5AC314025}"/>
    <cellStyle name="Input 2 3 3" xfId="1940" xr:uid="{D8DE1AA6-82C0-47A5-B9A7-444B1F1F9B3D}"/>
    <cellStyle name="Input 2 3 3 2" xfId="13867" xr:uid="{182BE1C6-E530-4832-A427-C604C8A1DAE9}"/>
    <cellStyle name="Input 2 3 3 3" xfId="13691" xr:uid="{904A6C5D-FFF8-4DBD-8DA0-60456C09F370}"/>
    <cellStyle name="Input 2 3 3 4" xfId="10675" xr:uid="{F156FE72-B2A8-4CBD-A33F-2F24A8751FEF}"/>
    <cellStyle name="Input 2 3 4" xfId="2348" xr:uid="{60250791-27F2-4034-AC4C-92B24407C03F}"/>
    <cellStyle name="Input 2 3 4 2" xfId="9985" xr:uid="{1A983C26-0C2A-4FBA-A0FC-98AE21B3232F}"/>
    <cellStyle name="Input 2 3 5" xfId="2683" xr:uid="{1577354F-8E35-49F5-A17A-F5BEA0A40599}"/>
    <cellStyle name="Input 2 3 5 2" xfId="13379" xr:uid="{F114EC0E-5611-4798-8DC9-407C7974689B}"/>
    <cellStyle name="Input 2 3 6" xfId="2330" xr:uid="{CE622E0F-3CDB-4F08-8307-E6B05B792C85}"/>
    <cellStyle name="Input 2 3 6 2" xfId="13172" xr:uid="{1E33622B-C68E-4E54-9607-0B78B82E15DC}"/>
    <cellStyle name="Input 2 3 7" xfId="3533" xr:uid="{5A84154B-BBA9-48BC-BCED-2148F15F11B0}"/>
    <cellStyle name="Input 2 3 8" xfId="3767" xr:uid="{719EB339-A591-47B7-99ED-E1AEF569165C}"/>
    <cellStyle name="Input 2 3 9" xfId="8092" xr:uid="{6435416A-9EE5-4C10-8343-3D760F457FF8}"/>
    <cellStyle name="Input 2 4" xfId="640" xr:uid="{8F0C7355-B4F8-49AA-9A99-0A37ECDCC50B}"/>
    <cellStyle name="Input 2 4 2" xfId="1199" xr:uid="{335D0653-B585-412B-ADB7-0D35AB7DC2A9}"/>
    <cellStyle name="Input 2 4 2 2" xfId="2447" xr:uid="{E035CA7D-BACB-4019-BB96-B55625198A1C}"/>
    <cellStyle name="Input 2 4 2 2 2" xfId="14980" xr:uid="{1699DF43-4C9E-4FCF-A0FA-44309DF1868E}"/>
    <cellStyle name="Input 2 4 2 3" xfId="2953" xr:uid="{B19542EA-B194-458D-8ED3-C14AE5D655FE}"/>
    <cellStyle name="Input 2 4 2 3 2" xfId="15710" xr:uid="{E325D0BD-D55B-49A1-98AE-F583271CAEC7}"/>
    <cellStyle name="Input 2 4 2 4" xfId="3326" xr:uid="{BAD22CD9-EB36-4041-961E-0ED28CE9250B}"/>
    <cellStyle name="Input 2 4 2 4 2" xfId="17183" xr:uid="{99CE048F-79EE-4F39-AFCE-F143CE7DAB89}"/>
    <cellStyle name="Input 2 4 2 5" xfId="3589" xr:uid="{C9CF6D98-834F-46CA-AB9F-056540F4F4DE}"/>
    <cellStyle name="Input 2 4 2 6" xfId="4040" xr:uid="{A68FBC4E-4C78-45E2-9FC5-F72AF8906BA5}"/>
    <cellStyle name="Input 2 4 2 7" xfId="4060" xr:uid="{28695352-B4E1-4EDF-9735-27D5AF6042C5}"/>
    <cellStyle name="Input 2 4 2 8" xfId="12399" xr:uid="{A5442950-8705-4DB9-8D4A-4B50064EBA5B}"/>
    <cellStyle name="Input 2 4 3" xfId="1938" xr:uid="{7A5BCCA9-ECC8-4160-96A4-4DE2ED31161C}"/>
    <cellStyle name="Input 2 4 3 2" xfId="14184" xr:uid="{420EA59A-76B3-4A11-AA49-11AF7523F9AD}"/>
    <cellStyle name="Input 2 4 3 3" xfId="13042" xr:uid="{27414905-36B6-4C91-8D26-68CE72621D7D}"/>
    <cellStyle name="Input 2 4 3 4" xfId="10997" xr:uid="{537A7238-83B8-4711-969E-A004FA8EE665}"/>
    <cellStyle name="Input 2 4 4" xfId="1661" xr:uid="{18816AD1-9235-4C73-BE84-10B9A6AD96AA}"/>
    <cellStyle name="Input 2 4 4 2" xfId="9988" xr:uid="{FED48190-24B5-478D-A42E-7EA7F17D12F2}"/>
    <cellStyle name="Input 2 4 5" xfId="3365" xr:uid="{385F26F9-4603-4894-99BB-1375BDDDB84A}"/>
    <cellStyle name="Input 2 4 5 2" xfId="13382" xr:uid="{93710E49-AF03-4DF0-8E9F-A7A9956D2B0A}"/>
    <cellStyle name="Input 2 4 6" xfId="3663" xr:uid="{D601D4AF-361E-4288-A806-A758AC7A13DB}"/>
    <cellStyle name="Input 2 4 6 2" xfId="13706" xr:uid="{C58ECD97-6EF3-47D1-9F4F-ABBBBB993A41}"/>
    <cellStyle name="Input 2 4 7" xfId="2326" xr:uid="{25224316-31FE-43CC-97A4-42F3747721E3}"/>
    <cellStyle name="Input 2 4 8" xfId="3784" xr:uid="{5ED3E240-A329-4A51-B4BC-9A3769D51168}"/>
    <cellStyle name="Input 2 4 9" xfId="8095" xr:uid="{10BBFFEB-5858-4977-863D-6E7C0734DEE6}"/>
    <cellStyle name="Input 2 5" xfId="1161" xr:uid="{41A7814B-DD9D-4E9D-AEDF-7EBE65E8A54B}"/>
    <cellStyle name="Input 2 5 2" xfId="2409" xr:uid="{223F29E9-CE23-48E8-8048-CFC04B616C79}"/>
    <cellStyle name="Input 2 5 2 2" xfId="14983" xr:uid="{138821C6-5A4F-4720-AEC2-EB635AFD1379}"/>
    <cellStyle name="Input 2 5 2 3" xfId="15713" xr:uid="{186E681F-D6FE-42AA-B81C-10CC467726AB}"/>
    <cellStyle name="Input 2 5 2 4" xfId="17186" xr:uid="{E8487477-A817-46B3-B249-05C3A38F324A}"/>
    <cellStyle name="Input 2 5 2 5" xfId="12402" xr:uid="{8593FF6B-9CE1-4F08-831C-425D22DBC5B2}"/>
    <cellStyle name="Input 2 5 3" xfId="2915" xr:uid="{3E4A4F7C-3899-4B52-8201-713EA67D8355}"/>
    <cellStyle name="Input 2 5 3 2" xfId="14187" xr:uid="{212AE47F-F91D-4DFD-ABBD-5BFCA2B4591D}"/>
    <cellStyle name="Input 2 5 3 3" xfId="13139" xr:uid="{85A6E96F-0154-420A-A9B0-C6C355673FA3}"/>
    <cellStyle name="Input 2 5 3 4" xfId="11000" xr:uid="{EF6D01C1-416B-4F07-9F49-975F549E278A}"/>
    <cellStyle name="Input 2 5 4" xfId="1796" xr:uid="{7D996A5A-7CAE-465A-8F82-A71EFBD60ECA}"/>
    <cellStyle name="Input 2 5 4 2" xfId="9987" xr:uid="{9F0BB83A-3482-4C43-A664-728C792F6A23}"/>
    <cellStyle name="Input 2 5 5" xfId="3484" xr:uid="{B8816847-BE1E-4A44-AD1D-01763C83489E}"/>
    <cellStyle name="Input 2 5 5 2" xfId="13381" xr:uid="{F8D7BDAB-EEEF-42EF-8A64-BA4870FC0E17}"/>
    <cellStyle name="Input 2 5 6" xfId="4094" xr:uid="{029EFF86-F75E-45EC-90AC-F4C1547EB38E}"/>
    <cellStyle name="Input 2 5 6 2" xfId="9042" xr:uid="{C8033742-A6D5-41E8-98C8-2962FB159D3C}"/>
    <cellStyle name="Input 2 5 7" xfId="4216" xr:uid="{7A550100-1663-456B-9398-0FE410AA2D03}"/>
    <cellStyle name="Input 2 5 8" xfId="8094" xr:uid="{6CAB3447-5A66-4D06-8E79-39DB25E24194}"/>
    <cellStyle name="Input 2 6" xfId="1584" xr:uid="{2F70B84A-02E8-43D9-B7A2-7002CB3B0C04}"/>
    <cellStyle name="Input 2 6 2" xfId="14604" xr:uid="{5DEBC08B-1552-4A53-A120-889A0A2F85AC}"/>
    <cellStyle name="Input 2 6 3" xfId="15340" xr:uid="{E6389801-C958-4465-B7C3-9AA10A1C8A0D}"/>
    <cellStyle name="Input 2 6 4" xfId="16522" xr:uid="{B82CCF81-BBC7-4C28-A130-F66144A97A3F}"/>
    <cellStyle name="Input 2 6 5" xfId="11624" xr:uid="{D37FAC1A-4C32-4B28-896F-304796B83326}"/>
    <cellStyle name="Input 2 7" xfId="1948" xr:uid="{D52920C7-652B-4D12-BD6A-A541AF96F877}"/>
    <cellStyle name="Input 2 7 2" xfId="13714" xr:uid="{66FE811D-C543-403C-A6C0-E8B014F109AE}"/>
    <cellStyle name="Input 2 7 3" xfId="13845" xr:uid="{18C2A0EF-5102-46CC-88A8-03DA17AD4408}"/>
    <cellStyle name="Input 2 7 4" xfId="10402" xr:uid="{D4B8F8D1-1594-4DA2-9E5F-289A01A3B6A3}"/>
    <cellStyle name="Input 2 8" xfId="3298" xr:uid="{D9C180AD-8E1A-489B-9067-DE69FA09619E}"/>
    <cellStyle name="Input 2 8 2" xfId="8940" xr:uid="{2A30F337-8D91-4DF6-9F81-B167CC89F0FA}"/>
    <cellStyle name="Input 2 9" xfId="3579" xr:uid="{83E876D0-2EBF-467A-B4F8-7E9A54188E26}"/>
    <cellStyle name="Input 2 9 2" xfId="15114" xr:uid="{CA998190-805C-400D-A13F-AABA30677192}"/>
    <cellStyle name="Input 3" xfId="643" xr:uid="{7DF70E3F-1F26-49E5-8AD5-1E3760B5DBC9}"/>
    <cellStyle name="Input 3 10" xfId="5879" xr:uid="{B350BA14-19FE-4BF0-A638-7CD0056964E5}"/>
    <cellStyle name="Input 3 11" xfId="7207" xr:uid="{14F13CC6-22A8-445C-8FDE-0532FB8E5C76}"/>
    <cellStyle name="Input 3 2" xfId="1202" xr:uid="{5C497522-465D-414F-BEF0-E76FC62EF12A}"/>
    <cellStyle name="Input 3 2 2" xfId="2450" xr:uid="{7A050E85-48AD-457B-BB1B-9307D185B7DB}"/>
    <cellStyle name="Input 3 2 2 2" xfId="14760" xr:uid="{DC8CD8DF-BCEA-46EE-A39B-B71F08DED893}"/>
    <cellStyle name="Input 3 2 2 3" xfId="15439" xr:uid="{FDDF9717-A8E3-4285-B8A8-F4DE3765071A}"/>
    <cellStyle name="Input 3 2 2 4" xfId="16886" xr:uid="{5A17F11A-E9AB-404F-A131-0A82B2E1B461}"/>
    <cellStyle name="Input 3 2 2 5" xfId="12036" xr:uid="{42EB5456-7492-49E5-BD34-C47A0355FD63}"/>
    <cellStyle name="Input 3 2 3" xfId="2956" xr:uid="{BBEFA3EC-058D-4F33-8509-B5A70DE34713}"/>
    <cellStyle name="Input 3 2 3 2" xfId="13865" xr:uid="{76C01476-DAF8-49FA-A884-AE647165EB2A}"/>
    <cellStyle name="Input 3 2 3 3" xfId="12962" xr:uid="{8C9ADC49-3C84-4546-BF06-4579F4028314}"/>
    <cellStyle name="Input 3 2 3 4" xfId="10673" xr:uid="{AE444D0D-3A35-4EDA-97E2-392B9CAFD63C}"/>
    <cellStyle name="Input 3 2 4" xfId="3331" xr:uid="{CD645249-02E0-4AEF-A199-9DD04C94AC24}"/>
    <cellStyle name="Input 3 2 4 2" xfId="9989" xr:uid="{A21EE591-3C87-4994-AC54-290A09588645}"/>
    <cellStyle name="Input 3 2 5" xfId="2862" xr:uid="{7A6B16D3-E68C-42E2-92E0-72DA1C5B5C00}"/>
    <cellStyle name="Input 3 2 5 2" xfId="13383" xr:uid="{E5A31E53-5E5E-403C-A3B8-29A2C7093945}"/>
    <cellStyle name="Input 3 2 6" xfId="2677" xr:uid="{86DBA19B-9437-4747-A5D0-8B40ACF9BAD8}"/>
    <cellStyle name="Input 3 2 6 2" xfId="14669" xr:uid="{30144CDA-E0B3-47B9-BCBC-2DCE6244F0B5}"/>
    <cellStyle name="Input 3 2 7" xfId="4208" xr:uid="{1A7D031A-CE94-42C8-9D0A-04F4B3F305A6}"/>
    <cellStyle name="Input 3 2 8" xfId="8096" xr:uid="{4CC15DBF-572E-4918-B3DF-C9BEF030343A}"/>
    <cellStyle name="Input 3 3" xfId="1941" xr:uid="{5B02EA4A-B04C-4E8C-BC08-40B9228BD9CC}"/>
    <cellStyle name="Input 3 3 2" xfId="12037" xr:uid="{C69FEAED-67B9-4B5F-AB79-C0D0CE8502EE}"/>
    <cellStyle name="Input 3 3 2 2" xfId="14761" xr:uid="{A556FF06-A5AA-48DE-BF7F-10B17573159A}"/>
    <cellStyle name="Input 3 3 2 3" xfId="15440" xr:uid="{CA1BBA0D-9563-46AB-8C80-352354DDDEEF}"/>
    <cellStyle name="Input 3 3 2 4" xfId="16887" xr:uid="{103A7C67-AB8B-4C33-A8C3-5ECB55014000}"/>
    <cellStyle name="Input 3 3 3" xfId="10674" xr:uid="{2C40B837-F43C-481C-AA2F-E3A27B0C10FD}"/>
    <cellStyle name="Input 3 3 3 2" xfId="13866" xr:uid="{3894C696-5593-4595-9333-0CB5DAA9DCC7}"/>
    <cellStyle name="Input 3 3 3 3" xfId="9065" xr:uid="{7103D431-2C0B-4F67-9AF9-4A8B57DEB744}"/>
    <cellStyle name="Input 3 3 4" xfId="9986" xr:uid="{33092719-60DD-482C-8884-D4A71853637B}"/>
    <cellStyle name="Input 3 3 5" xfId="13380" xr:uid="{6A9D0AFC-ECC5-4111-B5E6-B1F178E56B53}"/>
    <cellStyle name="Input 3 3 6" xfId="12977" xr:uid="{7CB0CCDD-1B1D-4FDF-8424-507A72DDD4C6}"/>
    <cellStyle name="Input 3 3 7" xfId="8093" xr:uid="{FBED9FBE-18D8-444C-B0B7-C262B53AF22C}"/>
    <cellStyle name="Input 3 4" xfId="2320" xr:uid="{7402C474-0360-41D4-BD44-A61F0113A505}"/>
    <cellStyle name="Input 3 4 2" xfId="12400" xr:uid="{C878DE7E-EB5B-4707-AC49-80C2654182B9}"/>
    <cellStyle name="Input 3 4 2 2" xfId="14981" xr:uid="{4328DA97-CCF1-4C0F-B1B0-E1882B87E754}"/>
    <cellStyle name="Input 3 4 2 3" xfId="15711" xr:uid="{5FAA00CE-3DB6-4738-8B13-5FFC1D39A3BD}"/>
    <cellStyle name="Input 3 4 2 4" xfId="17184" xr:uid="{9DB0456B-6A9A-4E27-BEEA-AC757AD9E5D5}"/>
    <cellStyle name="Input 3 4 3" xfId="10998" xr:uid="{B401342B-E3C8-4A30-9ADB-EA3D6BB457CF}"/>
    <cellStyle name="Input 3 4 3 2" xfId="14185" xr:uid="{88FD240D-9986-40DF-B334-AAD21503F6C2}"/>
    <cellStyle name="Input 3 4 3 3" xfId="14348" xr:uid="{86DCDC07-1005-4852-A23B-C0621D38243E}"/>
    <cellStyle name="Input 3 4 4" xfId="10249" xr:uid="{431FE8AE-C635-46E5-84A9-8D210A3A1D23}"/>
    <cellStyle name="Input 3 4 5" xfId="13605" xr:uid="{91438ED6-BA8D-4127-9E0F-42EE3E140E1A}"/>
    <cellStyle name="Input 3 4 6" xfId="14662" xr:uid="{5A7CB077-616A-413A-A191-B5AF3CCCCB4C}"/>
    <cellStyle name="Input 3 4 7" xfId="8359" xr:uid="{D41BB827-09A4-4BC7-BE38-C11BA24D0B0B}"/>
    <cellStyle name="Input 3 5" xfId="3313" xr:uid="{C59FA19E-E02E-4F32-B02E-7B255F7B3C1D}"/>
    <cellStyle name="Input 3 5 2" xfId="12401" xr:uid="{05234E00-FFB1-421F-9BDB-F8E3862B5016}"/>
    <cellStyle name="Input 3 5 2 2" xfId="14982" xr:uid="{3CC3DB70-2BEB-424F-B2F4-ED277E4957DB}"/>
    <cellStyle name="Input 3 5 2 3" xfId="15712" xr:uid="{43165244-8552-494D-9C76-0EDAE5FD202B}"/>
    <cellStyle name="Input 3 5 2 4" xfId="17185" xr:uid="{236B4582-CCD9-486F-B9C3-1D1EC978CC48}"/>
    <cellStyle name="Input 3 5 3" xfId="10999" xr:uid="{9B3ABD5E-178A-4576-AE9F-33B322D697E8}"/>
    <cellStyle name="Input 3 5 3 2" xfId="14186" xr:uid="{95AFC998-6B29-45D7-A393-DD9F3DD7DF41}"/>
    <cellStyle name="Input 3 5 3 3" xfId="15050" xr:uid="{3D195FB2-7CE0-4637-8FB1-A7C40AA1D7C5}"/>
    <cellStyle name="Input 3 5 4" xfId="10307" xr:uid="{2DFB590B-125F-4861-947A-0DBEECA0904D}"/>
    <cellStyle name="Input 3 5 5" xfId="13663" xr:uid="{043CC6E1-369F-4DB0-9EB6-F860B03660E6}"/>
    <cellStyle name="Input 3 5 6" xfId="13161" xr:uid="{54B941DC-FD75-4635-82BD-FFBBE8FAB971}"/>
    <cellStyle name="Input 3 5 7" xfId="8417" xr:uid="{AEE1C2A3-FC6F-41EA-BE45-875840B0F4E3}"/>
    <cellStyle name="Input 3 6" xfId="3940" xr:uid="{C7F9461D-4F3C-427E-A17A-564E81C0C1B6}"/>
    <cellStyle name="Input 3 6 2" xfId="14605" xr:uid="{98F25937-4CE0-4F6A-B05F-63B5CC530C69}"/>
    <cellStyle name="Input 3 6 3" xfId="15341" xr:uid="{E366654D-2803-4485-A597-5DDA349B64F0}"/>
    <cellStyle name="Input 3 6 4" xfId="16523" xr:uid="{C036909E-CB22-4089-96DC-7B505271E294}"/>
    <cellStyle name="Input 3 6 5" xfId="11625" xr:uid="{978507ED-891A-49C0-AADC-568F3A37DF33}"/>
    <cellStyle name="Input 3 7" xfId="1819" xr:uid="{849786D5-4BD8-40F7-89CB-75DCDA847008}"/>
    <cellStyle name="Input 3 7 2" xfId="13715" xr:uid="{C50008DD-11BB-4492-A096-C932ED3EB659}"/>
    <cellStyle name="Input 3 7 3" xfId="13570" xr:uid="{D6B32482-0F5A-4C3D-8B4E-264DF28476E4}"/>
    <cellStyle name="Input 3 7 4" xfId="10403" xr:uid="{B05B877C-C425-4026-9807-E11F2688A586}"/>
    <cellStyle name="Input 3 8" xfId="3516" xr:uid="{4947F463-7165-43C4-B57A-C02D6D6E6DCF}"/>
    <cellStyle name="Input 3 8 2" xfId="8941" xr:uid="{C77A8DCA-F9E3-4EBE-AD02-7CA13726444F}"/>
    <cellStyle name="Input 3 9" xfId="4888" xr:uid="{F913226D-C17C-4E1E-A6F9-4F92876CBAAE}"/>
    <cellStyle name="Input 3 9 2" xfId="15030" xr:uid="{5A414E9A-E401-4316-BE10-7B9D83DFB5EC}"/>
    <cellStyle name="Input 4" xfId="901" xr:uid="{2D47F70D-4A24-49A0-BE2C-8C046179AAA2}"/>
    <cellStyle name="Input 5" xfId="167" xr:uid="{BE3B7B4E-1520-4667-B188-0C8785D2D92B}"/>
    <cellStyle name="Input 6" xfId="129" xr:uid="{B6CF3AA8-0E19-431E-9023-D5EB0783EB8B}"/>
    <cellStyle name="Input 6 2" xfId="1150" xr:uid="{83E8AC11-A30D-4C46-BB2E-2195F85E928D}"/>
    <cellStyle name="Input 6 2 2" xfId="2398" xr:uid="{9BFA97B9-107E-406D-AB86-0849FBD8841B}"/>
    <cellStyle name="Input 6 2 3" xfId="2904" xr:uid="{6B6BEC76-C94D-4781-B95D-C73D876DEDCE}"/>
    <cellStyle name="Input 6 2 4" xfId="3346" xr:uid="{CEE76B84-7ED5-4B37-AB53-F819B19EAFFB}"/>
    <cellStyle name="Input 6 2 5" xfId="3879" xr:uid="{E9E3C5A5-EECC-4610-9123-133074415CB0}"/>
    <cellStyle name="Input 6 2 6" xfId="2901" xr:uid="{CAC90CBA-E068-48B8-BE9F-C102D7952246}"/>
    <cellStyle name="Input 6 2 7" xfId="3991" xr:uid="{337E1412-3DE3-4C43-9535-C872CFA9CD32}"/>
    <cellStyle name="Input 6 3" xfId="1489" xr:uid="{38897922-3FE8-4AEE-ABB1-8B22D3E57C4B}"/>
    <cellStyle name="Input 6 4" xfId="2236" xr:uid="{4F7E33D7-AF2B-4CFE-85CA-3A2AFE41B585}"/>
    <cellStyle name="Input 6 5" xfId="3144" xr:uid="{5FC3F52C-D461-4EF9-B022-75DFFDF990AA}"/>
    <cellStyle name="Input 6 6" xfId="2360" xr:uid="{F67595C4-C6CB-4607-91BE-5E1F068E0976}"/>
    <cellStyle name="Input 6 7" xfId="4073" xr:uid="{61AE8B60-C876-4EC0-882B-7DA1796A870D}"/>
    <cellStyle name="Input 6 8" xfId="4232" xr:uid="{50909E19-701B-4695-9884-55AAAF7D27E3}"/>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1" xfId="6159" xr:uid="{B7C0B4D8-7A9B-4E4B-8720-90D70D857B0A}"/>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3" xfId="6537" xr:uid="{0287086D-6433-45B1-A368-A13D6B9A6B8E}"/>
    <cellStyle name="Normal 10 3 2 4" xfId="6953" xr:uid="{B7104701-9F13-423E-95AC-6EC1021F5F49}"/>
    <cellStyle name="Normal 10 3 2 5" xfId="8620" xr:uid="{4AE21743-AC8B-4E13-8E5E-C26A161C1A38}"/>
    <cellStyle name="Normal 10 3 3" xfId="6604" xr:uid="{3FACFA5A-60A1-480A-AED6-C1EFCC060043}"/>
    <cellStyle name="Normal 10 3 3 2" xfId="8682" xr:uid="{2604F427-13E7-4D7F-A3C7-2F406254E522}"/>
    <cellStyle name="Normal 10 3 4" xfId="6389" xr:uid="{C160C583-DA38-44C2-AFF4-B85D6EAB8F5E}"/>
    <cellStyle name="Normal 10 3 5" xfId="6812" xr:uid="{CDD7967D-89B2-48C3-8189-36ECE0D9684F}"/>
    <cellStyle name="Normal 10 3 6" xfId="8472" xr:uid="{02104522-FDA2-47F2-9E2E-36921A719865}"/>
    <cellStyle name="Normal 10 4" xfId="6273" xr:uid="{13216880-798F-430D-B0D8-1683DF86B4A8}"/>
    <cellStyle name="Normal 10 4 2" xfId="6702" xr:uid="{4EFEDD4C-9E3F-4CD4-86AB-8D4A84203C7F}"/>
    <cellStyle name="Normal 10 4 2 2" xfId="8780" xr:uid="{D8FED14A-CAEA-49E7-95B0-38DCA084D23F}"/>
    <cellStyle name="Normal 10 4 3" xfId="6487" xr:uid="{1F9AE638-D753-48D6-B16C-13B676EFC851}"/>
    <cellStyle name="Normal 10 4 4" xfId="6905" xr:uid="{5970490B-E1DB-4D7E-ABE1-E2903BCE25EB}"/>
    <cellStyle name="Normal 10 4 5" xfId="8570" xr:uid="{A7686D20-2B0D-4E13-A6D4-0F30F9ACD389}"/>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7" xfId="6380" xr:uid="{95FBC228-B086-42B7-BAAE-ECFE4ACFDAA5}"/>
    <cellStyle name="Normal 10 7 2" xfId="7209" xr:uid="{2B956F2F-88A1-48B7-BC4F-3322A15A3B30}"/>
    <cellStyle name="Normal 10 8" xfId="6804" xr:uid="{F26548CE-469B-4638-9BE4-C7BFB81DB92B}"/>
    <cellStyle name="Normal 10 9" xfId="8463" xr:uid="{B388057A-B469-46CB-A72E-C4ED45D949B7}"/>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4" xfId="11377" xr:uid="{3FAD2C17-3DA4-415E-9561-531C0AA1D043}"/>
    <cellStyle name="Normal 11 2 2 3" xfId="6538" xr:uid="{C755002F-BD2E-4AA4-B3A7-7F22C7F4D283}"/>
    <cellStyle name="Normal 11 2 2 4" xfId="6954" xr:uid="{B92C6202-EE56-4F6F-A314-0D7D73E4903F}"/>
    <cellStyle name="Normal 11 2 2 5" xfId="8621" xr:uid="{5D695141-9409-4F5E-B967-5C525663A0FB}"/>
    <cellStyle name="Normal 11 2 2 6" xfId="6324" xr:uid="{A6DCA35D-203C-4256-92AF-FD08D0724F23}"/>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3" xfId="6435" xr:uid="{C2D9CC36-4C72-4B7D-A5EE-C6E1D5F056B2}"/>
    <cellStyle name="Normal 11 3 4" xfId="6856" xr:uid="{7CA4E020-0436-4F17-87A1-71D564E140D5}"/>
    <cellStyle name="Normal 11 3 5" xfId="8518" xr:uid="{E6E5CD84-21FC-45E0-B2C2-AE48F1547779}"/>
    <cellStyle name="Normal 11 3 6" xfId="11376" xr:uid="{DFE51246-9827-4210-837E-05783039B9D3}"/>
    <cellStyle name="Normal 11 3 7" xfId="6221" xr:uid="{781D4BF8-488F-4A3B-B178-61A114E56DF5}"/>
    <cellStyle name="Normal 11 4" xfId="6274" xr:uid="{2A946A5F-D3C7-4F6F-8296-375278FAFEBA}"/>
    <cellStyle name="Normal 11 4 2" xfId="6703" xr:uid="{76C29864-6FFE-46E3-990E-5244C9254D0D}"/>
    <cellStyle name="Normal 11 4 2 2" xfId="8781" xr:uid="{C8A70F31-ED38-484B-A064-C4F80F7E4AC5}"/>
    <cellStyle name="Normal 11 4 3" xfId="6488" xr:uid="{6C9A5566-71E7-405F-BCD1-8CA4EC49E293}"/>
    <cellStyle name="Normal 11 4 4" xfId="6906" xr:uid="{6541721D-0514-461E-B8B9-C1A2A49F60AE}"/>
    <cellStyle name="Normal 11 4 5" xfId="8571" xr:uid="{81F399FA-0075-44EB-8B5E-7E839D84E045}"/>
    <cellStyle name="Normal 11 5" xfId="6596" xr:uid="{5C198110-78B1-45A9-8014-B3406F6D3900}"/>
    <cellStyle name="Normal 11 5 2" xfId="7017" xr:uid="{1CF00D66-E7CC-495A-AAA5-B1710BD8DA67}"/>
    <cellStyle name="Normal 11 5 3" xfId="8674" xr:uid="{DD3DCAC4-E155-4059-A4F0-14413C7273CF}"/>
    <cellStyle name="Normal 11 6" xfId="6381" xr:uid="{A4563E8A-4C69-4C12-9357-419C3EBFB22D}"/>
    <cellStyle name="Normal 11 6 2" xfId="7210" xr:uid="{262DF9C7-51A2-4EE6-8709-FF9AF51D50CA}"/>
    <cellStyle name="Normal 11 7" xfId="6805" xr:uid="{3151679D-5C1D-47E3-BA71-7EDFF62004D0}"/>
    <cellStyle name="Normal 11 8" xfId="8464" xr:uid="{2BA2DDA9-7E34-4049-8007-19FC52116AB2}"/>
    <cellStyle name="Normal 11 9" xfId="6160" xr:uid="{B79B9883-AEFF-4D35-9274-2BB828EE17D6}"/>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4" xfId="934" xr:uid="{9A1CB6B3-E88D-4674-A5F4-23CAF5718C11}"/>
    <cellStyle name="Normal 14 10" xfId="6228" xr:uid="{37ECFE16-2C41-4471-9226-5FFCEF2B900A}"/>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4" xfId="6657" xr:uid="{235FB931-0E2D-40EE-BF1B-F2C9D2A5BE8B}"/>
    <cellStyle name="Normal 14 2_List of table gaps" xfId="7468" xr:uid="{3458B558-CDF5-4A72-8644-924B8B27CB0B}"/>
    <cellStyle name="Normal 14 3" xfId="6442" xr:uid="{02F72F3A-5775-4A55-81FF-46CF11D8B7E3}"/>
    <cellStyle name="Normal 14 3 2" xfId="7100" xr:uid="{22C60A5C-1040-423C-8547-BEF65DEF75A0}"/>
    <cellStyle name="Normal 14 4" xfId="6862" xr:uid="{0D4A0B65-D9B5-4B50-B6D0-DD0E2E36DC9F}"/>
    <cellStyle name="Normal 14 5" xfId="8525" xr:uid="{9373577F-E427-40E6-AE32-986C72E93CB4}"/>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3" xfId="6546" xr:uid="{FF14087B-D111-4A7B-9D7C-4984F0945B64}"/>
    <cellStyle name="Normal 15 3 2" xfId="7098" xr:uid="{A58463D1-7CC1-4B39-8483-01334CD421E7}"/>
    <cellStyle name="Normal 15 4" xfId="6961" xr:uid="{8A297B1A-30D1-4ED5-9F1E-9A9549CBAD6B}"/>
    <cellStyle name="Normal 15 5" xfId="8629" xr:uid="{1A590442-7439-4657-8D62-602E5CA17CEA}"/>
    <cellStyle name="Normal 15 6" xfId="6334" xr:uid="{ED7520A2-41E7-49F0-9604-9ADD9D7E4816}"/>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3" xfId="11327" xr:uid="{0C5465F1-5134-4D2A-8594-AC535571026F}"/>
    <cellStyle name="Normal 17 2 4" xfId="16394" xr:uid="{E1B4570A-C169-48AD-8D51-6AE3C884C5A9}"/>
    <cellStyle name="Normal 17 3" xfId="7088" xr:uid="{B6B780D0-9D90-484E-8E28-24559EA84DE6}"/>
    <cellStyle name="Normal 18" xfId="1370" xr:uid="{9AD50896-1289-4D66-9776-761A33468347}"/>
    <cellStyle name="Normal 18 2" xfId="4902" xr:uid="{E9A7DD0D-3CE0-40C3-8BBA-D6908BA5E3CC}"/>
    <cellStyle name="Normal 18 3" xfId="7093" xr:uid="{CA435F22-DCB1-413A-A948-AF536BA0A804}"/>
    <cellStyle name="Normal 188" xfId="7089" xr:uid="{636DF642-27E1-45FE-8C09-0451A07735ED}"/>
    <cellStyle name="Normal 19" xfId="1387" xr:uid="{963486EE-A6DD-42EA-A254-E8E2AE2F371D}"/>
    <cellStyle name="Normal 19 10" xfId="8426" xr:uid="{D490C741-D589-403E-B3D3-7745D8DE2C23}"/>
    <cellStyle name="Normal 19 11" xfId="6108" xr:uid="{8F489042-924C-4EF8-AEDB-D8B73A8FAF7E}"/>
    <cellStyle name="Normal 19 2" xfId="4903" xr:uid="{FCF6DA8C-E4D5-4676-BB7A-EE6E20E79A29}"/>
    <cellStyle name="Normal 19 2 10" xfId="6120" xr:uid="{D17AA7C8-BB36-4636-A3EB-849BA84FDD8D}"/>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3" xfId="6535" xr:uid="{0EF1DE8D-C951-44EB-A3FB-4F661D491E54}"/>
    <cellStyle name="Normal 19 2 2 2 2 2 4" xfId="6952" xr:uid="{E04D6DEE-88B8-4F44-B989-504378A83A6A}"/>
    <cellStyle name="Normal 19 2 2 2 2 2 5" xfId="8618" xr:uid="{3423ABFE-EF96-410F-829D-86453F2CC4A5}"/>
    <cellStyle name="Normal 19 2 2 2 2 3" xfId="6648" xr:uid="{F28D1CCF-CC5C-4EEA-B508-09E5FEF90D9D}"/>
    <cellStyle name="Normal 19 2 2 2 2 3 2" xfId="8726" xr:uid="{E0CCFFFE-141F-4CD2-B564-526B79CB138F}"/>
    <cellStyle name="Normal 19 2 2 2 2 4" xfId="6433" xr:uid="{1D94B1B0-6175-4C17-A73B-5B1D7CB49586}"/>
    <cellStyle name="Normal 19 2 2 2 2 5" xfId="6855" xr:uid="{CE940803-11D7-4593-B3E2-84B700EF8011}"/>
    <cellStyle name="Normal 19 2 2 2 2 6" xfId="8516" xr:uid="{E29A7354-3D05-41BA-8D17-AC1E07EFFB85}"/>
    <cellStyle name="Normal 19 2 2 2 3" xfId="6271" xr:uid="{552DDCA3-72F0-4B1B-A3A3-D99366F5F71A}"/>
    <cellStyle name="Normal 19 2 2 2 3 2" xfId="6700" xr:uid="{837D45E6-E1A0-4060-9F8E-243A77E358A0}"/>
    <cellStyle name="Normal 19 2 2 2 3 2 2" xfId="8778" xr:uid="{3C2FB18C-04C6-41B2-99F1-66EB033550A2}"/>
    <cellStyle name="Normal 19 2 2 2 3 3" xfId="6485" xr:uid="{0F1FB140-6944-46FA-98BC-763D8DB59FE7}"/>
    <cellStyle name="Normal 19 2 2 2 3 4" xfId="6904" xr:uid="{251BE651-BA43-4FE7-82B1-CEE74C05A5A1}"/>
    <cellStyle name="Normal 19 2 2 2 3 5" xfId="8568" xr:uid="{0C20A00C-7191-451A-8B3F-047B6D7EA3E2}"/>
    <cellStyle name="Normal 19 2 2 2 4" xfId="6593" xr:uid="{4EEBCAFD-A648-418D-B399-4ECABA926046}"/>
    <cellStyle name="Normal 19 2 2 2 4 2" xfId="8671" xr:uid="{73AD1E34-B453-449C-8AE3-EE2AE54A92AF}"/>
    <cellStyle name="Normal 19 2 2 2 5" xfId="6378" xr:uid="{8CB3B58B-CAD0-4CFD-AC68-2FA181437704}"/>
    <cellStyle name="Normal 19 2 2 2 6" xfId="6803" xr:uid="{E024C4CD-C89D-4A87-948D-174F2E5908DA}"/>
    <cellStyle name="Normal 19 2 2 2 7" xfId="8461" xr:uid="{C80ECCA0-60FF-4DB6-BF64-DD8324959C89}"/>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3" xfId="6512" xr:uid="{6CD911F0-BB2B-4764-97E2-71FB54ADCCE0}"/>
    <cellStyle name="Normal 19 2 2 3 2 4" xfId="6929" xr:uid="{68C330CB-E0A6-402A-A7DF-F3947A840472}"/>
    <cellStyle name="Normal 19 2 2 3 2 5" xfId="8595" xr:uid="{C4AD4849-7E9B-47B7-A789-577A0F26C98C}"/>
    <cellStyle name="Normal 19 2 2 3 3" xfId="6625" xr:uid="{8EC05611-C9A6-4A18-B218-1A315442D477}"/>
    <cellStyle name="Normal 19 2 2 3 3 2" xfId="8703" xr:uid="{16A01E35-22E5-45CC-BB2E-91E62A157258}"/>
    <cellStyle name="Normal 19 2 2 3 4" xfId="6410" xr:uid="{5B04F3C0-4285-407A-8B2D-792F757A454B}"/>
    <cellStyle name="Normal 19 2 2 3 5" xfId="6833" xr:uid="{8C09D5FA-D30A-4DB9-ABA6-945DDE6319F7}"/>
    <cellStyle name="Normal 19 2 2 3 6" xfId="8493" xr:uid="{EAF5D769-417B-4B79-AD7A-1AC4C16B5E52}"/>
    <cellStyle name="Normal 19 2 2 4" xfId="6247" xr:uid="{8C79A80A-D3E0-492A-B622-DA807FCAC6CD}"/>
    <cellStyle name="Normal 19 2 2 4 2" xfId="6676" xr:uid="{8B3C5D68-D466-4953-89F0-E2820F4EBBAF}"/>
    <cellStyle name="Normal 19 2 2 4 2 2" xfId="8754" xr:uid="{534F26F8-8182-4FE6-8C59-7C005DD93A66}"/>
    <cellStyle name="Normal 19 2 2 4 3" xfId="6461" xr:uid="{445C4684-57BE-40F6-8A38-BF57B88A35B9}"/>
    <cellStyle name="Normal 19 2 2 4 4" xfId="6881" xr:uid="{31316CDD-C941-4EFD-B644-9657B5F25751}"/>
    <cellStyle name="Normal 19 2 2 4 5" xfId="8544" xr:uid="{5D4BFC91-3A9F-4DCB-902A-ECC70EA83248}"/>
    <cellStyle name="Normal 19 2 2 5" xfId="6569" xr:uid="{0907A08E-8A51-4615-961B-48F46404D307}"/>
    <cellStyle name="Normal 19 2 2 5 2" xfId="8648" xr:uid="{3072EF74-A7C1-4AB3-ACDD-A17C8F39E7EE}"/>
    <cellStyle name="Normal 19 2 2 6" xfId="6354" xr:uid="{CDE84229-AFAE-40AA-892B-15C1A7DFC639}"/>
    <cellStyle name="Normal 19 2 2 7" xfId="6780" xr:uid="{B97021A7-7C73-45BD-B9AE-C53C45DD97C0}"/>
    <cellStyle name="Normal 19 2 2 8" xfId="8438" xr:uid="{9600B0A1-6A33-4A88-8D0A-09020675CDFB}"/>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3" xfId="6529" xr:uid="{3C4906DA-88EA-4963-824E-F3932E989440}"/>
    <cellStyle name="Normal 19 2 3 2 2 4" xfId="6946" xr:uid="{21060C40-BC8D-403F-8BFF-30BF2A37828F}"/>
    <cellStyle name="Normal 19 2 3 2 2 5" xfId="8612" xr:uid="{54D4990E-144B-490B-8A21-971ECA03D265}"/>
    <cellStyle name="Normal 19 2 3 2 3" xfId="6642" xr:uid="{B67A74BE-C79E-4B9E-898F-7450906E86CF}"/>
    <cellStyle name="Normal 19 2 3 2 3 2" xfId="8720" xr:uid="{3AEE89B2-0737-4EC4-B6F8-560F73B2A6B1}"/>
    <cellStyle name="Normal 19 2 3 2 4" xfId="6427" xr:uid="{A92E02FC-B5ED-44DA-85BB-C5B3698078C6}"/>
    <cellStyle name="Normal 19 2 3 2 5" xfId="6849" xr:uid="{B6F31105-A825-4E7F-B705-2FF6FA845BC3}"/>
    <cellStyle name="Normal 19 2 3 2 6" xfId="8510" xr:uid="{84E66177-0C9C-4850-BD3A-7E8CC6EBF377}"/>
    <cellStyle name="Normal 19 2 3 3" xfId="6265" xr:uid="{F1DE9F65-1E8C-482E-8E7C-5537410E6DF8}"/>
    <cellStyle name="Normal 19 2 3 3 2" xfId="6694" xr:uid="{FE214E59-8ACD-443D-BD43-6A8995D024E6}"/>
    <cellStyle name="Normal 19 2 3 3 2 2" xfId="8772" xr:uid="{A18F56D7-B834-43D7-B423-95204032132B}"/>
    <cellStyle name="Normal 19 2 3 3 3" xfId="6479" xr:uid="{5FC15DE7-5CF2-49DD-8F45-BFEBC209C4FC}"/>
    <cellStyle name="Normal 19 2 3 3 4" xfId="6898" xr:uid="{18D753B1-30AC-4F2B-9A9A-E4A60C7C5C8D}"/>
    <cellStyle name="Normal 19 2 3 3 5" xfId="8562" xr:uid="{8C582B61-64E1-4D86-BC90-38AFBDDE5DBF}"/>
    <cellStyle name="Normal 19 2 3 4" xfId="6587" xr:uid="{6B730E36-7A07-4DD8-8FF3-3C75F8CB4AD2}"/>
    <cellStyle name="Normal 19 2 3 4 2" xfId="8665" xr:uid="{CF6F4BA2-8B13-4A54-8545-44566B09D26F}"/>
    <cellStyle name="Normal 19 2 3 5" xfId="6372" xr:uid="{3DB71717-040A-4715-BE50-67D446FF5C4B}"/>
    <cellStyle name="Normal 19 2 3 6" xfId="6797" xr:uid="{0C4323EE-9776-476A-9A49-D1645F3CC681}"/>
    <cellStyle name="Normal 19 2 3 7" xfId="8455" xr:uid="{4617840F-3030-4FE3-A2CF-27F8129DB52F}"/>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3" xfId="6506" xr:uid="{DC603892-C609-4410-B47B-8B24CE6544A9}"/>
    <cellStyle name="Normal 19 2 4 2 4" xfId="6923" xr:uid="{FFC5EEBC-7BEF-4875-8F62-8E87D7481D65}"/>
    <cellStyle name="Normal 19 2 4 2 5" xfId="8589" xr:uid="{0D760FDE-A995-4B52-B972-5C5447E70EF4}"/>
    <cellStyle name="Normal 19 2 4 3" xfId="6619" xr:uid="{EE4B292B-E808-414D-8B8D-B529E18695BF}"/>
    <cellStyle name="Normal 19 2 4 3 2" xfId="8697" xr:uid="{89CDAF78-DABB-4A46-A307-27B03AD4AD33}"/>
    <cellStyle name="Normal 19 2 4 4" xfId="6404" xr:uid="{08FC5FA4-DA5B-419C-8462-CA42B21A8257}"/>
    <cellStyle name="Normal 19 2 4 5" xfId="6827" xr:uid="{3D4C9AE5-17FA-4D96-963E-C2A8E2F8FEF8}"/>
    <cellStyle name="Normal 19 2 4 6" xfId="8487" xr:uid="{0D7D17C1-570D-4A14-B191-B82FCA37FD76}"/>
    <cellStyle name="Normal 19 2 5" xfId="6241" xr:uid="{66ABFDF5-1780-4386-B7DC-8AE4ED816C3C}"/>
    <cellStyle name="Normal 19 2 5 2" xfId="6670" xr:uid="{4F851AED-EAB6-467B-8714-836815870937}"/>
    <cellStyle name="Normal 19 2 5 2 2" xfId="8748" xr:uid="{B0C380C1-9FE6-4075-BBC8-53476F1CD988}"/>
    <cellStyle name="Normal 19 2 5 3" xfId="6455" xr:uid="{76AC1FC6-3016-4A3C-9631-93286C42CD68}"/>
    <cellStyle name="Normal 19 2 5 4" xfId="6875" xr:uid="{7221A733-C34B-45E2-B5A4-385356B5FF8A}"/>
    <cellStyle name="Normal 19 2 5 5" xfId="8538" xr:uid="{73305504-4916-4B79-B2F0-98514FB4AB35}"/>
    <cellStyle name="Normal 19 2 6" xfId="6563" xr:uid="{5E64B224-CBF4-44C9-982F-406FE467C8DD}"/>
    <cellStyle name="Normal 19 2 6 2" xfId="8642" xr:uid="{5BB8FABF-663E-47F9-88D0-755C002613DB}"/>
    <cellStyle name="Normal 19 2 7" xfId="6348" xr:uid="{02450266-4E78-472F-967F-79E1D7FB9FC6}"/>
    <cellStyle name="Normal 19 2 8" xfId="6774" xr:uid="{4784AC31-FAB0-4061-BB9C-06B8468CFCEE}"/>
    <cellStyle name="Normal 19 2 9" xfId="8432" xr:uid="{37F65813-85B7-4EB1-9D05-C6AD89BCB17D}"/>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3" xfId="6523" xr:uid="{13FA991A-A666-4E76-9AC2-EF1F754B919C}"/>
    <cellStyle name="Normal 19 3 2 2 4" xfId="6940" xr:uid="{C3E89AD0-368F-4EFD-967D-257F12553145}"/>
    <cellStyle name="Normal 19 3 2 2 5" xfId="8606" xr:uid="{BAC876B4-F1E8-413A-8BF3-EB0F219AB37C}"/>
    <cellStyle name="Normal 19 3 2 3" xfId="6636" xr:uid="{9FB29215-2E9C-40FC-B795-762AFBA7B4B8}"/>
    <cellStyle name="Normal 19 3 2 3 2" xfId="8714" xr:uid="{CD69C65C-0A3E-4219-AF68-C37AD124EB34}"/>
    <cellStyle name="Normal 19 3 2 4" xfId="6421" xr:uid="{11A2A570-F487-488D-B130-55C28EAFA93D}"/>
    <cellStyle name="Normal 19 3 2 5" xfId="6843" xr:uid="{11F76A35-A3B5-4B74-A2CB-E38B193D57B6}"/>
    <cellStyle name="Normal 19 3 2 6" xfId="8504" xr:uid="{902A810F-4374-46DB-A3E5-B43E9F396940}"/>
    <cellStyle name="Normal 19 3 3" xfId="6259" xr:uid="{79160AF3-B0F1-4CA6-9E73-05C599D1A6EE}"/>
    <cellStyle name="Normal 19 3 3 2" xfId="6688" xr:uid="{8BE32800-4C21-4A77-BA98-222FD6E435A1}"/>
    <cellStyle name="Normal 19 3 3 2 2" xfId="8766" xr:uid="{91720B59-8DF9-48D6-A8EB-14B6C2D6F941}"/>
    <cellStyle name="Normal 19 3 3 3" xfId="6473" xr:uid="{2D2C1391-E74D-4349-BAAE-7ED57E4D8B9E}"/>
    <cellStyle name="Normal 19 3 3 4" xfId="6892" xr:uid="{9C407FF7-B397-4B6C-922C-B7174FFDA53F}"/>
    <cellStyle name="Normal 19 3 3 5" xfId="8556" xr:uid="{670F4ECD-905B-4962-871F-E078E73D88C7}"/>
    <cellStyle name="Normal 19 3 4" xfId="6581" xr:uid="{A8C594D7-C632-4F13-ABE1-3A1E983307E9}"/>
    <cellStyle name="Normal 19 3 4 2" xfId="8659" xr:uid="{AFFDACC0-236C-4A7D-9671-B598BDA175BB}"/>
    <cellStyle name="Normal 19 3 5" xfId="6366" xr:uid="{85CA52BF-79F0-4567-AD12-ED97B62E2D92}"/>
    <cellStyle name="Normal 19 3 6" xfId="6791" xr:uid="{C5CD97DB-DAA9-4075-A7D3-41D329209E1B}"/>
    <cellStyle name="Normal 19 3 7" xfId="8449" xr:uid="{56581621-3ADF-43E1-A96F-B024BE19A805}"/>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3" xfId="6541" xr:uid="{730DD439-62D6-4606-80F0-302AC478C135}"/>
    <cellStyle name="Normal 19 4 2 2 4" xfId="6957" xr:uid="{9A1FC132-8593-48B7-8A7F-F8E590E57762}"/>
    <cellStyle name="Normal 19 4 2 2 5" xfId="8624" xr:uid="{2D47CB63-05F0-4AD5-9446-A2655E37AFFB}"/>
    <cellStyle name="Normal 19 4 2 3" xfId="6653" xr:uid="{61EFDCB3-3DC1-463D-9DA9-2E020CD5E3A1}"/>
    <cellStyle name="Normal 19 4 2 3 2" xfId="8731" xr:uid="{19B498DE-E846-4929-9896-97D737DB514F}"/>
    <cellStyle name="Normal 19 4 2 4" xfId="6438" xr:uid="{2182742A-2544-45DC-B0D5-E2405963E787}"/>
    <cellStyle name="Normal 19 4 2 5" xfId="6859" xr:uid="{17346A9B-F3C3-46A7-A5F7-656360F2077D}"/>
    <cellStyle name="Normal 19 4 2 6" xfId="8521" xr:uid="{6A707AA0-D279-4591-88BD-5EFBF6FCC6B8}"/>
    <cellStyle name="Normal 19 4 3" xfId="6277" xr:uid="{005153C4-8439-46EC-A435-9ED469B89278}"/>
    <cellStyle name="Normal 19 4 3 2" xfId="6706" xr:uid="{9A950203-8186-4A28-A982-19CF4E8891BD}"/>
    <cellStyle name="Normal 19 4 3 2 2" xfId="8784" xr:uid="{0D8AEAD8-F75C-495E-B144-DD8FC189D01C}"/>
    <cellStyle name="Normal 19 4 3 3" xfId="6491" xr:uid="{588964A2-0DA0-4187-8AF8-B57CB2BF16D9}"/>
    <cellStyle name="Normal 19 4 3 4" xfId="6909" xr:uid="{F0C19354-C646-4DEA-A68D-DFB47E5560F5}"/>
    <cellStyle name="Normal 19 4 3 5" xfId="8574" xr:uid="{7CB2F9C6-DDE1-4A2E-9ABA-99D1775B89A3}"/>
    <cellStyle name="Normal 19 4 4" xfId="6599" xr:uid="{68816380-2D4D-4E35-8B36-E0AD5DF1239B}"/>
    <cellStyle name="Normal 19 4 4 2" xfId="8677" xr:uid="{1167DB0D-EE3A-47C9-8A37-39A9085DA04E}"/>
    <cellStyle name="Normal 19 4 5" xfId="6384" xr:uid="{FF90BF08-AD67-4BAF-B1F4-ED15688DF7F1}"/>
    <cellStyle name="Normal 19 4 6" xfId="6808" xr:uid="{8E7BCA53-86AB-43FD-AF56-F4B6DC5A947C}"/>
    <cellStyle name="Normal 19 4 7" xfId="8467" xr:uid="{7A70A866-7018-4A1E-B5AE-05019FCAB9C6}"/>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3" xfId="6500" xr:uid="{7ACCB4FD-587A-4881-BDC3-83A4A5077730}"/>
    <cellStyle name="Normal 19 5 2 4" xfId="6917" xr:uid="{BCD2C440-C5E4-4979-95BD-11070EB818D2}"/>
    <cellStyle name="Normal 19 5 2 5" xfId="8583" xr:uid="{5EA6ED91-799A-4DFD-8925-3F9FAB69C54D}"/>
    <cellStyle name="Normal 19 5 3" xfId="6613" xr:uid="{77D5C9D3-5241-43FB-BD0B-AF8065404A53}"/>
    <cellStyle name="Normal 19 5 3 2" xfId="8691" xr:uid="{5DDE7EBB-3E40-46DD-9025-ADB2C9485FA5}"/>
    <cellStyle name="Normal 19 5 4" xfId="6398" xr:uid="{EED7DDB1-5AF3-4CE0-8564-211C8D558DEC}"/>
    <cellStyle name="Normal 19 5 5" xfId="6821" xr:uid="{19D48E6D-965C-44E2-B1C2-C73D2F3D97C5}"/>
    <cellStyle name="Normal 19 5 6" xfId="8481" xr:uid="{2E83EFA2-5B6E-4AB9-86BE-972FDF2401CB}"/>
    <cellStyle name="Normal 19 6" xfId="6235" xr:uid="{E234730E-03ED-4601-A4C0-E277B3F769BC}"/>
    <cellStyle name="Normal 19 6 2" xfId="6664" xr:uid="{D40CD6B9-CDD2-4FA5-A975-AB2F099D951D}"/>
    <cellStyle name="Normal 19 6 2 2" xfId="8742" xr:uid="{4437BA94-48CC-4F58-8527-B1B52960EE3B}"/>
    <cellStyle name="Normal 19 6 3" xfId="6449" xr:uid="{3E7A2A34-C664-4479-9522-137AE8EAD982}"/>
    <cellStyle name="Normal 19 6 4" xfId="6869" xr:uid="{35BB27EA-5BAD-4EE1-BD5D-E966AEC0C846}"/>
    <cellStyle name="Normal 19 6 5" xfId="8532" xr:uid="{06210132-F672-4642-AB1E-89E12F029F43}"/>
    <cellStyle name="Normal 19 7" xfId="6557" xr:uid="{9E84D3E1-EE55-4A8F-BDA7-47741B1435BA}"/>
    <cellStyle name="Normal 19 7 2" xfId="7213" xr:uid="{83FBC93A-4475-4B28-8274-C7C1196ACAFA}"/>
    <cellStyle name="Normal 19 7 3" xfId="8636" xr:uid="{03BC0C5D-9DD1-4900-99D2-979843742AAC}"/>
    <cellStyle name="Normal 19 8" xfId="6342" xr:uid="{A604ABD6-70F4-45FE-9DAA-6C3DAF9BEEE3}"/>
    <cellStyle name="Normal 19 9" xfId="6768" xr:uid="{B039D840-C549-40FD-B05C-1E3F14949CC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1" xfId="6127" xr:uid="{4FAECBB7-7EE3-45F8-8001-4593A6D1E8F5}"/>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3" xfId="6534" xr:uid="{5E7C0EBC-7ED5-4C81-9D33-18D7FDC3E941}"/>
    <cellStyle name="Normal 2 10 2 2 2 4" xfId="6951" xr:uid="{75EC356D-C70D-41A9-84C4-160022E2A442}"/>
    <cellStyle name="Normal 2 10 2 2 2 5" xfId="8617" xr:uid="{8BD8E21A-E01B-40E2-8CB8-943FF83D55E7}"/>
    <cellStyle name="Normal 2 10 2 2 3" xfId="6647" xr:uid="{6C2A9A0F-13FA-46CD-842C-9514988A4543}"/>
    <cellStyle name="Normal 2 10 2 2 3 2" xfId="8725" xr:uid="{1CA26D51-45EF-42B5-89F7-603EE9CB1C2B}"/>
    <cellStyle name="Normal 2 10 2 2 4" xfId="6432" xr:uid="{874063A5-10D5-4412-B91F-40F75FF94DC5}"/>
    <cellStyle name="Normal 2 10 2 2 5" xfId="6854" xr:uid="{58A11CF0-E879-4571-B42C-22A2F017E527}"/>
    <cellStyle name="Normal 2 10 2 2 6" xfId="8515" xr:uid="{1153E645-762E-411D-8D77-B299F7A6040C}"/>
    <cellStyle name="Normal 2 10 2 3" xfId="6270" xr:uid="{F260E219-5802-482A-8440-877C59994FD5}"/>
    <cellStyle name="Normal 2 10 2 3 2" xfId="6699" xr:uid="{B2F68C06-2A3A-4ACE-9AD8-63C21F5E0174}"/>
    <cellStyle name="Normal 2 10 2 3 2 2" xfId="8777" xr:uid="{B2A51CC9-4234-4B0C-91FF-2972EA15F207}"/>
    <cellStyle name="Normal 2 10 2 3 3" xfId="6484" xr:uid="{A6503E8F-D4CE-4AED-936C-E28B896782C0}"/>
    <cellStyle name="Normal 2 10 2 3 4" xfId="6903" xr:uid="{4EF44059-9BFA-44AB-8F6B-3F8FD5938406}"/>
    <cellStyle name="Normal 2 10 2 3 5" xfId="8567" xr:uid="{748286B2-4B21-405B-86A4-260EF313AB5F}"/>
    <cellStyle name="Normal 2 10 2 4" xfId="6592" xr:uid="{91FCDF37-9007-406F-A023-74C6DFCC158D}"/>
    <cellStyle name="Normal 2 10 2 4 2" xfId="8670" xr:uid="{D72C45B5-EC64-49A1-B8E9-ECABCB64C8FA}"/>
    <cellStyle name="Normal 2 10 2 5" xfId="6377" xr:uid="{7D7B7B81-9F11-4AB2-9947-95D54BAD2A82}"/>
    <cellStyle name="Normal 2 10 2 6" xfId="6802" xr:uid="{362EA4E1-68C5-4037-B04B-CF59AAC228DB}"/>
    <cellStyle name="Normal 2 10 2 7" xfId="8460" xr:uid="{9E8D826F-CD75-4A1F-A066-61D33CB10666}"/>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3" xfId="6511" xr:uid="{2470B069-A920-4BD7-B684-F20077B7DA73}"/>
    <cellStyle name="Normal 2 10 3 2 4" xfId="6928" xr:uid="{9353BE62-D3DC-4E3F-BD47-6B8D24E44DAA}"/>
    <cellStyle name="Normal 2 10 3 2 5" xfId="8594" xr:uid="{D2B9CFF3-8257-4D13-812A-F8AC71F0C5E0}"/>
    <cellStyle name="Normal 2 10 3 3" xfId="6603" xr:uid="{5AF9F451-01CD-4A55-B532-10CEC9DAFE7D}"/>
    <cellStyle name="Normal 2 10 3 3 2" xfId="8681" xr:uid="{1A1153BA-A201-427B-B232-F0D9BEF50AC0}"/>
    <cellStyle name="Normal 2 10 3 4" xfId="6388" xr:uid="{4A66E37B-14BA-4720-9962-FD9A4647BBDB}"/>
    <cellStyle name="Normal 2 10 3 5" xfId="6811" xr:uid="{749815AD-AB21-4D73-9C5E-ABE558F8F9C0}"/>
    <cellStyle name="Normal 2 10 3 6" xfId="8471" xr:uid="{5C3C0988-7BB3-4CAC-8FC9-30282C54F9B2}"/>
    <cellStyle name="Normal 2 10 3 7" xfId="16019" xr:uid="{9B7D85B9-C4D6-4207-982C-8F4D92D05BA1}"/>
    <cellStyle name="Normal 2 10 4" xfId="6195" xr:uid="{83703610-1C87-4816-8A91-7D6719E0ADA3}"/>
    <cellStyle name="Normal 2 10 4 2" xfId="6624" xr:uid="{C012B038-F03B-4C82-8545-D8CE14BD9672}"/>
    <cellStyle name="Normal 2 10 4 2 2" xfId="8702" xr:uid="{50BDA9FE-096D-4857-9BB4-B573E7796715}"/>
    <cellStyle name="Normal 2 10 4 3" xfId="6409" xr:uid="{C7C41AF6-FC5B-40B3-BFDB-FB0C6026EE20}"/>
    <cellStyle name="Normal 2 10 4 4" xfId="6832" xr:uid="{5D25E0AE-1223-44F1-ADBB-3D4B5F02ABA6}"/>
    <cellStyle name="Normal 2 10 4 5" xfId="8492" xr:uid="{297CC0A8-7D74-4882-86DB-093B3F21023B}"/>
    <cellStyle name="Normal 2 10 5" xfId="6246" xr:uid="{BADEE475-4ECE-4BBA-9D15-E8CC595FA059}"/>
    <cellStyle name="Normal 2 10 5 2" xfId="6675" xr:uid="{82CEFEAF-2D1D-4E55-8472-A705251FAD01}"/>
    <cellStyle name="Normal 2 10 5 2 2" xfId="8753" xr:uid="{20E676EA-5755-437E-82AE-653730BB9324}"/>
    <cellStyle name="Normal 2 10 5 3" xfId="6460" xr:uid="{B232857E-E823-4447-9917-0075A5E4D271}"/>
    <cellStyle name="Normal 2 10 5 4" xfId="6880" xr:uid="{1C01CE42-0D49-438F-A690-FFC0F43CB00C}"/>
    <cellStyle name="Normal 2 10 5 5" xfId="8543" xr:uid="{827AD8CF-C811-4C53-8366-85AA09F30D2F}"/>
    <cellStyle name="Normal 2 10 6" xfId="6568" xr:uid="{2657D793-F365-449D-A9A1-1C33E7BFFB4A}"/>
    <cellStyle name="Normal 2 10 6 2" xfId="7214" xr:uid="{EA82FD51-E9DE-413A-AE2C-45A1676BDB18}"/>
    <cellStyle name="Normal 2 10 6 3" xfId="8647" xr:uid="{A6025D4F-2BC8-4C35-BF5D-8361244B4F42}"/>
    <cellStyle name="Normal 2 10 7" xfId="6353" xr:uid="{DF75493B-3756-4760-91D6-9879F13B60CB}"/>
    <cellStyle name="Normal 2 10 8" xfId="6779" xr:uid="{47B1872D-EFC8-4EB3-926C-AE1D32255C22}"/>
    <cellStyle name="Normal 2 10 9" xfId="8437" xr:uid="{3E177C94-D39C-4CAE-8F1E-BD6BF307C44F}"/>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3" xfId="6518" xr:uid="{DDC88028-7391-4CE0-B306-981707492232}"/>
    <cellStyle name="Normal 2 11 2 2 4" xfId="6935" xr:uid="{E34B348C-6AC1-4322-859B-19C03666E70C}"/>
    <cellStyle name="Normal 2 11 2 2 5" xfId="8601" xr:uid="{68F6D87B-070F-4B5F-99B8-721461239BEB}"/>
    <cellStyle name="Normal 2 11 2 3" xfId="6631" xr:uid="{2EA15D21-406C-445A-A771-D592CC2C349B}"/>
    <cellStyle name="Normal 2 11 2 3 2" xfId="8709" xr:uid="{6B5B7A55-C017-4C94-8F3A-EAFF83C59462}"/>
    <cellStyle name="Normal 2 11 2 4" xfId="6416" xr:uid="{CE5C3766-40BF-41E2-8F22-7386800370AA}"/>
    <cellStyle name="Normal 2 11 2 5" xfId="6838" xr:uid="{B49B363A-CC93-47BF-8B04-94F822FA8A2C}"/>
    <cellStyle name="Normal 2 11 2 6" xfId="8499" xr:uid="{3583F371-7B1B-4F20-B471-497F3210D63B}"/>
    <cellStyle name="Normal 2 11 3" xfId="6254" xr:uid="{7DD33078-845C-47D3-A1FB-5B3A97E82972}"/>
    <cellStyle name="Normal 2 11 3 2" xfId="6683" xr:uid="{44F8973E-E118-4F5D-A40A-7D437B851B09}"/>
    <cellStyle name="Normal 2 11 3 2 2" xfId="8761" xr:uid="{A65D3680-9988-43DA-A75E-FB59CC1E33A1}"/>
    <cellStyle name="Normal 2 11 3 3" xfId="6468" xr:uid="{9ACCD0CE-42F9-4D7C-9936-9CA7A718D9B9}"/>
    <cellStyle name="Normal 2 11 3 4" xfId="6887" xr:uid="{FDFCC09E-BFF1-4E59-A77F-E4E4926312BA}"/>
    <cellStyle name="Normal 2 11 3 5" xfId="8551" xr:uid="{F8C41C2F-C759-44E6-B82E-997D1ED5470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6" xfId="6361" xr:uid="{EB9F276E-FA92-4608-AD26-8F605A47653E}"/>
    <cellStyle name="Normal 2 11 7" xfId="6786" xr:uid="{8BF912B0-4851-4136-AF8D-BFB485F4FDD5}"/>
    <cellStyle name="Normal 2 11 8" xfId="8444" xr:uid="{07CEBA86-886B-45C7-B4E4-C4C5D309B001}"/>
    <cellStyle name="Normal 2 11 9" xfId="6140" xr:uid="{A05FF0F5-86D2-4379-BBAB-6C587B7742AF}"/>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3" xfId="6393" xr:uid="{61D8BEF0-89E7-4D2D-91F1-0D3FB7467F64}"/>
    <cellStyle name="Normal 2 12 2 4" xfId="6816" xr:uid="{4B0E96C1-B2CC-4AF1-A0CA-8F11D5E745C2}"/>
    <cellStyle name="Normal 2 12 2 5" xfId="8476" xr:uid="{BA408680-44E6-40BF-A555-BE7B1EEBE821}"/>
    <cellStyle name="Normal 2 12 3" xfId="6230" xr:uid="{FC828D25-2092-4499-8709-B7CFF940E5B4}"/>
    <cellStyle name="Normal 2 12 3 2" xfId="6659" xr:uid="{7D7C8B8F-750C-4523-8DD5-B9C1BEDB4372}"/>
    <cellStyle name="Normal 2 12 3 2 2" xfId="8737" xr:uid="{B9703094-EA66-4D6E-9AC7-D0B1745FA9BF}"/>
    <cellStyle name="Normal 2 12 3 3" xfId="6444" xr:uid="{D282FA10-CE44-4EF6-ADCA-1401D341FFF8}"/>
    <cellStyle name="Normal 2 12 3 4" xfId="6864" xr:uid="{03A4AADA-FD62-4D5B-97F5-4E11C1B91D36}"/>
    <cellStyle name="Normal 2 12 3 5" xfId="8527" xr:uid="{08DDD1DF-5FF7-4A63-94BD-0E538403BB34}"/>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3" xfId="6495" xr:uid="{BB8F43D7-A43C-4A46-ACF3-CE9AD550516A}"/>
    <cellStyle name="Normal 2 13 4" xfId="6912" xr:uid="{450ED662-2E30-4E4D-9E4B-F8CB489F8687}"/>
    <cellStyle name="Normal 2 13 5" xfId="8578" xr:uid="{660B2E85-1F3D-4D82-ACCA-83EEDB33C05A}"/>
    <cellStyle name="Normal 2 13 6" xfId="6281" xr:uid="{3138E3B7-2215-4049-A9D4-91132D786361}"/>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3" xfId="6443" xr:uid="{3ECA00D8-E698-4B74-8C2C-359A2DAE4BF4}"/>
    <cellStyle name="Normal 2 14 4" xfId="6863" xr:uid="{42CD74C7-7F91-45CF-9A31-5A3CBD9F5F06}"/>
    <cellStyle name="Normal 2 14 5" xfId="8526" xr:uid="{7A12DEFF-9044-4915-84D1-D9C3B06A5085}"/>
    <cellStyle name="Normal 2 14 6" xfId="6229" xr:uid="{AA603860-9394-4AC4-A95B-8386DD584F1D}"/>
    <cellStyle name="Normal 2 15" xfId="4909" xr:uid="{D60BC044-C5C8-4EA5-B85A-4403CE51B668}"/>
    <cellStyle name="Normal 2 15 2" xfId="7219" xr:uid="{0FE14183-A42B-4B5E-90EF-17975CD17E73}"/>
    <cellStyle name="Normal 2 15 3" xfId="8631" xr:uid="{0E1C5107-6FFB-4828-AABC-E5CA5CE429B3}"/>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7" xfId="4911" xr:uid="{C2D673AE-83AB-442F-B503-21CF96B17BDA}"/>
    <cellStyle name="Normal 2 17 2" xfId="7221" xr:uid="{2195554B-E821-45F8-8224-22576C262207}"/>
    <cellStyle name="Normal 2 17 3" xfId="6337" xr:uid="{CB3B0DCD-CC46-4118-B9DF-F00725660303}"/>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3" xfId="658" xr:uid="{61F46831-D705-4791-BB75-3711D9AF6F6F}"/>
    <cellStyle name="Normal 2 2 2 3 2" xfId="5283" xr:uid="{AA081E28-5AE2-4996-8030-D10230880431}"/>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1" xfId="6176" xr:uid="{31265778-936D-419E-9D82-98580D699FED}"/>
    <cellStyle name="Normal 2 2 3 2" xfId="156" xr:uid="{2B55641C-FCF6-42EE-B2C6-CE8E18A74CCA}"/>
    <cellStyle name="Normal 2 2 3 2 10" xfId="8841" xr:uid="{55127AAF-297F-4503-8816-7C5C6316DFB1}"/>
    <cellStyle name="Normal 2 2 3 2 11" xfId="6607" xr:uid="{64FD24E3-32A1-4474-9F6E-743BA1679858}"/>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4" xfId="7477" xr:uid="{948FE1E6-325C-4ABD-A590-4CAC75FE14A8}"/>
    <cellStyle name="Normal 2 29" xfId="5881" xr:uid="{994C359B-4028-4206-BD0F-6FD3CDEC585F}"/>
    <cellStyle name="Normal 2 29 2" xfId="9383" xr:uid="{5F9263F6-48C6-4301-9FF5-97A2DA87C7A8}"/>
    <cellStyle name="Normal 2 29 3" xfId="7488" xr:uid="{0441FB6B-3BA6-4015-9E9F-03FB3449827F}"/>
    <cellStyle name="Normal 2 3" xfId="147" xr:uid="{FBFDAA91-78B2-46AC-AE20-777A46FD340A}"/>
    <cellStyle name="Normal 2 3 10" xfId="6106" xr:uid="{21C57565-65D8-41CD-A6D9-5464D903548C}"/>
    <cellStyle name="Normal 2 3 11" xfId="8423" xr:uid="{B0DCBAA7-47B5-4685-BC48-2D8C04E21D9D}"/>
    <cellStyle name="Normal 2 3 12" xfId="6103" xr:uid="{60D1CC79-B6EE-43C7-B2D2-E646DE6CF4AC}"/>
    <cellStyle name="Normal 2 3 2" xfId="153" xr:uid="{446F8687-A072-4E81-85BB-F7E1424F4C39}"/>
    <cellStyle name="Normal 2 3 2 10" xfId="8446" xr:uid="{20252B9C-0435-4A88-8433-BDDBA89C4627}"/>
    <cellStyle name="Normal 2 3 2 11" xfId="6142" xr:uid="{580EAE1E-2D8A-4721-8EAE-982681D0AD0E}"/>
    <cellStyle name="Normal 2 3 2 2" xfId="5404" xr:uid="{5D67ABCF-E273-4412-B576-2B95E9DA3E4C}"/>
    <cellStyle name="Normal 2 3 2 2 10" xfId="6099" xr:uid="{617845ED-FF5C-48BF-8EF9-97664F2F52FD}"/>
    <cellStyle name="Normal 2 3 2 2 11" xfId="6204" xr:uid="{51F27419-CE18-4E4C-A6AA-F4B41A3D127C}"/>
    <cellStyle name="Normal 2 3 2 2 2" xfId="5405" xr:uid="{F523886E-41B8-45B7-8432-C460CA0DF650}"/>
    <cellStyle name="Normal 2 3 2 2 2 10" xfId="6306" xr:uid="{F8655882-E70E-4235-BB97-4D5C9F3684C0}"/>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6" xfId="6735" xr:uid="{D5F87139-FB4F-4FB9-9034-E06EB312FAAC}"/>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9" xfId="8603" xr:uid="{E853C937-0AC7-4A86-A533-432BCA20E82B}"/>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6" xfId="6633" xr:uid="{A43CC206-70E6-41D7-A097-2E114A9367A1}"/>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9" xfId="8501" xr:uid="{CC994C6C-6395-4AEE-9256-749F8BFF5363}"/>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4" xfId="6685" xr:uid="{58930D51-4879-4503-BA9B-BDBA138BC7CA}"/>
    <cellStyle name="Normal 2 3 2 3 3" xfId="5425" xr:uid="{E9D7B322-B130-489D-BF4C-6AB090838DF0}"/>
    <cellStyle name="Normal 2 3 2 3 3 2" xfId="7231" xr:uid="{93C95B83-9E53-4964-B373-1810830DB43F}"/>
    <cellStyle name="Normal 2 3 2 3 3 3" xfId="6470" xr:uid="{0504DBB4-E005-401D-88B7-FAF644A04934}"/>
    <cellStyle name="Normal 2 3 2 3 4" xfId="7229" xr:uid="{595B7872-52B3-482A-9E08-C39DB780A545}"/>
    <cellStyle name="Normal 2 3 2 3 5" xfId="6889" xr:uid="{32FDC682-1C16-49D1-8DE6-2AE17731D71F}"/>
    <cellStyle name="Normal 2 3 2 3 6" xfId="8553" xr:uid="{D9142B23-1E9B-4E53-9E98-C57390C5C4CE}"/>
    <cellStyle name="Normal 2 3 2 3 7" xfId="6256" xr:uid="{E3463B17-E38B-45D2-9A7B-330CCA26C24F}"/>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4" xfId="8656" xr:uid="{53352A88-6A65-45DC-8A69-1DA96FADBE2A}"/>
    <cellStyle name="Normal 2 3 2 4 5" xfId="6578" xr:uid="{4B9A7614-92D9-45B8-98B4-59571019D125}"/>
    <cellStyle name="Normal 2 3 2 5" xfId="5428" xr:uid="{54D98561-A3F0-4AFD-B86F-5035A97803DB}"/>
    <cellStyle name="Normal 2 3 2 5 2" xfId="7233" xr:uid="{7C7C91A9-9F7B-4726-B151-2919AF51C1F5}"/>
    <cellStyle name="Normal 2 3 2 5 3" xfId="6363" xr:uid="{2EB5A752-BD79-4557-A01A-6850EDFC5A4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_ELEC SAP FCST UPLOAD" xfId="5431" xr:uid="{A64A60EE-9BD9-4505-A9CF-A9EC67DB2173}"/>
    <cellStyle name="Normal 2 3 3" xfId="304" xr:uid="{F0DEFA54-1246-4917-91F3-6B41280E137A}"/>
    <cellStyle name="Normal 2 3 3 10" xfId="6166" xr:uid="{FC493B48-C4A8-4F82-973B-899A38160B4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3" xfId="6543" xr:uid="{233F59B1-58DB-4883-8951-286DC193A26F}"/>
    <cellStyle name="Normal 2 3 3 2 2 4" xfId="6959" xr:uid="{ED39369D-49CA-417F-85ED-713AD7767700}"/>
    <cellStyle name="Normal 2 3 3 2 2 5" xfId="8626" xr:uid="{B8FF4197-9E78-4478-B11B-E4D5E1E77FAB}"/>
    <cellStyle name="Normal 2 3 3 2 2 6" xfId="6329" xr:uid="{FD1905A5-8C82-4111-A5D0-2206DAD2F984}"/>
    <cellStyle name="Normal 2 3 3 2 3" xfId="5435" xr:uid="{F97F279B-41D9-4347-B934-691F3BFE755F}"/>
    <cellStyle name="Normal 2 3 3 2 3 2" xfId="7236" xr:uid="{F8F856A8-434E-4FDD-A1DC-7313CB055BF8}"/>
    <cellStyle name="Normal 2 3 3 2 3 3" xfId="8733" xr:uid="{C3B261AB-A004-49FE-BACD-DE2AD979E6EC}"/>
    <cellStyle name="Normal 2 3 3 2 3 4" xfId="6655" xr:uid="{F19CA5B8-248A-40A8-B2F7-AB5A2F5E99DA}"/>
    <cellStyle name="Normal 2 3 3 2 4" xfId="6440" xr:uid="{30D17C9C-42EE-4B99-AE50-26A85598E85F}"/>
    <cellStyle name="Normal 2 3 3 2 4 2" xfId="7234" xr:uid="{692661F6-98B0-453F-8D85-5CB7D2ECD150}"/>
    <cellStyle name="Normal 2 3 3 2 5" xfId="6861" xr:uid="{A47E25FE-B1E1-4B73-AE6F-473445369E75}"/>
    <cellStyle name="Normal 2 3 3 2 6" xfId="8523" xr:uid="{0C9A719D-C0D1-4D15-8A98-57B9129AAED8}"/>
    <cellStyle name="Normal 2 3 3 2 7" xfId="6226" xr:uid="{96B71CF4-5A63-47E1-9161-DB72996A3D31}"/>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3" xfId="6493" xr:uid="{3D383869-9ECE-405A-97C5-A3187EAA1200}"/>
    <cellStyle name="Normal 2 3 3 3 4" xfId="6911" xr:uid="{4F22F50D-492B-43A9-903F-B43606C9535E}"/>
    <cellStyle name="Normal 2 3 3 3 5" xfId="8576" xr:uid="{A985E584-D063-49D3-826E-DC1DFB6F0FEE}"/>
    <cellStyle name="Normal 2 3 3 3 6" xfId="6279" xr:uid="{BDA8F77A-F91E-4271-890D-2937B2158402}"/>
    <cellStyle name="Normal 2 3 3 4" xfId="5438" xr:uid="{7A9C4412-4282-4D0E-A45A-3909416AAAB9}"/>
    <cellStyle name="Normal 2 3 3 4 2" xfId="7238" xr:uid="{F235D90E-AF5A-4B5B-B095-FA3396A3B603}"/>
    <cellStyle name="Normal 2 3 3 4 3" xfId="8679" xr:uid="{06BCF0BE-DC1F-4CD8-85D0-5B8A84BB4A0C}"/>
    <cellStyle name="Normal 2 3 3 4 4" xfId="6601" xr:uid="{108A2337-2520-423E-960B-6C15CF0C01F4}"/>
    <cellStyle name="Normal 2 3 3 5" xfId="5439" xr:uid="{E2FB80F6-184F-4C4E-B2C1-11BD2C38C7E2}"/>
    <cellStyle name="Normal 2 3 3 5 2" xfId="7239" xr:uid="{8F94DA98-0976-405A-8E8D-DC37642AD23E}"/>
    <cellStyle name="Normal 2 3 3 5 3" xfId="6386" xr:uid="{E8109B5A-8698-4822-8BDA-4B6D8925ACE2}"/>
    <cellStyle name="Normal 2 3 3 6" xfId="5440" xr:uid="{A9B5D39C-8E4E-427C-B2E8-68DEE93666C1}"/>
    <cellStyle name="Normal 2 3 3 7" xfId="5432" xr:uid="{7FB79F52-9F89-421C-B33A-1DF02D51D926}"/>
    <cellStyle name="Normal 2 3 3 8" xfId="6810" xr:uid="{7BE9B3B6-82A3-4A88-9D7E-4350CF82F683}"/>
    <cellStyle name="Normal 2 3 3 9" xfId="8469" xr:uid="{24C67C36-2D26-4F2C-B290-A438FC89CE8E}"/>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3" xfId="6497" xr:uid="{30937128-F73D-4628-A9A7-2AEC9C9DB354}"/>
    <cellStyle name="Normal 2 3 4 2 4" xfId="6914" xr:uid="{E76F445A-716D-439F-8C6D-3FBFD9D0FC5F}"/>
    <cellStyle name="Normal 2 3 4 2 5" xfId="8580" xr:uid="{30B2CFC7-C3E0-4538-A536-92A61FD6A3EC}"/>
    <cellStyle name="Normal 2 3 4 2 6" xfId="6283" xr:uid="{CA2337FF-8DB3-40AB-8DFE-E978D65248FA}"/>
    <cellStyle name="Normal 2 3 4 3" xfId="5444" xr:uid="{1D460C30-7B79-422E-88AF-938193D07E35}"/>
    <cellStyle name="Normal 2 3 4 3 2" xfId="7242" xr:uid="{383FE68F-4319-4093-AFE3-13A5567D29AF}"/>
    <cellStyle name="Normal 2 3 4 3 3" xfId="8688" xr:uid="{D2107583-9210-4CF8-8DAA-F4627F5069AC}"/>
    <cellStyle name="Normal 2 3 4 3 4" xfId="6610" xr:uid="{9417E768-63EB-4E92-BBDA-E44058FBC544}"/>
    <cellStyle name="Normal 2 3 4 4" xfId="6395" xr:uid="{C8BE59BF-9B8B-4E24-A797-1D7ED0653657}"/>
    <cellStyle name="Normal 2 3 4 4 2" xfId="7240" xr:uid="{DF3B0A3A-F7F3-4909-9D88-461B60C9BE4A}"/>
    <cellStyle name="Normal 2 3 4 5" xfId="6818" xr:uid="{6EB7102C-00E7-461C-98A5-8821D4D9F8D0}"/>
    <cellStyle name="Normal 2 3 4 6" xfId="8478" xr:uid="{0ADC1C9A-BC2D-41EE-97DC-444BC4CDBA22}"/>
    <cellStyle name="Normal 2 3 4 7" xfId="6181" xr:uid="{2FD28DD6-990E-402E-8AD2-F63F7D7E3D57}"/>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3" xfId="6446" xr:uid="{80EEA410-7642-44D7-9C1F-384008602C72}"/>
    <cellStyle name="Normal 2 3 5 4" xfId="6866" xr:uid="{FB0CE128-2415-49E7-BB9A-FBB3AE91413F}"/>
    <cellStyle name="Normal 2 3 5 5" xfId="8529" xr:uid="{078D930A-0CE8-4C68-BE42-9295967796EF}"/>
    <cellStyle name="Normal 2 3 5 6" xfId="6232" xr:uid="{BBD0AFC1-DFB3-40C5-8455-8FE1BDDF2FE8}"/>
    <cellStyle name="Normal 2 3 6" xfId="5447" xr:uid="{6EB83CE1-735D-4E61-B4CA-45232A790EF5}"/>
    <cellStyle name="Normal 2 3 6 2" xfId="7244" xr:uid="{F84E38E8-880C-451D-ADEB-6BF53986272E}"/>
    <cellStyle name="Normal 2 3 6 3" xfId="7076" xr:uid="{EDA87471-7A45-486A-8163-45E9873FBCF4}"/>
    <cellStyle name="Normal 2 3 6 4" xfId="8633" xr:uid="{473FE79B-960C-4CD3-9E39-38E54D56C091}"/>
    <cellStyle name="Normal 2 3 6 5" xfId="6554" xr:uid="{403BF3CD-F6B2-42B9-A45F-593F205A1011}"/>
    <cellStyle name="Normal 2 3 7" xfId="5448" xr:uid="{58CD5479-168B-4B8B-B629-1379C4FCAA1A}"/>
    <cellStyle name="Normal 2 3 7 2" xfId="7245" xr:uid="{0009EB92-5473-4F19-8853-93A27F752628}"/>
    <cellStyle name="Normal 2 3 7 3" xfId="6339" xr:uid="{E26FB8DB-8BAC-4B3F-B1BF-634B837FD82C}"/>
    <cellStyle name="Normal 2 3 8" xfId="5402" xr:uid="{81E00ABA-435E-418B-A764-AB403494D56E}"/>
    <cellStyle name="Normal 2 3 8 2" xfId="11387" xr:uid="{5C283691-32F4-4CE1-9034-C97BDCA3E908}"/>
    <cellStyle name="Normal 2 3 9" xfId="6765" xr:uid="{C255EA55-EFFF-41CE-9B73-2331E1143963}"/>
    <cellStyle name="Normal 2 3_ELEC SAP FCST UPLOAD" xfId="5449" xr:uid="{8B362B24-55CE-42DD-9573-C9BB1C0355AF}"/>
    <cellStyle name="Normal 2 30" xfId="6763" xr:uid="{C847DD55-7583-406B-AC25-761E2916D353}"/>
    <cellStyle name="Normal 2 31" xfId="8421" xr:uid="{5D0CA457-9D91-4AAC-AB66-9FC9123C8BDC}"/>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7" xfId="16111" xr:uid="{17E41B22-54F1-4A92-9574-A8B54424F662}"/>
    <cellStyle name="Normal 2 38" xfId="6091" xr:uid="{9C2EA4C9-7783-43EE-92B3-1DB4BC7EAB72}"/>
    <cellStyle name="Normal 2 4" xfId="149" xr:uid="{F93B3378-C006-4822-8EFD-A4A9BC89523E}"/>
    <cellStyle name="Normal 2 4 10" xfId="6767" xr:uid="{55895CAA-1FC9-4F97-B9EA-745AD756240C}"/>
    <cellStyle name="Normal 2 4 11" xfId="8425" xr:uid="{8E6ABD8E-1291-43C4-A02B-BC0269F4876F}"/>
    <cellStyle name="Normal 2 4 12" xfId="6107" xr:uid="{0F9DC6BB-5BA7-4335-AF18-41F6CC41EC58}"/>
    <cellStyle name="Normal 2 4 2" xfId="155" xr:uid="{81791513-F435-4AD1-9645-997E77C6CC6E}"/>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3" xfId="6513" xr:uid="{EE4083C5-E973-4766-BFF0-01C3E8B4CC13}"/>
    <cellStyle name="Normal 2 4 2 2 2 4" xfId="6930" xr:uid="{FB3E4400-674A-4809-BA90-3B1DA1401D58}"/>
    <cellStyle name="Normal 2 4 2 2 2 5" xfId="8596" xr:uid="{CB4F48EA-C2F1-4D37-96A7-009070ED7DFD}"/>
    <cellStyle name="Normal 2 4 2 2 3" xfId="6627" xr:uid="{F84E1852-277B-488F-8329-5777A4D4F1D7}"/>
    <cellStyle name="Normal 2 4 2 2 3 2" xfId="8705" xr:uid="{BC472E20-EC89-4B13-ABFA-0B0CC93581D7}"/>
    <cellStyle name="Normal 2 4 2 2 4" xfId="6412" xr:uid="{AB77DD74-3F96-41EE-9E74-8C29DC76741D}"/>
    <cellStyle name="Normal 2 4 2 2 5" xfId="6834" xr:uid="{B7682592-AFC6-46DA-8FC5-B120FB44D6AD}"/>
    <cellStyle name="Normal 2 4 2 2 6" xfId="8495" xr:uid="{FC1F8BD8-D841-4EB9-818A-FE972463D3D4}"/>
    <cellStyle name="Normal 2 4 2 3" xfId="6249" xr:uid="{32EC47C0-9C39-46A3-A733-E591F807ECE0}"/>
    <cellStyle name="Normal 2 4 2 3 2" xfId="6678" xr:uid="{525A1999-31FB-43CF-99CE-02AF9BE6B3E8}"/>
    <cellStyle name="Normal 2 4 2 3 2 2" xfId="8756" xr:uid="{3B7C634B-6FC6-43FE-9DBB-D36781F76AC6}"/>
    <cellStyle name="Normal 2 4 2 3 3" xfId="6463" xr:uid="{98FE6951-ED63-4630-A637-1FB1C78AD0F3}"/>
    <cellStyle name="Normal 2 4 2 3 4" xfId="6882" xr:uid="{FE4FB810-0A0D-4B0C-8131-E4E8E10E8690}"/>
    <cellStyle name="Normal 2 4 2 3 5" xfId="8546" xr:uid="{E74A21F0-6CE5-4C90-9A94-4099968D20D7}"/>
    <cellStyle name="Normal 2 4 2 4" xfId="6571" xr:uid="{3019C44E-2214-4B0E-9BC3-7311745D1C25}"/>
    <cellStyle name="Normal 2 4 2 4 2" xfId="6966" xr:uid="{CA254A3A-8337-4C4C-8FE5-734426D9D4EC}"/>
    <cellStyle name="Normal 2 4 2 4 3" xfId="8649" xr:uid="{04AFA58A-8278-42F0-B22B-9637D4EC0982}"/>
    <cellStyle name="Normal 2 4 2 5" xfId="6356" xr:uid="{FE456FC7-90C2-4B14-B1C0-85F9E967E38E}"/>
    <cellStyle name="Normal 2 4 2 6" xfId="6781" xr:uid="{FFD132D2-F881-43B8-882B-E42E04F561F8}"/>
    <cellStyle name="Normal 2 4 2 7" xfId="8439" xr:uid="{5CA29AB8-A82B-4100-8502-D963C21EB134}"/>
    <cellStyle name="Normal 2 4 2 8" xfId="10561" xr:uid="{07A35B8E-31C5-4C30-A66A-EA4721832DAC}"/>
    <cellStyle name="Normal 2 4 2 9" xfId="6133" xr:uid="{76D12EC3-B27F-431D-9B61-B1991EE67759}"/>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3" xfId="6522" xr:uid="{4EAA75D6-1059-4F21-9672-96D7C4D51BDD}"/>
    <cellStyle name="Normal 2 4 3 2 2 4" xfId="6939" xr:uid="{4BF69437-8DE2-4C3C-9D68-B5C963FDF27D}"/>
    <cellStyle name="Normal 2 4 3 2 2 5" xfId="8605" xr:uid="{B3C00BCB-A084-40A5-9E29-BD6308E91FA1}"/>
    <cellStyle name="Normal 2 4 3 2 3" xfId="6635" xr:uid="{785984F1-796E-400C-8759-ABA2F457CBB4}"/>
    <cellStyle name="Normal 2 4 3 2 3 2" xfId="8713" xr:uid="{86BB2CF5-1EEE-45D2-9BCD-ABBCC57C768C}"/>
    <cellStyle name="Normal 2 4 3 2 4" xfId="6420" xr:uid="{30ECE06E-E71F-42C9-8EC5-3D72B32AF6D0}"/>
    <cellStyle name="Normal 2 4 3 2 5" xfId="6842" xr:uid="{4AB95FBC-7078-4DCA-8BAE-6CFFE6602734}"/>
    <cellStyle name="Normal 2 4 3 2 6" xfId="8503" xr:uid="{6C176E55-9E91-4BF6-884F-CBD71B92BF75}"/>
    <cellStyle name="Normal 2 4 3 3" xfId="6258" xr:uid="{31580A85-535A-491A-A3C1-BB117FE08A2D}"/>
    <cellStyle name="Normal 2 4 3 3 2" xfId="6687" xr:uid="{3EC94867-6A56-4AE0-B333-D44849808786}"/>
    <cellStyle name="Normal 2 4 3 3 2 2" xfId="8765" xr:uid="{9840DE2A-3FC4-4E3A-90B9-C3FF94EF3141}"/>
    <cellStyle name="Normal 2 4 3 3 3" xfId="6472" xr:uid="{F75B90BF-0774-4689-B66D-F8BBDCB5B20B}"/>
    <cellStyle name="Normal 2 4 3 3 4" xfId="6891" xr:uid="{603A8663-1108-4861-8A71-8E2899F58519}"/>
    <cellStyle name="Normal 2 4 3 3 5" xfId="8555" xr:uid="{389D4609-2714-4E96-B901-11BF1080433A}"/>
    <cellStyle name="Normal 2 4 3 4" xfId="6580" xr:uid="{337D5F7D-1E9F-4632-99A2-6B8F5AF5C2DA}"/>
    <cellStyle name="Normal 2 4 3 4 2" xfId="8658" xr:uid="{8C683581-CCE2-4C34-8E44-C19A351AF056}"/>
    <cellStyle name="Normal 2 4 3 5" xfId="6365" xr:uid="{48EFF7CE-6360-42AF-9C54-179B23C580D1}"/>
    <cellStyle name="Normal 2 4 3 6" xfId="6790" xr:uid="{22A5880F-B179-4549-B835-B025BC16769A}"/>
    <cellStyle name="Normal 2 4 3 7" xfId="8448" xr:uid="{40363E29-4CA9-480B-9BB8-208122C3F50B}"/>
    <cellStyle name="Normal 2 4 3 8" xfId="6144" xr:uid="{226B074A-D57F-43C9-8FA9-5F5994D046A5}"/>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3" xfId="6539" xr:uid="{E5ED01FF-7555-4701-AFBE-6BD4BE317167}"/>
    <cellStyle name="Normal 2 4 4 2 2 4" xfId="6955" xr:uid="{0AE67BB6-85D5-4B50-A73D-E23825CEDEE7}"/>
    <cellStyle name="Normal 2 4 4 2 2 5" xfId="8622" xr:uid="{0D2F5D36-9906-45C1-A3B0-AEE3A45C369A}"/>
    <cellStyle name="Normal 2 4 4 2 3" xfId="6651" xr:uid="{44BC2734-8F99-4CF9-A025-C9A03741EC0C}"/>
    <cellStyle name="Normal 2 4 4 2 3 2" xfId="8729" xr:uid="{C5A1A680-3DE8-441E-A754-45567F274D91}"/>
    <cellStyle name="Normal 2 4 4 2 4" xfId="6436" xr:uid="{885023FD-2EF0-48AB-B6AC-6A17FF3F1CD8}"/>
    <cellStyle name="Normal 2 4 4 2 5" xfId="6857" xr:uid="{680ECEB2-1C57-4F12-8CA3-8B580D0E823C}"/>
    <cellStyle name="Normal 2 4 4 2 6" xfId="8519" xr:uid="{6EAB7DAA-0C5B-41CE-AA5F-F9702FE9AE9A}"/>
    <cellStyle name="Normal 2 4 4 3" xfId="6275" xr:uid="{18A1B8A9-EEBC-4D32-87FC-91EFA2519A02}"/>
    <cellStyle name="Normal 2 4 4 3 2" xfId="6704" xr:uid="{2D189420-4E61-4AC1-9A87-93F2C9D86206}"/>
    <cellStyle name="Normal 2 4 4 3 2 2" xfId="8782" xr:uid="{26CB3D99-BC6A-470D-B802-BFB20DD039BF}"/>
    <cellStyle name="Normal 2 4 4 3 3" xfId="6489" xr:uid="{78776368-B451-4667-ACDE-7A16720DE162}"/>
    <cellStyle name="Normal 2 4 4 3 4" xfId="6907" xr:uid="{1F18F397-CA66-4A73-AFB1-C6E694A28F66}"/>
    <cellStyle name="Normal 2 4 4 3 5" xfId="8572" xr:uid="{ACB4695C-D5EA-4AD0-A33C-9FB4DE964D81}"/>
    <cellStyle name="Normal 2 4 4 4" xfId="6597" xr:uid="{1AEE97B9-CDF9-4837-8B5B-5A5917F12555}"/>
    <cellStyle name="Normal 2 4 4 4 2" xfId="8675" xr:uid="{B896B6A1-DFBB-4ACE-9CA5-ECFBF6CA684E}"/>
    <cellStyle name="Normal 2 4 4 5" xfId="6382" xr:uid="{55F7A4C5-72D3-4F69-88ED-90232BC1AE37}"/>
    <cellStyle name="Normal 2 4 4 6" xfId="6806" xr:uid="{66FAF43C-95AF-4631-A56D-B2EA1261BE1C}"/>
    <cellStyle name="Normal 2 4 4 7" xfId="8465" xr:uid="{3F56EA34-3E99-49BB-ADB2-A884816C6F23}"/>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3" xfId="6499" xr:uid="{3E2CBEDE-80B5-472F-8F65-9A4BE70BE2D2}"/>
    <cellStyle name="Normal 2 4 5 2 4" xfId="6916" xr:uid="{32345A3D-D3D4-4AED-B494-25E726D5F2B8}"/>
    <cellStyle name="Normal 2 4 5 2 5" xfId="8582" xr:uid="{F8DCCE59-D6AD-4EBD-909B-89CD5F74967E}"/>
    <cellStyle name="Normal 2 4 5 3" xfId="6612" xr:uid="{E4FA8A1D-A3C6-4E54-BC3D-C73FAC049CEB}"/>
    <cellStyle name="Normal 2 4 5 3 2" xfId="8690" xr:uid="{D9CFD17E-DDA9-4201-986A-E160374D3BD1}"/>
    <cellStyle name="Normal 2 4 5 4" xfId="6397" xr:uid="{7E639537-F211-489D-ABFC-5600274FF5B0}"/>
    <cellStyle name="Normal 2 4 5 5" xfId="6820" xr:uid="{95A12CCC-8BFC-46AB-B300-E21ED600D206}"/>
    <cellStyle name="Normal 2 4 5 6" xfId="8480" xr:uid="{36FC891C-C69F-4F1E-A4C9-C8A567D0038D}"/>
    <cellStyle name="Normal 2 4 6" xfId="6234" xr:uid="{909FDBB7-D1E2-42F1-B30D-E378506A226B}"/>
    <cellStyle name="Normal 2 4 6 2" xfId="6663" xr:uid="{8F73BEAA-C7C5-4965-9625-29786F05EE38}"/>
    <cellStyle name="Normal 2 4 6 2 2" xfId="8741" xr:uid="{55728407-6603-492B-8F6D-4169EB6B166D}"/>
    <cellStyle name="Normal 2 4 6 3" xfId="6448" xr:uid="{E50A54E9-996B-4F4A-82E6-0B3C4D06F921}"/>
    <cellStyle name="Normal 2 4 6 4" xfId="6868" xr:uid="{0B393C03-B306-4C54-8285-075EACBDDE00}"/>
    <cellStyle name="Normal 2 4 6 5" xfId="8531" xr:uid="{47ACC985-37CF-4994-B5AB-D9DE7B3A1B4C}"/>
    <cellStyle name="Normal 2 4 7" xfId="6550" xr:uid="{C67EBFD7-56C9-4A3D-95F3-2BDAAECEA4EF}"/>
    <cellStyle name="Normal 2 4 7 2" xfId="6964" xr:uid="{B509D5B7-453F-4233-BA0F-FD61C923E204}"/>
    <cellStyle name="Normal 2 4 7 3" xfId="8635" xr:uid="{1B9A7D7B-5FC8-487C-9A71-DEA46FB4748D}"/>
    <cellStyle name="Normal 2 4 8" xfId="6556" xr:uid="{B367E34C-8963-46CC-B9AA-936305457A62}"/>
    <cellStyle name="Normal 2 4 8 2" xfId="7246" xr:uid="{7467E094-06E5-486B-A370-C74A557E3D55}"/>
    <cellStyle name="Normal 2 4 9" xfId="6341" xr:uid="{6FD86900-D4FC-4CEE-9D00-4B69F354985B}"/>
    <cellStyle name="Normal 2 5" xfId="151" xr:uid="{043BABF3-0EE9-4B84-9BBA-758D046CDBD4}"/>
    <cellStyle name="Normal 2 5 10" xfId="8429" xr:uid="{D50DBCAF-5A2A-4903-91F3-1007C066E21E}"/>
    <cellStyle name="Normal 2 5 11" xfId="6114" xr:uid="{9C4FB47D-8B16-4ED5-8FF1-D06F2A1734CE}"/>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3" xfId="6526" xr:uid="{C65B65D0-84AB-4175-9194-9034D2CC044A}"/>
    <cellStyle name="Normal 2 5 3 2 2 4" xfId="6943" xr:uid="{661F6EAE-B49C-4983-B030-B2EC977A49B8}"/>
    <cellStyle name="Normal 2 5 3 2 2 5" xfId="8609" xr:uid="{6BCE1B1A-DBE6-4D2D-A304-E5A67B400F0F}"/>
    <cellStyle name="Normal 2 5 3 2 3" xfId="6639" xr:uid="{C970E278-7249-4304-BC03-433B25706D5B}"/>
    <cellStyle name="Normal 2 5 3 2 3 2" xfId="7250" xr:uid="{F8DD4DF2-AE4D-45AC-9157-CB0BCED22895}"/>
    <cellStyle name="Normal 2 5 3 2 3 3" xfId="8717" xr:uid="{40DB10E7-0331-49FE-A8F2-0946021FF9B2}"/>
    <cellStyle name="Normal 2 5 3 2 4" xfId="6424" xr:uid="{F6F39ED5-BF2D-49D5-BFFF-29C77DCFB70E}"/>
    <cellStyle name="Normal 2 5 3 2 5" xfId="6846" xr:uid="{F1896674-4D45-445B-8ECA-9C308068B003}"/>
    <cellStyle name="Normal 2 5 3 2 6" xfId="8507" xr:uid="{D7F563C5-A6CD-4155-9478-D88F08717D8E}"/>
    <cellStyle name="Normal 2 5 3 2 7" xfId="6210" xr:uid="{B9A635FE-14D8-43FF-8BE4-DE987BD3D08E}"/>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3" xfId="6476" xr:uid="{9F8E5EEA-51EC-4A83-AD06-375BFD41D8F4}"/>
    <cellStyle name="Normal 2 5 3 3 4" xfId="6895" xr:uid="{57AC1F85-588B-4682-8217-86C86F0ABA23}"/>
    <cellStyle name="Normal 2 5 3 3 5" xfId="8559" xr:uid="{C651AE4A-AE96-441A-A3A1-11B85CC7CF85}"/>
    <cellStyle name="Normal 2 5 3 3 6" xfId="6262" xr:uid="{F4AA5C7F-8B9E-408B-87CA-BDA882FDD070}"/>
    <cellStyle name="Normal 2 5 3 4" xfId="6584" xr:uid="{6D49237E-4645-4FB3-A809-3927E6DDC530}"/>
    <cellStyle name="Normal 2 5 3 4 2" xfId="7249" xr:uid="{8DCEC32A-C467-44E4-B505-0FA9DBD47EBF}"/>
    <cellStyle name="Normal 2 5 3 4 3" xfId="8662" xr:uid="{18A732F0-C939-4E93-89CF-E58B9182D0E6}"/>
    <cellStyle name="Normal 2 5 3 5" xfId="6369" xr:uid="{E6C5571E-D2E3-4A72-90C8-99DD55C776AD}"/>
    <cellStyle name="Normal 2 5 3 6" xfId="6794" xr:uid="{7F005F46-C4A6-4506-BF51-BCF64D85096A}"/>
    <cellStyle name="Normal 2 5 3 7" xfId="8452" xr:uid="{A9140A96-FC8C-4245-ADB9-F606C67670C1}"/>
    <cellStyle name="Normal 2 5 3 8" xfId="6148" xr:uid="{7792FE80-6190-4846-9068-182197422FA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3" xfId="6503" xr:uid="{EE7796D4-5C56-412B-921D-3A3206100C7C}"/>
    <cellStyle name="Normal 2 5 4 2 4" xfId="6920" xr:uid="{8725CF42-2B12-4A65-9431-06D54EE21729}"/>
    <cellStyle name="Normal 2 5 4 2 5" xfId="8586" xr:uid="{08F45238-8907-44CF-82F2-424051CB659E}"/>
    <cellStyle name="Normal 2 5 4 3" xfId="6616" xr:uid="{E249417F-E87D-4AEB-BF46-E5AD71CD1CD1}"/>
    <cellStyle name="Normal 2 5 4 3 2" xfId="7252" xr:uid="{C7CBB0EA-8894-42C1-A0AD-9E57B8EA0941}"/>
    <cellStyle name="Normal 2 5 4 3 3" xfId="8694" xr:uid="{EB6E6079-C277-4561-9950-05CE634D51F2}"/>
    <cellStyle name="Normal 2 5 4 4" xfId="6401" xr:uid="{9095521F-500F-4765-ACBF-2DD1AB6F21F4}"/>
    <cellStyle name="Normal 2 5 4 5" xfId="6824" xr:uid="{9ABD12E4-C9CA-4E1B-B8D7-CFECC0B63C48}"/>
    <cellStyle name="Normal 2 5 4 6" xfId="8484" xr:uid="{7C138DD4-EDBA-44D1-BDDF-63C45C27D951}"/>
    <cellStyle name="Normal 2 5 4 7" xfId="6187" xr:uid="{DD875D43-EE38-4079-BA99-1130C249369E}"/>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3" xfId="6452" xr:uid="{1F9BF53F-8AA1-4DF4-A330-39028F0B40BB}"/>
    <cellStyle name="Normal 2 5 5 4" xfId="6872" xr:uid="{70D67733-EB69-4FF3-B9C1-F90B1B4737CD}"/>
    <cellStyle name="Normal 2 5 5 5" xfId="8535" xr:uid="{12B8B8D3-B36D-4FC8-800A-54FBB20117C1}"/>
    <cellStyle name="Normal 2 5 5 6" xfId="6238" xr:uid="{47342756-8709-4140-9B2F-359BE47FDF10}"/>
    <cellStyle name="Normal 2 5 6" xfId="5468" xr:uid="{159E7FD9-F5EE-45BD-816E-64300B14D0ED}"/>
    <cellStyle name="Normal 2 5 6 2" xfId="7254" xr:uid="{24AD36F2-FE49-4636-A382-C10736CAD6F5}"/>
    <cellStyle name="Normal 2 5 6 3" xfId="8639" xr:uid="{BEFA38D3-1970-4023-B28D-5B8B65EA4675}"/>
    <cellStyle name="Normal 2 5 6 4" xfId="6560" xr:uid="{E8486123-DCD8-49B1-B4D3-7139241FCA72}"/>
    <cellStyle name="Normal 2 5 7" xfId="5451" xr:uid="{3EE965E8-B3A6-4226-BA14-A1F7D56F2B8A}"/>
    <cellStyle name="Normal 2 5 7 2" xfId="7467" xr:uid="{C8CAD5C8-ED69-4545-8596-123464FB5F87}"/>
    <cellStyle name="Normal 2 5 7 3" xfId="6345" xr:uid="{F0BB538A-703B-43E5-8C25-2BCB403948CA}"/>
    <cellStyle name="Normal 2 5 8" xfId="7247" xr:uid="{6B31639D-CC7F-426C-A017-31EA10095ADF}"/>
    <cellStyle name="Normal 2 5 9" xfId="6771" xr:uid="{D20066CE-9289-4674-A7BA-9963B47FF57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3" xfId="6517" xr:uid="{D060A480-AA0B-4958-BFC1-7B4B8C662838}"/>
    <cellStyle name="Normal 2 6 2 2 2 4" xfId="6934" xr:uid="{0F69559C-B494-48B6-88B2-E6BCB7305559}"/>
    <cellStyle name="Normal 2 6 2 2 2 5" xfId="8600" xr:uid="{259285B1-BA66-4BF1-B3CD-A7C1E2A2F4E5}"/>
    <cellStyle name="Normal 2 6 2 2 3" xfId="6630" xr:uid="{D3EC97ED-C475-4E26-A3B3-67B99CE8D2CC}"/>
    <cellStyle name="Normal 2 6 2 2 3 2" xfId="8708" xr:uid="{1794C899-1613-4FFB-AC0A-A018B13D3243}"/>
    <cellStyle name="Normal 2 6 2 2 4" xfId="6415" xr:uid="{F05204A5-9D52-4560-A961-A1417E79394A}"/>
    <cellStyle name="Normal 2 6 2 2 5" xfId="6837" xr:uid="{4E84A2AC-31B9-44EC-BE92-B1CAD3271A7B}"/>
    <cellStyle name="Normal 2 6 2 2 6" xfId="8498" xr:uid="{C8D956EF-EB97-464D-BB89-CCE5128C3AE8}"/>
    <cellStyle name="Normal 2 6 2 3" xfId="6253" xr:uid="{F0BCA815-02D6-4BF0-A85A-EF9FDC23EBE8}"/>
    <cellStyle name="Normal 2 6 2 3 2" xfId="6682" xr:uid="{9773292D-DBC8-4455-B4EE-8A4C2ABC7D4A}"/>
    <cellStyle name="Normal 2 6 2 3 2 2" xfId="8760" xr:uid="{3AC6FC7B-2BFE-4B47-BFCA-B61BEBF551C7}"/>
    <cellStyle name="Normal 2 6 2 3 3" xfId="6467" xr:uid="{9B1ADB9B-D2CE-4A34-BB7B-301AC02F34E6}"/>
    <cellStyle name="Normal 2 6 2 3 4" xfId="6886" xr:uid="{D7E6269C-B1AF-471A-BF51-589B8C36ED28}"/>
    <cellStyle name="Normal 2 6 2 3 5" xfId="8550" xr:uid="{A62B7420-6A0A-4982-9A6A-C054A15DDB47}"/>
    <cellStyle name="Normal 2 6 2 4" xfId="6575" xr:uid="{B5648B46-EBB6-4530-89A3-7E2B7FF5C4EA}"/>
    <cellStyle name="Normal 2 6 2 4 2" xfId="6967" xr:uid="{08E2C1A9-B13B-409E-9AB1-A8ADA2C3A037}"/>
    <cellStyle name="Normal 2 6 2 4 3" xfId="8653" xr:uid="{2EFD1230-FA97-4D8C-B48B-006B2D581F44}"/>
    <cellStyle name="Normal 2 6 2 5" xfId="6360" xr:uid="{B0F3A6D8-23E9-4A76-ACAB-1CFE522EA8F2}"/>
    <cellStyle name="Normal 2 6 2 6" xfId="6785" xr:uid="{BC234B33-54BB-4855-BDC9-C920008E49FE}"/>
    <cellStyle name="Normal 2 6 2 7" xfId="8443" xr:uid="{E2B8DDCD-0370-44DC-B67D-C963DB753B30}"/>
    <cellStyle name="Normal 2 6 2 8" xfId="10562" xr:uid="{E86AE4DA-F9CA-4F28-926B-18AD52AF9A3B}"/>
    <cellStyle name="Normal 2 6 2 9" xfId="6138" xr:uid="{E15E29D8-22FA-487C-9B6A-ABF1BB32BC4E}"/>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3" xfId="6530" xr:uid="{2AEC5CC0-9D7F-4BA5-BCEB-1AD7DAE2D0B2}"/>
    <cellStyle name="Normal 2 6 3 2 2 4" xfId="6947" xr:uid="{BD390866-F4F1-4E01-8675-E190B6D56F53}"/>
    <cellStyle name="Normal 2 6 3 2 2 5" xfId="8613" xr:uid="{F246E979-4156-4753-834D-C868AD309A19}"/>
    <cellStyle name="Normal 2 6 3 2 3" xfId="6643" xr:uid="{7A553278-2559-4EC9-9204-D5D60B1372F0}"/>
    <cellStyle name="Normal 2 6 3 2 3 2" xfId="8721" xr:uid="{DD4EFBE1-8EF2-4F31-A909-67871AE449FC}"/>
    <cellStyle name="Normal 2 6 3 2 4" xfId="6428" xr:uid="{7A650186-7F17-4445-A057-20961D1EE1EC}"/>
    <cellStyle name="Normal 2 6 3 2 5" xfId="6850" xr:uid="{8F72B3F4-67F6-4E6B-8B1A-0E193C5342F6}"/>
    <cellStyle name="Normal 2 6 3 2 6" xfId="8511" xr:uid="{86B21E60-6043-4E6C-AB3A-07C2F4EE83AA}"/>
    <cellStyle name="Normal 2 6 3 3" xfId="6266" xr:uid="{54F0DC47-F883-43EB-ABC5-0358EC1DA74F}"/>
    <cellStyle name="Normal 2 6 3 3 2" xfId="6695" xr:uid="{0EDE6BF3-32F2-452F-B764-3A69324A7496}"/>
    <cellStyle name="Normal 2 6 3 3 2 2" xfId="8773" xr:uid="{BAAAB0B8-0741-4A04-9FE9-501AEBBF7CF7}"/>
    <cellStyle name="Normal 2 6 3 3 3" xfId="6480" xr:uid="{FACE2D05-39B9-4F6E-A49D-1CF92D483653}"/>
    <cellStyle name="Normal 2 6 3 3 4" xfId="6899" xr:uid="{876D742C-E50D-4605-8EFB-585A23C2D6C1}"/>
    <cellStyle name="Normal 2 6 3 3 5" xfId="8563" xr:uid="{8515C91B-6B8F-45B8-861E-1851DA88BDC8}"/>
    <cellStyle name="Normal 2 6 3 4" xfId="6588" xr:uid="{888E880E-86D5-4EE2-BF0E-D9B4E2E12D79}"/>
    <cellStyle name="Normal 2 6 3 4 2" xfId="8666" xr:uid="{8BB57A5F-2E55-4D32-8DE5-0C00366D1FE9}"/>
    <cellStyle name="Normal 2 6 3 5" xfId="6373" xr:uid="{9EB268F9-0A6C-421F-A017-B38CE437BF19}"/>
    <cellStyle name="Normal 2 6 3 6" xfId="6798" xr:uid="{93E26D20-8A6C-4C51-8BFF-11B5135F29B2}"/>
    <cellStyle name="Normal 2 6 3 7" xfId="8456" xr:uid="{B2B9A885-0A13-4861-828C-70D0DF107B9C}"/>
    <cellStyle name="Normal 2 6 3 8" xfId="11390" xr:uid="{8602244F-6671-49D5-9C59-766833E0E206}"/>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3" xfId="6507" xr:uid="{75EF7F1C-CFB9-44E5-A26F-5EA00086CD2A}"/>
    <cellStyle name="Normal 2 6 4 2 4" xfId="6924" xr:uid="{76D21F74-FA1E-4572-A4AE-20968075BBFF}"/>
    <cellStyle name="Normal 2 6 4 2 5" xfId="8590" xr:uid="{9A0DF420-DEE8-44B3-9EEE-3A8D5AFE8505}"/>
    <cellStyle name="Normal 2 6 4 3" xfId="6620" xr:uid="{91E41DFA-4F46-4B3C-BEB1-40BB2F1F0274}"/>
    <cellStyle name="Normal 2 6 4 3 2" xfId="8698" xr:uid="{9C3FD2FE-75D7-40E2-B189-10EC18781275}"/>
    <cellStyle name="Normal 2 6 4 4" xfId="6405" xr:uid="{C973AF95-14BE-4FB3-BEB6-DB8A2F1B463E}"/>
    <cellStyle name="Normal 2 6 4 5" xfId="6828" xr:uid="{04A7B1F8-5653-4B7B-B765-5897A0574E13}"/>
    <cellStyle name="Normal 2 6 4 6" xfId="8488" xr:uid="{E9EE0BD3-C460-4E1E-9F98-62B4F1C0E929}"/>
    <cellStyle name="Normal 2 6 5" xfId="6242" xr:uid="{DA238F24-2464-45BD-871D-A986094AAC8E}"/>
    <cellStyle name="Normal 2 6 5 2" xfId="6671" xr:uid="{2FE8B660-D6FF-48E5-8589-8865E03017CB}"/>
    <cellStyle name="Normal 2 6 5 2 2" xfId="8749" xr:uid="{04AA18AE-82B0-42BC-AAE3-E0F3F84210AE}"/>
    <cellStyle name="Normal 2 6 5 3" xfId="6456" xr:uid="{90641621-5173-4099-9A59-8CC9212DD2C2}"/>
    <cellStyle name="Normal 2 6 5 4" xfId="6876" xr:uid="{51EEDABB-86AE-4FA1-A2D4-EBDAC7AC0940}"/>
    <cellStyle name="Normal 2 6 5 5" xfId="8539" xr:uid="{660C72C0-82CA-4D9A-B0DA-1D513AFBECC0}"/>
    <cellStyle name="Normal 2 6 6" xfId="6564" xr:uid="{BFB33B46-60A4-40C5-9D67-266D612BF16F}"/>
    <cellStyle name="Normal 2 6 6 2" xfId="6965" xr:uid="{BA6C3F37-7FF3-45FE-9234-DF0150E08329}"/>
    <cellStyle name="Normal 2 6 6 3" xfId="8643" xr:uid="{4E6918E4-EC72-448C-A6B7-08391302CCCE}"/>
    <cellStyle name="Normal 2 6 7" xfId="6349" xr:uid="{745CF9B3-5C2E-4155-8B1D-1292D208B608}"/>
    <cellStyle name="Normal 2 6 7 2" xfId="7255" xr:uid="{19F509C8-679D-4664-B2AE-D6A775891C33}"/>
    <cellStyle name="Normal 2 6 8" xfId="6775" xr:uid="{BB451B78-21FA-4E14-9BF0-44A266495489}"/>
    <cellStyle name="Normal 2 6 9" xfId="8433" xr:uid="{5D9FD5DF-4FFA-4B8C-9FCA-D29CEA2737E0}"/>
    <cellStyle name="Normal 2 7" xfId="143" xr:uid="{A6D93684-1BB5-4BF7-88A9-7FFD12454A6E}"/>
    <cellStyle name="Normal 2 7 2" xfId="5470" xr:uid="{756959E9-8AC9-4EB7-9E60-424158D94919}"/>
    <cellStyle name="Normal 2 7 3" xfId="6112" xr:uid="{1CE4E7EE-4547-4280-B191-A2FFC0C6DDEF}"/>
    <cellStyle name="Normal 2 8" xfId="1379" xr:uid="{B2FBC178-6B04-4B3B-A5C7-B74F2A9C6303}"/>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3" xfId="6532" xr:uid="{7B03F687-C240-411A-A3D6-2F00F9266574}"/>
    <cellStyle name="Normal 2 8 2 2 2 4" xfId="6949" xr:uid="{BFB21768-27B5-44C4-BE61-F7CF9733F5D1}"/>
    <cellStyle name="Normal 2 8 2 2 2 5" xfId="8615" xr:uid="{F7C38605-C479-4828-AB54-34FB82C26C4A}"/>
    <cellStyle name="Normal 2 8 2 2 3" xfId="6645" xr:uid="{1B6D78B4-931C-45F9-ADFB-309C45A42F3F}"/>
    <cellStyle name="Normal 2 8 2 2 3 2" xfId="8723" xr:uid="{116E3D64-3817-4962-A7EA-E0BF73CE611A}"/>
    <cellStyle name="Normal 2 8 2 2 4" xfId="6430" xr:uid="{86085220-19D4-4869-A645-6EF0F3564C36}"/>
    <cellStyle name="Normal 2 8 2 2 5" xfId="6852" xr:uid="{681EBAD2-2609-4D07-B768-3C36D500F19E}"/>
    <cellStyle name="Normal 2 8 2 2 6" xfId="8513" xr:uid="{FF4CC23A-35DD-4E08-A8C7-00D6B2A3612D}"/>
    <cellStyle name="Normal 2 8 2 3" xfId="6268" xr:uid="{F3FF8642-D996-42C9-A6F9-C340DD2E343C}"/>
    <cellStyle name="Normal 2 8 2 3 2" xfId="6697" xr:uid="{CF3AEFDA-1985-48BE-B868-87C906FF5D85}"/>
    <cellStyle name="Normal 2 8 2 3 2 2" xfId="8775" xr:uid="{5E3E8B74-76DC-4506-9F2E-837B56A0C663}"/>
    <cellStyle name="Normal 2 8 2 3 3" xfId="6482" xr:uid="{68F9663D-C151-406D-B88A-55D386B01E92}"/>
    <cellStyle name="Normal 2 8 2 3 4" xfId="6901" xr:uid="{8671E96A-0094-4E5F-A2FE-C3250A2C0A79}"/>
    <cellStyle name="Normal 2 8 2 3 5" xfId="8565" xr:uid="{F30B1305-89D0-4B4C-A08C-3FF34D7F4FF1}"/>
    <cellStyle name="Normal 2 8 2 4" xfId="6590" xr:uid="{4DEB979D-D176-4EC5-9CF4-8157190E1E8F}"/>
    <cellStyle name="Normal 2 8 2 4 2" xfId="8668" xr:uid="{0C9150B1-70B5-42F8-ADF7-CB0107F10E52}"/>
    <cellStyle name="Normal 2 8 2 5" xfId="6375" xr:uid="{52C2B69C-BDB4-4EAB-9E4F-AAB6A7CA3C46}"/>
    <cellStyle name="Normal 2 8 2 6" xfId="6800" xr:uid="{BF6515BC-A752-4249-93B6-0701EFF94A73}"/>
    <cellStyle name="Normal 2 8 2 7" xfId="8458" xr:uid="{8ECBD696-5929-4850-B155-5255CDE2F975}"/>
    <cellStyle name="Normal 2 8 2 8" xfId="6154" xr:uid="{B00130F5-609C-4C40-A9F8-2901BA11420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3" xfId="6509" xr:uid="{C4E73B00-650E-43CD-8C72-0DD83D542A85}"/>
    <cellStyle name="Normal 2 8 3 2 4" xfId="6926" xr:uid="{15BEAACA-2591-46CC-B103-76933B382525}"/>
    <cellStyle name="Normal 2 8 3 2 5" xfId="8592" xr:uid="{CADDC0DE-7349-4049-9496-A7CF5AEF077F}"/>
    <cellStyle name="Normal 2 8 3 3" xfId="6622" xr:uid="{1B87E871-44E5-4400-899A-BFAA99D534B1}"/>
    <cellStyle name="Normal 2 8 3 3 2" xfId="8700" xr:uid="{DD30C27A-2A09-4C7D-99D4-0734CCC96436}"/>
    <cellStyle name="Normal 2 8 3 4" xfId="6407" xr:uid="{9D107846-FA7D-482B-BA0F-4F6C8FA614C3}"/>
    <cellStyle name="Normal 2 8 3 5" xfId="6830" xr:uid="{881EFF9B-E1F1-4A33-AA42-EFB3E5E46F99}"/>
    <cellStyle name="Normal 2 8 3 6" xfId="8490" xr:uid="{6A76A0AF-B043-4FDF-9BC3-65FC7A687994}"/>
    <cellStyle name="Normal 2 8 4" xfId="6244" xr:uid="{C2534E7C-8257-4470-80AD-3288A51A4351}"/>
    <cellStyle name="Normal 2 8 4 2" xfId="6673" xr:uid="{87A11925-619E-4B00-A245-9BA199804118}"/>
    <cellStyle name="Normal 2 8 4 2 2" xfId="8751" xr:uid="{A097ED18-3BA5-4685-91CA-AE0E47CD8AEA}"/>
    <cellStyle name="Normal 2 8 4 3" xfId="6458" xr:uid="{D5EDA475-1ED1-4EE3-9B0F-DE0F82760491}"/>
    <cellStyle name="Normal 2 8 4 4" xfId="6878" xr:uid="{B9438578-C57F-46F6-B348-BD8D7E8FD308}"/>
    <cellStyle name="Normal 2 8 4 5" xfId="8541" xr:uid="{9EBF533D-CFD7-4C69-945A-BFA998726627}"/>
    <cellStyle name="Normal 2 8 5" xfId="6566" xr:uid="{D64B321C-D7DF-49AB-9DE0-821E1228E314}"/>
    <cellStyle name="Normal 2 8 5 2" xfId="7256" xr:uid="{8F73C3CC-8206-45FC-A98B-4EB8BFE08F77}"/>
    <cellStyle name="Normal 2 8 5 3" xfId="8645" xr:uid="{21B028CE-63F0-4EE1-A200-970A9CB3A64B}"/>
    <cellStyle name="Normal 2 8 6" xfId="6351" xr:uid="{9CFD1D5E-6877-41DD-A417-CDDE537768CF}"/>
    <cellStyle name="Normal 2 8 7" xfId="6777" xr:uid="{AE4EB96C-BC40-42CB-8B1E-16CBCC9113AE}"/>
    <cellStyle name="Normal 2 8 8" xfId="8435" xr:uid="{49D3EC48-1F01-44C9-B1A2-F971EF12C73F}"/>
    <cellStyle name="Normal 2 8 9" xfId="6125" xr:uid="{964A3554-55BB-4B30-8F65-7B5F28D75730}"/>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3" xfId="6533" xr:uid="{FE71BC14-DF9B-4038-A8FD-AD5C12984DED}"/>
    <cellStyle name="Normal 2 9 2 2 2 4" xfId="6950" xr:uid="{420CA42F-0D47-4657-AE41-FDF5E142DDDC}"/>
    <cellStyle name="Normal 2 9 2 2 2 5" xfId="8616" xr:uid="{3EC89E98-80C3-49CD-AD02-59D9B170857B}"/>
    <cellStyle name="Normal 2 9 2 2 3" xfId="6646" xr:uid="{E144B384-2A55-4485-BDCC-66B27957E106}"/>
    <cellStyle name="Normal 2 9 2 2 3 2" xfId="8724" xr:uid="{87440E32-7596-4D64-91A2-74F612840E95}"/>
    <cellStyle name="Normal 2 9 2 2 4" xfId="6431" xr:uid="{CF3B9F05-F927-4236-9C60-7471DB0D9D74}"/>
    <cellStyle name="Normal 2 9 2 2 5" xfId="6853" xr:uid="{9A6CFBDB-6DEE-485E-A51D-D29E2833448C}"/>
    <cellStyle name="Normal 2 9 2 2 6" xfId="8514" xr:uid="{4A0574CA-CE05-4440-B752-49105EDD9303}"/>
    <cellStyle name="Normal 2 9 2 3" xfId="6269" xr:uid="{6FE10285-8A0D-418C-8D79-C82D8E3C65E5}"/>
    <cellStyle name="Normal 2 9 2 3 2" xfId="6698" xr:uid="{2C05A291-CB5B-4A52-90E7-529DB17464FF}"/>
    <cellStyle name="Normal 2 9 2 3 2 2" xfId="8776" xr:uid="{2F4572A1-4A57-4A4B-8DB1-2CBAC2FE79A8}"/>
    <cellStyle name="Normal 2 9 2 3 3" xfId="6483" xr:uid="{8DB531C5-A64B-43BB-A7D0-1C9900D23196}"/>
    <cellStyle name="Normal 2 9 2 3 4" xfId="6902" xr:uid="{6F876BE5-7C76-4D90-A1A7-DD31781E3797}"/>
    <cellStyle name="Normal 2 9 2 3 5" xfId="8566" xr:uid="{71D5E5E8-8AFF-4F95-9465-754A70ED31AC}"/>
    <cellStyle name="Normal 2 9 2 4" xfId="6591" xr:uid="{F8FF3A34-A904-4B51-BAD2-67B1B425190B}"/>
    <cellStyle name="Normal 2 9 2 4 2" xfId="8669" xr:uid="{4C6AAFB8-D6FB-452D-8B3F-D2ECFD76A566}"/>
    <cellStyle name="Normal 2 9 2 5" xfId="6376" xr:uid="{4F3ADCD5-979F-425B-85AD-45F12E5FBE36}"/>
    <cellStyle name="Normal 2 9 2 6" xfId="6801" xr:uid="{D96C3A88-8892-4786-8980-0398CDBE4DD6}"/>
    <cellStyle name="Normal 2 9 2 7" xfId="8459" xr:uid="{45F3CBA0-2F30-4C66-BBD7-006574078CFB}"/>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3" xfId="6510" xr:uid="{817D5370-3928-4695-A1F6-385AE3251257}"/>
    <cellStyle name="Normal 2 9 3 2 4" xfId="6927" xr:uid="{7744ADCC-41F4-4C52-8AD0-8C8177E22466}"/>
    <cellStyle name="Normal 2 9 3 2 5" xfId="8593" xr:uid="{934DED99-9F8A-44AA-ACAB-8C4C8449EFF6}"/>
    <cellStyle name="Normal 2 9 3 3" xfId="6623" xr:uid="{FA64A922-AE33-4B80-A26C-3642784743A2}"/>
    <cellStyle name="Normal 2 9 3 3 2" xfId="8701" xr:uid="{9233E4E4-A956-46F1-9CC8-647EF9C23B8E}"/>
    <cellStyle name="Normal 2 9 3 4" xfId="6408" xr:uid="{DCE115CE-AF9C-49C2-BAA4-B97AD4008668}"/>
    <cellStyle name="Normal 2 9 3 5" xfId="6831" xr:uid="{A4908FA1-2827-42C5-B36E-74B7FC3411F7}"/>
    <cellStyle name="Normal 2 9 3 6" xfId="8491" xr:uid="{84296197-37D8-404C-B8AE-268D5B60B95D}"/>
    <cellStyle name="Normal 2 9 4" xfId="6245" xr:uid="{106E626A-482E-47A7-BD7F-E4737FAD6620}"/>
    <cellStyle name="Normal 2 9 4 2" xfId="6674" xr:uid="{98B71A99-C0AB-4C0C-B7CF-2AAE7A36E487}"/>
    <cellStyle name="Normal 2 9 4 2 2" xfId="8752" xr:uid="{8429D39F-E143-48F6-9D77-B8158093E52C}"/>
    <cellStyle name="Normal 2 9 4 3" xfId="6459" xr:uid="{3F79D1D7-0E39-447B-8BE3-22994C4881D9}"/>
    <cellStyle name="Normal 2 9 4 4" xfId="6879" xr:uid="{9369DDC7-F61B-4AA1-A148-B6D798EE3809}"/>
    <cellStyle name="Normal 2 9 4 5" xfId="8542" xr:uid="{03B3FBD0-EE38-43AA-8468-6CAAA4A9076D}"/>
    <cellStyle name="Normal 2 9 5" xfId="6567" xr:uid="{3DECA2E7-98C5-434B-A45D-4F82F998E471}"/>
    <cellStyle name="Normal 2 9 5 2" xfId="7257" xr:uid="{783B5323-7A0B-487E-8062-03DF5CCAFDB0}"/>
    <cellStyle name="Normal 2 9 5 3" xfId="8646" xr:uid="{DEF2BEE0-9918-4262-99C2-EBD68E582AE7}"/>
    <cellStyle name="Normal 2 9 6" xfId="6352" xr:uid="{86D00936-0FD3-4415-8F06-13347FFE2BEB}"/>
    <cellStyle name="Normal 2 9 7" xfId="6778" xr:uid="{CDE3EDE8-2984-4F8D-90DA-37F8D3C437F7}"/>
    <cellStyle name="Normal 2 9 8" xfId="8436" xr:uid="{87A60441-8216-44ED-8559-7B0628392571}"/>
    <cellStyle name="Normal 2 9 9" xfId="6126" xr:uid="{41C77065-E71E-45DC-A377-28A49EE8B6A3}"/>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3" xfId="9566" xr:uid="{FA1112EE-6F9D-4AC0-8EFE-3930E9AFA3DE}"/>
    <cellStyle name="Normal 23 2 4" xfId="16689" xr:uid="{4CFE0C96-0ACE-4517-A902-0AB9EDC95F38}"/>
    <cellStyle name="Normal 23 3" xfId="7492" xr:uid="{A66F8027-1537-47A5-AD1A-447E767FA792}"/>
    <cellStyle name="Normal 23 3 2" xfId="9386" xr:uid="{D9522BD3-C777-4980-9A4C-220C15600525}"/>
    <cellStyle name="Normal 23 4" xfId="7859" xr:uid="{CE65CACA-557A-4412-B634-0F1A450DDB4D}"/>
    <cellStyle name="Normal 23 4 2" xfId="9752" xr:uid="{4B969EDC-2BA3-4818-A46E-7DBF4603471F}"/>
    <cellStyle name="Normal 23 5" xfId="7105" xr:uid="{0FB145C4-30C5-406C-AC9C-ACBDC1652DFD}"/>
    <cellStyle name="Normal 23 5 2" xfId="10404" xr:uid="{066AE736-581A-4FF1-AEE9-CAD0712890D9}"/>
    <cellStyle name="Normal 23 6" xfId="8848" xr:uid="{A09147DA-C289-4A97-9D92-62EF7CD0F970}"/>
    <cellStyle name="Normal 23 7" xfId="16112" xr:uid="{FFFDD2DF-6DE7-4D2E-A343-76449B353877}"/>
    <cellStyle name="Normal 23 8" xfId="7094" xr:uid="{3563F738-A97A-4B06-A7F2-D85FDB0CDB67}"/>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3" xfId="11695" xr:uid="{9DEAF075-50C2-4FA9-AA46-2514EF8EC27B}"/>
    <cellStyle name="Normal 25 4" xfId="9375" xr:uid="{86DA1307-8022-4BF3-AFFD-FCB92EAB9572}"/>
    <cellStyle name="Normal 25 5" xfId="16578" xr:uid="{B0685F20-6A35-4FB6-B5D9-EAEF7067E402}"/>
    <cellStyle name="Normal 25 6" xfId="7476" xr:uid="{E84F848F-CDEF-4EBD-8B62-E1EF1658F515}"/>
    <cellStyle name="Normal 26" xfId="4523" xr:uid="{D1356C46-25B9-469A-9261-8708E876179A}"/>
    <cellStyle name="Normal 26 2" xfId="12910" xr:uid="{7088AD53-517E-4D4E-AFC9-456F4B0AAE33}"/>
    <cellStyle name="Normal 26 2 2" xfId="17608" xr:uid="{912BF320-FF20-4DEA-B51C-C4AC3E070DB9}"/>
    <cellStyle name="Normal 26 3" xfId="11696" xr:uid="{E2599C03-DA67-4ABB-9814-2F72CAF3F56A}"/>
    <cellStyle name="Normal 26 4" xfId="9377" xr:uid="{4E726445-DCEB-45FB-8DB9-F246D5FE3C42}"/>
    <cellStyle name="Normal 26 5" xfId="16579" xr:uid="{E943EDA1-44E6-4A1F-AE74-51F15B2621C6}"/>
    <cellStyle name="Normal 26 6" xfId="7479" xr:uid="{C028D8D7-00EB-4CA9-9C89-50D336CB34DE}"/>
    <cellStyle name="Normal 27" xfId="5761" xr:uid="{377E9164-D71B-4402-9123-E416AB54C3B7}"/>
    <cellStyle name="Normal 27 2" xfId="12922" xr:uid="{12F2C8C7-4019-4ABD-9511-18A2D52B9971}"/>
    <cellStyle name="Normal 27 2 2" xfId="17620" xr:uid="{6A3041DB-E589-4C72-8747-95C91BAED56C}"/>
    <cellStyle name="Normal 27 3" xfId="11728" xr:uid="{E7619E93-4078-4E17-95ED-A175E79FC9A0}"/>
    <cellStyle name="Normal 27 4" xfId="9382" xr:uid="{17B7BAED-1DEE-4343-A78A-88ABC5127FB8}"/>
    <cellStyle name="Normal 27 5" xfId="16591" xr:uid="{DB6266FD-E9BF-4B37-BDE1-4430FF271D75}"/>
    <cellStyle name="Normal 27 6" xfId="7487" xr:uid="{D7037CAA-60D0-4150-93B7-79C8EE908855}"/>
    <cellStyle name="Normal 28" xfId="6075" xr:uid="{BBC5EA14-36A6-4601-8820-BB8C4CEA8E36}"/>
    <cellStyle name="Normal 28 2" xfId="12923" xr:uid="{AF0AE3E0-E626-4660-A371-DF1CD14324A0}"/>
    <cellStyle name="Normal 28 2 2" xfId="17621" xr:uid="{EB015371-F839-49FA-A724-9142396E1153}"/>
    <cellStyle name="Normal 28 3" xfId="11730" xr:uid="{110221DC-2A70-49B8-BCE4-1E09F6A25EE0}"/>
    <cellStyle name="Normal 28 4" xfId="16592" xr:uid="{2F2D7E4C-7E55-444E-ABE9-08CDD21ED0B5}"/>
    <cellStyle name="Normal 28 5" xfId="7096" xr:uid="{AA396DBD-0F1B-4BF9-8E17-E8D1F11D9248}"/>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3" xfId="209" xr:uid="{2EAEBA6F-7102-43C2-A60C-AD3405F558B0}"/>
    <cellStyle name="Normal 3 3 10" xfId="8879" xr:uid="{BC5DE057-61BC-44D4-ACD9-BFAE9647A052}"/>
    <cellStyle name="Normal 3 3 11" xfId="6165" xr:uid="{2B63B1B8-99A9-43F2-B6D9-88E1775DC1E8}"/>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3" xfId="6542" xr:uid="{E26CDB50-74F2-4820-8118-BFFF9B8C8673}"/>
    <cellStyle name="Normal 3 3 2 2 4" xfId="6958" xr:uid="{DC0C818E-647D-4B74-B164-F62953A5AB70}"/>
    <cellStyle name="Normal 3 3 2 2 5" xfId="8625" xr:uid="{09668C03-7FD9-4FF2-8892-C35DBB0D0424}"/>
    <cellStyle name="Normal 3 3 2 2 6" xfId="10563" xr:uid="{82534BA0-1655-47E8-AB58-0B4CB5624E11}"/>
    <cellStyle name="Normal 3 3 2 3" xfId="6654" xr:uid="{B6234BC7-E03A-48D6-AC3E-8F4CD14882C4}"/>
    <cellStyle name="Normal 3 3 2 3 2" xfId="7266" xr:uid="{4720850B-0406-48EC-B3E8-AA12CB9938FE}"/>
    <cellStyle name="Normal 3 3 2 3 3" xfId="8732" xr:uid="{5ACB1A2A-59B1-4031-854B-B9F3A53917E0}"/>
    <cellStyle name="Normal 3 3 2 4" xfId="6439" xr:uid="{9B59CAA1-F63F-4755-AA8B-7AAFC211452A}"/>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6" xfId="8522" xr:uid="{708F88F9-8071-4C19-A434-3925D8378700}"/>
    <cellStyle name="Normal 3 3 2 7" xfId="6225" xr:uid="{82C54078-BC92-4BDD-B98D-89D20052C091}"/>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3" xfId="6492" xr:uid="{93EDFD02-B1D3-4E6F-B61F-B722632F18C5}"/>
    <cellStyle name="Normal 3 3 3 4" xfId="6910" xr:uid="{43E7FEC7-D852-4C19-AB5A-2A10EE336F44}"/>
    <cellStyle name="Normal 3 3 3 5" xfId="8575" xr:uid="{97F52324-5C32-4925-92D7-FB686D709722}"/>
    <cellStyle name="Normal 3 3 3 6" xfId="10565" xr:uid="{AC9B814E-0948-43F5-A9D3-8A4775EFF70E}"/>
    <cellStyle name="Normal 3 3 3 7" xfId="6278" xr:uid="{35A9AD3F-7424-4290-B20E-000573E564ED}"/>
    <cellStyle name="Normal 3 3 4" xfId="6600" xr:uid="{3BA0FFC3-F6E8-49D0-B887-ECB0CFC257C1}"/>
    <cellStyle name="Normal 3 3 4 2" xfId="7020" xr:uid="{C3C1D03C-73AD-452C-8A1E-F7C05FEE42BE}"/>
    <cellStyle name="Normal 3 3 4 3" xfId="8678" xr:uid="{4D61D062-9425-42EA-A8E5-423A0CBAB610}"/>
    <cellStyle name="Normal 3 3 4 4" xfId="11392" xr:uid="{AC55FEAA-82AE-416E-8815-1A987836A679}"/>
    <cellStyle name="Normal 3 3 5" xfId="6385" xr:uid="{9F93CE04-C0F3-40C8-92E8-09BB17EEB022}"/>
    <cellStyle name="Normal 3 3 5 2" xfId="7075" xr:uid="{13361B3B-7B07-496E-9EA9-690C34871410}"/>
    <cellStyle name="Normal 3 3 6" xfId="7265" xr:uid="{C9CE03DA-9243-4910-975E-4733D767BF69}"/>
    <cellStyle name="Normal 3 3 7" xfId="6809" xr:uid="{9094F6C4-11B2-4200-AF14-7145FDF2000D}"/>
    <cellStyle name="Normal 3 3 8" xfId="8468" xr:uid="{B3E3DDD6-84C1-43D1-897D-27C2B6F981FC}"/>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3" xfId="6547" xr:uid="{F3908FBC-513E-4751-91D6-FD19CD3450AC}"/>
    <cellStyle name="Normal 30 4" xfId="6962" xr:uid="{6B884B07-60C7-44D6-9344-AC6EBF7404E8}"/>
    <cellStyle name="Normal 30 5" xfId="8630" xr:uid="{824B1DCB-CC26-40DF-81D2-601EC4D10B68}"/>
    <cellStyle name="Normal 30 6" xfId="6336" xr:uid="{4ED80311-754E-42D0-94C3-B0A09DA62D47}"/>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1" xfId="6116" xr:uid="{F797D4C7-22AC-4CAF-B46D-F1893599D27A}"/>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3" xfId="6527" xr:uid="{37552018-2F67-4C1C-970B-6E7A0B2609C1}"/>
    <cellStyle name="Normal 4 2 3 2 2 4" xfId="6944" xr:uid="{0F7A2BC9-78A2-4A07-8B29-2463C3F8BCB5}"/>
    <cellStyle name="Normal 4 2 3 2 2 5" xfId="8610" xr:uid="{76C0B95C-42E9-4FE4-BFC4-003701CECF3F}"/>
    <cellStyle name="Normal 4 2 3 2 2 6" xfId="6313" xr:uid="{87D7644B-23EC-42A5-9605-FF75AE3511C2}"/>
    <cellStyle name="Normal 4 2 3 2 3" xfId="6640" xr:uid="{EEDF8BC5-D776-4D03-A29F-28C2139943B7}"/>
    <cellStyle name="Normal 4 2 3 2 3 2" xfId="7271" xr:uid="{045F2116-7C20-49ED-9EBB-2E0894CA19A7}"/>
    <cellStyle name="Normal 4 2 3 2 3 3" xfId="8718" xr:uid="{7FA5022F-F655-45B0-A792-12ABE700C4A6}"/>
    <cellStyle name="Normal 4 2 3 2 4" xfId="6425" xr:uid="{D6A42248-7E91-47BD-A6B7-9AF20272F22F}"/>
    <cellStyle name="Normal 4 2 3 2 5" xfId="6847" xr:uid="{44D07660-8CA0-47AB-AE4A-A3BE0FAB6B10}"/>
    <cellStyle name="Normal 4 2 3 2 6" xfId="8508" xr:uid="{11860CAB-A160-41CD-94D9-9CCA87DDCFCB}"/>
    <cellStyle name="Normal 4 2 3 2 7" xfId="6211" xr:uid="{9527901B-0046-4789-810A-5DD1E84BB3ED}"/>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3" xfId="6477" xr:uid="{1ABE8E79-EAC2-44A3-A5C5-7C36B8D68BD8}"/>
    <cellStyle name="Normal 4 2 3 3 4" xfId="6896" xr:uid="{94BAC454-E212-4121-AD27-22ED8BD991CB}"/>
    <cellStyle name="Normal 4 2 3 3 5" xfId="8560" xr:uid="{B489CFB1-BA82-4F84-8B13-281C07649460}"/>
    <cellStyle name="Normal 4 2 3 3 6" xfId="6263" xr:uid="{8C6BF97F-19ED-4B73-89FD-6B940B73077A}"/>
    <cellStyle name="Normal 4 2 3 4" xfId="5545" xr:uid="{86F9A8AF-6E8D-454C-9558-394FB7FCC71E}"/>
    <cellStyle name="Normal 4 2 3 4 2" xfId="7270" xr:uid="{04879236-458D-42D5-A78A-BFE7D8AD4431}"/>
    <cellStyle name="Normal 4 2 3 4 3" xfId="8663" xr:uid="{17EF655A-568F-4CBA-B5E5-62DDF9DEC0B9}"/>
    <cellStyle name="Normal 4 2 3 4 4" xfId="6585" xr:uid="{1813F9AC-38DE-4691-8A40-55EAB0C9796E}"/>
    <cellStyle name="Normal 4 2 3 5" xfId="6370" xr:uid="{AE91110D-FD76-4B08-A9FF-E72BF9E4724B}"/>
    <cellStyle name="Normal 4 2 3 6" xfId="6795" xr:uid="{082164CA-209D-4B09-B137-FF9AB9167598}"/>
    <cellStyle name="Normal 4 2 3 7" xfId="8453" xr:uid="{3A574659-F029-407F-8313-D5079FC88A96}"/>
    <cellStyle name="Normal 4 2 3 8" xfId="6149" xr:uid="{85B8A6F0-CE47-431F-90FA-7CFCC73DA085}"/>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3" xfId="6504" xr:uid="{2E30E0A4-30BE-40A7-A050-5A40379B2271}"/>
    <cellStyle name="Normal 4 2 4 2 4" xfId="6921" xr:uid="{F43ABC75-8F6D-435E-93B9-9300055E1064}"/>
    <cellStyle name="Normal 4 2 4 2 5" xfId="8587" xr:uid="{572796F2-9213-4190-985D-67BEDD539D57}"/>
    <cellStyle name="Normal 4 2 4 2 6" xfId="6290" xr:uid="{C1AFF7F6-8E42-47C8-848C-ADB1BAB25BFD}"/>
    <cellStyle name="Normal 4 2 4 3" xfId="6617" xr:uid="{983C3A80-616B-480F-A7E0-2F803577A7FA}"/>
    <cellStyle name="Normal 4 2 4 3 2" xfId="7273" xr:uid="{E14F5CAC-853F-4EA5-9E89-DB221E91835D}"/>
    <cellStyle name="Normal 4 2 4 3 3" xfId="8695" xr:uid="{973E4FEA-FF08-4C4C-B448-D992C50FCF9A}"/>
    <cellStyle name="Normal 4 2 4 4" xfId="6402" xr:uid="{6845EA0A-CE21-4425-A959-240098BDF854}"/>
    <cellStyle name="Normal 4 2 4 5" xfId="6825" xr:uid="{90BADA58-A31F-4DDD-8C32-600A84F8F2FC}"/>
    <cellStyle name="Normal 4 2 4 6" xfId="8485" xr:uid="{06643614-923D-4189-A5DA-C778929ED183}"/>
    <cellStyle name="Normal 4 2 4 7" xfId="6188" xr:uid="{564D4568-65D1-4D79-9903-6ABE99E8B46E}"/>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3" xfId="6453" xr:uid="{6E980042-24CA-412D-9C4D-0D8E55FCF333}"/>
    <cellStyle name="Normal 4 2 5 4" xfId="6873" xr:uid="{B08AE34A-006A-4C29-A74C-43E95B0BC97F}"/>
    <cellStyle name="Normal 4 2 5 5" xfId="8536" xr:uid="{EC60F7E0-1824-46A9-A4F4-0EB166699881}"/>
    <cellStyle name="Normal 4 2 5 6" xfId="6239" xr:uid="{7B0C8908-8788-498D-82FF-881A919361A2}"/>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5" xfId="6561" xr:uid="{10EF33A7-5594-40EA-BA11-6FB1F45D8DA3}"/>
    <cellStyle name="Normal 4 2 7" xfId="5552" xr:uid="{DAAA9EEA-5CDB-422B-9DBA-7533677E54E9}"/>
    <cellStyle name="Normal 4 2 7 2" xfId="7276" xr:uid="{EFCCE2AE-88C8-4116-9A2F-F6CFDD0E2E1A}"/>
    <cellStyle name="Normal 4 2 7 3" xfId="6346" xr:uid="{893FBB83-7FAC-4613-BC03-3CD6F6BD8078}"/>
    <cellStyle name="Normal 4 2 8" xfId="5525" xr:uid="{0742CF29-E7FD-43FF-9C23-FEB3EBC46DEA}"/>
    <cellStyle name="Normal 4 2 9" xfId="6772" xr:uid="{68E5084E-9683-4879-8E7A-819AAC81D7E6}"/>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9" xfId="6074" xr:uid="{E7059D6A-6E68-4EA1-A2E3-92D43CE16CB1}"/>
    <cellStyle name="Normal 4 9 2" xfId="11722" xr:uid="{305B166B-A093-4E87-BEE1-0AFA363C587E}"/>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3" xfId="6528" xr:uid="{5D7CFB89-5F94-4B88-95F7-64B2F748BE42}"/>
    <cellStyle name="Normal 6 2 2 2 4" xfId="6945" xr:uid="{922C067C-205E-4406-B4B7-BC7A9D470AEC}"/>
    <cellStyle name="Normal 6 2 2 2 5" xfId="8611" xr:uid="{151CF3C2-C53C-40B3-80CA-A6FC4A93E08A}"/>
    <cellStyle name="Normal 6 2 2 3" xfId="6641" xr:uid="{1790AE8E-DC46-4597-AD29-06F67D7A9A33}"/>
    <cellStyle name="Normal 6 2 2 3 2" xfId="8719" xr:uid="{ECB2087D-963D-4B33-9B82-1621EEB4D823}"/>
    <cellStyle name="Normal 6 2 2 4" xfId="6426" xr:uid="{8A4B000C-D1EA-4564-A36B-8E76A6A0DC24}"/>
    <cellStyle name="Normal 6 2 2 5" xfId="6848" xr:uid="{29F8A3F8-7E73-43DE-BB94-4EA679A8AC14}"/>
    <cellStyle name="Normal 6 2 2 6" xfId="8509" xr:uid="{AF66C93B-A619-480C-898E-96FE8715CFD6}"/>
    <cellStyle name="Normal 6 2 3" xfId="6264" xr:uid="{8F0F672A-38F7-4EB1-83FC-EEF2C63D82DC}"/>
    <cellStyle name="Normal 6 2 3 2" xfId="6693" xr:uid="{C60E67B0-5C09-41E5-8934-CD8E47E0EFFC}"/>
    <cellStyle name="Normal 6 2 3 2 2" xfId="8771" xr:uid="{FFD7DBA5-2B86-4AF0-A4C7-5A49F45D4B6D}"/>
    <cellStyle name="Normal 6 2 3 3" xfId="6478" xr:uid="{1D4C8D69-C91F-4382-9E00-39815D0B2E76}"/>
    <cellStyle name="Normal 6 2 3 4" xfId="6897" xr:uid="{73ADDD3A-C6F4-431E-AEED-87F01E210EAE}"/>
    <cellStyle name="Normal 6 2 3 5" xfId="8561" xr:uid="{3518EE1E-FEB2-479C-AF74-ECD629EB9C68}"/>
    <cellStyle name="Normal 6 2 4" xfId="6586" xr:uid="{C8E2018A-57ED-4A57-89FE-E14A6029BC73}"/>
    <cellStyle name="Normal 6 2 4 2" xfId="7011" xr:uid="{484B5EE3-11B4-4583-BDD0-9D3CC2317B2A}"/>
    <cellStyle name="Normal 6 2 4 3" xfId="8664" xr:uid="{06523F2E-9000-4BEF-BD0A-132DA0A0C2C8}"/>
    <cellStyle name="Normal 6 2 5" xfId="6371" xr:uid="{A2ECFC8E-65DD-418D-87F4-F8A1389CBFE3}"/>
    <cellStyle name="Normal 6 2 6" xfId="6796" xr:uid="{8DEDA512-89C6-4627-B61B-53933CB828CD}"/>
    <cellStyle name="Normal 6 2 7" xfId="8454" xr:uid="{0535DBC8-894A-4FDD-8462-3640B13D9656}"/>
    <cellStyle name="Normal 6 2 8" xfId="11398" xr:uid="{1F3BE22A-FFB7-46B4-96ED-8DE9CB080C2A}"/>
    <cellStyle name="Normal 6 2 9" xfId="6150" xr:uid="{1532F64D-7FFF-448B-BE62-7538DF5A29B7}"/>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3" xfId="6505" xr:uid="{C4C18635-0411-4592-8D11-1C1A73B1F6C9}"/>
    <cellStyle name="Normal 6 3 2 4" xfId="6922" xr:uid="{6CDEE428-E269-428F-B5CE-B385CBE36BFA}"/>
    <cellStyle name="Normal 6 3 2 5" xfId="8588" xr:uid="{CF6A3BD5-BFAE-4CDF-BD56-F2D59C695B82}"/>
    <cellStyle name="Normal 6 3 3" xfId="6618" xr:uid="{4ED5BC84-2DE8-4FB3-BC52-DEAD9849ECA0}"/>
    <cellStyle name="Normal 6 3 3 2" xfId="8696" xr:uid="{F1F84A40-234C-4F38-8155-AF29FF433A9D}"/>
    <cellStyle name="Normal 6 3 4" xfId="6403" xr:uid="{F7F8F445-6C20-4795-B694-E3DCE8825C3C}"/>
    <cellStyle name="Normal 6 3 5" xfId="6826" xr:uid="{FC0303C4-9E2E-45B4-A31E-5A75B5205A3A}"/>
    <cellStyle name="Normal 6 3 6" xfId="8486" xr:uid="{6B07D7DC-4B72-4453-8992-7869327D5B58}"/>
    <cellStyle name="Normal 6 3 7" xfId="11713" xr:uid="{292903FE-58C2-433E-B206-BA556C172F2D}"/>
    <cellStyle name="Normal 6 4" xfId="6240" xr:uid="{9556DAF6-9E6E-4EAA-B125-4678FD315722}"/>
    <cellStyle name="Normal 6 4 2" xfId="6669" xr:uid="{74EB983A-FE12-424F-A630-966612F3225A}"/>
    <cellStyle name="Normal 6 4 2 2" xfId="8747" xr:uid="{DD22E4FD-54BB-4A01-ABC5-76762805DFC6}"/>
    <cellStyle name="Normal 6 4 3" xfId="6454" xr:uid="{4B56531C-A1E4-47A1-9C03-B4656F3D2EE0}"/>
    <cellStyle name="Normal 6 4 4" xfId="6874" xr:uid="{D80809CC-E66C-4324-A0A2-0CAAB24A9D4F}"/>
    <cellStyle name="Normal 6 4 5" xfId="8537" xr:uid="{10CAE84D-4887-4A52-A245-13999066269A}"/>
    <cellStyle name="Normal 6 5" xfId="6562" xr:uid="{B821E099-BF00-4E76-BAC3-C4EC70203CD8}"/>
    <cellStyle name="Normal 6 5 2" xfId="6990" xr:uid="{444485FA-D96D-4B8B-A93E-BAD546C94AF8}"/>
    <cellStyle name="Normal 6 5 3" xfId="8641" xr:uid="{9473B8BC-B33C-4751-B411-0F1A9F920938}"/>
    <cellStyle name="Normal 6 6" xfId="6347" xr:uid="{63EB85B2-4C36-4546-96FC-A35F9A273798}"/>
    <cellStyle name="Normal 6 6 2" xfId="7041" xr:uid="{F341513F-9D5D-4C23-BDC2-14BB7098A83A}"/>
    <cellStyle name="Normal 6 7" xfId="7278" xr:uid="{D7DAEBD0-A391-4214-A608-F6FA3D5DFD39}"/>
    <cellStyle name="Normal 6 8" xfId="6773" xr:uid="{8C893D11-0350-4668-87BE-FF1C9844A7F6}"/>
    <cellStyle name="Normal 6 9" xfId="8431" xr:uid="{20C16C74-B000-4CA1-A775-BF07934121FE}"/>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3" xfId="6521" xr:uid="{84DB24B6-9B2A-4926-8D22-63C95926015B}"/>
    <cellStyle name="Normal 63 3 3 2 2 2 2 4" xfId="6938" xr:uid="{B5D8F2FC-CF78-495A-AD60-B6D8841B6FFB}"/>
    <cellStyle name="Normal 63 3 3 2 2 2 2 5" xfId="8604" xr:uid="{55F15D9D-910F-4E22-B8C4-F1CE4FB5CFF7}"/>
    <cellStyle name="Normal 63 3 3 2 2 2 3" xfId="6634" xr:uid="{74D288AC-31FB-4838-B76D-78EC68249380}"/>
    <cellStyle name="Normal 63 3 3 2 2 2 3 2" xfId="8712" xr:uid="{A657187A-4AA3-42D4-B5CF-9B3E8FA70B90}"/>
    <cellStyle name="Normal 63 3 3 2 2 2 4" xfId="6419" xr:uid="{47ED8DF3-6807-4DEC-9237-0E89E0662FCA}"/>
    <cellStyle name="Normal 63 3 3 2 2 2 5" xfId="6841" xr:uid="{B82B1B79-656F-4331-BC71-7AC417883AA0}"/>
    <cellStyle name="Normal 63 3 3 2 2 2 6" xfId="8502" xr:uid="{C0AD50F7-1E6C-4A1E-96F1-A0AF36DD643D}"/>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3" xfId="6471" xr:uid="{6FA3D6C1-0052-45E6-A4C4-2E7A41302E2E}"/>
    <cellStyle name="Normal 63 3 3 2 2 3 4" xfId="6890" xr:uid="{BF43171E-EBFF-4792-9647-0CD4DBA49E27}"/>
    <cellStyle name="Normal 63 3 3 2 2 3 5" xfId="8554" xr:uid="{DB205E00-3E4B-44CE-8910-9D6362E46A00}"/>
    <cellStyle name="Normal 63 3 3 2 2 4" xfId="6579" xr:uid="{681CC73B-0E0B-4F77-9B3C-17C7DCDC6725}"/>
    <cellStyle name="Normal 63 3 3 2 2 4 2" xfId="8657" xr:uid="{3D8A1986-7489-4E1A-BDD8-ED3A5F4B3B6A}"/>
    <cellStyle name="Normal 63 3 3 2 2 5" xfId="6364" xr:uid="{6EDD8DD0-B5BF-437C-B015-E678F54B3DAC}"/>
    <cellStyle name="Normal 63 3 3 2 2 6" xfId="6789" xr:uid="{0F62040E-7C17-4F7B-95A5-8F8AB4173DED}"/>
    <cellStyle name="Normal 63 3 3 2 2 7" xfId="8447" xr:uid="{157E16E3-FC6E-44A0-9535-312DC62775D1}"/>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3" xfId="6498" xr:uid="{E2162A4F-D1D7-4E50-952E-2FD9428405A6}"/>
    <cellStyle name="Normal 63 3 3 2 3 2 4" xfId="6915" xr:uid="{AC16E886-35C5-4C13-8C6D-874AD2570B99}"/>
    <cellStyle name="Normal 63 3 3 2 3 2 5" xfId="8581" xr:uid="{348C1A91-E56A-49BF-959D-D28DB624B3DD}"/>
    <cellStyle name="Normal 63 3 3 2 3 3" xfId="6611" xr:uid="{C48D682D-4F0B-4E74-A7FA-5D2D6566EE07}"/>
    <cellStyle name="Normal 63 3 3 2 3 3 2" xfId="8689" xr:uid="{39C18BC8-216F-4475-991A-FB09C875EFB4}"/>
    <cellStyle name="Normal 63 3 3 2 3 4" xfId="6396" xr:uid="{927928B2-E04F-44A2-95A8-8970D1A78511}"/>
    <cellStyle name="Normal 63 3 3 2 3 5" xfId="6819" xr:uid="{8A519A30-B668-4CFD-B73C-CD14ACD34FE9}"/>
    <cellStyle name="Normal 63 3 3 2 3 6" xfId="8479" xr:uid="{976D0F97-6910-4B95-809B-E11A544B1A97}"/>
    <cellStyle name="Normal 63 3 3 2 4" xfId="6233" xr:uid="{3C729FE2-D01D-4797-BADC-BA904BF0BEE2}"/>
    <cellStyle name="Normal 63 3 3 2 4 2" xfId="6662" xr:uid="{BA29851C-349A-46A2-9E0A-BA2B54EF6AD2}"/>
    <cellStyle name="Normal 63 3 3 2 4 2 2" xfId="8740" xr:uid="{CCAA4A5D-1121-451C-9F91-846CABEAE2C3}"/>
    <cellStyle name="Normal 63 3 3 2 4 3" xfId="6447" xr:uid="{4EE64A74-1675-45CD-8AFD-CDBC25D24878}"/>
    <cellStyle name="Normal 63 3 3 2 4 4" xfId="6867" xr:uid="{515F1FD2-D0D1-429F-80CB-EFE88287FD16}"/>
    <cellStyle name="Normal 63 3 3 2 4 5" xfId="8530" xr:uid="{89C7B2CF-AD53-4313-9297-CBE94FD456A2}"/>
    <cellStyle name="Normal 63 3 3 2 5" xfId="6555" xr:uid="{AA373DCA-D455-4915-B103-2F2127102D1A}"/>
    <cellStyle name="Normal 63 3 3 2 5 2" xfId="8634" xr:uid="{759A802C-EE03-404C-9F80-8F21A7865FB3}"/>
    <cellStyle name="Normal 63 3 3 2 6" xfId="6340" xr:uid="{96B35DDB-75E9-45C2-80FC-E0146F43764F}"/>
    <cellStyle name="Normal 63 3 3 2 7" xfId="6766" xr:uid="{F914881A-6471-4C6B-9142-C9CE2AE055FD}"/>
    <cellStyle name="Normal 63 3 3 2 8" xfId="8424" xr:uid="{7E296174-C89D-4485-8B94-FAE145507112}"/>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3" xfId="6525" xr:uid="{15EA663A-A279-4F35-9E00-DCE0CB2EFD99}"/>
    <cellStyle name="Normal 74 2 2 2 2 4" xfId="6942" xr:uid="{133719DA-0B84-4C74-A84E-0679C291514E}"/>
    <cellStyle name="Normal 74 2 2 2 2 5" xfId="8608" xr:uid="{25AF4FA3-8DA0-45EB-8CDB-5F77E374DABE}"/>
    <cellStyle name="Normal 74 2 2 2 3" xfId="6638" xr:uid="{91C206BC-CF57-474F-8BFE-DA0D260C9D0D}"/>
    <cellStyle name="Normal 74 2 2 2 3 2" xfId="8716" xr:uid="{CA3BBD2E-5097-42A6-A40B-AA3B1C5696C1}"/>
    <cellStyle name="Normal 74 2 2 2 4" xfId="6423" xr:uid="{DA246AD0-2613-4169-83C7-7DB1DBF864F0}"/>
    <cellStyle name="Normal 74 2 2 2 5" xfId="6845" xr:uid="{A4B07E06-C55A-48BF-832A-9CCBEE057494}"/>
    <cellStyle name="Normal 74 2 2 2 6" xfId="8506" xr:uid="{FC13BAF6-CB16-4B38-A2C3-C24A62A247AE}"/>
    <cellStyle name="Normal 74 2 2 3" xfId="6261" xr:uid="{70D67A40-24F2-4E4A-AE20-138C95AD75E1}"/>
    <cellStyle name="Normal 74 2 2 3 2" xfId="6690" xr:uid="{BE97B1EF-3149-4658-9154-C2F1E9931200}"/>
    <cellStyle name="Normal 74 2 2 3 2 2" xfId="8768" xr:uid="{E4B9A59B-ACEB-48FA-8468-3546615B6BCB}"/>
    <cellStyle name="Normal 74 2 2 3 3" xfId="6475" xr:uid="{03A6AB49-327A-4B03-9AFD-6054BAA58705}"/>
    <cellStyle name="Normal 74 2 2 3 4" xfId="6894" xr:uid="{13576FDB-8D51-4557-AD09-D7ED56EF24C8}"/>
    <cellStyle name="Normal 74 2 2 3 5" xfId="8558" xr:uid="{383E4FD0-19BF-4C3E-91DF-4A076CA880C1}"/>
    <cellStyle name="Normal 74 2 2 4" xfId="6583" xr:uid="{4C6F0851-5ABF-428E-A2A0-43F8E47974C5}"/>
    <cellStyle name="Normal 74 2 2 4 2" xfId="8661" xr:uid="{0066CE0D-DD95-45D7-9278-04543C6B81B4}"/>
    <cellStyle name="Normal 74 2 2 5" xfId="6368" xr:uid="{0A256BA3-75F6-48A0-9444-EE471C45E643}"/>
    <cellStyle name="Normal 74 2 2 6" xfId="6793" xr:uid="{956FCC8A-2468-43CB-9158-DD6DB5467583}"/>
    <cellStyle name="Normal 74 2 2 7" xfId="8451" xr:uid="{8766243F-93A6-44E4-AAAB-E84042692B5D}"/>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3" xfId="6502" xr:uid="{411066AF-CBBE-40F0-81EF-8E85A6AD6DF6}"/>
    <cellStyle name="Normal 74 2 3 2 4" xfId="6919" xr:uid="{29B4B69F-D538-456F-85BD-1C8CD3589DD9}"/>
    <cellStyle name="Normal 74 2 3 2 5" xfId="8585" xr:uid="{BD6C8D52-E351-48F7-9DF3-6E6B6A3A2AB6}"/>
    <cellStyle name="Normal 74 2 3 3" xfId="6615" xr:uid="{1BF131F2-8AFF-44E3-8FB4-B258A401A3E4}"/>
    <cellStyle name="Normal 74 2 3 3 2" xfId="8693" xr:uid="{06457186-D405-4389-B31E-49CE271C300C}"/>
    <cellStyle name="Normal 74 2 3 4" xfId="6400" xr:uid="{92CC20AD-9A98-40FF-A6AD-EDB828DA1609}"/>
    <cellStyle name="Normal 74 2 3 5" xfId="6823" xr:uid="{ACC94044-7AE9-4C41-AF3C-B8593091B66A}"/>
    <cellStyle name="Normal 74 2 3 6" xfId="8483" xr:uid="{5EF44771-A8EF-4BA2-84D6-E1E874297648}"/>
    <cellStyle name="Normal 74 2 4" xfId="6237" xr:uid="{C6C0025C-F195-4B84-AEB8-7E85A99FF073}"/>
    <cellStyle name="Normal 74 2 4 2" xfId="6666" xr:uid="{F1FF800D-6892-4E31-A046-09F12B4D4EF0}"/>
    <cellStyle name="Normal 74 2 4 2 2" xfId="8744" xr:uid="{70313178-7D93-4BC8-9ABA-13802BD22B49}"/>
    <cellStyle name="Normal 74 2 4 3" xfId="6451" xr:uid="{753BDB00-71CC-48EF-B9CB-F79C1EFC2A95}"/>
    <cellStyle name="Normal 74 2 4 4" xfId="6871" xr:uid="{252F0ECA-404A-44DA-A989-62D03098B132}"/>
    <cellStyle name="Normal 74 2 4 5" xfId="8534" xr:uid="{9BFBBAF0-D4F1-4527-9F0A-EBD3270D6E3D}"/>
    <cellStyle name="Normal 74 2 5" xfId="6559" xr:uid="{E5F3905A-E0B9-43E0-A0C1-7D970D45551D}"/>
    <cellStyle name="Normal 74 2 5 2" xfId="8638" xr:uid="{0247D63E-5DD4-4F8C-818F-81452C252EF6}"/>
    <cellStyle name="Normal 74 2 6" xfId="6344" xr:uid="{28A84AD2-2A4D-4440-84B5-CAD5C354A0BC}"/>
    <cellStyle name="Normal 74 2 7" xfId="6770" xr:uid="{FB66671E-15A3-402B-AD47-0A8EA84E932E}"/>
    <cellStyle name="Normal 74 2 8" xfId="8428" xr:uid="{B0A38EE9-E32B-4B59-9275-25517CC1D959}"/>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3" xfId="6524" xr:uid="{7818FA10-10DD-48B2-8D5A-219E96ED234B}"/>
    <cellStyle name="Normal 77 2 2 2 4" xfId="6941" xr:uid="{0FBD0566-5345-45EF-BBCB-2CA1C097A17C}"/>
    <cellStyle name="Normal 77 2 2 2 5" xfId="8607" xr:uid="{CC0622F4-7F88-4C83-AD4D-783601629F0E}"/>
    <cellStyle name="Normal 77 2 2 3" xfId="6637" xr:uid="{E6A83950-77D1-48E9-B53F-F44D1C4366F1}"/>
    <cellStyle name="Normal 77 2 2 3 2" xfId="8715" xr:uid="{ED8040FB-FCB7-4B54-9EC9-44A7B97C5DDB}"/>
    <cellStyle name="Normal 77 2 2 4" xfId="6422" xr:uid="{8B68B5D2-B9BF-47EC-A757-C4C377D76407}"/>
    <cellStyle name="Normal 77 2 2 5" xfId="6844" xr:uid="{73F8CCDD-9CAF-429E-8CEA-607F4B316E0D}"/>
    <cellStyle name="Normal 77 2 2 6" xfId="8505" xr:uid="{A19443D2-67B2-4D4C-97AC-6894A5EA1CFF}"/>
    <cellStyle name="Normal 77 2 3" xfId="6260" xr:uid="{E8A2DCA0-5AB3-4AC6-AA85-1D67D1BCCEDB}"/>
    <cellStyle name="Normal 77 2 3 2" xfId="6689" xr:uid="{083615D3-8829-417D-AF66-FA7703737466}"/>
    <cellStyle name="Normal 77 2 3 2 2" xfId="8767" xr:uid="{5E2DFC65-55D8-4E3A-A7D0-6918DCF8C207}"/>
    <cellStyle name="Normal 77 2 3 3" xfId="6474" xr:uid="{E2A5884A-17E8-47C3-AEA5-1122DD587486}"/>
    <cellStyle name="Normal 77 2 3 4" xfId="6893" xr:uid="{F24EDDB5-7837-4B93-9791-E64B689A17F7}"/>
    <cellStyle name="Normal 77 2 3 5" xfId="8557" xr:uid="{EFA04436-B5F5-4DB1-809E-5E4DDF43CD77}"/>
    <cellStyle name="Normal 77 2 4" xfId="6582" xr:uid="{EC3533AA-AFCD-4191-9C50-7A7C3F3DFB53}"/>
    <cellStyle name="Normal 77 2 4 2" xfId="8660" xr:uid="{BFD41EB9-F2F2-490C-A52C-22A06B5150E7}"/>
    <cellStyle name="Normal 77 2 5" xfId="6367" xr:uid="{691505D5-B8B2-41B7-8727-C71AAAFE4C59}"/>
    <cellStyle name="Normal 77 2 6" xfId="6792" xr:uid="{050F5F84-AEBA-440E-A153-C1CE9611A0E9}"/>
    <cellStyle name="Normal 77 2 7" xfId="8450" xr:uid="{65DE793B-B0A7-489F-A302-D9676B008177}"/>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3" xfId="6501" xr:uid="{003580F6-BB72-47C9-8EE0-B260C2023C8B}"/>
    <cellStyle name="Normal 77 3 2 4" xfId="6918" xr:uid="{A880D98A-1AE3-4633-A0EF-BD5A7B454BEA}"/>
    <cellStyle name="Normal 77 3 2 5" xfId="8584" xr:uid="{5629556F-DA0C-4B0F-B832-8AC7A423F9D6}"/>
    <cellStyle name="Normal 77 3 3" xfId="6614" xr:uid="{49BDCC52-A3E3-4473-AEC8-96E479584D36}"/>
    <cellStyle name="Normal 77 3 3 2" xfId="8692" xr:uid="{31542B5F-03CE-487C-B480-0F797E91BD95}"/>
    <cellStyle name="Normal 77 3 4" xfId="6399" xr:uid="{47917E40-2321-49CF-9FCA-3F5287C5A091}"/>
    <cellStyle name="Normal 77 3 5" xfId="6822" xr:uid="{523C771F-8AB6-4ED0-8A8F-0C6F20EE21F5}"/>
    <cellStyle name="Normal 77 3 6" xfId="8482" xr:uid="{2B832B8C-8FB3-43FE-8468-A402D437787E}"/>
    <cellStyle name="Normal 77 4" xfId="6236" xr:uid="{A0572BE0-CA06-4B0C-9F89-D4E1D6CE20E3}"/>
    <cellStyle name="Normal 77 4 2" xfId="6665" xr:uid="{9CC5578F-B912-497F-A7CA-AD41323190AD}"/>
    <cellStyle name="Normal 77 4 2 2" xfId="8743" xr:uid="{02E9ADCA-8C6F-481C-9CD7-D359EB507DCB}"/>
    <cellStyle name="Normal 77 4 3" xfId="6450" xr:uid="{F9B425C7-7BFA-4AB8-803D-AAC402848B3D}"/>
    <cellStyle name="Normal 77 4 4" xfId="6870" xr:uid="{DBE5AC77-84AD-4702-AE3F-3AF90350D4B7}"/>
    <cellStyle name="Normal 77 4 5" xfId="8533" xr:uid="{BE72BAB6-3804-4779-9945-5BDCC91493FB}"/>
    <cellStyle name="Normal 77 5" xfId="6558" xr:uid="{26D048D9-42CB-477C-801C-A793111BB7B5}"/>
    <cellStyle name="Normal 77 5 2" xfId="8637" xr:uid="{F7FF5137-F0E2-4568-A0E4-89D603AF6D14}"/>
    <cellStyle name="Normal 77 6" xfId="6343" xr:uid="{718D47F7-EAC1-45CE-A89A-4E0618DF45CD}"/>
    <cellStyle name="Normal 77 7" xfId="6769" xr:uid="{CCD928E4-938D-4715-BB1C-9C6AB6DC1577}"/>
    <cellStyle name="Normal 77 8" xfId="8427" xr:uid="{B6AACFE0-C043-4499-A4AA-2F94CD190A81}"/>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3" xfId="6531" xr:uid="{6F2ED052-1907-4BB2-B3FB-429687A54412}"/>
    <cellStyle name="Normal 8 2 2 2 4" xfId="6948" xr:uid="{BDFFE2C2-6D94-47AA-BAC2-6E1A10F79CCD}"/>
    <cellStyle name="Normal 8 2 2 2 5" xfId="8614" xr:uid="{8FDC567E-10F6-4BB3-97FB-8EDBC95ADEA1}"/>
    <cellStyle name="Normal 8 2 2 3" xfId="6644" xr:uid="{95C8D09D-10E4-43D2-8D1C-691336E7FCA1}"/>
    <cellStyle name="Normal 8 2 2 3 2" xfId="8722" xr:uid="{ED88B575-0ED5-43E6-9F70-170DF83AA2FD}"/>
    <cellStyle name="Normal 8 2 2 4" xfId="6429" xr:uid="{E2A59359-A5D0-4B37-8051-B1EB5F61DE83}"/>
    <cellStyle name="Normal 8 2 2 5" xfId="6851" xr:uid="{1BD20FA2-C636-4A67-B341-A86EF8230817}"/>
    <cellStyle name="Normal 8 2 2 6" xfId="8512" xr:uid="{6DA2515E-D382-4B52-8CD8-0CBC7D094F87}"/>
    <cellStyle name="Normal 8 2 3" xfId="6267" xr:uid="{089DC404-4DB3-40DB-9175-F482E780268B}"/>
    <cellStyle name="Normal 8 2 3 2" xfId="6696" xr:uid="{0E8E0F15-ED1D-4E19-9D9E-2E2B1FB612F0}"/>
    <cellStyle name="Normal 8 2 3 2 2" xfId="8774" xr:uid="{D2FF7132-8ACB-4406-AFFE-7A4B71715EEF}"/>
    <cellStyle name="Normal 8 2 3 3" xfId="6481" xr:uid="{C29480BE-F2E1-4D0E-9E12-83F4609490F1}"/>
    <cellStyle name="Normal 8 2 3 4" xfId="6900" xr:uid="{D1854DED-8F25-4D2A-B622-1F50AB6F0AE6}"/>
    <cellStyle name="Normal 8 2 3 5" xfId="8564" xr:uid="{F8CD28A8-B085-404D-B0DF-63192AD9481B}"/>
    <cellStyle name="Normal 8 2 4" xfId="6589" xr:uid="{C4EB8B5A-48B4-47B4-9098-DE35B9061F30}"/>
    <cellStyle name="Normal 8 2 4 2" xfId="7015" xr:uid="{F7879D34-7532-4B2D-A9D4-5F183C46C25E}"/>
    <cellStyle name="Normal 8 2 4 3" xfId="8667" xr:uid="{3056684A-2B2C-4051-9892-13BC2615B912}"/>
    <cellStyle name="Normal 8 2 5" xfId="6374" xr:uid="{E91F3F45-19AF-4BD1-8AB5-BAC36FE249AC}"/>
    <cellStyle name="Normal 8 2 6" xfId="6799" xr:uid="{4E3FEBC1-55EC-4503-A2AA-7F0FC2878DEC}"/>
    <cellStyle name="Normal 8 2 7" xfId="8457" xr:uid="{00357D64-D485-4798-94C0-54C3916EDA64}"/>
    <cellStyle name="Normal 8 2 8" xfId="11399" xr:uid="{03028054-4E3D-4C61-ADFE-EBB18BC35AF1}"/>
    <cellStyle name="Normal 8 2 9" xfId="6153" xr:uid="{C739C682-1E3D-496E-B71E-3EE9FE3B05E2}"/>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3" xfId="6508" xr:uid="{409BAD6D-E251-4F8B-96EE-8DFB92C1B11D}"/>
    <cellStyle name="Normal 8 3 2 4" xfId="6925" xr:uid="{E50C9924-48CA-469A-B9CC-977E5FBF9857}"/>
    <cellStyle name="Normal 8 3 2 5" xfId="8591" xr:uid="{60362775-6626-4E65-B5CB-02C3EEFC1624}"/>
    <cellStyle name="Normal 8 3 3" xfId="6621" xr:uid="{76432EC7-48B3-4635-9208-8B678E0BD933}"/>
    <cellStyle name="Normal 8 3 3 2" xfId="8699" xr:uid="{2280B9C4-1BD5-44B7-8A49-A95F689BF84D}"/>
    <cellStyle name="Normal 8 3 4" xfId="6406" xr:uid="{800C9EEE-A7FF-4A5C-80DC-15A9A1B3C135}"/>
    <cellStyle name="Normal 8 3 5" xfId="6829" xr:uid="{85D9FE4B-3924-4EA9-84C0-8DBD3E2AFB4F}"/>
    <cellStyle name="Normal 8 3 6" xfId="8489" xr:uid="{5D3A657C-B766-4D89-A65B-4273793E4DE2}"/>
    <cellStyle name="Normal 8 4" xfId="6243" xr:uid="{4584D598-E702-4E75-ABDF-5DA6330EB2F1}"/>
    <cellStyle name="Normal 8 4 2" xfId="6672" xr:uid="{1DB8BA0E-4B22-4885-9F2C-0643530A4A18}"/>
    <cellStyle name="Normal 8 4 2 2" xfId="8750" xr:uid="{76A9B65D-33FF-48F5-B232-99FC67AFC09E}"/>
    <cellStyle name="Normal 8 4 3" xfId="6457" xr:uid="{805538A2-7ACB-4245-9FE0-8CF4F851FA98}"/>
    <cellStyle name="Normal 8 4 4" xfId="6877" xr:uid="{7F5765B7-6643-4C05-95E8-00699495B3A9}"/>
    <cellStyle name="Normal 8 4 5" xfId="8540" xr:uid="{F992C6A0-22C3-48B9-AEC4-F041B449FB75}"/>
    <cellStyle name="Normal 8 5" xfId="6565" xr:uid="{C6C5740B-14D4-4934-81CB-25F06DDF3B84}"/>
    <cellStyle name="Normal 8 5 2" xfId="6994" xr:uid="{BDC5DD88-4893-48BF-BDF5-E7D23E89DB4B}"/>
    <cellStyle name="Normal 8 5 3" xfId="8644" xr:uid="{0E4306CA-6985-4CC3-83AA-D6F0072ACEF7}"/>
    <cellStyle name="Normal 8 6" xfId="6350" xr:uid="{6AB81E02-EFAB-4641-BB3B-C6500E224BB5}"/>
    <cellStyle name="Normal 8 6 2" xfId="7280" xr:uid="{DCC228EE-BCDF-4E6C-BFAD-2A31B317CE90}"/>
    <cellStyle name="Normal 8 7" xfId="6776" xr:uid="{A0CFF624-34CA-4E5A-BC27-4D7FC00CD8E2}"/>
    <cellStyle name="Normal 8 8" xfId="8434" xr:uid="{BE5EAF5B-3C1C-40D7-A8D0-9EC821ECB9CE}"/>
    <cellStyle name="Normal 8 9" xfId="6124" xr:uid="{CC54EF49-BA79-4AEC-931D-2D5335F612D7}"/>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3" xfId="6514" xr:uid="{0B6A78A1-127C-4253-957B-356011AFF493}"/>
    <cellStyle name="Normal 9 2 2 4" xfId="6931" xr:uid="{0B8B4DF1-F89B-4F1A-A556-7A90C17522E7}"/>
    <cellStyle name="Normal 9 2 2 5" xfId="8597" xr:uid="{BB40604E-62DC-4E6E-89A2-76A8C063445B}"/>
    <cellStyle name="Normal 9 2 2 6" xfId="11402" xr:uid="{B5630C78-5D24-48B9-AEBC-E4A6E31054C5}"/>
    <cellStyle name="Normal 9 2 3" xfId="6628" xr:uid="{CA56FC46-88C7-421A-8297-674C2719BE37}"/>
    <cellStyle name="Normal 9 2 3 2" xfId="7282" xr:uid="{B4BF42ED-7A7B-4128-A91E-CF7FB5369EEF}"/>
    <cellStyle name="Normal 9 2 3 3" xfId="8706" xr:uid="{B1CFFF28-D05C-49EA-AF42-23404BBA78B4}"/>
    <cellStyle name="Normal 9 2 4" xfId="6413" xr:uid="{8BBDF5C0-B538-4418-AD3A-4B561D0FB3A4}"/>
    <cellStyle name="Normal 9 2 5" xfId="6835" xr:uid="{1A42580C-CFC7-47A3-8AD9-B5768F2A691F}"/>
    <cellStyle name="Normal 9 2 6" xfId="8496" xr:uid="{57433674-7941-423D-AEF5-5B84068131DF}"/>
    <cellStyle name="Normal 9 2 7" xfId="6199" xr:uid="{5A90A4F7-B4FC-4BF5-8D47-86005CE1D2CF}"/>
    <cellStyle name="Normal 9 3" xfId="5586" xr:uid="{714CA9CA-8E0A-46FA-BEC3-82A5224C102A}"/>
    <cellStyle name="Normal 9 3 2" xfId="6679" xr:uid="{BC203147-A39A-4A1C-977B-D68F885CAD46}"/>
    <cellStyle name="Normal 9 3 2 2" xfId="8757" xr:uid="{F0D1436B-B0E7-4FF3-B429-7081D5BE3CF4}"/>
    <cellStyle name="Normal 9 3 3" xfId="6464" xr:uid="{3D06CC7E-B63D-46F3-9830-9B97EE0F476D}"/>
    <cellStyle name="Normal 9 3 4" xfId="6883" xr:uid="{ACC699F5-FDA0-4E7B-8EAB-2D85FA42C5FA}"/>
    <cellStyle name="Normal 9 3 5" xfId="8547" xr:uid="{906CCD98-100C-4B2E-8F0B-02CD198FAA0C}"/>
    <cellStyle name="Normal 9 3 6" xfId="11400" xr:uid="{C2FC3971-3B89-4CD6-AA55-39190DE0EB5F}"/>
    <cellStyle name="Normal 9 3 7" xfId="6250" xr:uid="{E7F4805F-65E4-4A37-BA4F-B6D6BFC01457}"/>
    <cellStyle name="Normal 9 4" xfId="6551" xr:uid="{07892CE1-8049-4756-B3BB-16AF79A42D1F}"/>
    <cellStyle name="Normal 9 4 2" xfId="6968" xr:uid="{119E995A-4515-4A2A-81AD-12281C1D2777}"/>
    <cellStyle name="Normal 9 4 3" xfId="8650" xr:uid="{19272D53-5DBC-4BDA-A7CA-96349FF35FCB}"/>
    <cellStyle name="Normal 9 5" xfId="6572" xr:uid="{21C740B5-49ED-426E-A582-CE68CF89E931}"/>
    <cellStyle name="Normal 9 5 2" xfId="6997" xr:uid="{5AF47D52-37B0-46A7-B7D3-4733B18CDBE4}"/>
    <cellStyle name="Normal 9 6" xfId="6357" xr:uid="{9816BD2A-21E3-4BFC-9A91-C3FBD18B6119}"/>
    <cellStyle name="Normal 9 6 2" xfId="7281" xr:uid="{B0405E13-5468-4706-A37A-829761AE2229}"/>
    <cellStyle name="Normal 9 7" xfId="6782" xr:uid="{D38C8B3B-E356-4137-807E-5CF83D6A5C7A}"/>
    <cellStyle name="Normal 9 8" xfId="8440" xr:uid="{6CF95219-45C5-4814-AB2C-EFC0ED34F18B}"/>
    <cellStyle name="Normal 9 9" xfId="6134" xr:uid="{CBD67BF8-61F9-42FA-A5C5-2B4F9E37653A}"/>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3" xfId="6519" xr:uid="{5A60E83C-314E-4B0D-BEF5-BF36340E905D}"/>
    <cellStyle name="Normal 91 2 2 2 4" xfId="6936" xr:uid="{52AD96BA-98E4-4319-A399-06CF9FDDD1C7}"/>
    <cellStyle name="Normal 91 2 2 2 5" xfId="8602" xr:uid="{4D39B573-F5FE-4587-822D-5300CCB5097C}"/>
    <cellStyle name="Normal 91 2 2 3" xfId="6632" xr:uid="{20C70AB6-DB73-47DE-82A4-5D6E9D7FEAE0}"/>
    <cellStyle name="Normal 91 2 2 3 2" xfId="8710" xr:uid="{89E00951-8961-4FEA-A9E8-BF4E4D00C006}"/>
    <cellStyle name="Normal 91 2 2 4" xfId="6417" xr:uid="{B4719154-ED02-49C2-89C1-7B7A592FD58B}"/>
    <cellStyle name="Normal 91 2 2 5" xfId="6839" xr:uid="{C9DB5A01-6C61-4DDA-ADAF-A75D04545D8F}"/>
    <cellStyle name="Normal 91 2 2 6" xfId="8500" xr:uid="{FD54832D-D09F-40AB-95F9-993768A1372C}"/>
    <cellStyle name="Normal 91 2 3" xfId="6255" xr:uid="{254C536C-074A-4E7E-950A-B183654BAF34}"/>
    <cellStyle name="Normal 91 2 3 2" xfId="6684" xr:uid="{4BBD730A-47DF-4BA2-BEFC-1CE827413E4E}"/>
    <cellStyle name="Normal 91 2 3 2 2" xfId="8762" xr:uid="{C0C28E68-369A-4670-91F5-6FA953A61E50}"/>
    <cellStyle name="Normal 91 2 3 3" xfId="6469" xr:uid="{FE379F31-2EA9-42C6-9A43-E2D5BA013206}"/>
    <cellStyle name="Normal 91 2 3 4" xfId="6888" xr:uid="{19A4FE52-A261-44EB-8935-3659ED1EB480}"/>
    <cellStyle name="Normal 91 2 3 5" xfId="8552" xr:uid="{269B646D-4593-4B47-ABAD-3E353FCFB129}"/>
    <cellStyle name="Normal 91 2 4" xfId="6577" xr:uid="{5D4274C2-2706-4F22-9856-8B1C097610C9}"/>
    <cellStyle name="Normal 91 2 4 2" xfId="7080" xr:uid="{66DCA2DA-04D0-40FE-A851-21FA282E2933}"/>
    <cellStyle name="Normal 91 2 4 3" xfId="8655" xr:uid="{BE0ADA6F-083A-4D0A-B121-9869EA24C07A}"/>
    <cellStyle name="Normal 91 2 5" xfId="6362" xr:uid="{295EC0AC-F47B-49B2-ACC7-13CF6F947B5B}"/>
    <cellStyle name="Normal 91 2 6" xfId="6787" xr:uid="{3992F51C-4C4C-49E0-A8F5-4C85229334CA}"/>
    <cellStyle name="Normal 91 2 7" xfId="8445" xr:uid="{240D43EA-5E9D-4858-AB49-862391F213E9}"/>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3" xfId="6496" xr:uid="{22870D9C-B7D8-4A2C-84A8-DC2D577BD534}"/>
    <cellStyle name="Normal 91 3 2 4" xfId="6913" xr:uid="{E4603487-A414-491D-82AE-EBE7261CD545}"/>
    <cellStyle name="Normal 91 3 2 5" xfId="8579" xr:uid="{0479E954-5B85-48D4-A3DA-76A3271EB696}"/>
    <cellStyle name="Normal 91 3 3" xfId="6609" xr:uid="{4BC36267-A36C-4962-84DF-6AF726C6CEE1}"/>
    <cellStyle name="Normal 91 3 3 2" xfId="8687" xr:uid="{343A324A-2706-4490-85B4-6317B7673550}"/>
    <cellStyle name="Normal 91 3 4" xfId="6394" xr:uid="{A4627D94-6875-4D61-8741-00874CEE51F5}"/>
    <cellStyle name="Normal 91 3 5" xfId="6817" xr:uid="{DB91829B-EDEB-4097-9EFE-9E1EA5F75F99}"/>
    <cellStyle name="Normal 91 3 6" xfId="8477" xr:uid="{B63953BF-15D9-46E0-832E-9E5AEB7082D1}"/>
    <cellStyle name="Normal 91 4" xfId="6231" xr:uid="{EBE51BE2-E01F-4B89-9352-F324871A5CD5}"/>
    <cellStyle name="Normal 91 4 2" xfId="6660" xr:uid="{3F517595-C142-41D6-B99B-7BFBDF967511}"/>
    <cellStyle name="Normal 91 4 2 2" xfId="8738" xr:uid="{066DF986-702F-4968-BD20-6F1E9D879E73}"/>
    <cellStyle name="Normal 91 4 3" xfId="6445" xr:uid="{F3E52498-5768-4001-84A3-352CC6DB2239}"/>
    <cellStyle name="Normal 91 4 4" xfId="6865" xr:uid="{2C2DEBE5-3248-4986-BE5F-A58201688D29}"/>
    <cellStyle name="Normal 91 4 5" xfId="8528" xr:uid="{9AB1726E-BEA4-4EB1-A086-E33CFAE56FB6}"/>
    <cellStyle name="Normal 91 5" xfId="6553" xr:uid="{738A4EE9-9FD3-44E9-B0CA-8B719FEB3EAA}"/>
    <cellStyle name="Normal 91 5 2" xfId="7067" xr:uid="{D0230835-FF6C-4EBD-90CC-D8BBCE5A801F}"/>
    <cellStyle name="Normal 91 5 3" xfId="8632" xr:uid="{82EDD3F1-F123-484C-961E-2BB951D77F24}"/>
    <cellStyle name="Normal 91 6" xfId="6338" xr:uid="{E42823EE-DE63-4C29-8609-2C8E86ADD9ED}"/>
    <cellStyle name="Normal 91 7" xfId="6764" xr:uid="{8A91DBD9-E632-4DE7-B446-469E264E16C7}"/>
    <cellStyle name="Normal 91 8" xfId="8422" xr:uid="{85A3D898-21CF-4218-92BE-4085E6A18A84}"/>
    <cellStyle name="Normal 91 9" xfId="6102" xr:uid="{2428A8C2-07A9-4272-A71F-2D60A1ECAC6A}"/>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1" xfId="4150" xr:uid="{63F3934A-1093-4D6B-8D8F-9FC77D451575}"/>
    <cellStyle name="Note 2 12" xfId="5590" xr:uid="{34BE2EF6-5589-456B-9DEF-88D4F6E76109}"/>
    <cellStyle name="Note 2 13" xfId="5883" xr:uid="{6C43BDE4-4801-466F-BDA9-01EDD97D6F17}"/>
    <cellStyle name="Note 2 14" xfId="7283" xr:uid="{FD10FAD9-C477-49E6-8EB6-4B36BDF543FE}"/>
    <cellStyle name="Note 2 2" xfId="667" xr:uid="{11D71367-BABB-4EA5-8742-4082F85ACE6D}"/>
    <cellStyle name="Note 2 2 2" xfId="1204" xr:uid="{F12137BB-2633-4C28-A5EC-CE2907EA22F1}"/>
    <cellStyle name="Note 2 2 2 2" xfId="2452" xr:uid="{372DC732-FA28-45BD-9956-F3464F93C89E}"/>
    <cellStyle name="Note 2 2 2 2 2" xfId="14765" xr:uid="{F53365A6-B29A-4E53-8975-B4434410D521}"/>
    <cellStyle name="Note 2 2 2 3" xfId="2958" xr:uid="{0CCEBD24-65C0-40F3-B016-62B58A5569BB}"/>
    <cellStyle name="Note 2 2 2 3 2" xfId="15444" xr:uid="{3B4A3725-8907-478B-9B43-6A4E3EF8E8A4}"/>
    <cellStyle name="Note 2 2 2 4" xfId="2848" xr:uid="{48976169-7995-4226-BE7D-C1ECAF242794}"/>
    <cellStyle name="Note 2 2 2 4 2" xfId="16891" xr:uid="{7F6EE076-B091-43BF-91E3-EA1D3ADA38D1}"/>
    <cellStyle name="Note 2 2 2 5" xfId="3434" xr:uid="{369986A7-5477-4D18-BC3D-499FA6C695EC}"/>
    <cellStyle name="Note 2 2 2 6" xfId="2769" xr:uid="{4131C1E1-F34E-4050-AB02-CEB3C2A0A82F}"/>
    <cellStyle name="Note 2 2 2 7" xfId="4369" xr:uid="{4B5FF0D0-FF22-410E-82BA-DA22E8E3128D}"/>
    <cellStyle name="Note 2 2 2 8" xfId="12041" xr:uid="{14DD9003-ACF3-44A4-9FA0-94A2FC99FF81}"/>
    <cellStyle name="Note 2 2 3" xfId="1963" xr:uid="{5F02BBB8-D82D-41C2-8143-7FA9C0BCA9AB}"/>
    <cellStyle name="Note 2 2 3 2" xfId="13870" xr:uid="{E3B073A7-96FA-4917-B14C-27F7DB4398DB}"/>
    <cellStyle name="Note 2 2 3 3" xfId="14586" xr:uid="{73F5DF41-833E-4D14-A13B-99F321F43150}"/>
    <cellStyle name="Note 2 2 3 4" xfId="10678" xr:uid="{19B0914A-F839-4AD0-B3DC-896816BDC1C0}"/>
    <cellStyle name="Note 2 2 4" xfId="1558" xr:uid="{4779F1F3-32C3-4F3F-B20A-12FF2597BDD8}"/>
    <cellStyle name="Note 2 2 4 2" xfId="9876" xr:uid="{22C827C4-A5E3-4E32-9497-1A638BCF8604}"/>
    <cellStyle name="Note 2 2 5" xfId="1894" xr:uid="{38BDAEFF-79A9-4010-8EBC-52582C56FF60}"/>
    <cellStyle name="Note 2 2 5 2" xfId="13309" xr:uid="{102CD598-FEE5-404F-99DC-BBCF08B57B0E}"/>
    <cellStyle name="Note 2 2 6" xfId="3456" xr:uid="{7196BF8F-E2AF-4BED-96DC-1C57D7196D97}"/>
    <cellStyle name="Note 2 2 6 2" xfId="13078" xr:uid="{09E94622-E50C-4AE1-8800-5813C090242C}"/>
    <cellStyle name="Note 2 2 7" xfId="1904" xr:uid="{CB2A212F-D899-45F3-A971-B5EB0AEABD71}"/>
    <cellStyle name="Note 2 2 8" xfId="3886" xr:uid="{962DF7FD-E9AB-4463-A7DB-A069BE106483}"/>
    <cellStyle name="Note 2 2 9" xfId="7983" xr:uid="{61187404-9692-4E7D-BB1E-AE955D443E22}"/>
    <cellStyle name="Note 2 3" xfId="668" xr:uid="{EC7B62EB-9946-4B1B-8983-8618876FCD83}"/>
    <cellStyle name="Note 2 3 2" xfId="1205" xr:uid="{5A55E0D1-DB71-4D5F-A90A-46F806707E26}"/>
    <cellStyle name="Note 2 3 2 2" xfId="2453" xr:uid="{0752A83B-B427-4747-B951-601B8A1274D7}"/>
    <cellStyle name="Note 2 3 2 2 2" xfId="14877" xr:uid="{95DA155F-3591-4CB2-A66B-ACF9C4AD4C81}"/>
    <cellStyle name="Note 2 3 2 3" xfId="2959" xr:uid="{9B44AEAF-8CC4-483E-84E5-A443A0F5CCB2}"/>
    <cellStyle name="Note 2 3 2 3 2" xfId="15603" xr:uid="{7BFB11D7-4186-4A96-B3C2-63C2A5F3A747}"/>
    <cellStyle name="Note 2 3 2 4" xfId="2688" xr:uid="{7FA48A91-8FBA-4268-8241-99D7AB205742}"/>
    <cellStyle name="Note 2 3 2 4 2" xfId="16987" xr:uid="{16E6C0C0-2832-455E-8416-2C8FC8F9C56F}"/>
    <cellStyle name="Note 2 3 2 5" xfId="2232" xr:uid="{1AE0241A-1419-465B-8143-5AD2786C6004}"/>
    <cellStyle name="Note 2 3 2 6" xfId="1782" xr:uid="{059CEFA8-A035-426A-8B5B-171D630A71EF}"/>
    <cellStyle name="Note 2 3 2 7" xfId="4409" xr:uid="{61A623A0-713C-44D9-93B3-B7C3F376579D}"/>
    <cellStyle name="Note 2 3 2 8" xfId="12203" xr:uid="{CC729F08-D738-4B50-9CD8-9AD44B93E5B2}"/>
    <cellStyle name="Note 2 3 3" xfId="1964" xr:uid="{48F8D4AD-54C2-4641-9A3C-04213AEB6CA1}"/>
    <cellStyle name="Note 2 3 3 2" xfId="14031" xr:uid="{7A71F6CF-F37B-4608-A364-CBADD648B4B4}"/>
    <cellStyle name="Note 2 3 3 3" xfId="15058" xr:uid="{BC7E92B3-2616-4073-9B06-C5953BD2399A}"/>
    <cellStyle name="Note 2 3 3 4" xfId="10800" xr:uid="{528A45D6-2898-4DA3-B9D1-99CAD8D3D557}"/>
    <cellStyle name="Note 2 3 4" xfId="1662" xr:uid="{4722EB78-661F-4400-B4DC-AE476B82B18A}"/>
    <cellStyle name="Note 2 3 4 2" xfId="9998" xr:uid="{D2E1B1ED-074B-4243-922A-D0FB7D61D4D9}"/>
    <cellStyle name="Note 2 3 5" xfId="1538" xr:uid="{AE8F5B1D-A008-4DFC-A560-A49112D128D3}"/>
    <cellStyle name="Note 2 3 5 2" xfId="13392" xr:uid="{A0BAC2AD-D2E0-4D2F-A6A2-F9BCB2FB92D3}"/>
    <cellStyle name="Note 2 3 6" xfId="3229" xr:uid="{3327234F-F79E-4874-AB1A-F4D60C8601EC}"/>
    <cellStyle name="Note 2 3 6 2" xfId="13580" xr:uid="{6A17A0C1-8341-4158-88F7-9B1BB25F915B}"/>
    <cellStyle name="Note 2 3 7" xfId="4178" xr:uid="{C78ADCCA-3315-436F-9FE2-AE944FCC1C9B}"/>
    <cellStyle name="Note 2 3 8" xfId="4230" xr:uid="{76D2D6BE-FC01-4B95-B449-55966ADA4A54}"/>
    <cellStyle name="Note 2 3 9" xfId="8105" xr:uid="{C348978E-3BAE-48C3-8D55-07BE14F6C1A3}"/>
    <cellStyle name="Note 2 4" xfId="666" xr:uid="{4D1F12C0-060B-48C4-8775-33A1ED641FDC}"/>
    <cellStyle name="Note 2 4 2" xfId="1203" xr:uid="{DE393021-6E0B-4EB2-B074-19133822CFA9}"/>
    <cellStyle name="Note 2 4 2 2" xfId="2451" xr:uid="{B1C581EA-C71A-4046-992D-62CC8334DC56}"/>
    <cellStyle name="Note 2 4 2 2 2" xfId="14993" xr:uid="{1E0BF283-3434-42AB-828E-AD2A4353EBA5}"/>
    <cellStyle name="Note 2 4 2 3" xfId="2957" xr:uid="{71578286-38CB-4E1E-BC5C-5F0985DDCD1A}"/>
    <cellStyle name="Note 2 4 2 3 2" xfId="15727" xr:uid="{7EC97C99-7E7B-4BB2-A18A-778B0DECD973}"/>
    <cellStyle name="Note 2 4 2 4" xfId="1483" xr:uid="{A3320D12-5E2C-46B6-A6D1-51475D6B3DF6}"/>
    <cellStyle name="Note 2 4 2 4 2" xfId="17200" xr:uid="{DFC47471-1838-4D8F-A48F-4D1ED745C14E}"/>
    <cellStyle name="Note 2 4 2 5" xfId="3914" xr:uid="{7B0CAA2D-AA01-4D4E-B678-54D1AFF7F576}"/>
    <cellStyle name="Note 2 4 2 6" xfId="3881" xr:uid="{E5DF0A96-5F34-4D15-9B44-CECABA2CF3AB}"/>
    <cellStyle name="Note 2 4 2 7" xfId="4477" xr:uid="{3062FEC9-9FAF-4FAC-8B40-8C9D678FE74C}"/>
    <cellStyle name="Note 2 4 2 8" xfId="12416" xr:uid="{2C499200-F198-4AB7-B6B2-DC8CA660ED73}"/>
    <cellStyle name="Note 2 4 3" xfId="1962" xr:uid="{CE3FC622-8332-44D8-A532-10140EA054FF}"/>
    <cellStyle name="Note 2 4 3 2" xfId="14201" xr:uid="{74E5341F-2643-4952-9BBB-43A9EAC429A4}"/>
    <cellStyle name="Note 2 4 3 3" xfId="14719" xr:uid="{E2014DBC-FD5D-4F63-89F2-AA352F282194}"/>
    <cellStyle name="Note 2 4 3 4" xfId="11014" xr:uid="{09565767-3F9F-4327-8005-7AE192E8881B}"/>
    <cellStyle name="Note 2 4 4" xfId="1397" xr:uid="{277FC470-3833-495E-8376-CBB97A3C77C3}"/>
    <cellStyle name="Note 2 4 4 2" xfId="9982" xr:uid="{24718E5D-D9A9-4792-B65F-15A73956754B}"/>
    <cellStyle name="Note 2 4 5" xfId="1752" xr:uid="{22E1CBAD-8391-453B-BA56-71962AC3ECAB}"/>
    <cellStyle name="Note 2 4 5 2" xfId="13376" xr:uid="{8BEFB41C-C450-48DA-BF40-A2647929ED8B}"/>
    <cellStyle name="Note 2 4 6" xfId="1739" xr:uid="{84448D0F-C967-491A-9FDE-0942F45EEDBB}"/>
    <cellStyle name="Note 2 4 6 2" xfId="13076" xr:uid="{84BAFBDB-FF80-491A-B549-7271765DFECB}"/>
    <cellStyle name="Note 2 4 7" xfId="3621" xr:uid="{84F377FC-2878-4B1F-956A-4C17A30D3FC0}"/>
    <cellStyle name="Note 2 4 8" xfId="4363" xr:uid="{400A4641-5CBC-48E2-9ED7-445057D9CDDA}"/>
    <cellStyle name="Note 2 4 9" xfId="8089" xr:uid="{78B7AABA-5A82-4755-B2BA-FD1602430269}"/>
    <cellStyle name="Note 2 5" xfId="1162" xr:uid="{8E30BF29-3C9A-41E4-8342-B63457A01827}"/>
    <cellStyle name="Note 2 5 2" xfId="2410" xr:uid="{3E8567A9-0B3F-42D2-B9D4-0B5088A7563B}"/>
    <cellStyle name="Note 2 5 2 2" xfId="14930" xr:uid="{C993BCE3-2655-4C60-8E36-BFB8D456B50C}"/>
    <cellStyle name="Note 2 5 2 3" xfId="15707" xr:uid="{24323A10-C8A9-4373-99DE-B67612EBE87B}"/>
    <cellStyle name="Note 2 5 2 4" xfId="17094" xr:uid="{978B98C4-89C8-4801-8DFA-4CC25763DD61}"/>
    <cellStyle name="Note 2 5 2 5" xfId="12310" xr:uid="{A7A3BF33-45E7-4DB7-8506-1B13108AB850}"/>
    <cellStyle name="Note 2 5 3" xfId="2916" xr:uid="{9D5716B2-A828-4059-9AFC-A2537778EAC6}"/>
    <cellStyle name="Note 2 5 3 2" xfId="14136" xr:uid="{0ADD5019-14C7-4978-A1C3-4510FB68AEE3}"/>
    <cellStyle name="Note 2 5 3 3" xfId="15052" xr:uid="{4F9B196C-0C11-4665-BB8E-A331E6A7720A}"/>
    <cellStyle name="Note 2 5 3 4" xfId="10908" xr:uid="{7CAD2C24-07CB-4110-92E4-40F722C89921}"/>
    <cellStyle name="Note 2 5 4" xfId="2313" xr:uid="{6519BF84-BA86-4EE6-AC0D-FB1DFB0FBA3B}"/>
    <cellStyle name="Note 2 5 4 2" xfId="9753" xr:uid="{88F93F48-69D7-4803-BCDF-536D78554668}"/>
    <cellStyle name="Note 2 5 5" xfId="2281" xr:uid="{5096A87B-110B-4F60-BD96-909AFE4AEAB4}"/>
    <cellStyle name="Note 2 5 5 2" xfId="13186" xr:uid="{94194E5C-4F1D-4004-BE0B-74C166CDC303}"/>
    <cellStyle name="Note 2 5 6" xfId="3601" xr:uid="{A438559F-E611-4879-A3D4-B2171C1D3AF3}"/>
    <cellStyle name="Note 2 5 6 2" xfId="14498" xr:uid="{46CDE4D1-6BA2-430F-8F1F-C8BA3E13E78C}"/>
    <cellStyle name="Note 2 5 7" xfId="4478" xr:uid="{B975AA99-79FB-4E29-8162-EF16E8B18C57}"/>
    <cellStyle name="Note 2 5 8" xfId="7860" xr:uid="{3115217E-6EB8-4724-B611-F0215FBE62E0}"/>
    <cellStyle name="Note 2 6" xfId="1587" xr:uid="{1841620C-E915-4A87-AA4F-175C28A70224}"/>
    <cellStyle name="Note 2 6 2" xfId="14606" xr:uid="{63D4FBF3-DD17-4E87-86B4-CA545C5DCFF4}"/>
    <cellStyle name="Note 2 6 3" xfId="15342" xr:uid="{60781E12-9DBC-4B72-90FB-79E0582BCD26}"/>
    <cellStyle name="Note 2 6 4" xfId="16524" xr:uid="{87DD239B-E88B-4908-80B5-F2363066FAE9}"/>
    <cellStyle name="Note 2 6 5" xfId="11629" xr:uid="{469734A1-6272-4B87-84C6-6F2620DF078F}"/>
    <cellStyle name="Note 2 7" xfId="1490" xr:uid="{3377189D-2477-4372-97E5-8C6BE0BA6BCF}"/>
    <cellStyle name="Note 2 7 2" xfId="13716" xr:uid="{7C59CAF9-3A31-4954-91D0-B419181FA2F0}"/>
    <cellStyle name="Note 2 7 3" xfId="13064" xr:uid="{63C3679A-E573-47FF-A192-DB66D725AFF4}"/>
    <cellStyle name="Note 2 7 4" xfId="10405" xr:uid="{1EA9D92C-225D-47E2-B286-5AD19150E0D8}"/>
    <cellStyle name="Note 2 8" xfId="3514" xr:uid="{E4D9257D-9766-406D-AF69-8618D199EAE5}"/>
    <cellStyle name="Note 2 8 2" xfId="9169" xr:uid="{C329AD38-0921-43F2-A8F5-E36DE8CD785B}"/>
    <cellStyle name="Note 2 9" xfId="3672" xr:uid="{C2515A02-01ED-4905-BED5-59F2A2AF325F}"/>
    <cellStyle name="Note 2 9 2" xfId="8942" xr:uid="{5F87D631-37D0-42B7-9ACE-404533D7D5EC}"/>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3" xfId="15604" xr:uid="{B67501CA-64F9-458A-A0C2-55200C3B5CC3}"/>
    <cellStyle name="Note 3 10 2 4" xfId="16988" xr:uid="{D1B2D74C-2CE9-4D30-8051-75A7F39529B1}"/>
    <cellStyle name="Note 3 10 3" xfId="10801" xr:uid="{88534BDD-E956-4747-A37E-710A87190DC6}"/>
    <cellStyle name="Note 3 10 3 2" xfId="14032" xr:uid="{83965192-57E8-49B5-8668-416E9000796D}"/>
    <cellStyle name="Note 3 10 3 3" xfId="13147" xr:uid="{0960CED0-233D-452B-A29C-0A9C263C6277}"/>
    <cellStyle name="Note 3 10 4" xfId="10285" xr:uid="{2085F5E3-FDF4-4C13-9CE7-2E4ABABB3170}"/>
    <cellStyle name="Note 3 10 5" xfId="13641" xr:uid="{234D7139-CBA0-48A6-B846-65921D87EAF0}"/>
    <cellStyle name="Note 3 10 6" xfId="14742" xr:uid="{9EF33B90-D2F2-41F5-820F-74936536BEF0}"/>
    <cellStyle name="Note 3 10 7" xfId="8395" xr:uid="{FB498782-15AE-4839-9810-B52A0018BF8D}"/>
    <cellStyle name="Note 3 11" xfId="5884" xr:uid="{B3E6EC72-8D74-45C9-9C74-F9C45A4CA7EF}"/>
    <cellStyle name="Note 3 11 2" xfId="12417" xr:uid="{CC3CF667-2BF0-4A6F-8EA6-BAC920906ECC}"/>
    <cellStyle name="Note 3 11 2 2" xfId="14994" xr:uid="{BCE0B688-FA24-4B0A-979B-47AD5068D680}"/>
    <cellStyle name="Note 3 11 2 3" xfId="15728" xr:uid="{97BC28E3-9CF2-4EE2-AB87-D9DE9306972F}"/>
    <cellStyle name="Note 3 11 2 4" xfId="17201" xr:uid="{B7149232-6D88-4B2E-B745-5423FB9FA2D9}"/>
    <cellStyle name="Note 3 11 3" xfId="11015" xr:uid="{F2D98452-1FED-45A1-9DBC-0FF5FD8236CD}"/>
    <cellStyle name="Note 3 11 3 2" xfId="14202" xr:uid="{9E5A7FA9-260F-470A-B6A3-E96C3EC7F8FB}"/>
    <cellStyle name="Note 3 11 3 3" xfId="13041" xr:uid="{A9B612BE-9830-472D-94E4-C0993BFCC480}"/>
    <cellStyle name="Note 3 11 4" xfId="9981" xr:uid="{9BEA43A9-0B29-4EBE-97C1-382996E59B58}"/>
    <cellStyle name="Note 3 11 5" xfId="13375" xr:uid="{8B2E6F14-8134-4C48-A8B0-476D34695FE3}"/>
    <cellStyle name="Note 3 11 6" xfId="14752" xr:uid="{C6FCDB7B-416D-4E37-999B-AADFE6E95751}"/>
    <cellStyle name="Note 3 11 7" xfId="8088" xr:uid="{20CEFBD3-9024-4625-850F-7F0338CA1076}"/>
    <cellStyle name="Note 3 12" xfId="8410" xr:uid="{7DAF3223-1AFE-4DD4-8749-3804F667F018}"/>
    <cellStyle name="Note 3 12 2" xfId="12309" xr:uid="{8D09D68F-1037-46F7-9271-6F03032364C8}"/>
    <cellStyle name="Note 3 12 2 2" xfId="14929" xr:uid="{36FADE9A-DDBF-48FE-BB40-BB3635EECF59}"/>
    <cellStyle name="Note 3 12 2 3" xfId="15706" xr:uid="{3B93BBB9-0139-4F6D-B0A0-5C677ED4D6B3}"/>
    <cellStyle name="Note 3 12 2 4" xfId="17093" xr:uid="{D773D15A-7B97-4887-9755-3B7232573499}"/>
    <cellStyle name="Note 3 12 3" xfId="10907" xr:uid="{10C1B0D5-A841-4FB5-B7BA-4EFB4B97C98C}"/>
    <cellStyle name="Note 3 12 3 2" xfId="14135" xr:uid="{17BE0F78-9637-4EE6-881F-8C732EC0C9B6}"/>
    <cellStyle name="Note 3 12 3 3" xfId="14350" xr:uid="{B06C66F5-6C21-4764-87B1-1DD386A2FD85}"/>
    <cellStyle name="Note 3 12 4" xfId="10300" xr:uid="{8AFAE363-8163-4039-96A0-873B435B7DCF}"/>
    <cellStyle name="Note 3 12 5" xfId="13656" xr:uid="{DF00839A-B315-4D00-A701-4534A58B1481}"/>
    <cellStyle name="Note 3 12 6" xfId="13112" xr:uid="{5DB584A8-8B29-429C-BA86-0734CEDBBD10}"/>
    <cellStyle name="Note 3 13" xfId="11630" xr:uid="{F963A09D-08ED-44DA-89E6-A5E572DB61F8}"/>
    <cellStyle name="Note 3 13 2" xfId="14607" xr:uid="{A87417C8-1B94-4859-91CD-89F6479CA3D3}"/>
    <cellStyle name="Note 3 13 3" xfId="15343" xr:uid="{A5F376F9-9874-4A6D-8CAE-38C7F6633E89}"/>
    <cellStyle name="Note 3 13 4" xfId="16525" xr:uid="{92205309-6D72-4FAE-8146-0B96E71FB3E4}"/>
    <cellStyle name="Note 3 14" xfId="10406" xr:uid="{FFC2B8C9-EFC7-4B82-A03E-D05B94068BE7}"/>
    <cellStyle name="Note 3 14 2" xfId="13717" xr:uid="{86B36739-92D5-471F-8BA9-BA7321442E3A}"/>
    <cellStyle name="Note 3 14 3" xfId="14368" xr:uid="{54D6E7C3-D936-414D-883A-16FC95698B08}"/>
    <cellStyle name="Note 3 15" xfId="9170" xr:uid="{3D41496B-2064-4921-BB12-ED1F16722225}"/>
    <cellStyle name="Note 3 16" xfId="9379" xr:uid="{CC3F210F-8AAC-44D9-BDE8-BD9ADD97CBC6}"/>
    <cellStyle name="Note 3 17" xfId="7284" xr:uid="{232099F1-D772-44DB-ACE8-5321BAA934C0}"/>
    <cellStyle name="Note 3 2" xfId="670" xr:uid="{A3FED896-A2EC-4EEE-980E-A973F7F48621}"/>
    <cellStyle name="Note 3 2 10" xfId="5885" xr:uid="{BFEB00A0-4B64-4320-A3D8-CA024F9F223D}"/>
    <cellStyle name="Note 3 2 11" xfId="7285" xr:uid="{89089BEB-E3A5-4733-8333-6DA5803D2823}"/>
    <cellStyle name="Note 3 2 2" xfId="1207" xr:uid="{6B45E9E6-F41B-4E80-A5A9-BBCA9DFEC841}"/>
    <cellStyle name="Note 3 2 2 2" xfId="2455" xr:uid="{4278CB1E-B7B0-442C-8A2D-2E6C58CD9DF4}"/>
    <cellStyle name="Note 3 2 2 2 2" xfId="14767" xr:uid="{4AB7F9CE-BE0D-4059-B7B8-BFF7E01DEDB9}"/>
    <cellStyle name="Note 3 2 2 2 3" xfId="15446" xr:uid="{E444C05B-2B74-4E63-A426-4B7730EB0B93}"/>
    <cellStyle name="Note 3 2 2 2 4" xfId="16893" xr:uid="{5459EE2C-FF69-4317-8EAB-3778BC277B72}"/>
    <cellStyle name="Note 3 2 2 2 5" xfId="12043" xr:uid="{E4420BFC-9467-4A00-8BC7-A190E78B23EF}"/>
    <cellStyle name="Note 3 2 2 3" xfId="2961" xr:uid="{84C1EEDC-CA4D-4C46-B027-2AC9D72EB3C7}"/>
    <cellStyle name="Note 3 2 2 3 2" xfId="13872" xr:uid="{3288BB2E-41EE-41D3-92A4-FC32DCE9B62C}"/>
    <cellStyle name="Note 3 2 2 3 3" xfId="13009" xr:uid="{B751C1FE-6CAA-4B09-AC86-421F9ACF8748}"/>
    <cellStyle name="Note 3 2 2 3 4" xfId="10680" xr:uid="{46D2F0EA-B0E4-4FAC-8AAB-6B3194E1F9A6}"/>
    <cellStyle name="Note 3 2 2 4" xfId="1758" xr:uid="{440D287A-9432-45D4-A620-3E0AD7E006E7}"/>
    <cellStyle name="Note 3 2 2 4 2" xfId="9874" xr:uid="{F6F583ED-A9D9-4B63-8C8D-7333C9CE54BF}"/>
    <cellStyle name="Note 3 2 2 5" xfId="1807" xr:uid="{81410CD7-D6FD-40B2-983B-23BAF5C5D89B}"/>
    <cellStyle name="Note 3 2 2 5 2" xfId="13307" xr:uid="{9BB3FFB4-B287-4D8F-8BF7-F591EAE17B52}"/>
    <cellStyle name="Note 3 2 2 6" xfId="4036" xr:uid="{2BD56C08-E8D1-4EEC-B979-217936CDE3D4}"/>
    <cellStyle name="Note 3 2 2 6 2" xfId="13584" xr:uid="{0B019346-28A0-4230-960F-098357EC62F6}"/>
    <cellStyle name="Note 3 2 2 7" xfId="4049" xr:uid="{F84B1116-B56A-4274-BCBE-848132F87D54}"/>
    <cellStyle name="Note 3 2 2 8" xfId="7981" xr:uid="{42A32CE0-8217-4749-BC28-52C0056BD967}"/>
    <cellStyle name="Note 3 2 3" xfId="1966" xr:uid="{FBFF5453-BAB3-4DFF-93D3-D288EB2E2AFE}"/>
    <cellStyle name="Note 3 2 3 2" xfId="12205" xr:uid="{DA57F000-BF56-44C3-83B2-9AF9FA655A47}"/>
    <cellStyle name="Note 3 2 3 2 2" xfId="14879" xr:uid="{5AA6ABFD-7251-4A07-86A6-C04E87F934B1}"/>
    <cellStyle name="Note 3 2 3 2 3" xfId="15605" xr:uid="{F3F5C9F3-0762-4E48-B2AA-FE782B099468}"/>
    <cellStyle name="Note 3 2 3 2 4" xfId="16989" xr:uid="{78245BDD-71B2-4B7F-B4B7-1309D1CCE1B6}"/>
    <cellStyle name="Note 3 2 3 3" xfId="10802" xr:uid="{80FE4507-212A-4A23-B820-F438808B4AA8}"/>
    <cellStyle name="Note 3 2 3 3 2" xfId="14033" xr:uid="{A51F3F80-C4E0-4375-8DA8-C6B787E3F65C}"/>
    <cellStyle name="Note 3 2 3 3 3" xfId="12954" xr:uid="{249FEE90-2B13-4B4D-9048-C9905B654A4C}"/>
    <cellStyle name="Note 3 2 3 4" xfId="9999" xr:uid="{04D4CA6A-4F46-4210-9D37-1992E9256ED4}"/>
    <cellStyle name="Note 3 2 3 5" xfId="13393" xr:uid="{8E953DE3-E72E-4F21-B698-E81DA77AAEF2}"/>
    <cellStyle name="Note 3 2 3 6" xfId="14750" xr:uid="{519ACD01-741F-4E1D-9192-16A5BB3ECB3A}"/>
    <cellStyle name="Note 3 2 3 7" xfId="8106" xr:uid="{EDF5168A-58D3-4717-B75E-CE1F333309D5}"/>
    <cellStyle name="Note 3 2 4" xfId="1557" xr:uid="{94FD6414-620E-45F6-8C00-9927B095C321}"/>
    <cellStyle name="Note 3 2 4 2" xfId="12418" xr:uid="{A26F6D64-FBDC-4AE5-ADD5-E0EBAC914917}"/>
    <cellStyle name="Note 3 2 4 2 2" xfId="14995" xr:uid="{E82A1D15-8336-4AED-A2F4-6DCBF05D8391}"/>
    <cellStyle name="Note 3 2 4 2 3" xfId="15729" xr:uid="{D9D2196C-DCF0-41EA-A118-25AA7BAD4126}"/>
    <cellStyle name="Note 3 2 4 2 4" xfId="17202" xr:uid="{C4AD416E-5E79-4A6A-8029-07779D2CB354}"/>
    <cellStyle name="Note 3 2 4 3" xfId="11016" xr:uid="{20C3CB51-B020-46CB-BE69-1E6B0EFB88ED}"/>
    <cellStyle name="Note 3 2 4 3 2" xfId="14203" xr:uid="{1CB41291-879A-4004-B63E-EC6ACECF0BC2}"/>
    <cellStyle name="Note 3 2 4 3 3" xfId="14347" xr:uid="{04EE9B87-69F7-42CF-8599-95445FBF0021}"/>
    <cellStyle name="Note 3 2 4 4" xfId="9980" xr:uid="{31510B42-D9A8-4ECC-99EF-32DDFFA8E1F3}"/>
    <cellStyle name="Note 3 2 4 5" xfId="13374" xr:uid="{C5DDD536-1DD3-46D9-9EE7-0F01921805F9}"/>
    <cellStyle name="Note 3 2 4 6" xfId="13582" xr:uid="{AC77282F-73CA-4C8E-BAFC-DD6315E8F7A8}"/>
    <cellStyle name="Note 3 2 4 7" xfId="8087" xr:uid="{E7A320CF-277C-42A0-819D-862BF20F8670}"/>
    <cellStyle name="Note 3 2 5" xfId="1521" xr:uid="{80CF282B-27B9-4DE7-A33F-32EF353F9689}"/>
    <cellStyle name="Note 3 2 5 2" xfId="12308" xr:uid="{8092471E-60BA-4701-94D4-98978279DB3E}"/>
    <cellStyle name="Note 3 2 5 2 2" xfId="14928" xr:uid="{90E45090-F002-402E-81C7-EA4A6977EFDE}"/>
    <cellStyle name="Note 3 2 5 2 3" xfId="15705" xr:uid="{911BCEE7-7274-481D-84AD-34502B87D426}"/>
    <cellStyle name="Note 3 2 5 2 4" xfId="17092" xr:uid="{67B85C52-6757-40CD-88A4-BE1EEAFA1D08}"/>
    <cellStyle name="Note 3 2 5 3" xfId="10906" xr:uid="{7851CA3C-4245-4FE3-8C99-8664FED2DFF3}"/>
    <cellStyle name="Note 3 2 5 3 2" xfId="14134" xr:uid="{B913B80C-0F6B-4717-9D0D-264D1C1F2CB2}"/>
    <cellStyle name="Note 3 2 5 3 3" xfId="13044" xr:uid="{06F8912E-7861-4726-B6B8-B592E784B22D}"/>
    <cellStyle name="Note 3 2 5 4" xfId="10294" xr:uid="{2AF876E0-CF8D-435E-A80D-79D6E5FE592A}"/>
    <cellStyle name="Note 3 2 5 5" xfId="13650" xr:uid="{E1730829-440C-445C-A85F-FD4E73234FA6}"/>
    <cellStyle name="Note 3 2 5 6" xfId="13352" xr:uid="{92D42DCC-6279-4654-B237-97266C14B9AF}"/>
    <cellStyle name="Note 3 2 5 7" xfId="8404" xr:uid="{5D60E293-B262-48C1-8441-6B14B4F26C68}"/>
    <cellStyle name="Note 3 2 6" xfId="3713" xr:uid="{8513A769-9DF7-4F13-8B8A-7B0EF68EB152}"/>
    <cellStyle name="Note 3 2 6 2" xfId="14608" xr:uid="{09305DE2-917A-45F0-9184-EC89261B44CE}"/>
    <cellStyle name="Note 3 2 6 3" xfId="15344" xr:uid="{431AD571-C591-4E26-A7A6-351C08B734D4}"/>
    <cellStyle name="Note 3 2 6 4" xfId="16526" xr:uid="{0CE13A4F-2565-4870-8FF9-BFA882CE5EA0}"/>
    <cellStyle name="Note 3 2 6 5" xfId="11631" xr:uid="{0209775C-3390-4B3F-9F3A-765AFD4DDFFD}"/>
    <cellStyle name="Note 3 2 7" xfId="3547" xr:uid="{846E601A-B1E9-4495-82FC-C98C18C8F7B1}"/>
    <cellStyle name="Note 3 2 7 2" xfId="13718" xr:uid="{CA3C2545-FF9D-485F-9484-73F3A6034009}"/>
    <cellStyle name="Note 3 2 7 3" xfId="15070" xr:uid="{7D38A0F8-96C5-4EEB-A120-4CAF8678302E}"/>
    <cellStyle name="Note 3 2 7 4" xfId="10407" xr:uid="{0C7C8E3C-F657-4A91-B9ED-D77BDD146F67}"/>
    <cellStyle name="Note 3 2 8" xfId="4469" xr:uid="{065D8DBD-0A6F-476D-A00D-F99D87CA3080}"/>
    <cellStyle name="Note 3 2 8 2" xfId="9171" xr:uid="{12B45EFE-F645-49B8-AC28-5959D56261B9}"/>
    <cellStyle name="Note 3 2 9" xfId="5592" xr:uid="{80156FAB-F1B9-49D3-ACB0-B80B0EF4A5E5}"/>
    <cellStyle name="Note 3 2 9 2" xfId="8943" xr:uid="{F2E68727-81D3-4023-A733-B15235F144B8}"/>
    <cellStyle name="Note 3 3" xfId="1206" xr:uid="{57E5AB4A-2192-4A62-A45E-94ECB2EE9972}"/>
    <cellStyle name="Note 3 3 10" xfId="7286" xr:uid="{46B98CD7-7720-43A4-8E30-8D140A1F1C3A}"/>
    <cellStyle name="Note 3 3 2" xfId="2454" xr:uid="{1AC8C57C-1BB4-4BA4-A2D2-693853C7EA7D}"/>
    <cellStyle name="Note 3 3 2 2" xfId="12044" xr:uid="{1C48B219-E17D-4AF5-860C-F8EB260C2A14}"/>
    <cellStyle name="Note 3 3 2 2 2" xfId="14768" xr:uid="{C26350F8-F3FA-4197-852D-22FE48098F6C}"/>
    <cellStyle name="Note 3 3 2 2 3" xfId="15447" xr:uid="{AF0A0F9B-E6BB-4634-8981-C007B86768A0}"/>
    <cellStyle name="Note 3 3 2 2 4" xfId="16894" xr:uid="{BD4C851B-981E-4E00-BDF6-6C249C6E26EB}"/>
    <cellStyle name="Note 3 3 2 3" xfId="10681" xr:uid="{C0A648D8-EE2F-4D66-ACAE-FFA2FE935D15}"/>
    <cellStyle name="Note 3 3 2 3 2" xfId="13873" xr:uid="{70C51E47-3583-4236-B9F7-91BDC2A6F88A}"/>
    <cellStyle name="Note 3 3 2 3 3" xfId="14162" xr:uid="{22419172-DFBB-468F-B6E7-D3C6358B1557}"/>
    <cellStyle name="Note 3 3 2 4" xfId="10123" xr:uid="{04DF70C8-B59F-4BAE-936D-C65270AA3670}"/>
    <cellStyle name="Note 3 3 2 5" xfId="13517" xr:uid="{20606E74-3717-45BB-8DA5-FB94EE18F89B}"/>
    <cellStyle name="Note 3 3 2 6" xfId="9050" xr:uid="{8B5A002C-BE8F-4FEC-BED2-D7893D7C8C84}"/>
    <cellStyle name="Note 3 3 2 7" xfId="8231" xr:uid="{50573F07-5CF1-4EE0-B761-EE8F94C412FD}"/>
    <cellStyle name="Note 3 3 3" xfId="2960" xr:uid="{243C4A17-4EF9-41B7-9DDC-66A4643C18BE}"/>
    <cellStyle name="Note 3 3 3 2" xfId="12206" xr:uid="{E197C393-E92F-4B79-8A2C-7CF33D3118C2}"/>
    <cellStyle name="Note 3 3 3 2 2" xfId="14880" xr:uid="{9AFE9152-2C2D-49D6-BDA3-BB334F4ED6CF}"/>
    <cellStyle name="Note 3 3 3 2 3" xfId="15606" xr:uid="{6116C978-6568-4CE4-A38E-AB7BF3E1CAC7}"/>
    <cellStyle name="Note 3 3 3 2 4" xfId="16990" xr:uid="{6EE4D0C0-227F-4AD8-ADB1-256B3055C6BF}"/>
    <cellStyle name="Note 3 3 3 3" xfId="10803" xr:uid="{53356724-EDFA-4454-9E70-0216226CD198}"/>
    <cellStyle name="Note 3 3 3 3 2" xfId="14034" xr:uid="{D8744BE2-5E6D-4A34-8CC5-C1519F003104}"/>
    <cellStyle name="Note 3 3 3 3 3" xfId="9090" xr:uid="{8860B065-2BDA-4AAA-A983-DB45862DC452}"/>
    <cellStyle name="Note 3 3 3 4" xfId="10284" xr:uid="{1B599CE8-B6B6-4358-A7E1-2A9B16730FA6}"/>
    <cellStyle name="Note 3 3 3 5" xfId="13640" xr:uid="{1B5A5026-7972-4481-9C3E-6C6E768F0DC4}"/>
    <cellStyle name="Note 3 3 3 6" xfId="13572" xr:uid="{D2EFFF36-406D-42A3-B9CC-85507B833ED7}"/>
    <cellStyle name="Note 3 3 3 7" xfId="8394" xr:uid="{CDC6010C-D015-4CF5-B3E4-DFC4CD01A45E}"/>
    <cellStyle name="Note 3 3 4" xfId="1994" xr:uid="{ECB728E2-BA1E-41EC-AB1F-7C521A23DB34}"/>
    <cellStyle name="Note 3 3 4 2" xfId="12419" xr:uid="{F8B3E93C-3014-4C44-B57F-02E46D3FC0AB}"/>
    <cellStyle name="Note 3 3 4 2 2" xfId="14996" xr:uid="{E773A6F8-57AB-45CF-B561-0675F7566543}"/>
    <cellStyle name="Note 3 3 4 2 3" xfId="15730" xr:uid="{1AC575EB-24C7-4CE8-96F4-19B9D0E1430C}"/>
    <cellStyle name="Note 3 3 4 2 4" xfId="17203" xr:uid="{C5337239-5F4A-481A-82E9-59DB19BC7F6E}"/>
    <cellStyle name="Note 3 3 4 3" xfId="11017" xr:uid="{A6B6D0F2-1944-4153-B188-6FED4A54C3CA}"/>
    <cellStyle name="Note 3 3 4 3 2" xfId="14204" xr:uid="{DD0EDE95-900B-4D1F-AF39-3CD9F37B1098}"/>
    <cellStyle name="Note 3 3 4 3 3" xfId="15049" xr:uid="{2BAA6C04-02CB-4A9C-9E55-95FE00F79CFA}"/>
    <cellStyle name="Note 3 3 4 4" xfId="9979" xr:uid="{FEC8FCF2-96BA-4406-8B3F-C7D2DFF01A76}"/>
    <cellStyle name="Note 3 3 4 5" xfId="13373" xr:uid="{1B0600B9-8002-4C0E-9B47-832BA6E28841}"/>
    <cellStyle name="Note 3 3 4 6" xfId="13857" xr:uid="{72ADEA0F-C45D-4020-902C-0DC5223B946A}"/>
    <cellStyle name="Note 3 3 4 7" xfId="8086" xr:uid="{A5164F3E-236C-4731-8838-22BCA4475954}"/>
    <cellStyle name="Note 3 3 5" xfId="3241" xr:uid="{649CE190-ED64-4472-A038-BE044BB99C61}"/>
    <cellStyle name="Note 3 3 5 2" xfId="12307" xr:uid="{4EABBAF7-417A-4E0B-8399-4EAC3C178A2A}"/>
    <cellStyle name="Note 3 3 5 2 2" xfId="14927" xr:uid="{86E60B7C-110F-4B92-B70E-70918F9021AF}"/>
    <cellStyle name="Note 3 3 5 2 3" xfId="15704" xr:uid="{CE45343D-607A-4266-9127-A493AEB66239}"/>
    <cellStyle name="Note 3 3 5 2 4" xfId="17091" xr:uid="{A2C8989C-2C9B-497A-8CC2-5078B6737BCA}"/>
    <cellStyle name="Note 3 3 5 3" xfId="10905" xr:uid="{36621BC8-ED09-437A-AECE-FF919A5D10B2}"/>
    <cellStyle name="Note 3 3 5 3 2" xfId="14133" xr:uid="{D10E0073-3702-4CEF-994F-9C4A25DDAD60}"/>
    <cellStyle name="Note 3 3 5 3 3" xfId="14721" xr:uid="{02843DC4-BC8F-4F49-871F-F93D7929429D}"/>
    <cellStyle name="Note 3 3 5 4" xfId="9990" xr:uid="{6980E61C-E33F-4A79-B76B-1ED6D3CF3C0E}"/>
    <cellStyle name="Note 3 3 5 5" xfId="13384" xr:uid="{54D103BD-FFF0-440B-8F69-A35D659D1DA2}"/>
    <cellStyle name="Note 3 3 5 6" xfId="13361" xr:uid="{B246A9E5-9144-4267-B12C-F3BB959B3D0A}"/>
    <cellStyle name="Note 3 3 5 7" xfId="8097" xr:uid="{4CF9A423-2C2D-4541-8092-EE32216F0037}"/>
    <cellStyle name="Note 3 3 6" xfId="2263" xr:uid="{F8469BE4-17CF-40C5-AE2E-31E4149260E8}"/>
    <cellStyle name="Note 3 3 6 2" xfId="14609" xr:uid="{5374DB1B-0728-486D-9BDB-3A9C9F1474FB}"/>
    <cellStyle name="Note 3 3 6 3" xfId="15345" xr:uid="{3C86AF0F-B9FA-4360-9C6F-A42D18E92336}"/>
    <cellStyle name="Note 3 3 6 4" xfId="16527" xr:uid="{4F94E9EA-67A9-4C1F-B3EF-20E4E759A73B}"/>
    <cellStyle name="Note 3 3 6 5" xfId="11632" xr:uid="{32CAF868-4E67-43C7-A3E8-F1A5004E5235}"/>
    <cellStyle name="Note 3 3 7" xfId="4345" xr:uid="{C3FFC6E6-2538-4292-B722-65BA02B4982E}"/>
    <cellStyle name="Note 3 3 7 2" xfId="13719" xr:uid="{5E698480-C4DF-4ABB-AFB6-D46C5D5F063F}"/>
    <cellStyle name="Note 3 3 7 3" xfId="13160" xr:uid="{E9444738-41E6-4FCA-B23F-E724EC79D776}"/>
    <cellStyle name="Note 3 3 7 4" xfId="10408" xr:uid="{6BBC358B-6931-4E1A-82FB-28C798E4EFC8}"/>
    <cellStyle name="Note 3 3 8" xfId="5593" xr:uid="{F1152DF0-8A4F-4128-8604-DB5E6F01399C}"/>
    <cellStyle name="Note 3 3 8 2" xfId="9172" xr:uid="{0288F2BF-020D-4F94-B872-9DA38FDFAFDE}"/>
    <cellStyle name="Note 3 3 9" xfId="5886" xr:uid="{547B8B7D-27D3-40B5-8E33-F3D90CCE8D3E}"/>
    <cellStyle name="Note 3 3 9 2" xfId="8944" xr:uid="{3978F021-0C33-4236-80EF-7377AF568634}"/>
    <cellStyle name="Note 3 4" xfId="1965" xr:uid="{1F028EDD-C9BB-4A09-B631-6F8089A191B5}"/>
    <cellStyle name="Note 3 4 10" xfId="7287" xr:uid="{AA982472-FB70-403A-8218-E920FD791170}"/>
    <cellStyle name="Note 3 4 2" xfId="5594" xr:uid="{87B32FE6-9292-4AC2-8A27-CF47DA9E0B60}"/>
    <cellStyle name="Note 3 4 2 2" xfId="12045" xr:uid="{F8EDB675-3253-42DD-A099-2B5383993EF6}"/>
    <cellStyle name="Note 3 4 2 2 2" xfId="14769" xr:uid="{06C425DC-5CC9-4EEC-B125-BA1DAE7BD5D4}"/>
    <cellStyle name="Note 3 4 2 2 3" xfId="15448" xr:uid="{E9B2EF62-2AE4-4355-AE8C-02A01918E45F}"/>
    <cellStyle name="Note 3 4 2 2 4" xfId="16895" xr:uid="{697DCC8F-927A-4A3A-B16D-1E307EB22751}"/>
    <cellStyle name="Note 3 4 2 3" xfId="10682" xr:uid="{E0A0FCA0-580D-41E8-931D-DF7FD8D8B290}"/>
    <cellStyle name="Note 3 4 2 3 2" xfId="13874" xr:uid="{8AE9BCFB-E60F-465D-A4F4-7101778E1F58}"/>
    <cellStyle name="Note 3 4 2 3 3" xfId="14956" xr:uid="{A0BA7E17-A7F5-4A58-BDFA-321D8CC729F3}"/>
    <cellStyle name="Note 3 4 2 4" xfId="10298" xr:uid="{5FB3A03C-E4D3-499B-A6DA-03DDEF3BEC6A}"/>
    <cellStyle name="Note 3 4 2 5" xfId="13654" xr:uid="{9FB718F9-27BE-453B-B1FA-4858871A89BE}"/>
    <cellStyle name="Note 3 4 2 6" xfId="14167" xr:uid="{A6667880-4314-4761-9863-046112937A06}"/>
    <cellStyle name="Note 3 4 2 7" xfId="8408" xr:uid="{37590AA4-8AF6-4A87-BA83-367E59D8D966}"/>
    <cellStyle name="Note 3 4 3" xfId="5887" xr:uid="{7E678555-EEB5-4E0B-89EC-C3A5E42BFD5F}"/>
    <cellStyle name="Note 3 4 3 2" xfId="12207" xr:uid="{C415A121-0FD6-4655-A6AE-CCFE6608071F}"/>
    <cellStyle name="Note 3 4 3 2 2" xfId="14881" xr:uid="{81298C43-9078-4C41-84A6-8F8C790D8168}"/>
    <cellStyle name="Note 3 4 3 2 3" xfId="15607" xr:uid="{80033EA4-DC85-41C1-98FE-DAF6813508B9}"/>
    <cellStyle name="Note 3 4 3 2 4" xfId="16991" xr:uid="{2CE49824-C0B1-4F79-9892-E2A7B1A98ABC}"/>
    <cellStyle name="Note 3 4 3 3" xfId="10804" xr:uid="{94B85471-D56E-4A81-978B-CBF895099DE8}"/>
    <cellStyle name="Note 3 4 3 3 2" xfId="14035" xr:uid="{4DE33C1A-9B59-4A2F-9E85-293D0E8A9B82}"/>
    <cellStyle name="Note 3 4 3 3 3" xfId="13684" xr:uid="{8DA51D73-B954-4560-ABA0-EAA6BACE3D29}"/>
    <cellStyle name="Note 3 4 3 4" xfId="10000" xr:uid="{BAB47209-9F1D-4BC0-8661-F9E9C48C5781}"/>
    <cellStyle name="Note 3 4 3 5" xfId="13394" xr:uid="{CB29BFD3-02E0-48EC-A3EC-23BA45922E92}"/>
    <cellStyle name="Note 3 4 3 6" xfId="13074" xr:uid="{961C9D3A-A389-44F8-B164-20FA2E10E516}"/>
    <cellStyle name="Note 3 4 3 7" xfId="8107" xr:uid="{84106625-DC66-4B52-B686-D8EA8743A171}"/>
    <cellStyle name="Note 3 4 4" xfId="8085" xr:uid="{B1E0E460-D154-4400-B7DB-74129EFE241C}"/>
    <cellStyle name="Note 3 4 4 2" xfId="12420" xr:uid="{CB5B5E61-B58D-471C-9916-C66029CC43CF}"/>
    <cellStyle name="Note 3 4 4 2 2" xfId="14997" xr:uid="{FFE8A34F-A68C-4A1B-B49D-40EAA0C5BD92}"/>
    <cellStyle name="Note 3 4 4 2 3" xfId="15731" xr:uid="{965A0FFF-AB99-4C29-81DA-65FA7CD34EF8}"/>
    <cellStyle name="Note 3 4 4 2 4" xfId="17204" xr:uid="{6781BC8A-02BE-4084-8336-5245FB21B945}"/>
    <cellStyle name="Note 3 4 4 3" xfId="11018" xr:uid="{B20AFF8B-16A0-498E-A616-E59C722F8973}"/>
    <cellStyle name="Note 3 4 4 3 2" xfId="14205" xr:uid="{261B3412-DA7D-4050-BB32-17BE991F9EF1}"/>
    <cellStyle name="Note 3 4 4 3 3" xfId="13138" xr:uid="{5FCDC19A-F467-46DA-A15E-E84124FF09F9}"/>
    <cellStyle name="Note 3 4 4 4" xfId="9978" xr:uid="{EF0A2070-D39E-4B71-B901-79163C00110B}"/>
    <cellStyle name="Note 3 4 4 5" xfId="13372" xr:uid="{78F92208-3993-4130-B4B7-FB079488C4AF}"/>
    <cellStyle name="Note 3 4 4 6" xfId="13123" xr:uid="{CDBC40B0-F52C-4DAB-851B-7151C48BD835}"/>
    <cellStyle name="Note 3 4 5" xfId="8403" xr:uid="{A9CDAC55-A120-402F-9FE3-09D24574EBF6}"/>
    <cellStyle name="Note 3 4 5 2" xfId="12306" xr:uid="{63379EC9-9E22-4330-9F5C-0075F7A18D90}"/>
    <cellStyle name="Note 3 4 5 2 2" xfId="14926" xr:uid="{67C24085-5D3A-4A21-B5E5-B4236F969D8F}"/>
    <cellStyle name="Note 3 4 5 2 3" xfId="15703" xr:uid="{EDC56FC8-C36A-436F-97B1-B52B6C771F61}"/>
    <cellStyle name="Note 3 4 5 2 4" xfId="17090" xr:uid="{7A35EFA4-6EC7-4BD2-91C9-550E2663A6AE}"/>
    <cellStyle name="Note 3 4 5 3" xfId="10904" xr:uid="{F76DEAF2-CA54-48F1-B3DD-D2C954A8483F}"/>
    <cellStyle name="Note 3 4 5 3 2" xfId="14132" xr:uid="{6C85E793-345B-4051-BEC9-E75956C515AE}"/>
    <cellStyle name="Note 3 4 5 3 3" xfId="13550" xr:uid="{92F2D77E-CDD3-4BA7-913D-ABB82140E93D}"/>
    <cellStyle name="Note 3 4 5 4" xfId="10293" xr:uid="{0C5C60DD-5C18-4702-A95E-134B5CAE5BB7}"/>
    <cellStyle name="Note 3 4 5 5" xfId="13649" xr:uid="{4F58EC14-3EBF-40A1-9F6F-A77F687978CA}"/>
    <cellStyle name="Note 3 4 5 6" xfId="14660" xr:uid="{312CA63E-E6D3-40C2-ABAC-F05044B432BB}"/>
    <cellStyle name="Note 3 4 6" xfId="11633" xr:uid="{A72779CD-172B-4306-9018-447494008312}"/>
    <cellStyle name="Note 3 4 6 2" xfId="14610" xr:uid="{E564102C-6A38-4669-AE8C-03E3C0D89CCD}"/>
    <cellStyle name="Note 3 4 6 3" xfId="15346" xr:uid="{1A35EF26-C55B-47F3-808D-6E294E42BF9F}"/>
    <cellStyle name="Note 3 4 6 4" xfId="16528" xr:uid="{E735D0A9-9699-421C-A174-4F5EA1D02AD1}"/>
    <cellStyle name="Note 3 4 7" xfId="10409" xr:uid="{E2697B99-EC04-4E66-B26F-03F6B2A6D1E2}"/>
    <cellStyle name="Note 3 4 7 2" xfId="13720" xr:uid="{DE20AD4F-5E67-4E42-A301-C10A12302D47}"/>
    <cellStyle name="Note 3 4 7 3" xfId="12966" xr:uid="{5F716362-BC27-495B-B8EA-E25DE35CA818}"/>
    <cellStyle name="Note 3 4 8" xfId="9173" xr:uid="{8A49820C-B177-4FE0-A623-D95CFB8E3569}"/>
    <cellStyle name="Note 3 4 9" xfId="8945" xr:uid="{82EC0898-225E-45BD-B67B-9B113AC62DE0}"/>
    <cellStyle name="Note 3 5" xfId="1396" xr:uid="{66AF8A00-CA8E-4686-9BAE-F380858CCD84}"/>
    <cellStyle name="Note 3 5 10" xfId="7288" xr:uid="{EF3376CF-44A4-46A7-B34B-D5A3831FA075}"/>
    <cellStyle name="Note 3 5 2" xfId="5595" xr:uid="{7912A1DA-62BE-48A6-ABC7-5488047E7B5E}"/>
    <cellStyle name="Note 3 5 2 2" xfId="12046" xr:uid="{9985C6EB-7B46-4458-99E4-DAA759EF3018}"/>
    <cellStyle name="Note 3 5 2 2 2" xfId="14770" xr:uid="{67327639-16B6-4586-8347-E1B09A88BB2A}"/>
    <cellStyle name="Note 3 5 2 2 3" xfId="15449" xr:uid="{78656BA2-5952-4CB8-9C16-A7608D4B2849}"/>
    <cellStyle name="Note 3 5 2 2 4" xfId="16896" xr:uid="{CDA4A5AD-15E9-407F-810B-D632BFEA2D24}"/>
    <cellStyle name="Note 3 5 2 3" xfId="10683" xr:uid="{23A79B96-575D-46F9-B2A7-12473D602C30}"/>
    <cellStyle name="Note 3 5 2 3 2" xfId="13875" xr:uid="{C80512AD-D93A-41F9-AE78-B1BB62EC8976}"/>
    <cellStyle name="Note 3 5 2 3 3" xfId="13108" xr:uid="{F8201D78-D3FC-4008-BF32-D640A2F87D5A}"/>
    <cellStyle name="Note 3 5 2 4" xfId="10122" xr:uid="{15B5985B-91EE-401D-A491-7098253AF638}"/>
    <cellStyle name="Note 3 5 2 5" xfId="13516" xr:uid="{729EB49C-8C41-4F35-B782-3FE6C60434B5}"/>
    <cellStyle name="Note 3 5 2 6" xfId="12971" xr:uid="{3DA28C7A-0A1A-4A2C-B1A3-74C6CF12BD67}"/>
    <cellStyle name="Note 3 5 2 7" xfId="8230" xr:uid="{38288ED5-7C67-4B5F-9395-7E3900653136}"/>
    <cellStyle name="Note 3 5 3" xfId="5888" xr:uid="{4C322D0F-BC5E-40B9-9B81-990AE5CD72E8}"/>
    <cellStyle name="Note 3 5 3 2" xfId="12208" xr:uid="{6CBCF055-3DEC-43FB-93EC-CDED5AAF3DA3}"/>
    <cellStyle name="Note 3 5 3 2 2" xfId="14882" xr:uid="{EC04D206-FDDB-417A-92D5-955330CD6112}"/>
    <cellStyle name="Note 3 5 3 2 3" xfId="15608" xr:uid="{F79D6E6A-3514-4564-AAD8-0D885DED73F1}"/>
    <cellStyle name="Note 3 5 3 2 4" xfId="16992" xr:uid="{58B5A946-0193-4978-B98E-6B3772242B56}"/>
    <cellStyle name="Note 3 5 3 3" xfId="10805" xr:uid="{2D544607-BA7A-4FA8-8762-A402A1EA69D0}"/>
    <cellStyle name="Note 3 5 3 3 2" xfId="14036" xr:uid="{829CC957-1407-40A7-BCDA-FE331027CF59}"/>
    <cellStyle name="Note 3 5 3 3 3" xfId="14647" xr:uid="{5DB77397-6A82-405F-B4A3-A10A4159A98C}"/>
    <cellStyle name="Note 3 5 3 4" xfId="10001" xr:uid="{DA1F5EF0-B66B-46A2-A867-39D60CF55475}"/>
    <cellStyle name="Note 3 5 3 5" xfId="13395" xr:uid="{C91650C4-E246-4C0D-AC1B-D66CE438E399}"/>
    <cellStyle name="Note 3 5 3 6" xfId="14379" xr:uid="{32AA9880-686B-4191-A13B-B7D3B59E085B}"/>
    <cellStyle name="Note 3 5 3 7" xfId="8108" xr:uid="{9712B829-7CC0-4F8E-9688-5D9AA0666616}"/>
    <cellStyle name="Note 3 5 4" xfId="8084" xr:uid="{DA1741BC-67B1-40BF-B2AD-C073D903CF2F}"/>
    <cellStyle name="Note 3 5 4 2" xfId="12421" xr:uid="{5D42F2DB-246E-4101-8C9E-326DCBB0EC4F}"/>
    <cellStyle name="Note 3 5 4 2 2" xfId="14998" xr:uid="{0D4DD3BD-7C12-4862-AD62-48A4F813E06A}"/>
    <cellStyle name="Note 3 5 4 2 3" xfId="15732" xr:uid="{7CF31CF7-E314-4742-A632-020764191C0D}"/>
    <cellStyle name="Note 3 5 4 2 4" xfId="17205" xr:uid="{AA5D9480-D1C7-40D9-8790-895C875B97FC}"/>
    <cellStyle name="Note 3 5 4 3" xfId="11019" xr:uid="{B2CE3831-55FA-4CE5-954D-B5BF6173442C}"/>
    <cellStyle name="Note 3 5 4 3 2" xfId="14206" xr:uid="{1860F732-8CC1-4337-BDC5-41EB97562223}"/>
    <cellStyle name="Note 3 5 4 3 3" xfId="12945" xr:uid="{70E79F77-2423-406C-934F-B658E45E84EA}"/>
    <cellStyle name="Note 3 5 4 4" xfId="9977" xr:uid="{85661B45-D749-4CE4-AEBD-4E4D8D41271C}"/>
    <cellStyle name="Note 3 5 4 5" xfId="13371" xr:uid="{22986E99-04C8-490A-BF24-CAF447815608}"/>
    <cellStyle name="Note 3 5 4 6" xfId="14972" xr:uid="{587D14FA-08AF-4C47-A6A5-63A0182AEC66}"/>
    <cellStyle name="Note 3 5 5" xfId="7863" xr:uid="{EC222327-5F60-4750-98F4-2C1492170001}"/>
    <cellStyle name="Note 3 5 5 2" xfId="12305" xr:uid="{C9148611-1520-4C53-A134-B4760B576260}"/>
    <cellStyle name="Note 3 5 5 2 2" xfId="14925" xr:uid="{3DEEFA36-86FC-44DB-AB90-FA7B4E0C1644}"/>
    <cellStyle name="Note 3 5 5 2 3" xfId="15702" xr:uid="{6822E1EB-041B-4FBC-B8AC-B7F82D4062DC}"/>
    <cellStyle name="Note 3 5 5 2 4" xfId="17089" xr:uid="{307180F2-00E6-4EDC-B929-7713DF5EFDA4}"/>
    <cellStyle name="Note 3 5 5 3" xfId="10903" xr:uid="{3C1D87C0-4227-435F-B8BD-02CBACE8339C}"/>
    <cellStyle name="Note 3 5 5 3 2" xfId="14131" xr:uid="{D715B540-0795-40C1-AD25-323A8B7B6976}"/>
    <cellStyle name="Note 3 5 5 3 3" xfId="13826" xr:uid="{49CB900C-0430-4A7A-A339-940A4EC17CB5}"/>
    <cellStyle name="Note 3 5 5 4" xfId="9756" xr:uid="{F7F1E6C9-5BDC-4F9C-96FA-74F9B380B2AB}"/>
    <cellStyle name="Note 3 5 5 5" xfId="13189" xr:uid="{67803476-619B-46D6-9372-125B09940043}"/>
    <cellStyle name="Note 3 5 5 6" xfId="14388" xr:uid="{B0EDD6B6-29AF-4ED4-8CE9-AC45FBE8E39E}"/>
    <cellStyle name="Note 3 5 6" xfId="11634" xr:uid="{8ED5B343-EFB8-4C41-AF1D-F560003CB685}"/>
    <cellStyle name="Note 3 5 6 2" xfId="14611" xr:uid="{CC5447F4-3FFF-48C3-AC3D-6E1B2E1AB705}"/>
    <cellStyle name="Note 3 5 6 3" xfId="15347" xr:uid="{7021882F-1F82-4DD4-AD11-C8430F6CD82C}"/>
    <cellStyle name="Note 3 5 6 4" xfId="16529" xr:uid="{953DDE1C-0F4C-453A-896A-4CD7A4460C11}"/>
    <cellStyle name="Note 3 5 7" xfId="10410" xr:uid="{E572036D-B768-4EAD-858B-2472B300E572}"/>
    <cellStyle name="Note 3 5 7 2" xfId="13721" xr:uid="{ABC1163D-317C-40B7-AC1B-2511914F6C9F}"/>
    <cellStyle name="Note 3 5 7 3" xfId="9056" xr:uid="{B83D1787-A856-4E41-B101-F94B6B5976F9}"/>
    <cellStyle name="Note 3 5 8" xfId="9174" xr:uid="{31532F0E-55CA-4B08-AE69-A8D2D36BA1A0}"/>
    <cellStyle name="Note 3 5 9" xfId="8847" xr:uid="{F46851F7-693F-40F6-B64E-09FACD186D39}"/>
    <cellStyle name="Note 3 6" xfId="2674" xr:uid="{3E5EB9B2-1E2A-45D1-A2DB-8CAF40055695}"/>
    <cellStyle name="Note 3 6 10" xfId="7289" xr:uid="{804D29A7-6F8E-443C-9D12-0A6C153310E9}"/>
    <cellStyle name="Note 3 6 2" xfId="5596" xr:uid="{2CA27F60-D368-4E32-A701-BC96908A30B5}"/>
    <cellStyle name="Note 3 6 2 2" xfId="12047" xr:uid="{BA7E523E-3632-4C40-B625-A6184C49224F}"/>
    <cellStyle name="Note 3 6 2 2 2" xfId="14771" xr:uid="{1222A53E-BFA2-4410-8476-E2C7282446DC}"/>
    <cellStyle name="Note 3 6 2 2 3" xfId="15450" xr:uid="{621A2179-1ADF-4262-84AD-734C5EF0527D}"/>
    <cellStyle name="Note 3 6 2 2 4" xfId="16897" xr:uid="{5F263B60-8ECF-425C-98DF-CA6B949555DA}"/>
    <cellStyle name="Note 3 6 2 3" xfId="10684" xr:uid="{451A5A90-599B-4EDF-A81A-75817D060D87}"/>
    <cellStyle name="Note 3 6 2 3 2" xfId="13876" xr:uid="{CC2135FB-D1EF-47B2-92FF-0B7390969C8F}"/>
    <cellStyle name="Note 3 6 2 3 3" xfId="13840" xr:uid="{14AE6D1C-6092-4B24-97FB-C8907B2DCA17}"/>
    <cellStyle name="Note 3 6 2 4" xfId="10296" xr:uid="{2A3D170F-9897-4C57-82A4-D869C772D7F2}"/>
    <cellStyle name="Note 3 6 2 5" xfId="13652" xr:uid="{C241F8B1-EBCC-4011-8DF3-5A06CE276C27}"/>
    <cellStyle name="Note 3 6 2 6" xfId="15233" xr:uid="{C69D9263-8568-442B-803A-1C2FAC8B053F}"/>
    <cellStyle name="Note 3 6 2 7" xfId="8406" xr:uid="{05A0B1B8-064A-46E2-9EDA-59023C9EDBD2}"/>
    <cellStyle name="Note 3 6 3" xfId="5889" xr:uid="{F9660FE6-571E-42AC-9A37-6615E6FD5A1B}"/>
    <cellStyle name="Note 3 6 3 2" xfId="12209" xr:uid="{3DC7BFF9-32A4-40A3-B5C9-A79CD797C9C7}"/>
    <cellStyle name="Note 3 6 3 2 2" xfId="14883" xr:uid="{B6AAB5AE-9190-40B9-8507-FB4F3FCF866D}"/>
    <cellStyle name="Note 3 6 3 2 3" xfId="15609" xr:uid="{131D778C-4932-49EC-8C6B-334E727285A0}"/>
    <cellStyle name="Note 3 6 3 2 4" xfId="16993" xr:uid="{FDB6B600-6584-4EF6-A7E0-3356CCD09ACF}"/>
    <cellStyle name="Note 3 6 3 3" xfId="10806" xr:uid="{8E01D93D-2C72-42E7-B049-34A589DC5304}"/>
    <cellStyle name="Note 3 6 3 3 2" xfId="14037" xr:uid="{178D0A27-C161-41EB-9A91-B94910CE453A}"/>
    <cellStyle name="Note 3 6 3 3 3" xfId="13329" xr:uid="{537B0A27-D2D2-43F0-BAF4-1BA56D454AFA}"/>
    <cellStyle name="Note 3 6 3 4" xfId="10138" xr:uid="{C14C2D68-6916-4AE9-B079-A2E7B376207C}"/>
    <cellStyle name="Note 3 6 3 5" xfId="13532" xr:uid="{35B9E200-C748-47C3-AAF3-A08208A477FF}"/>
    <cellStyle name="Note 3 6 3 6" xfId="14596" xr:uid="{9CDC1A0F-AE47-4226-BC11-BADD6F922FC8}"/>
    <cellStyle name="Note 3 6 3 7" xfId="8246" xr:uid="{FFDA210D-23A8-4DFE-B484-01FC95582C91}"/>
    <cellStyle name="Note 3 6 4" xfId="7851" xr:uid="{2F1068BC-CEE8-426F-A3CB-EBE18BAA0932}"/>
    <cellStyle name="Note 3 6 4 2" xfId="12422" xr:uid="{5C0D22DF-453C-422D-8602-E1A78303E841}"/>
    <cellStyle name="Note 3 6 4 2 2" xfId="14999" xr:uid="{6CDE29E5-4C8A-4EEE-9233-26A1643BE86E}"/>
    <cellStyle name="Note 3 6 4 2 3" xfId="15733" xr:uid="{D9502DCD-5CBA-447E-AAB6-F9F80DE969F3}"/>
    <cellStyle name="Note 3 6 4 2 4" xfId="17206" xr:uid="{35DE8DEC-A1E8-4747-8D64-F7AE47912CD8}"/>
    <cellStyle name="Note 3 6 4 3" xfId="11020" xr:uid="{851F9A1D-7FEA-4979-86E4-4BC6005B8744}"/>
    <cellStyle name="Note 3 6 4 3 2" xfId="14207" xr:uid="{3035858E-17D8-416D-996B-2B5617D6BD72}"/>
    <cellStyle name="Note 3 6 4 3 3" xfId="9096" xr:uid="{DD0EE901-5991-4727-9EFA-E16C0DAC61F9}"/>
    <cellStyle name="Note 3 6 4 4" xfId="9745" xr:uid="{F7DECD82-205A-44FF-A110-A6E8ECE86F44}"/>
    <cellStyle name="Note 3 6 4 5" xfId="13181" xr:uid="{69383FB1-F290-49B6-90B7-7441C4C19BD8}"/>
    <cellStyle name="Note 3 6 4 6" xfId="13368" xr:uid="{9042FE7C-3E6E-4932-8873-9045E0CE150B}"/>
    <cellStyle name="Note 3 6 5" xfId="8098" xr:uid="{F537D0B4-C17B-4AE6-868C-5B5D791EE034}"/>
    <cellStyle name="Note 3 6 5 2" xfId="12304" xr:uid="{A3E07D71-9100-4CAA-B8CD-D4724D2DF6B6}"/>
    <cellStyle name="Note 3 6 5 2 2" xfId="14924" xr:uid="{FF46C80A-3D6F-4EF4-9900-F843D152F28C}"/>
    <cellStyle name="Note 3 6 5 2 3" xfId="15701" xr:uid="{03E746EB-DB86-4D66-B583-F8A8081E69E9}"/>
    <cellStyle name="Note 3 6 5 2 4" xfId="17088" xr:uid="{8413BB25-F9B0-415A-990F-559DEBD8ED91}"/>
    <cellStyle name="Note 3 6 5 3" xfId="10902" xr:uid="{A6A3F3CB-4D32-4453-B2C6-C61EB8FEF4E3}"/>
    <cellStyle name="Note 3 6 5 3 2" xfId="14130" xr:uid="{CC32E0BF-3EA7-4B08-996D-B914EBA759EA}"/>
    <cellStyle name="Note 3 6 5 3 3" xfId="13095" xr:uid="{34F32095-8A1D-402B-820E-995EA6AC78F6}"/>
    <cellStyle name="Note 3 6 5 4" xfId="9991" xr:uid="{EEDFB6B6-5FC1-42C2-8937-1943A2551D6C}"/>
    <cellStyle name="Note 3 6 5 5" xfId="13385" xr:uid="{EF8CB18F-A6D1-4837-8B5F-4CC0D5A3A1C5}"/>
    <cellStyle name="Note 3 6 5 6" xfId="14490" xr:uid="{FE1BD0A1-6CA3-4E57-85B0-A5187295E984}"/>
    <cellStyle name="Note 3 6 6" xfId="11635" xr:uid="{2CFF9B45-D88D-4A9C-B6A8-9A4EBD2772EE}"/>
    <cellStyle name="Note 3 6 6 2" xfId="14612" xr:uid="{800F66AF-39B2-40C3-89CA-5A40C2DFFDFC}"/>
    <cellStyle name="Note 3 6 6 3" xfId="15348" xr:uid="{786F7C76-445F-4F60-80D4-C158F2E5B142}"/>
    <cellStyle name="Note 3 6 6 4" xfId="16530" xr:uid="{6C84C1BA-5AFE-4E5D-B5F3-42ADF9A525D4}"/>
    <cellStyle name="Note 3 6 7" xfId="10411" xr:uid="{977FA38A-9902-48E2-9CBB-A5B45D55D516}"/>
    <cellStyle name="Note 3 6 7 2" xfId="13722" xr:uid="{2E4B5CB8-7899-4338-AA0B-096DFDF3FAC0}"/>
    <cellStyle name="Note 3 6 7 3" xfId="13695" xr:uid="{6609629E-8FAC-4779-AF69-90A477D856B7}"/>
    <cellStyle name="Note 3 6 8" xfId="9175" xr:uid="{E2FBF62E-DF69-4843-B44E-4B3F23EA74DA}"/>
    <cellStyle name="Note 3 6 9" xfId="9276" xr:uid="{BF97A68F-A2E9-4886-A6D2-56886CDCFA35}"/>
    <cellStyle name="Note 3 7" xfId="3482" xr:uid="{78F544D1-D648-4CCD-B5B5-2A679A9B39D7}"/>
    <cellStyle name="Note 3 7 10" xfId="7290" xr:uid="{34DFC5B9-26E3-4A3D-959C-2788B31F24AF}"/>
    <cellStyle name="Note 3 7 2" xfId="5597" xr:uid="{47305B91-05CA-42A4-BDFF-DE5F22FC3282}"/>
    <cellStyle name="Note 3 7 2 2" xfId="12048" xr:uid="{230AEB70-FB2B-47C1-BB8C-1F7DFDA77413}"/>
    <cellStyle name="Note 3 7 2 2 2" xfId="14772" xr:uid="{83B4945D-6D3B-4059-A9E8-F89C281E1210}"/>
    <cellStyle name="Note 3 7 2 2 3" xfId="15451" xr:uid="{CDC1EFBB-DA17-4AA8-8435-DAD15B645856}"/>
    <cellStyle name="Note 3 7 2 2 4" xfId="16898" xr:uid="{0C93C228-B952-4160-BB44-D0C7AFCCFB3B}"/>
    <cellStyle name="Note 3 7 2 3" xfId="10685" xr:uid="{DCA8D6C3-94E4-45AD-895C-4FB70DECC42B}"/>
    <cellStyle name="Note 3 7 2 3 2" xfId="13877" xr:uid="{25A160B5-080D-4010-8473-7D1A4A133874}"/>
    <cellStyle name="Note 3 7 2 3 3" xfId="13564" xr:uid="{E15A5ECC-B85A-4ACE-BFF3-876382455004}"/>
    <cellStyle name="Note 3 7 2 4" xfId="10121" xr:uid="{52DE7AB6-B33D-4CEF-84D8-79A65841C5EA}"/>
    <cellStyle name="Note 3 7 2 5" xfId="13515" xr:uid="{E9FAE0D8-C42E-4E44-BAA2-010ADA45E81A}"/>
    <cellStyle name="Note 3 7 2 6" xfId="13166" xr:uid="{A601D39F-C5A6-4594-8BB6-FD1ED1344A64}"/>
    <cellStyle name="Note 3 7 2 7" xfId="8229" xr:uid="{9479DF72-06E9-487B-B14E-521167904900}"/>
    <cellStyle name="Note 3 7 3" xfId="5890" xr:uid="{23CBEECB-F6F7-4B46-95DB-60B9166FDEE2}"/>
    <cellStyle name="Note 3 7 3 2" xfId="12210" xr:uid="{ACE310B2-7355-4F51-9466-5B33CBE5BF69}"/>
    <cellStyle name="Note 3 7 3 2 2" xfId="14884" xr:uid="{05F4E9DF-096B-4C53-9CEF-BFF0476A054C}"/>
    <cellStyle name="Note 3 7 3 2 3" xfId="15610" xr:uid="{39FA387D-46A3-4B0B-A048-B0A5FACE55A7}"/>
    <cellStyle name="Note 3 7 3 2 4" xfId="16994" xr:uid="{DBC75DB9-435A-4AA9-8ECE-0D95DAF0A521}"/>
    <cellStyle name="Note 3 7 3 3" xfId="10807" xr:uid="{C16BDD1C-8E8B-4B54-B28C-F30C6FE88AB9}"/>
    <cellStyle name="Note 3 7 3 3 2" xfId="14038" xr:uid="{7C7B6999-F0D0-452A-BC69-B965ACEED7E1}"/>
    <cellStyle name="Note 3 7 3 3 3" xfId="14578" xr:uid="{AF2EC9D1-89D0-438D-80F2-B0F4DFEEF90B}"/>
    <cellStyle name="Note 3 7 3 4" xfId="10002" xr:uid="{90EF0E6B-1024-4870-9FE2-F1DA562AA0CD}"/>
    <cellStyle name="Note 3 7 3 5" xfId="13396" xr:uid="{7666B8E1-64EA-4851-AA88-57CD14134D21}"/>
    <cellStyle name="Note 3 7 3 6" xfId="15080" xr:uid="{FAC52353-113D-4A7E-B5D1-A542DC526C5B}"/>
    <cellStyle name="Note 3 7 3 7" xfId="8109" xr:uid="{D4B5FB7A-59BF-4C97-9F51-FC874BE7F45D}"/>
    <cellStyle name="Note 3 7 4" xfId="8355" xr:uid="{E0AF8E39-51BC-4213-8DA6-DAC3CB8215B0}"/>
    <cellStyle name="Note 3 7 4 2" xfId="12423" xr:uid="{69FC1026-1F30-49C8-8528-FD242AD76B54}"/>
    <cellStyle name="Note 3 7 4 2 2" xfId="15000" xr:uid="{4A46CD5A-F314-43D0-83DF-6B000BD03021}"/>
    <cellStyle name="Note 3 7 4 2 3" xfId="15734" xr:uid="{0F88D812-FFD7-47BA-9331-96C16D10C4F3}"/>
    <cellStyle name="Note 3 7 4 2 4" xfId="17207" xr:uid="{B96BF2BB-EF02-46D4-84A5-34CD3EB15F66}"/>
    <cellStyle name="Note 3 7 4 3" xfId="11021" xr:uid="{F403FE12-9D2C-47D6-99EC-98A454EFE0EE}"/>
    <cellStyle name="Note 3 7 4 3 2" xfId="14208" xr:uid="{B0A294D1-0549-4FD9-84D3-FB1ACE02BF63}"/>
    <cellStyle name="Note 3 7 4 3 3" xfId="13676" xr:uid="{10B0E97F-EECC-4D1C-88D9-1A362AD58A62}"/>
    <cellStyle name="Note 3 7 4 4" xfId="10245" xr:uid="{3F69F055-5D76-43AC-8A56-8CD539472C80}"/>
    <cellStyle name="Note 3 7 4 5" xfId="13601" xr:uid="{F9D67076-E505-49B5-AEBA-C2CC7954DAEE}"/>
    <cellStyle name="Note 3 7 4 6" xfId="15236" xr:uid="{0CD35D58-27ED-4BDB-BB01-F118E33C9845}"/>
    <cellStyle name="Note 3 7 5" xfId="8402" xr:uid="{93758B07-900E-42FA-B1EE-41C8D9A0D5DE}"/>
    <cellStyle name="Note 3 7 5 2" xfId="12303" xr:uid="{D0D8C50C-428E-4636-98DA-153265E7EA67}"/>
    <cellStyle name="Note 3 7 5 2 2" xfId="14923" xr:uid="{EF3B9A94-E6CA-47D6-AF7E-68D5D3499FA6}"/>
    <cellStyle name="Note 3 7 5 2 3" xfId="15700" xr:uid="{066B777E-E6E7-4657-8087-6E96C162F69C}"/>
    <cellStyle name="Note 3 7 5 2 4" xfId="17087" xr:uid="{67928077-C3A3-4DEF-94BA-6EE96AE8F0E1}"/>
    <cellStyle name="Note 3 7 5 3" xfId="10901" xr:uid="{3388140F-5541-4B91-9F04-45BBA0FDEFD6}"/>
    <cellStyle name="Note 3 7 5 3 2" xfId="14129" xr:uid="{2BF332EA-7DBE-4D76-8DA1-C5AC49195B41}"/>
    <cellStyle name="Note 3 7 5 3 3" xfId="14943" xr:uid="{39657124-111C-4C44-96EB-D4C77F280830}"/>
    <cellStyle name="Note 3 7 5 4" xfId="10292" xr:uid="{360A36C7-CBCC-4F01-8FF3-B516C77A98C0}"/>
    <cellStyle name="Note 3 7 5 5" xfId="13648" xr:uid="{60818B4A-58F5-4651-AD57-22C4EC4D0D7E}"/>
    <cellStyle name="Note 3 7 5 6" xfId="13697" xr:uid="{EE95D524-0E67-44E2-B107-58C14D72B21D}"/>
    <cellStyle name="Note 3 7 6" xfId="11636" xr:uid="{CD3DF161-0269-41E0-A6B3-0AFB27E9AA40}"/>
    <cellStyle name="Note 3 7 6 2" xfId="14613" xr:uid="{497A1700-ECCE-49FE-8EEF-CE3D4829BE90}"/>
    <cellStyle name="Note 3 7 6 3" xfId="15349" xr:uid="{FAED282F-A45B-4678-9A96-5BD44EF78690}"/>
    <cellStyle name="Note 3 7 6 4" xfId="16531" xr:uid="{213940DF-1C47-446D-96B7-DC2E009C55B0}"/>
    <cellStyle name="Note 3 7 7" xfId="10412" xr:uid="{DD9CAED9-6042-408A-886E-D675452DADD7}"/>
    <cellStyle name="Note 3 7 7 2" xfId="13723" xr:uid="{03390920-70D3-4B38-9861-FAD9E3AF4F89}"/>
    <cellStyle name="Note 3 7 7 3" xfId="14659" xr:uid="{62DB0CAB-490A-4FC6-BE18-1F68FEEEB6B7}"/>
    <cellStyle name="Note 3 7 8" xfId="9176" xr:uid="{EAD30CB7-B55C-4754-906B-E21EFC163C8C}"/>
    <cellStyle name="Note 3 7 9" xfId="10560" xr:uid="{4982E43D-378D-4F93-9EF5-2692420CBD1C}"/>
    <cellStyle name="Note 3 8" xfId="4198" xr:uid="{32BD2536-1DAD-481B-9656-A88F927CC63A}"/>
    <cellStyle name="Note 3 8 10" xfId="7291" xr:uid="{9A32C00C-7122-494C-ABFC-9D7EE8D26896}"/>
    <cellStyle name="Note 3 8 2" xfId="5598" xr:uid="{EB24EBF9-B32C-43DD-9788-DF8CC49900F6}"/>
    <cellStyle name="Note 3 8 2 2" xfId="12049" xr:uid="{EC794939-7535-4685-9D70-7F533B7ABB1E}"/>
    <cellStyle name="Note 3 8 2 2 2" xfId="14773" xr:uid="{DB053966-6B02-4B5E-8068-F74EEB8054C0}"/>
    <cellStyle name="Note 3 8 2 2 3" xfId="15452" xr:uid="{0E908170-4347-478F-B32E-C03AC92752AB}"/>
    <cellStyle name="Note 3 8 2 2 4" xfId="16899" xr:uid="{70BDC984-C5DF-4C16-A5E9-27C5D79FD69E}"/>
    <cellStyle name="Note 3 8 2 3" xfId="10686" xr:uid="{CC1490C1-CBDC-4062-8F6C-69B5E137B2FE}"/>
    <cellStyle name="Note 3 8 2 3 2" xfId="13878" xr:uid="{A80DF540-ABB6-4E22-B499-BA25387B368F}"/>
    <cellStyle name="Note 3 8 2 3 3" xfId="14735" xr:uid="{F639DA1C-5981-4DD8-9B84-D55C4B79DEA4}"/>
    <cellStyle name="Note 3 8 2 4" xfId="9873" xr:uid="{1C9B0DF0-1DFE-41E0-9AF8-785207768A82}"/>
    <cellStyle name="Note 3 8 2 5" xfId="13306" xr:uid="{D5A0AE71-1B1D-4102-A892-BF5EC45AA709}"/>
    <cellStyle name="Note 3 8 2 6" xfId="13859" xr:uid="{C120C6E6-28A0-4294-8388-EEB8D4A43571}"/>
    <cellStyle name="Note 3 8 2 7" xfId="7980" xr:uid="{790C59E4-4053-45EC-A114-A2DFB1333F73}"/>
    <cellStyle name="Note 3 8 3" xfId="5891" xr:uid="{2BFA54AC-AC35-4832-9F39-054C90E0381E}"/>
    <cellStyle name="Note 3 8 3 2" xfId="12211" xr:uid="{80786DF3-5FEA-4BF1-9358-20F153F0062A}"/>
    <cellStyle name="Note 3 8 3 2 2" xfId="14885" xr:uid="{58ABB95C-1167-409F-8286-E1304B234A53}"/>
    <cellStyle name="Note 3 8 3 2 3" xfId="15611" xr:uid="{90B8AF09-D27A-4030-81E0-1E4FD1F4B578}"/>
    <cellStyle name="Note 3 8 3 2 4" xfId="16995" xr:uid="{77602C8E-059B-4292-9764-00FC60903018}"/>
    <cellStyle name="Note 3 8 3 3" xfId="10808" xr:uid="{8ED169DB-5B1A-4A93-9559-9B600FD5CD1A}"/>
    <cellStyle name="Note 3 8 3 3 2" xfId="14039" xr:uid="{8B9AC14A-B49C-48A1-B948-DF95EF9AA5E2}"/>
    <cellStyle name="Note 3 8 3 3 3" xfId="15217" xr:uid="{084ADAAA-4448-4581-9896-781E6C3C9B3E}"/>
    <cellStyle name="Note 3 8 3 4" xfId="10004" xr:uid="{297F0953-E65E-4CCE-BD22-BC7518A23638}"/>
    <cellStyle name="Note 3 8 3 5" xfId="13398" xr:uid="{7E7613B7-6565-48E0-A787-010055A4C070}"/>
    <cellStyle name="Note 3 8 3 6" xfId="12975" xr:uid="{7E73D9EF-5A11-4765-90A5-4CE408650F91}"/>
    <cellStyle name="Note 3 8 3 7" xfId="8111" xr:uid="{4B49FC00-BC70-4AF7-93D7-0F0F47D44AA0}"/>
    <cellStyle name="Note 3 8 4" xfId="8245" xr:uid="{80440284-FAE9-4E53-B116-9172C0F6FA9F}"/>
    <cellStyle name="Note 3 8 4 2" xfId="12424" xr:uid="{1B9153F6-0B87-414E-A60D-63F7931350BA}"/>
    <cellStyle name="Note 3 8 4 2 2" xfId="15001" xr:uid="{92B5C227-76F9-4386-8A83-2FD70A7A67AA}"/>
    <cellStyle name="Note 3 8 4 2 3" xfId="15735" xr:uid="{F933E1BB-4514-4D7B-9EB6-CA5C4A5C2A25}"/>
    <cellStyle name="Note 3 8 4 2 4" xfId="17208" xr:uid="{FBCE0D24-7055-4643-B706-76B1301C8411}"/>
    <cellStyle name="Note 3 8 4 3" xfId="11022" xr:uid="{1468624B-3FCF-46B9-B7B4-3A4968F1AE9B}"/>
    <cellStyle name="Note 3 8 4 3 2" xfId="14209" xr:uid="{1787AEB8-1E5D-4B75-98D6-C0DFF2B6E38F}"/>
    <cellStyle name="Note 3 8 4 3 3" xfId="14640" xr:uid="{2343842E-65CB-4C68-8FE0-2DD538081648}"/>
    <cellStyle name="Note 3 8 4 4" xfId="10137" xr:uid="{1A73457E-1828-4077-AD73-5CE41C5BF348}"/>
    <cellStyle name="Note 3 8 4 5" xfId="13531" xr:uid="{BECFF32A-2FCA-4288-8508-3439B628DDB4}"/>
    <cellStyle name="Note 3 8 4 6" xfId="13356" xr:uid="{98F8AC08-F613-4687-BAB2-FA291687DC4A}"/>
    <cellStyle name="Note 3 8 5" xfId="8248" xr:uid="{AB53AE55-5BE7-4447-BFD8-BD26EF12D272}"/>
    <cellStyle name="Note 3 8 5 2" xfId="12652" xr:uid="{9887264F-BD11-4F7D-8487-4AD848870C16}"/>
    <cellStyle name="Note 3 8 5 2 2" xfId="15090" xr:uid="{15D899FE-DF2C-4E7B-A8FC-661F90EEB781}"/>
    <cellStyle name="Note 3 8 5 2 3" xfId="15866" xr:uid="{54A826C2-3DD9-467B-877F-B6184201D4EA}"/>
    <cellStyle name="Note 3 8 5 2 4" xfId="17427" xr:uid="{DD8E1DA6-3625-4A4C-B57A-D5AD5E81BD84}"/>
    <cellStyle name="Note 3 8 5 3" xfId="11243" xr:uid="{AF1549C1-8AE5-4183-89FF-DFF1002D7A28}"/>
    <cellStyle name="Note 3 8 5 3 2" xfId="14389" xr:uid="{8E66EBBF-89B8-4120-8329-FD7B0EAA5115}"/>
    <cellStyle name="Note 3 8 5 3 3" xfId="9101" xr:uid="{EA970DE4-108F-4BBA-9231-D460665CB977}"/>
    <cellStyle name="Note 3 8 5 4" xfId="10140" xr:uid="{842CF577-20AB-47A7-A759-2CF8151F1394}"/>
    <cellStyle name="Note 3 8 5 5" xfId="13534" xr:uid="{6478E645-C371-453E-91AC-5BC3955F5F7C}"/>
    <cellStyle name="Note 3 8 5 6" xfId="13020" xr:uid="{FB02DB46-E503-4F4E-BF0B-AFA74DB0BE54}"/>
    <cellStyle name="Note 3 8 6" xfId="11637" xr:uid="{44A21601-B8ED-44B2-A87E-ECE71DE0F4CD}"/>
    <cellStyle name="Note 3 8 6 2" xfId="14614" xr:uid="{262BF983-27C3-45B4-911A-9F447AC7D6A4}"/>
    <cellStyle name="Note 3 8 6 3" xfId="15350" xr:uid="{899E8ABE-01C2-48E1-8FD3-04765B78D7FA}"/>
    <cellStyle name="Note 3 8 6 4" xfId="16532" xr:uid="{5A5E3583-EC0A-4D6C-9FDA-66083C719F9B}"/>
    <cellStyle name="Note 3 8 7" xfId="10413" xr:uid="{882CA1F2-FA65-4EE2-82A6-B12AB39F4B16}"/>
    <cellStyle name="Note 3 8 7 2" xfId="13724" xr:uid="{660724B7-76A2-4A77-9062-59BA50BB75DD}"/>
    <cellStyle name="Note 3 8 7 3" xfId="13351" xr:uid="{A50F693C-B94B-4D8C-B588-19D3C028CADC}"/>
    <cellStyle name="Note 3 8 8" xfId="9177" xr:uid="{10A5CF48-6386-47DB-BFAD-0F89D2549F9B}"/>
    <cellStyle name="Note 3 8 9" xfId="9372" xr:uid="{35E9034E-FAAE-47F9-830A-0E0BC153AF40}"/>
    <cellStyle name="Note 3 9" xfId="3171" xr:uid="{3B91E81C-CAC5-46C2-AE6E-2FE6DABF25F7}"/>
    <cellStyle name="Note 3 9 2" xfId="12042" xr:uid="{5415A49E-18D8-4B70-A713-1F6D665E5E86}"/>
    <cellStyle name="Note 3 9 2 2" xfId="14766" xr:uid="{989144EB-D5BA-4E35-96E2-B76515174C65}"/>
    <cellStyle name="Note 3 9 2 3" xfId="15445" xr:uid="{D594EF4D-4D6B-4895-B525-7B75E7A12E4A}"/>
    <cellStyle name="Note 3 9 2 4" xfId="16892" xr:uid="{A2D45744-E83F-4C44-A696-13D83F29A213}"/>
    <cellStyle name="Note 3 9 3" xfId="10679" xr:uid="{14D8C790-1235-4F3F-8D32-31F361533931}"/>
    <cellStyle name="Note 3 9 3 2" xfId="13871" xr:uid="{7AA91063-6480-4DC6-BCD8-A1B4CD5CE66E}"/>
    <cellStyle name="Note 3 9 3 3" xfId="15225" xr:uid="{D11889CB-C242-4A1F-8A12-2F3D1A8D62FE}"/>
    <cellStyle name="Note 3 9 4" xfId="9875" xr:uid="{E830D731-181B-4098-903B-7207C246B352}"/>
    <cellStyle name="Note 3 9 5" xfId="13308" xr:uid="{B64BF812-6BE0-4C29-A585-BEA13E05A7FE}"/>
    <cellStyle name="Note 3 9 6" xfId="14754" xr:uid="{AA3B63C9-D6A0-42AC-AB2B-E4DDFAED8B4D}"/>
    <cellStyle name="Note 3 9 7" xfId="7982" xr:uid="{F2559B00-E1CF-47DB-A925-ED5B5C63A6B7}"/>
    <cellStyle name="Note 4" xfId="907" xr:uid="{65DC22B2-49A6-4CAC-ACB9-FDFCF79743B2}"/>
    <cellStyle name="Note 5" xfId="995" xr:uid="{2836B7D0-8A41-47A8-80F6-A2AE332587CC}"/>
    <cellStyle name="Note 6" xfId="173" xr:uid="{271FEEE4-DEF5-41A9-92D4-761658A3A2FE}"/>
    <cellStyle name="Note 7" xfId="132" xr:uid="{3B0B21E8-D81F-465A-9EA8-CD2B205433F5}"/>
    <cellStyle name="Note 7 2" xfId="1151" xr:uid="{691B1A11-4C33-41BA-A59C-DF20C523F876}"/>
    <cellStyle name="Note 7 2 2" xfId="2399" xr:uid="{20DE1CDB-71E6-44B2-9995-8EB6AB81BA27}"/>
    <cellStyle name="Note 7 2 3" xfId="2905" xr:uid="{9704203F-6D99-4E39-8302-D505CFE23DD2}"/>
    <cellStyle name="Note 7 2 4" xfId="3319" xr:uid="{3C005F79-8CB2-4B5A-960D-34379DB899DF}"/>
    <cellStyle name="Note 7 2 5" xfId="1411" xr:uid="{2C1F80A2-8F49-49E8-89A5-1A5322CEA793}"/>
    <cellStyle name="Note 7 2 6" xfId="3677" xr:uid="{32D00B0A-F2FE-4EE1-9893-B2DA82B9B984}"/>
    <cellStyle name="Note 7 2 7" xfId="3367" xr:uid="{B0DCE36C-232C-4EEF-BFBA-C6C12276155E}"/>
    <cellStyle name="Note 7 3" xfId="1492" xr:uid="{F5011F0E-8F9F-40D5-91A5-B58054A89E45}"/>
    <cellStyle name="Note 7 4" xfId="2307" xr:uid="{76FAE8CB-58FB-4D26-B588-01CDF9D34772}"/>
    <cellStyle name="Note 7 5" xfId="3142" xr:uid="{63F61BC9-A9EE-4B75-A20C-041CF4AAE045}"/>
    <cellStyle name="Note 7 6" xfId="2844" xr:uid="{B24EAC94-A3AA-460C-BB01-C6144F4E8D59}"/>
    <cellStyle name="Note 7 7" xfId="3544" xr:uid="{2CCF154B-ED88-4874-A8C1-65012BDBB59D}"/>
    <cellStyle name="Note 7 8" xfId="3381" xr:uid="{42310B3B-23E1-4527-B537-938E5FFBAB07}"/>
    <cellStyle name="Output 2" xfId="246" xr:uid="{CCF5B353-734D-46EC-8D43-CCF0FB917B0C}"/>
    <cellStyle name="Output 2 10" xfId="4001" xr:uid="{E3B6A719-B0FD-4D59-9EE9-E51FD10654E9}"/>
    <cellStyle name="Output 2 10 2" xfId="9277" xr:uid="{D4ED2616-D60B-4825-A13B-DE34151B23F6}"/>
    <cellStyle name="Output 2 11" xfId="5599" xr:uid="{3618134E-29AB-4040-B985-C0F037529A0E}"/>
    <cellStyle name="Output 2 12" xfId="5892" xr:uid="{02B2650D-7125-4923-AFEF-3F6AA993C704}"/>
    <cellStyle name="Output 2 13" xfId="7292" xr:uid="{8A2E9CFA-80A9-47BF-8044-44D83BF72756}"/>
    <cellStyle name="Output 2 2" xfId="672" xr:uid="{15E1F73B-F291-4CAC-B1D6-C83E2B0F4E4A}"/>
    <cellStyle name="Output 2 2 2" xfId="1968" xr:uid="{0B92052E-5D23-4611-9D26-BCE1B75EC8DA}"/>
    <cellStyle name="Output 2 2 2 2" xfId="14774" xr:uid="{01AF68CC-7F1D-4B64-9687-1C3ABC7C9A34}"/>
    <cellStyle name="Output 2 2 2 3" xfId="15453" xr:uid="{E6B5C0D7-195B-4FA6-95ED-8418B7693402}"/>
    <cellStyle name="Output 2 2 2 4" xfId="16900" xr:uid="{74395D36-1065-4FB5-A4C3-C0B599C9ED04}"/>
    <cellStyle name="Output 2 2 2 5" xfId="12050" xr:uid="{C1DD5E7A-A3D3-4430-86D9-4E496B5B734D}"/>
    <cellStyle name="Output 2 2 3" xfId="1395" xr:uid="{CF04882A-D525-4555-BE45-67404081E347}"/>
    <cellStyle name="Output 2 2 3 2" xfId="13879" xr:uid="{CEE6FC45-EF21-42EC-B3BD-DA0A223B8A5A}"/>
    <cellStyle name="Output 2 2 3 3" xfId="13058" xr:uid="{15B154A8-1B56-41B7-ACCC-F6178D4C6AD9}"/>
    <cellStyle name="Output 2 2 3 4" xfId="10687" xr:uid="{681EB104-4908-45F1-91DF-7B44F171E967}"/>
    <cellStyle name="Output 2 2 4" xfId="1402" xr:uid="{3D776F9A-4BE8-402E-949E-0D4331983BA0}"/>
    <cellStyle name="Output 2 2 4 2" xfId="10120" xr:uid="{6FB928ED-09C2-4D8D-8D7A-E44EFA6200F1}"/>
    <cellStyle name="Output 2 2 5" xfId="3463" xr:uid="{88B39416-9973-4C44-8589-998021D7C378}"/>
    <cellStyle name="Output 2 2 5 2" xfId="13514" xr:uid="{BF32C4CB-A58C-4FFE-B60E-BF902E8D4DE4}"/>
    <cellStyle name="Output 2 2 6" xfId="3857" xr:uid="{7201C0C5-267E-44F9-9996-D3B226CFAB89}"/>
    <cellStyle name="Output 2 2 6 2" xfId="15076" xr:uid="{17E1D0C4-576C-4AE1-80E1-2D80B3B213E3}"/>
    <cellStyle name="Output 2 2 7" xfId="4467" xr:uid="{0D11A15E-0B86-4F29-9E4C-BA52816D8B64}"/>
    <cellStyle name="Output 2 2 8" xfId="8228" xr:uid="{FDB92DA2-225B-4B5F-9A5E-0FFA1925DACB}"/>
    <cellStyle name="Output 2 3" xfId="673" xr:uid="{43712FD7-D030-497A-A51A-3948A78F55BD}"/>
    <cellStyle name="Output 2 3 2" xfId="1969" xr:uid="{87E33796-FEEA-4202-8D09-EB9C15566D22}"/>
    <cellStyle name="Output 2 3 2 2" xfId="14886" xr:uid="{8E19FC72-537D-4914-8BDE-8C2BAB044A8D}"/>
    <cellStyle name="Output 2 3 2 3" xfId="15612" xr:uid="{1BDD176C-F0AA-4E44-87D5-7195CC3109E7}"/>
    <cellStyle name="Output 2 3 2 4" xfId="16996" xr:uid="{C587C7DD-5F18-477E-9587-88697BE33DDB}"/>
    <cellStyle name="Output 2 3 2 5" xfId="12212" xr:uid="{176C1ABA-DA2D-405C-9E25-03961555C113}"/>
    <cellStyle name="Output 2 3 3" xfId="1475" xr:uid="{CB505984-3C06-4624-AD60-C93A0098FC15}"/>
    <cellStyle name="Output 2 3 3 2" xfId="14040" xr:uid="{2226059A-8F21-4257-BD44-F949ECF6B07D}"/>
    <cellStyle name="Output 2 3 3 3" xfId="13001" xr:uid="{B3D036D7-4067-4EB5-9966-B4E2071C579E}"/>
    <cellStyle name="Output 2 3 3 4" xfId="10809" xr:uid="{F10B29B2-296F-4C01-A501-A88A1C7D760A}"/>
    <cellStyle name="Output 2 3 4" xfId="2765" xr:uid="{B15910E3-A321-4AD6-9891-B5016692D3DF}"/>
    <cellStyle name="Output 2 3 4 2" xfId="10237" xr:uid="{27355CEE-9242-4FC9-B649-8EA335A44B6D}"/>
    <cellStyle name="Output 2 3 5" xfId="3222" xr:uid="{97212B81-5DBC-43B3-A9C7-9805702D3F06}"/>
    <cellStyle name="Output 2 3 5 2" xfId="13592" xr:uid="{B211F8A6-5C2B-44F2-8DF1-9CA821B7C009}"/>
    <cellStyle name="Output 2 3 6" xfId="4199" xr:uid="{33292E8D-5488-49AE-B9EE-9ECDE161DAB8}"/>
    <cellStyle name="Output 2 3 6 2" xfId="14373" xr:uid="{8B0A54D1-3449-46C9-B103-DCC965A518D6}"/>
    <cellStyle name="Output 2 3 7" xfId="4303" xr:uid="{ED4B10F2-46DA-405A-885A-A4E4912B83C6}"/>
    <cellStyle name="Output 2 3 8" xfId="8346" xr:uid="{327E3B6B-E32C-4050-9629-AD6EFBA4BBE6}"/>
    <cellStyle name="Output 2 4" xfId="671" xr:uid="{5C236D52-BDD6-4861-A274-2BD7C5282DC2}"/>
    <cellStyle name="Output 2 4 2" xfId="1967" xr:uid="{854773AF-8BF6-4642-9052-C2B5115ACF7D}"/>
    <cellStyle name="Output 2 4 2 2" xfId="15002" xr:uid="{74CA9B5F-EB76-49DF-A2C9-BDF1BCA0CB50}"/>
    <cellStyle name="Output 2 4 2 3" xfId="15736" xr:uid="{E1D142C0-4C80-463F-8ACA-A13441ABB27D}"/>
    <cellStyle name="Output 2 4 2 4" xfId="17209" xr:uid="{4ECF0CC8-73BF-470A-BFDD-AB7D68D1E1B3}"/>
    <cellStyle name="Output 2 4 2 5" xfId="12425" xr:uid="{7238C974-D7DA-4E8D-B0DD-A5895B95E2ED}"/>
    <cellStyle name="Output 2 4 3" xfId="1663" xr:uid="{D22E4760-CBF2-4B10-A091-CD78BE505E76}"/>
    <cellStyle name="Output 2 4 3 2" xfId="14210" xr:uid="{281CF34C-45E0-462D-9801-86A00247FED3}"/>
    <cellStyle name="Output 2 4 3 3" xfId="13321" xr:uid="{0AF9AC47-0B7D-4998-9A36-B4ED9E90C128}"/>
    <cellStyle name="Output 2 4 3 4" xfId="11023" xr:uid="{8D06F4A9-3DA5-434D-ABF2-6AA7FAA0233E}"/>
    <cellStyle name="Output 2 4 4" xfId="1401" xr:uid="{83301D9D-7755-4E97-9CB8-912C8BAE10AE}"/>
    <cellStyle name="Output 2 4 4 2" xfId="9976" xr:uid="{D7273EF3-0083-4EAE-A09E-4892D2A3CDD5}"/>
    <cellStyle name="Output 2 4 5" xfId="2751" xr:uid="{FAD72654-387F-43C6-AF0A-5EE41B7027CD}"/>
    <cellStyle name="Output 2 4 5 2" xfId="13370" xr:uid="{F7ADC72E-85A2-486C-866A-0031D3AECA3F}"/>
    <cellStyle name="Output 2 4 6" xfId="4200" xr:uid="{8BE64F21-BB1C-492C-9EAF-F536C897D1CD}"/>
    <cellStyle name="Output 2 4 6 2" xfId="14177" xr:uid="{8B17CA23-6EC7-4AC7-AA56-C99D539A5585}"/>
    <cellStyle name="Output 2 4 7" xfId="4175" xr:uid="{22FA48DA-09E2-4697-80C7-0B9120CB5C29}"/>
    <cellStyle name="Output 2 4 8" xfId="8083" xr:uid="{018DB41D-DD6B-40DB-9D89-2D7A54CEB545}"/>
    <cellStyle name="Output 2 5" xfId="1588" xr:uid="{B65FA2B6-385B-4B39-A857-13C39C574E97}"/>
    <cellStyle name="Output 2 5 2" xfId="12653" xr:uid="{6A764D27-0A3D-4742-BC77-780A5D20697E}"/>
    <cellStyle name="Output 2 5 2 2" xfId="15091" xr:uid="{EA978448-084B-4EAE-93F9-F88E8E8E4FFC}"/>
    <cellStyle name="Output 2 5 2 3" xfId="15867" xr:uid="{1E4AFAAE-2A6D-4B5E-9094-03289098F478}"/>
    <cellStyle name="Output 2 5 2 4" xfId="17428" xr:uid="{70386EA3-0B90-4E26-A5CF-64AF88BF2562}"/>
    <cellStyle name="Output 2 5 3" xfId="11244" xr:uid="{8928D755-A87A-4531-93F5-2FD502B60D90}"/>
    <cellStyle name="Output 2 5 3 2" xfId="14390" xr:uid="{342F6DE0-A071-4EC0-9BEF-F43C2CD0256D}"/>
    <cellStyle name="Output 2 5 3 3" xfId="14483" xr:uid="{2B89E3DB-0D7B-45B9-BE20-F2D58D23B249}"/>
    <cellStyle name="Output 2 5 4" xfId="10139" xr:uid="{DE7841BC-A3D1-4C42-AF9C-24E9976CCB89}"/>
    <cellStyle name="Output 2 5 5" xfId="13533" xr:uid="{11DDEEF8-90EF-428C-800F-BBD103DB332D}"/>
    <cellStyle name="Output 2 5 6" xfId="15237" xr:uid="{D4BA8540-42E9-49BC-ABA4-898599911332}"/>
    <cellStyle name="Output 2 5 7" xfId="8247" xr:uid="{2E85D09F-DA4A-41A5-B81A-9741431F2881}"/>
    <cellStyle name="Output 2 6" xfId="1525" xr:uid="{8894FC98-7C9B-417E-A98F-CD5A6122EDB2}"/>
    <cellStyle name="Output 2 6 2" xfId="12404" xr:uid="{D743137D-B761-4212-BEA9-D002D676A590}"/>
    <cellStyle name="Output 2 6 2 2" xfId="14985" xr:uid="{716BC9F4-2ABD-4BF3-869F-7714F774A188}"/>
    <cellStyle name="Output 2 6 2 3" xfId="15715" xr:uid="{D8F7B5B2-9A6A-4F22-822E-C1F72528E0BB}"/>
    <cellStyle name="Output 2 6 2 4" xfId="17188" xr:uid="{3BFA7F2F-F5F0-43F9-A8E3-AC4AD81A567D}"/>
    <cellStyle name="Output 2 6 3" xfId="14189" xr:uid="{1814012A-0882-4F4E-B10D-9606AFA6A53C}"/>
    <cellStyle name="Output 2 6 4" xfId="9095" xr:uid="{A5695BD6-EC1F-437F-B80D-CB76A13ECE90}"/>
    <cellStyle name="Output 2 6 5" xfId="11002" xr:uid="{F75E5C1C-42CF-40E3-8DDC-1519815C20AE}"/>
    <cellStyle name="Output 2 7" xfId="2176" xr:uid="{5C6A9D17-233D-4863-9C1B-A3492A3CB7D8}"/>
    <cellStyle name="Output 2 7 2" xfId="14615" xr:uid="{F06DB8EA-10CB-4868-A1A9-8CA7B4AA83C5}"/>
    <cellStyle name="Output 2 7 3" xfId="15351" xr:uid="{B9C69E35-3FE9-4F4B-819F-7FF2455A93C0}"/>
    <cellStyle name="Output 2 7 4" xfId="16533" xr:uid="{5016C722-AC89-4E41-8777-F090C2A9477B}"/>
    <cellStyle name="Output 2 7 5" xfId="11638" xr:uid="{0D3F286B-9470-4B3F-A82D-FE566814A5C4}"/>
    <cellStyle name="Output 2 8" xfId="3858" xr:uid="{98D9FF7B-1145-40D3-B923-C7EED4924D19}"/>
    <cellStyle name="Output 2 8 2" xfId="13725" xr:uid="{FAD26093-F553-4692-9F7C-BFCE112B31E0}"/>
    <cellStyle name="Output 2 8 3" xfId="14592" xr:uid="{56D034FF-B4EB-4BB8-99F6-7C326AC3A520}"/>
    <cellStyle name="Output 2 8 4" xfId="10414" xr:uid="{E8FCCA04-3977-4D3D-9C1D-EC3B443595DC}"/>
    <cellStyle name="Output 2 9" xfId="4159" xr:uid="{32D7737D-9982-459A-860C-C96437646CDD}"/>
    <cellStyle name="Output 2 9 2" xfId="9178" xr:uid="{77D985A7-750C-46DA-B966-5DF9D17F2B47}"/>
    <cellStyle name="Output 3" xfId="674" xr:uid="{087B20C9-C628-4759-96B9-54968CFBB177}"/>
    <cellStyle name="Output 3 10" xfId="9370" xr:uid="{BBCDD9EE-9F2C-4C26-BD53-ACF10951F4F8}"/>
    <cellStyle name="Output 3 11" xfId="7293" xr:uid="{D4397E51-E9C2-4086-9DCB-C514F696FEF5}"/>
    <cellStyle name="Output 3 2" xfId="1970" xr:uid="{EED0C29A-EF2D-4F58-96CA-7E9A75166D84}"/>
    <cellStyle name="Output 3 2 2" xfId="12051" xr:uid="{D4A0010D-19F0-4BE2-B76E-194B74D92448}"/>
    <cellStyle name="Output 3 2 2 2" xfId="14775" xr:uid="{DEEF7601-F98F-4944-A64B-52312E674477}"/>
    <cellStyle name="Output 3 2 2 3" xfId="15454" xr:uid="{D3C05949-48DE-4FEC-80F4-AB997145E934}"/>
    <cellStyle name="Output 3 2 2 4" xfId="16901" xr:uid="{ED2D3B4C-C7E5-4FF6-B4A4-AF05A79F2759}"/>
    <cellStyle name="Output 3 2 3" xfId="10688" xr:uid="{6B55905D-FA23-4258-B1EF-6DE152E7CF3A}"/>
    <cellStyle name="Output 3 2 3 2" xfId="13880" xr:uid="{D07D60D2-6324-44F7-B85A-65D1265C8F3B}"/>
    <cellStyle name="Output 3 2 3 3" xfId="14364" xr:uid="{AA8F4F53-76EA-4990-8364-ACDF442BFF82}"/>
    <cellStyle name="Output 3 2 4" xfId="9872" xr:uid="{592A81E3-BF6D-46CE-B2FE-1048A9A8E695}"/>
    <cellStyle name="Output 3 2 5" xfId="13305" xr:uid="{43C3DF38-EF52-490B-9953-3ACED997A339}"/>
    <cellStyle name="Output 3 2 6" xfId="13125" xr:uid="{BA9F27BC-5FBF-45FC-B45F-2B7375518DD9}"/>
    <cellStyle name="Output 3 2 7" xfId="7979" xr:uid="{9A84ED3A-D4DC-4380-9343-241E6D6B4C7C}"/>
    <cellStyle name="Output 3 3" xfId="1546" xr:uid="{FBF44C7A-99B7-4127-88A7-86D07334C6EA}"/>
    <cellStyle name="Output 3 3 2" xfId="12213" xr:uid="{37070BB5-2C71-4A36-9B89-BA27F05D868E}"/>
    <cellStyle name="Output 3 3 2 2" xfId="14887" xr:uid="{F4C35FE7-9CD5-48D3-8C51-A99C5B3E199D}"/>
    <cellStyle name="Output 3 3 2 3" xfId="15613" xr:uid="{A262E3A2-C2BB-401C-A43C-915064BD703C}"/>
    <cellStyle name="Output 3 3 2 4" xfId="16997" xr:uid="{D300E56E-667E-4E55-B52E-77267429A128}"/>
    <cellStyle name="Output 3 3 3" xfId="10810" xr:uid="{2A1A72F2-36BF-43C7-9958-97D309048C81}"/>
    <cellStyle name="Output 3 3 3 2" xfId="14041" xr:uid="{D6675B69-5952-4E9C-83A0-136A728826C0}"/>
    <cellStyle name="Output 3 3 3 3" xfId="14154" xr:uid="{6766D876-1678-4C6D-BD3B-82D511AEA47A}"/>
    <cellStyle name="Output 3 3 4" xfId="10236" xr:uid="{BBE89D1D-072F-4166-A625-F488528F6B0A}"/>
    <cellStyle name="Output 3 3 5" xfId="13591" xr:uid="{0BC32E8F-49C9-4ECA-93EB-39DE3DFBA557}"/>
    <cellStyle name="Output 3 3 6" xfId="13069" xr:uid="{72D473CF-3854-4FD8-BDD3-723A06E1B3B3}"/>
    <cellStyle name="Output 3 3 7" xfId="8345" xr:uid="{BCBB33EE-E411-4521-8D02-E69F18EC9DDD}"/>
    <cellStyle name="Output 3 4" xfId="1463" xr:uid="{27F39FE5-D603-4E66-9840-E8880273BE01}"/>
    <cellStyle name="Output 3 4 2" xfId="12426" xr:uid="{B6981C1C-98EE-46DB-A9B0-29B88EBBA7D0}"/>
    <cellStyle name="Output 3 4 2 2" xfId="15003" xr:uid="{A62FEA92-3AD7-45BD-9091-6F5F33616B89}"/>
    <cellStyle name="Output 3 4 2 3" xfId="15737" xr:uid="{8E69D4A2-01A4-46D1-B765-476197714095}"/>
    <cellStyle name="Output 3 4 2 4" xfId="17210" xr:uid="{7A54C06E-8054-432C-BDF4-95C7D1829EDE}"/>
    <cellStyle name="Output 3 4 3" xfId="11024" xr:uid="{1A835A66-7FB8-4402-B6F6-567A9168F951}"/>
    <cellStyle name="Output 3 4 3 2" xfId="14211" xr:uid="{3BF8784F-EC8D-4DC3-99D5-B7AE16C051BE}"/>
    <cellStyle name="Output 3 4 3 3" xfId="14572" xr:uid="{0C711F30-1444-4D12-B6A2-AF7189CFA9BA}"/>
    <cellStyle name="Output 3 4 4" xfId="9975" xr:uid="{E0912F48-03ED-4427-8411-2E8D031F8AEA}"/>
    <cellStyle name="Output 3 4 5" xfId="13369" xr:uid="{3B0AAF7B-3E99-4821-92A8-2B07F1D41ABA}"/>
    <cellStyle name="Output 3 4 6" xfId="13027" xr:uid="{BCD0E2AA-F57C-466B-9478-865B0CD67B86}"/>
    <cellStyle name="Output 3 4 7" xfId="8082" xr:uid="{AFCB651C-AB0C-4E15-87F5-2989D0403A90}"/>
    <cellStyle name="Output 3 5" xfId="3432" xr:uid="{4B98D956-9EFD-44E1-A235-C606CEA51650}"/>
    <cellStyle name="Output 3 5 2" xfId="12654" xr:uid="{D86D3A5E-1EBA-4DF2-8453-89442AD409FB}"/>
    <cellStyle name="Output 3 5 2 2" xfId="15092" xr:uid="{E9E4E7F6-FEC0-4E62-9BAB-DA466147F9C5}"/>
    <cellStyle name="Output 3 5 2 3" xfId="15868" xr:uid="{DF3690E5-974F-4E22-9183-D1674F1D7F9D}"/>
    <cellStyle name="Output 3 5 2 4" xfId="17429" xr:uid="{A00F4905-F554-4A22-9C48-D9C2A67FD286}"/>
    <cellStyle name="Output 3 5 3" xfId="11245" xr:uid="{3A1032D8-64AF-4833-B467-F50DFEE2E33F}"/>
    <cellStyle name="Output 3 5 3 2" xfId="14391" xr:uid="{3C483F46-9DDA-40D1-A974-1761A10B3288}"/>
    <cellStyle name="Output 3 5 3 3" xfId="9371" xr:uid="{6A0836FF-A141-4E75-AC06-E47E49FD0468}"/>
    <cellStyle name="Output 3 5 4" xfId="9755" xr:uid="{FAFC71EF-6A15-4FAD-93C1-97C57766082F}"/>
    <cellStyle name="Output 3 5 5" xfId="13188" xr:uid="{D7372433-AE16-4F9F-8E2E-2BE47E24C575}"/>
    <cellStyle name="Output 3 5 6" xfId="13589" xr:uid="{38EBD800-7824-4018-A4A9-6937197E5A67}"/>
    <cellStyle name="Output 3 5 7" xfId="7862" xr:uid="{EEC17018-3A9D-4536-A46B-5674C4324F6C}"/>
    <cellStyle name="Output 3 6" xfId="2362" xr:uid="{690751D0-6037-42B1-9767-E462FF295F5D}"/>
    <cellStyle name="Output 3 6 2" xfId="12405" xr:uid="{C88F43A3-FE50-4364-96CB-95834823B7D3}"/>
    <cellStyle name="Output 3 6 2 2" xfId="14986" xr:uid="{CD99523F-CC4F-4406-95DB-50E12D6AB59C}"/>
    <cellStyle name="Output 3 6 2 3" xfId="15716" xr:uid="{12CE6C5D-2669-4D8E-901D-D8A48B613FA0}"/>
    <cellStyle name="Output 3 6 2 4" xfId="17189" xr:uid="{9A027E09-B6D4-448E-B8F9-89CA5F323A1D}"/>
    <cellStyle name="Output 3 6 3" xfId="14190" xr:uid="{74C98326-F1FE-463F-8858-CBD91E9F5112}"/>
    <cellStyle name="Output 3 6 4" xfId="13677" xr:uid="{21D087E2-CF5B-4E84-A66D-8E6AA96B2E3F}"/>
    <cellStyle name="Output 3 6 5" xfId="11003" xr:uid="{584F0334-47F8-4798-AE20-4B0D5FA94D54}"/>
    <cellStyle name="Output 3 7" xfId="4356" xr:uid="{4ADAD30C-6448-4DDD-997E-30121C2CF11C}"/>
    <cellStyle name="Output 3 7 2" xfId="14616" xr:uid="{5A72692D-6AEE-4FA1-A84F-7EFF7EB509C6}"/>
    <cellStyle name="Output 3 7 3" xfId="15352" xr:uid="{08BB72DD-C8BC-477C-A2A4-7859D9A2D2C9}"/>
    <cellStyle name="Output 3 7 4" xfId="16534" xr:uid="{0567771A-7AD5-44FB-83BC-82B087FC18F0}"/>
    <cellStyle name="Output 3 7 5" xfId="11639" xr:uid="{1805F6A5-2530-4191-96E7-D83A310533F6}"/>
    <cellStyle name="Output 3 8" xfId="5600" xr:uid="{0078DDAC-F1BE-479F-8067-67A2EE6C8E32}"/>
    <cellStyle name="Output 3 8 2" xfId="13726" xr:uid="{293F8582-CABD-40A5-94E1-906449D49A9C}"/>
    <cellStyle name="Output 3 8 3" xfId="15231" xr:uid="{57405E71-3E41-422A-9739-9E97E58DF9BA}"/>
    <cellStyle name="Output 3 8 4" xfId="10415" xr:uid="{C1EF1C3C-F612-4CD2-8F41-5A37B97E2E55}"/>
    <cellStyle name="Output 3 9" xfId="5893" xr:uid="{78E0CFE1-FCAC-4C0B-B20D-3CF0B74914A8}"/>
    <cellStyle name="Output 3 9 2" xfId="9179" xr:uid="{2ECD8730-835B-4600-849B-5AAD055CFCA2}"/>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3" xfId="2234" xr:uid="{6BF1597F-FF7A-4CB9-A6A0-2121B36ED0F2}"/>
    <cellStyle name="Output 6 4" xfId="3385" xr:uid="{EBEE2DB7-1E72-4545-82CB-58B10F71494C}"/>
    <cellStyle name="Output 6 5" xfId="3655" xr:uid="{3A7B5D11-07EC-4648-A1EC-1E5FCF58DD46}"/>
    <cellStyle name="Output 6 6" xfId="4163" xr:uid="{4747CF9C-FC97-435A-8AEC-4ADFEA5C5268}"/>
    <cellStyle name="Output 6 7" xfId="4046" xr:uid="{95C53190-5C4F-406C-BE76-DD082B823325}"/>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3" xfId="16395" xr:uid="{D47B9039-2990-439D-ADD0-ECA9EBF805A6}"/>
    <cellStyle name="Percent 10 64" xfId="11699" xr:uid="{F21296DB-CB70-4364-8ECB-3F5097ACE79D}"/>
    <cellStyle name="Percent 10 64 2" xfId="12912" xr:uid="{715723B6-3063-47D0-91FA-515A88A4F6D7}"/>
    <cellStyle name="Percent 10 64 2 2" xfId="17610" xr:uid="{7BAF8F29-A511-45BF-9ED4-65D2A3811AE9}"/>
    <cellStyle name="Percent 10 64 3" xfId="16581" xr:uid="{A3302466-1E15-4E43-9C57-5FB5F4896595}"/>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4" xfId="7480" xr:uid="{0417814E-4E4A-4E3E-8FE6-2EEA60EEBFE5}"/>
    <cellStyle name="Percent 16" xfId="6076" xr:uid="{196B6B41-BF34-4761-89E4-4B750C9523A5}"/>
    <cellStyle name="Percent 16 2" xfId="7097" xr:uid="{E18750F2-A9BD-46C4-A074-80124548AAA2}"/>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3" xfId="6515" xr:uid="{DC5039E4-863C-4241-B3AE-2DBE2DC5066F}"/>
    <cellStyle name="Percent 3 2 2 4" xfId="6932" xr:uid="{A44BA256-8A71-418B-B163-41A08A7E503D}"/>
    <cellStyle name="Percent 3 2 2 5" xfId="8598" xr:uid="{7702F79E-CC7D-47E3-B969-5EBC9628AF20}"/>
    <cellStyle name="Percent 3 2 2 6" xfId="11404" xr:uid="{50D1AC58-ED9F-4E2B-99ED-883452766961}"/>
    <cellStyle name="Percent 3 2 3" xfId="6629" xr:uid="{24FE5305-8912-42C5-80D9-0CC8EF87C3FD}"/>
    <cellStyle name="Percent 3 2 3 2" xfId="7485" xr:uid="{3BDD794C-5FA0-4DA0-98D6-D4A85037E87B}"/>
    <cellStyle name="Percent 3 2 3 3" xfId="8707" xr:uid="{2A680F65-EFD9-44B1-B7DA-69D14D448477}"/>
    <cellStyle name="Percent 3 2 4" xfId="6414" xr:uid="{0C4CADE7-F0B2-4161-950E-0D7C4E7D23E7}"/>
    <cellStyle name="Percent 3 2 5" xfId="6836" xr:uid="{C1B260E3-008A-42FF-B66E-D7641CE6FA19}"/>
    <cellStyle name="Percent 3 2 6" xfId="8497" xr:uid="{F0707519-49D1-426E-BFE2-F9B06F37C26C}"/>
    <cellStyle name="Percent 3 2 7" xfId="6200" xr:uid="{EC4DE7AC-7AE1-4622-929B-0C1EAB5FF909}"/>
    <cellStyle name="Percent 3 3" xfId="319" xr:uid="{74738AA7-715D-407A-B8F1-49382C252BCC}"/>
    <cellStyle name="Percent 3 3 2" xfId="6680" xr:uid="{BAC8C2DB-2DD1-4104-9287-D2D9A9BB5F37}"/>
    <cellStyle name="Percent 3 3 2 2" xfId="8758" xr:uid="{72FAC19F-9926-4AAD-BFB4-05CE82155B37}"/>
    <cellStyle name="Percent 3 3 3" xfId="6465" xr:uid="{F62638DC-7EDF-4BDB-BFAB-AED0B99C8ADA}"/>
    <cellStyle name="Percent 3 3 4" xfId="6884" xr:uid="{C9954C49-9666-4071-9FD3-70FA2ADED04C}"/>
    <cellStyle name="Percent 3 3 5" xfId="8548" xr:uid="{161C857D-D8B4-4B60-AD11-3AEA4D4E8CF6}"/>
    <cellStyle name="Percent 3 3 6" xfId="11702" xr:uid="{621844F8-4533-414C-B4CE-C0F5D36BBA05}"/>
    <cellStyle name="Percent 3 3 7" xfId="6251" xr:uid="{13D73F2A-3503-4469-8AF9-1F7395242537}"/>
    <cellStyle name="Percent 3 4" xfId="306" xr:uid="{AFA0AFF2-64B2-4D40-A1C6-ABDF24703204}"/>
    <cellStyle name="Percent 3 4 2" xfId="7022" xr:uid="{21EFF5C1-CAAF-4564-8917-786E7595902E}"/>
    <cellStyle name="Percent 3 4 3" xfId="8651" xr:uid="{3F568506-FEF6-4BA6-900E-97775863AD0A}"/>
    <cellStyle name="Percent 3 4 4" xfId="6573" xr:uid="{A442A8F1-05F9-4010-BF13-B76563E07D97}"/>
    <cellStyle name="Percent 3 5" xfId="6358" xr:uid="{C6D760B3-0948-4FCE-9832-8A0EBC2D7F13}"/>
    <cellStyle name="Percent 3 5 2" xfId="7045" xr:uid="{DA9844C4-C330-496A-B7D5-BFDC4ACC286E}"/>
    <cellStyle name="Percent 3 6" xfId="7294" xr:uid="{7E757E95-F1BD-4CA6-8A56-5787C278C901}"/>
    <cellStyle name="Percent 3 7" xfId="6783" xr:uid="{E623C62E-6A8B-4486-AA52-79C121DD9B57}"/>
    <cellStyle name="Percent 3 8" xfId="8441" xr:uid="{308DF242-98E7-4519-A0BF-9C89E82F6A31}"/>
    <cellStyle name="Percent 3 9" xfId="6136" xr:uid="{63F196A8-C6D4-4E2F-A763-9BA4BF852C0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4" xfId="11711" xr:uid="{02CDA9B7-9B17-403C-B287-AE682F2CC6FF}"/>
    <cellStyle name="Percent 5 2 5" xfId="6760" xr:uid="{B3DDA671-0497-4C3A-A5D3-40D17B59069F}"/>
    <cellStyle name="Percent 5 3" xfId="6545" xr:uid="{8C57E838-7758-4143-AC0C-6490B868D087}"/>
    <cellStyle name="Percent 5 4" xfId="6960" xr:uid="{17E858A8-2242-4218-B121-D65D99DED814}"/>
    <cellStyle name="Percent 5 5" xfId="8628" xr:uid="{6A35D6A5-4F25-4F8C-BB84-7DAA15674DF8}"/>
    <cellStyle name="Percent 5 6" xfId="6331" xr:uid="{783AB09A-ECD5-4B45-B766-FC7873EBD7A3}"/>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1" xfId="10416" xr:uid="{53D21789-DCB8-408C-9DE3-0D6CD823D4B8}"/>
    <cellStyle name="Pre-inputted cells 12" xfId="16113" xr:uid="{C6BEEA9C-4C81-45A5-9833-F30D53CAB09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3" xfId="15457" xr:uid="{CD09322D-7D86-4F63-8892-4D138EFB152F}"/>
    <cellStyle name="Pre-inputted cells 2 2 2 3" xfId="13883" xr:uid="{77A8B650-9A95-4B60-9DCB-DCFD911510F0}"/>
    <cellStyle name="Pre-inputted cells 2 2 2 4" xfId="12961" xr:uid="{C114311E-9819-4592-A632-B85B74CCF852}"/>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3" xfId="15952" xr:uid="{07AB5F06-2398-4397-B911-5C8D8B2E063F}"/>
    <cellStyle name="Pre-inputted cells 2 2 3 3" xfId="14501" xr:uid="{DBC53021-1D9A-40D0-AC72-19AC7BDA20B5}"/>
    <cellStyle name="Pre-inputted cells 2 2 3 4" xfId="9181" xr:uid="{033FCBD2-F16C-4A2E-9F8E-F8C376CA9262}"/>
    <cellStyle name="Pre-inputted cells 2 2 4" xfId="11832" xr:uid="{3843BEE2-6604-45F6-A552-1F476A0CFBE8}"/>
    <cellStyle name="Pre-inputted cells 2 2 4 2" xfId="16692" xr:uid="{77B0BF66-B0E5-4DE2-B7FF-064A75E80424}"/>
    <cellStyle name="Pre-inputted cells 2 2 5" xfId="10418" xr:uid="{64F387D4-7A8C-4ED0-938A-B55870F27D90}"/>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3" xfId="15456" xr:uid="{F4817915-C0C1-4B99-BD06-76F7A7C99AE1}"/>
    <cellStyle name="Pre-inputted cells 2 3 3" xfId="13882" xr:uid="{850452BC-BF8D-40EE-9072-8172D564616B}"/>
    <cellStyle name="Pre-inputted cells 2 3 4" xfId="13155" xr:uid="{315588A2-B7FA-4C14-A314-DFB1FB9DC86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3" xfId="15951" xr:uid="{6FE37197-452E-4826-995A-B2DC518C4531}"/>
    <cellStyle name="Pre-inputted cells 2 4 3" xfId="14500" xr:uid="{6F5D1C7A-6F74-42BE-9F20-35CA245239F1}"/>
    <cellStyle name="Pre-inputted cells 2 4 4" xfId="13810" xr:uid="{629E1F2A-9AC5-4081-AFE6-F229048444E3}"/>
    <cellStyle name="Pre-inputted cells 2 5" xfId="11831" xr:uid="{42175993-BAA8-4F9C-A0DD-BEB99D2613DD}"/>
    <cellStyle name="Pre-inputted cells 2 5 2" xfId="16691" xr:uid="{E738CBC1-FA62-4D96-A22C-20665D5812AC}"/>
    <cellStyle name="Pre-inputted cells 2 6" xfId="10417" xr:uid="{2397E477-146F-4DF9-83C2-BFB5CFCD5BB6}"/>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3" xfId="15459" xr:uid="{697FE52E-8B2E-4983-AE1F-505DC10CC71A}"/>
    <cellStyle name="Pre-inputted cells 3 2 2 3" xfId="13885" xr:uid="{223A7F31-A5FE-4A11-9141-EDEAE54CFD99}"/>
    <cellStyle name="Pre-inputted cells 3 2 2 4" xfId="13690" xr:uid="{34126FD5-E80E-4244-B7BA-DAC6A6A142C4}"/>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3" xfId="15954" xr:uid="{F5012128-57DA-4933-BA0F-3D3B7D5C3913}"/>
    <cellStyle name="Pre-inputted cells 3 2 3 3" xfId="14503" xr:uid="{F43F5C62-AB6E-454F-8B26-7F2A927B3196}"/>
    <cellStyle name="Pre-inputted cells 3 2 3 4" xfId="14474" xr:uid="{ED47A079-5593-46C0-92AC-3DF5176DA94A}"/>
    <cellStyle name="Pre-inputted cells 3 2 4" xfId="11834" xr:uid="{ADD58F79-DBCF-45BE-8AAA-B52E47F7F764}"/>
    <cellStyle name="Pre-inputted cells 3 2 4 2" xfId="16694" xr:uid="{32B4E079-FCCF-4CBD-9ADB-8251FA6EA3E5}"/>
    <cellStyle name="Pre-inputted cells 3 2 5" xfId="10420" xr:uid="{ACB5BF40-7A24-462B-8D58-7190558E363E}"/>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3" xfId="15458" xr:uid="{8A6D54FD-1254-4CC9-8148-994BE128A182}"/>
    <cellStyle name="Pre-inputted cells 3 3 3" xfId="13884" xr:uid="{6E18D158-6F99-4C44-91B2-508D582A9D48}"/>
    <cellStyle name="Pre-inputted cells 3 3 4" xfId="9066" xr:uid="{9FE07A62-1615-483B-A3A5-B488A6A78732}"/>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3" xfId="15953" xr:uid="{96821B3E-00B3-4DBA-B87B-CEE735369653}"/>
    <cellStyle name="Pre-inputted cells 3 4 3" xfId="14502" xr:uid="{815E2C21-4F26-4D6E-B4DD-B5494D44C2CE}"/>
    <cellStyle name="Pre-inputted cells 3 4 4" xfId="13809" xr:uid="{E7F56578-1131-4D3D-8165-A5008D6F8C1D}"/>
    <cellStyle name="Pre-inputted cells 3 5" xfId="11833" xr:uid="{65C05EB6-5D2D-4F51-9043-D5CB1E2C7EB0}"/>
    <cellStyle name="Pre-inputted cells 3 5 2" xfId="16693" xr:uid="{69E186F5-E599-4E73-9E4F-2AAA7D99E75B}"/>
    <cellStyle name="Pre-inputted cells 3 6" xfId="10419" xr:uid="{DAD96B5C-F85F-4550-8290-76F10E72A4B1}"/>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3" xfId="15461" xr:uid="{13A58830-559D-48C3-8C7B-65A73911AD9E}"/>
    <cellStyle name="Pre-inputted cells 4 2 2 3" xfId="13887" xr:uid="{F0DA3D38-1F5D-4414-BE0F-AF323E6A6431}"/>
    <cellStyle name="Pre-inputted cells 4 2 2 4" xfId="13344" xr:uid="{AF239B0F-8363-4E26-9EF9-C81AAE6605D1}"/>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3" xfId="15956" xr:uid="{2FB9923B-FFAA-4A46-8059-0C909BFEB36A}"/>
    <cellStyle name="Pre-inputted cells 4 2 3 3" xfId="14505" xr:uid="{61EC4EA7-4691-4E91-94ED-243511A2D331}"/>
    <cellStyle name="Pre-inputted cells 4 2 3 4" xfId="9183" xr:uid="{F535F1C3-99BB-4A28-8A49-EF5AEA195C35}"/>
    <cellStyle name="Pre-inputted cells 4 2 4" xfId="11836" xr:uid="{C9628C0E-66F9-4FE4-8E5C-A1CEB48AFEA7}"/>
    <cellStyle name="Pre-inputted cells 4 2 4 2" xfId="16696" xr:uid="{6979A833-C9C7-4153-967D-2AE4E30DB854}"/>
    <cellStyle name="Pre-inputted cells 4 2 5" xfId="10422" xr:uid="{359D2807-96F2-498A-B94E-AF82E6260BAF}"/>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3" xfId="15460" xr:uid="{EBFEA544-2774-470A-A6E4-06133A4B1912}"/>
    <cellStyle name="Pre-inputted cells 4 3 3" xfId="13886" xr:uid="{5B1BE1A9-A1E3-4460-9727-CAD089D14A8B}"/>
    <cellStyle name="Pre-inputted cells 4 3 4" xfId="14653" xr:uid="{BF7B4A59-4EFD-429B-A1BB-2CFA779B3914}"/>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3" xfId="15955" xr:uid="{9B0FE85A-1140-4E9B-BACC-6165321A5807}"/>
    <cellStyle name="Pre-inputted cells 4 4 3" xfId="14504" xr:uid="{6DAAEA00-F2D9-414D-81CD-6577F9BFFEDA}"/>
    <cellStyle name="Pre-inputted cells 4 4 4" xfId="9182" xr:uid="{E8F37BD7-E431-4834-AF5A-7C11EE908A27}"/>
    <cellStyle name="Pre-inputted cells 4 5" xfId="11835" xr:uid="{A79609F3-2C3B-498C-A42F-6C948E04F488}"/>
    <cellStyle name="Pre-inputted cells 4 5 2" xfId="16695" xr:uid="{8287166B-D5C4-444D-8EAA-B03104BADFE5}"/>
    <cellStyle name="Pre-inputted cells 4 6" xfId="10421" xr:uid="{C853F903-7391-4002-80C6-5E473BD88B83}"/>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3" xfId="15591" xr:uid="{FD1D11A2-83B0-4401-BB29-B39DF453FB5A}"/>
    <cellStyle name="Pre-inputted cells 5 2 2 2 3" xfId="14019" xr:uid="{1EF0B0E3-B2F8-42E4-910B-6FA1333EA926}"/>
    <cellStyle name="Pre-inputted cells 5 2 2 2 4" xfId="13330" xr:uid="{774FEB0B-C8A9-44AD-9929-62A377941ACC}"/>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3" xfId="15959" xr:uid="{74D74697-13D0-40D2-815E-9F9DBCA55501}"/>
    <cellStyle name="Pre-inputted cells 5 2 2 3 3" xfId="14508" xr:uid="{D29B21BD-D03E-4285-9419-AF2C3D7BDA00}"/>
    <cellStyle name="Pre-inputted cells 5 2 2 3 4" xfId="9205" xr:uid="{7B613420-AF77-4262-BC9B-B98A67585757}"/>
    <cellStyle name="Pre-inputted cells 5 2 2 4" xfId="11932" xr:uid="{E26C01AA-F26F-4352-B1F1-7CC4965DBCA1}"/>
    <cellStyle name="Pre-inputted cells 5 2 2 4 2" xfId="16783" xr:uid="{E41982EA-F17F-4D60-A04F-DDE561AB16EE}"/>
    <cellStyle name="Pre-inputted cells 5 2 2 5" xfId="10570" xr:uid="{A82D3FA2-3FA9-4922-8D81-457FA6BB277D}"/>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3" xfId="15463" xr:uid="{1CEC4246-4458-4B37-8238-4A0322F53DED}"/>
    <cellStyle name="Pre-inputted cells 5 2 3 3" xfId="13889" xr:uid="{CD4B9FEB-61E4-4260-86B2-148A355C256E}"/>
    <cellStyle name="Pre-inputted cells 5 2 3 4" xfId="15224" xr:uid="{48AFBBFC-C50D-4750-AC95-338654DA96BD}"/>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3" xfId="15958" xr:uid="{BE756138-2BBE-4BE0-B223-09B3CCE1CF9F}"/>
    <cellStyle name="Pre-inputted cells 5 2 4 3" xfId="14507" xr:uid="{B1A598EB-7363-4132-AD73-B8B8E8FE6B46}"/>
    <cellStyle name="Pre-inputted cells 5 2 4 4" xfId="9185" xr:uid="{8D9A95D9-3C61-4F58-B37B-E99022002847}"/>
    <cellStyle name="Pre-inputted cells 5 2 5" xfId="11838" xr:uid="{E6FD2EC4-2132-4EAB-9E41-B69D7D3D147A}"/>
    <cellStyle name="Pre-inputted cells 5 2 5 2" xfId="16698" xr:uid="{DFA4B457-D046-4A7D-9249-146236069A24}"/>
    <cellStyle name="Pre-inputted cells 5 2 6" xfId="10424" xr:uid="{9542674C-E7BF-47B1-8A06-0471BE773022}"/>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3" xfId="15462" xr:uid="{21C6FD9C-A033-4541-B6F3-61527136DA0F}"/>
    <cellStyle name="Pre-inputted cells 5 3 3" xfId="13888" xr:uid="{765FFF5D-AB68-4591-B8BB-97FC76FD3679}"/>
    <cellStyle name="Pre-inputted cells 5 3 4" xfId="14585" xr:uid="{20ACC4D5-FE6C-4AE0-985C-8EFF3AFE030C}"/>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3" xfId="15957" xr:uid="{AFCA1EBF-450B-4247-A318-44121EDAE3D1}"/>
    <cellStyle name="Pre-inputted cells 5 4 3" xfId="14506" xr:uid="{76CF7550-C9DD-42D7-BE0F-CD5958164081}"/>
    <cellStyle name="Pre-inputted cells 5 4 4" xfId="9184" xr:uid="{A33B8327-243E-4774-A041-F6957C492CB4}"/>
    <cellStyle name="Pre-inputted cells 5 5" xfId="11837" xr:uid="{6449535D-7213-4CCE-B86E-A96E02BBDB45}"/>
    <cellStyle name="Pre-inputted cells 5 5 2" xfId="16697" xr:uid="{E85CB105-AD73-4EA9-980A-5B078D45B885}"/>
    <cellStyle name="Pre-inputted cells 5 6" xfId="10423" xr:uid="{6664FF12-BF16-4CEE-8F58-133488798AF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3" xfId="15592" xr:uid="{46E41A61-4CCC-411D-B38D-27F8EEF88B9C}"/>
    <cellStyle name="Pre-inputted cells 6 2 2 3" xfId="14020" xr:uid="{58279234-3920-4F14-88B1-4B941F93316C}"/>
    <cellStyle name="Pre-inputted cells 6 2 2 4" xfId="14579" xr:uid="{699F353D-93C4-4839-BE09-6349C72E0D31}"/>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3" xfId="15961" xr:uid="{679B32CD-5DB7-43FC-B06B-12250F5C4D6B}"/>
    <cellStyle name="Pre-inputted cells 6 2 3 3" xfId="14510" xr:uid="{197FDA76-F745-4E71-A8B0-6C3C6BB668C1}"/>
    <cellStyle name="Pre-inputted cells 6 2 3 4" xfId="9256" xr:uid="{8247C3A3-9689-4BEC-9704-D6D1CC036881}"/>
    <cellStyle name="Pre-inputted cells 6 2 4" xfId="11933" xr:uid="{ED6E213F-85F4-4DEF-856B-E62E44463623}"/>
    <cellStyle name="Pre-inputted cells 6 2 4 2" xfId="16784" xr:uid="{98B6062B-0B00-4340-9FAB-7D0A66210242}"/>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3" xfId="15435" xr:uid="{577F5281-7DAB-40B7-921C-13D6BB3D805A}"/>
    <cellStyle name="Pre-inputted cells 6 3 3" xfId="13814" xr:uid="{ED876783-A19A-4BE3-B559-BBFBA9608F89}"/>
    <cellStyle name="Pre-inputted cells 6 3 4" xfId="13565" xr:uid="{8B96B184-9F1C-4E9B-9E55-16E0FF3DC992}"/>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3" xfId="15960" xr:uid="{1FF0AE56-CDC2-480E-BC0C-565B45227FF8}"/>
    <cellStyle name="Pre-inputted cells 6 4 3" xfId="14509" xr:uid="{56A44434-15D9-4E07-ABFF-0C984C915A44}"/>
    <cellStyle name="Pre-inputted cells 6 4 4" xfId="9255" xr:uid="{8DC450C2-6F8B-49A4-88B3-92B988AC4757}"/>
    <cellStyle name="Pre-inputted cells 6 5" xfId="11742" xr:uid="{26B22DCE-36DC-4582-9631-D09E0E284D28}"/>
    <cellStyle name="Pre-inputted cells 6 5 2" xfId="16602" xr:uid="{83B1652F-A84A-4044-8311-42FF806894C6}"/>
    <cellStyle name="Pre-inputted cells 6 6" xfId="10313" xr:uid="{80536E20-08D2-45D5-9DDA-6A47ADF8EA42}"/>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3" xfId="15593" xr:uid="{572E7345-677E-4A24-9D7D-E7B206EF46D9}"/>
    <cellStyle name="Pre-inputted cells 7 2 2 3" xfId="14021" xr:uid="{7BA011D3-98C0-4B01-951B-787538735A05}"/>
    <cellStyle name="Pre-inputted cells 7 2 2 4" xfId="15218" xr:uid="{51197C1C-72E4-4FC3-AFD5-9957E27CD963}"/>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3" xfId="15963" xr:uid="{D8CE713E-4AA6-489B-AC03-5D84FD212EAC}"/>
    <cellStyle name="Pre-inputted cells 7 2 3 3" xfId="14512" xr:uid="{9E81104D-39A9-491C-9F84-4DB5AD2D6E70}"/>
    <cellStyle name="Pre-inputted cells 7 2 3 4" xfId="14473" xr:uid="{69D26D43-86E7-4BFB-A2BE-57D4FE82FB32}"/>
    <cellStyle name="Pre-inputted cells 7 2 4" xfId="11934" xr:uid="{B4E3163F-73D0-44EB-9AEE-C602F6E6D7B5}"/>
    <cellStyle name="Pre-inputted cells 7 2 4 2" xfId="16785" xr:uid="{1EBCFE15-7443-4AC8-9F48-6DFC49E5630E}"/>
    <cellStyle name="Pre-inputted cells 7 2 5" xfId="10571" xr:uid="{2BA181C5-11D6-4CDB-86B0-AAE285664E01}"/>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3" xfId="15464" xr:uid="{713A239A-6A51-4521-8261-57CEFE2C0C70}"/>
    <cellStyle name="Pre-inputted cells 7 3 3" xfId="13890" xr:uid="{55ABA6FC-73E7-4246-88D1-97F4FA4B384C}"/>
    <cellStyle name="Pre-inputted cells 7 3 4" xfId="13008" xr:uid="{5BAD839C-FC47-4C5E-8C00-00882BF39781}"/>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3" xfId="15962" xr:uid="{8302EA44-5727-4625-8EC0-32C0A24A6218}"/>
    <cellStyle name="Pre-inputted cells 7 4 3" xfId="14511" xr:uid="{F905EC19-446C-4348-B5EC-55B7EF5BC8EA}"/>
    <cellStyle name="Pre-inputted cells 7 4 4" xfId="9257" xr:uid="{5C239283-BC9E-4B36-9F3B-DBAEF7934A0F}"/>
    <cellStyle name="Pre-inputted cells 7 5" xfId="11839" xr:uid="{6385E107-FC62-455D-9167-FA236A2C953E}"/>
    <cellStyle name="Pre-inputted cells 7 5 2" xfId="16699" xr:uid="{9A55328B-50A8-4FFD-8E6B-818F2A677CCE}"/>
    <cellStyle name="Pre-inputted cells 7 6" xfId="10425" xr:uid="{1326EF0F-BE07-4F5E-8568-BF24EBE5ABA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3" xfId="15455" xr:uid="{04B78ECA-5193-4154-B746-5C3B699C59F7}"/>
    <cellStyle name="Pre-inputted cells 8 3" xfId="13881" xr:uid="{544A9826-37C0-4243-A6C0-04A0C085A73C}"/>
    <cellStyle name="Pre-inputted cells 8 4" xfId="15066" xr:uid="{D0E4190B-AC81-498F-B570-354739FE9DE6}"/>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3" xfId="15950" xr:uid="{53F979E1-B9DC-45C3-BC47-50F994F72756}"/>
    <cellStyle name="Pre-inputted cells 9 3" xfId="14499" xr:uid="{30999AC9-2CD7-400C-A319-CA50A20C6325}"/>
    <cellStyle name="Pre-inputted cells 9 4" xfId="9180" xr:uid="{40789C70-2885-4696-912F-4A84A93DF82C}"/>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3" xfId="15964" xr:uid="{BB8ED7CC-1CF1-4745-A6EA-F6F6E30B948D}"/>
    <cellStyle name="RIGs input cells 10 3" xfId="14513" xr:uid="{F7381FE2-0441-456A-A59D-9A31FFD6AF93}"/>
    <cellStyle name="RIGs input cells 10 4" xfId="12984" xr:uid="{51FADE80-9F5A-42F7-BB3E-05901E66172C}"/>
    <cellStyle name="RIGs input cells 11" xfId="11840" xr:uid="{15A28128-3EA5-43D2-8F16-C4482BCB4D16}"/>
    <cellStyle name="RIGs input cells 11 2" xfId="16700" xr:uid="{9A4511C5-9F80-4E82-85B9-73ECA30F50B8}"/>
    <cellStyle name="RIGs input cells 12" xfId="10426" xr:uid="{A35E1C1F-1DD9-40C1-9B39-3ED331E7131D}"/>
    <cellStyle name="RIGs input cells 13" xfId="16114" xr:uid="{2B8F1D50-8FF9-433D-A877-AC3529075D78}"/>
    <cellStyle name="RIGs input cells 2" xfId="5637" xr:uid="{0AFB8715-E583-46E4-B0F6-C7B05FEDA511}"/>
    <cellStyle name="RIGs input cells 2 10" xfId="16115" xr:uid="{16D03683-45FD-4D21-97C3-9D1A2F8F98BD}"/>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3" xfId="15468" xr:uid="{DB81EDB9-0BAE-4B60-AF93-D6A398FAF6FC}"/>
    <cellStyle name="RIGs input cells 2 2 2 2 3" xfId="13894" xr:uid="{90A7FFCF-E240-4DB2-951E-CBAB5AD2FF9B}"/>
    <cellStyle name="RIGs input cells 2 2 2 2 4" xfId="13839" xr:uid="{4BE0DFB1-9489-46D5-A10C-C29C19C587DF}"/>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3" xfId="15967" xr:uid="{96E3424F-79D5-4A84-B8A7-0653122827F8}"/>
    <cellStyle name="RIGs input cells 2 2 2 3 3" xfId="14516" xr:uid="{CC0FA521-30C4-450E-AAC6-33B0A7AB36DC}"/>
    <cellStyle name="RIGs input cells 2 2 2 3 4" xfId="9259" xr:uid="{6635C34C-947B-4C78-9734-8B9A7EDE9D9A}"/>
    <cellStyle name="RIGs input cells 2 2 2 4" xfId="11843" xr:uid="{3CD4074A-9CE3-45A1-BA9D-456F53C05C19}"/>
    <cellStyle name="RIGs input cells 2 2 2 4 2" xfId="16703" xr:uid="{29DB6ACB-E9A5-4342-81E4-F9EAC7350E0B}"/>
    <cellStyle name="RIGs input cells 2 2 2 5" xfId="10429" xr:uid="{C5446840-6355-4D00-9487-22291D0BD0A6}"/>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3" xfId="15467" xr:uid="{95CD0252-C97A-4D37-A44D-393938983BF7}"/>
    <cellStyle name="RIGs input cells 2 2 3 3" xfId="13893" xr:uid="{A9A50B05-456A-4D50-975C-B4F1F0F75F05}"/>
    <cellStyle name="RIGs input cells 2 2 3 4" xfId="13107" xr:uid="{3E73BE61-6ECD-4384-8D53-13A21DD71895}"/>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3" xfId="15966" xr:uid="{F9108908-8CE3-453D-8F88-BD277FDD70ED}"/>
    <cellStyle name="RIGs input cells 2 2 4 3" xfId="14515" xr:uid="{DE5F9CC8-84A3-4C5C-8CC7-9C3581524AC4}"/>
    <cellStyle name="RIGs input cells 2 2 4 4" xfId="9258" xr:uid="{E87BD1B4-EC56-4C7E-B61B-E268D6004667}"/>
    <cellStyle name="RIGs input cells 2 2 5" xfId="11842" xr:uid="{7D610210-D2A8-46B6-87B1-D79C67C64BDC}"/>
    <cellStyle name="RIGs input cells 2 2 5 2" xfId="16702" xr:uid="{BC866D10-DD76-401D-8F5B-DF8786C0360D}"/>
    <cellStyle name="RIGs input cells 2 2 6" xfId="10428" xr:uid="{47104EB5-AF11-4325-AC33-CC50414E8156}"/>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3" xfId="15469" xr:uid="{C9C0D54D-400A-4F0C-BEC8-FBA69114957D}"/>
    <cellStyle name="RIGs input cells 2 3 2 3" xfId="13895" xr:uid="{105213E7-1F06-48E0-BB1D-EE7C4F1160FF}"/>
    <cellStyle name="RIGs input cells 2 3 2 4" xfId="13563" xr:uid="{FEDDA51F-B7CB-446B-B6C4-1AB137CBEEF5}"/>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3" xfId="15968" xr:uid="{4B7A3FB2-3BE4-4899-A813-3735090DB8C8}"/>
    <cellStyle name="RIGs input cells 2 3 3 3" xfId="14517" xr:uid="{78C2BE61-2A52-45E3-8139-E0BC012C79D0}"/>
    <cellStyle name="RIGs input cells 2 3 3 4" xfId="15259" xr:uid="{D0243519-76E2-4C83-87F4-328E0E858DE1}"/>
    <cellStyle name="RIGs input cells 2 3 4" xfId="11844" xr:uid="{A29D6A5E-FF75-420D-B9F3-EFAA4B5DA5CE}"/>
    <cellStyle name="RIGs input cells 2 3 4 2" xfId="16704" xr:uid="{6A494618-DBFE-4E20-AC63-937F45B47F9B}"/>
    <cellStyle name="RIGs input cells 2 3 5" xfId="10430" xr:uid="{B186BA9F-3A14-4F85-B903-8126AEA0E614}"/>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3" xfId="15466" xr:uid="{5A9309EF-6AE4-4AEC-A38A-A3FDD0A3886B}"/>
    <cellStyle name="RIGs input cells 2 4 3" xfId="13892" xr:uid="{420774D7-3FEE-4F5D-B3C8-047EE5F48F8B}"/>
    <cellStyle name="RIGs input cells 2 4 4" xfId="14955" xr:uid="{3AE86D99-9D87-4306-978E-0FE9762E41A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3" xfId="15965" xr:uid="{12FBA98B-582E-40E2-8532-1087C28C5C12}"/>
    <cellStyle name="RIGs input cells 2 5 3" xfId="14514" xr:uid="{6BFB87D7-E504-447A-9A09-64FCD528DD31}"/>
    <cellStyle name="RIGs input cells 2 5 4" xfId="13808" xr:uid="{7BC69260-EA96-49E0-A1A3-DD25EDD7E6D0}"/>
    <cellStyle name="RIGs input cells 2 6" xfId="11841" xr:uid="{83E4D714-D43C-4253-BEEC-FB0586C509F6}"/>
    <cellStyle name="RIGs input cells 2 6 2" xfId="16701" xr:uid="{849B5B61-E2A4-4A21-8E1A-88A186ED90C0}"/>
    <cellStyle name="RIGs input cells 2 7" xfId="10427" xr:uid="{34000ADD-B36B-4A66-A5DB-759E3553F935}"/>
    <cellStyle name="RIGs input cells 2 8" xfId="12931" xr:uid="{C1B18130-921E-4C79-8B57-020AAC5C325D}"/>
    <cellStyle name="RIGs input cells 2 9" xfId="8947" xr:uid="{54E5581D-34C1-4C30-85C7-68BFD8C1EA2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3" xfId="15472" xr:uid="{C3938E01-B582-47A6-BCE5-D925FF00C06D}"/>
    <cellStyle name="RIGs input cells 3 2 2 2 3" xfId="13898" xr:uid="{E93955E8-8B31-451C-B12F-79048EC6D9C2}"/>
    <cellStyle name="RIGs input cells 3 2 2 2 4" xfId="14363" xr:uid="{9658316D-4887-4C28-B8D7-A07675DC30D0}"/>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3" xfId="15971" xr:uid="{74F8E6B8-3F53-4019-892A-14FC4452DC93}"/>
    <cellStyle name="RIGs input cells 3 2 2 3 3" xfId="14520" xr:uid="{5C6D8CED-5644-46FE-A275-32794656586C}"/>
    <cellStyle name="RIGs input cells 3 2 2 3 4" xfId="15262" xr:uid="{EC80A63F-1CAC-4411-8E29-624F9C37B205}"/>
    <cellStyle name="RIGs input cells 3 2 2 4" xfId="11847" xr:uid="{2C153ABE-8F81-4222-89A8-BDB9BB79E73A}"/>
    <cellStyle name="RIGs input cells 3 2 2 4 2" xfId="16707" xr:uid="{6C7BF539-B2C2-4928-AD09-A9E9643658A4}"/>
    <cellStyle name="RIGs input cells 3 2 2 5" xfId="10433" xr:uid="{396920FC-4055-4E7D-A2BF-E87B2BA6C270}"/>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3" xfId="15471" xr:uid="{DB5B6EFA-CEFB-4742-AA25-A1BC1D0AD8DB}"/>
    <cellStyle name="RIGs input cells 3 2 3 3" xfId="13897" xr:uid="{B3DCC5ED-327A-4023-88F9-964DFD8142F4}"/>
    <cellStyle name="RIGs input cells 3 2 3 4" xfId="13057" xr:uid="{4BACA267-A192-4E4B-BD6B-ADCE2EC49BA9}"/>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3" xfId="15970" xr:uid="{3D072501-EBC3-49B1-8581-E8E2D63A7DFD}"/>
    <cellStyle name="RIGs input cells 3 2 4 3" xfId="14519" xr:uid="{D6D85A2A-4256-45BA-912A-51A65DBCA3D6}"/>
    <cellStyle name="RIGs input cells 3 2 4 4" xfId="15261" xr:uid="{268CD2FB-EF14-418C-AFEA-3502983ED377}"/>
    <cellStyle name="RIGs input cells 3 2 5" xfId="11846" xr:uid="{BC4804A4-44C3-45EC-94EF-2F76E908F9B0}"/>
    <cellStyle name="RIGs input cells 3 2 5 2" xfId="16706" xr:uid="{807A9D0C-B71F-4F91-8B6F-988FAA66FFE0}"/>
    <cellStyle name="RIGs input cells 3 2 6" xfId="10432" xr:uid="{CAC0A431-9286-4280-8444-9BB0B5438F77}"/>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3" xfId="15473" xr:uid="{FADCC578-E444-47DB-8B26-1E9AFBA6171F}"/>
    <cellStyle name="RIGs input cells 3 3 2 3" xfId="13899" xr:uid="{981F036E-4893-4138-87D1-1716A37828EB}"/>
    <cellStyle name="RIGs input cells 3 3 2 4" xfId="15065" xr:uid="{2588C926-C395-454A-926B-63269DF5FF94}"/>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3" xfId="15972" xr:uid="{022B1909-7A9C-4F35-A452-6923C91C1448}"/>
    <cellStyle name="RIGs input cells 3 3 3 3" xfId="14521" xr:uid="{F7293BEE-4ADF-4810-A944-1B3D7FFE3985}"/>
    <cellStyle name="RIGs input cells 3 3 3 4" xfId="15263" xr:uid="{12BBA4EA-E360-434C-A227-282F425817FF}"/>
    <cellStyle name="RIGs input cells 3 3 4" xfId="11848" xr:uid="{BE7A6E39-EF4F-43F4-B7F0-9D358AD3B653}"/>
    <cellStyle name="RIGs input cells 3 3 4 2" xfId="16708" xr:uid="{4B8B6A37-3722-4187-A66D-57E5F2388597}"/>
    <cellStyle name="RIGs input cells 3 3 5" xfId="10434" xr:uid="{387EB68C-712C-461C-9750-B35B2BE83AF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3" xfId="15470" xr:uid="{D361CB17-D9FC-4807-9D09-71A3E1B86FEE}"/>
    <cellStyle name="RIGs input cells 3 4 3" xfId="13896" xr:uid="{20412CF6-226F-4F57-A5CE-4473E69047AD}"/>
    <cellStyle name="RIGs input cells 3 4 4" xfId="14734" xr:uid="{E8D1D3E8-92B2-4267-B9C0-55D7446FCCC0}"/>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3" xfId="15969" xr:uid="{40E95621-C845-4C46-8A93-3E5FBFFE880A}"/>
    <cellStyle name="RIGs input cells 3 5 3" xfId="14518" xr:uid="{6622CE39-16C8-4985-A83A-B81CB329DC50}"/>
    <cellStyle name="RIGs input cells 3 5 4" xfId="15260" xr:uid="{69002B24-A551-4BA0-8308-8CF641786FED}"/>
    <cellStyle name="RIGs input cells 3 6" xfId="11845" xr:uid="{934334D5-8240-42D9-9A1B-5D1A6C2F5E8C}"/>
    <cellStyle name="RIGs input cells 3 6 2" xfId="16705" xr:uid="{E4042729-4B0A-4A38-AC23-875648A9DEF2}"/>
    <cellStyle name="RIGs input cells 3 7" xfId="10431" xr:uid="{0B41159E-8880-44CD-852B-A6904A2DFE0C}"/>
    <cellStyle name="RIGs input cells 3 8" xfId="12932" xr:uid="{861828F8-5F71-4AC6-923A-DB60072C0149}"/>
    <cellStyle name="RIGs input cells 3 9" xfId="8948" xr:uid="{B30415D1-7170-486F-BDCE-BECEF47601C5}"/>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3" xfId="15975" xr:uid="{1965910B-8017-4DD6-9F59-59596AD95F89}"/>
    <cellStyle name="RIGs input cells 4 2 2 2 3" xfId="14524" xr:uid="{316EBE35-0447-4262-803D-0FDCB86FEDF0}"/>
    <cellStyle name="RIGs input cells 4 2 2 2 4" xfId="15266" xr:uid="{5E612481-ECA2-4C02-8B20-DBBFD0365324}"/>
    <cellStyle name="RIGs input cells 4 2 2 3" xfId="12072" xr:uid="{267101A4-9CE7-4D9C-98E0-704B51A71DBB}"/>
    <cellStyle name="RIGs input cells 4 2 2 3 2" xfId="14796" xr:uid="{412C57C7-6195-4499-8B1A-1A45F9FF2E8C}"/>
    <cellStyle name="RIGs input cells 4 2 2 3 3" xfId="15475" xr:uid="{CFC34BB0-CD31-4D64-BE35-CBA87457E6AF}"/>
    <cellStyle name="RIGs input cells 4 2 2 4" xfId="13901" xr:uid="{105023A4-8F56-4CB8-8AD5-9D704984656C}"/>
    <cellStyle name="RIGs input cells 4 2 2 5" xfId="12960" xr:uid="{7A154347-CB2D-4DA6-ADAC-AC05E80C364F}"/>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3" xfId="15974" xr:uid="{FA4EDCBA-A957-4F70-89CC-77B27356D496}"/>
    <cellStyle name="RIGs input cells 4 2 3 3" xfId="14523" xr:uid="{F89804D5-0672-42C9-96A2-28C958E3A815}"/>
    <cellStyle name="RIGs input cells 4 2 3 4" xfId="15265" xr:uid="{7AF650BE-EABD-4488-AA4E-0D29B8C63E8B}"/>
    <cellStyle name="RIGs input cells 4 2 4" xfId="11850" xr:uid="{419CAD62-7053-491F-84BC-F6F8895B4FCC}"/>
    <cellStyle name="RIGs input cells 4 2 4 2" xfId="16710" xr:uid="{96C5B16F-691F-436C-A2E7-3A8E86952441}"/>
    <cellStyle name="RIGs input cells 4 2 5" xfId="10436" xr:uid="{2E7E9BDD-D60C-4F94-BC83-2FFEE37EFBD6}"/>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3" xfId="15474" xr:uid="{78058FF2-113C-453B-AB25-504F41207F6A}"/>
    <cellStyle name="RIGs input cells 4 3 3" xfId="13900" xr:uid="{9D8C2453-0C9E-471B-B44E-DD5805FA60F3}"/>
    <cellStyle name="RIGs input cells 4 3 4" xfId="13154" xr:uid="{D334D5A4-AF42-498E-B1DF-DE9FE326BCAD}"/>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3" xfId="15973" xr:uid="{962D466D-EBE4-4F51-A7DB-FDF351CCEB62}"/>
    <cellStyle name="RIGs input cells 4 4 3" xfId="14522" xr:uid="{BD980D34-D307-4280-B361-3B05C1CA1DC2}"/>
    <cellStyle name="RIGs input cells 4 4 4" xfId="15264" xr:uid="{E8CB5BE1-CEDF-4BB3-8B5D-D4316B09CBA6}"/>
    <cellStyle name="RIGs input cells 4 5" xfId="11849" xr:uid="{B6614AAE-9DE5-4292-8AAF-CC028EA8C67E}"/>
    <cellStyle name="RIGs input cells 4 5 2" xfId="16709" xr:uid="{36C5BDC2-52D2-46D2-B0D4-DB08F3062759}"/>
    <cellStyle name="RIGs input cells 4 6" xfId="10435" xr:uid="{56A75A8B-D4F4-4B3F-B0E3-D8F8070254BE}"/>
    <cellStyle name="RIGs input cells 4_3.15 Additional Data" xfId="11450" xr:uid="{2C95B98C-939B-4884-9A66-08802B87638C}"/>
    <cellStyle name="RIGs input cells 47 2 2" xfId="7057" xr:uid="{B8E92BA7-7F66-43DA-95DC-C3C6A1B60C6A}"/>
    <cellStyle name="RIGs input cells 48" xfId="6978" xr:uid="{704FF5C0-666C-4C65-8F9D-61B88646CC96}"/>
    <cellStyle name="RIGs input cells 48 2" xfId="7002" xr:uid="{0410DDB6-43EF-4F54-B1F0-F7E805C2CF2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3" xfId="15477" xr:uid="{46826421-85C8-4DFC-A0A1-6F4780AB2680}"/>
    <cellStyle name="RIGs input cells 5 2 2 3" xfId="13903" xr:uid="{6B136B62-7964-4944-BD04-A0D9500EA0C7}"/>
    <cellStyle name="RIGs input cells 5 2 2 4" xfId="13689" xr:uid="{B07A806D-80F9-45F5-BAF9-FA87CD031740}"/>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3" xfId="15977" xr:uid="{C6E54A6A-4D88-4FDC-82A7-789F74D56531}"/>
    <cellStyle name="RIGs input cells 5 2 3 3" xfId="14526" xr:uid="{E01F7F7D-1E26-4C92-A174-F3FD58E2C45C}"/>
    <cellStyle name="RIGs input cells 5 2 3 4" xfId="15268" xr:uid="{B4A8189E-43EF-48BE-9669-A6EF572DB77D}"/>
    <cellStyle name="RIGs input cells 5 2 4" xfId="11852" xr:uid="{746C86F2-D786-46C9-B363-2AE19558A0FF}"/>
    <cellStyle name="RIGs input cells 5 2 4 2" xfId="16712" xr:uid="{FB000DC5-9B11-42A6-AB90-3DAFCB2BE900}"/>
    <cellStyle name="RIGs input cells 5 2 5" xfId="10438" xr:uid="{5C0E9096-B011-4E9E-A775-E06065086252}"/>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3" xfId="15476" xr:uid="{2C72CE68-1442-44F7-B437-B3DAA36440F2}"/>
    <cellStyle name="RIGs input cells 5 3 3" xfId="13902" xr:uid="{27B3ECD6-93C8-47A8-8C9E-B28EB5B9F3D8}"/>
    <cellStyle name="RIGs input cells 5 3 4" xfId="9067" xr:uid="{64541281-E1D0-4242-8265-EE2A03DCFF15}"/>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3" xfId="15976" xr:uid="{6F220422-BE7B-4FD4-A26C-1E20EB977D0C}"/>
    <cellStyle name="RIGs input cells 5 4 3" xfId="14525" xr:uid="{8B2A0CC0-338C-4B8D-AF21-0361D30F56C3}"/>
    <cellStyle name="RIGs input cells 5 4 4" xfId="15267" xr:uid="{CB161692-15B3-4866-938A-49CAAC6E7779}"/>
    <cellStyle name="RIGs input cells 5 5" xfId="11851" xr:uid="{5E4D69EA-5DCA-41A1-A8D2-A5D27584814A}"/>
    <cellStyle name="RIGs input cells 5 5 2" xfId="16711" xr:uid="{F7F26F44-67EC-498D-BB3C-78879C163FEA}"/>
    <cellStyle name="RIGs input cells 5 6" xfId="10437" xr:uid="{61D508EF-83EB-4C2A-A2B7-1DDFBB90A5A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3" xfId="15479" xr:uid="{E1919E53-316D-40CD-B1CC-2B4E140C3E61}"/>
    <cellStyle name="RIGs input cells 6 2 2 3" xfId="13905" xr:uid="{BE382CD5-B100-41E8-B229-BF287CF28BDF}"/>
    <cellStyle name="RIGs input cells 6 2 2 4" xfId="13343" xr:uid="{FE0CC2DF-EF29-484B-8868-DFFC6BE33F33}"/>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3" xfId="15979" xr:uid="{32639FD1-5306-4DE8-8E0C-2161AD7BF75D}"/>
    <cellStyle name="RIGs input cells 6 2 3 3" xfId="14528" xr:uid="{6227FF86-38A7-481C-8869-D56D34FF0F8B}"/>
    <cellStyle name="RIGs input cells 6 2 3 4" xfId="15270" xr:uid="{E49A25DE-E149-4CB2-80E4-95F2BDC7908A}"/>
    <cellStyle name="RIGs input cells 6 2 4" xfId="11854" xr:uid="{C16A091A-7662-4336-BF22-354FC2268F96}"/>
    <cellStyle name="RIGs input cells 6 2 4 2" xfId="16714" xr:uid="{38298FD3-027E-4994-BDCE-2A447BEC6BEA}"/>
    <cellStyle name="RIGs input cells 6 2 5" xfId="10440" xr:uid="{794E3F53-DEC4-461E-B2E1-1E33FA7687E9}"/>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3" xfId="15478" xr:uid="{E1B1DE0A-C368-480A-B755-844E61F08CFF}"/>
    <cellStyle name="RIGs input cells 6 3 3" xfId="13904" xr:uid="{31DDF19C-FD59-4CCC-B408-EA3150A41B12}"/>
    <cellStyle name="RIGs input cells 6 3 4" xfId="14652" xr:uid="{8B7D7D34-612B-47E4-9A3A-08A3E797D4A8}"/>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3" xfId="15978" xr:uid="{D460E3DD-716E-45F6-87B0-F00ED88ED331}"/>
    <cellStyle name="RIGs input cells 6 4 3" xfId="14527" xr:uid="{90F4029F-9FF5-4C3D-AB2D-F5E0BFB45945}"/>
    <cellStyle name="RIGs input cells 6 4 4" xfId="15269" xr:uid="{2409445D-6E7F-41F3-9FF6-B6BC7C572CC0}"/>
    <cellStyle name="RIGs input cells 6 5" xfId="11853" xr:uid="{CF8CEDEF-183C-4CA8-BD7A-92EB22A6613B}"/>
    <cellStyle name="RIGs input cells 6 5 2" xfId="16713" xr:uid="{3C6D0B68-09BF-421D-820B-2672454054D7}"/>
    <cellStyle name="RIGs input cells 6 6" xfId="10439" xr:uid="{30CA60F7-DD1E-4568-930B-147691359A2C}"/>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3" xfId="15594" xr:uid="{B4C55D9E-8AB1-445D-BE4F-6FD7F1E78948}"/>
    <cellStyle name="RIGs input cells 7 2 2 3" xfId="14022" xr:uid="{A780020B-4EBE-4264-B790-AF1247E18A65}"/>
    <cellStyle name="RIGs input cells 7 2 2 4" xfId="13002" xr:uid="{A40874E0-3BB2-4BFB-B2A1-A7D7FF057C77}"/>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3" xfId="15981" xr:uid="{342533B3-761B-427C-803F-064F41E605FD}"/>
    <cellStyle name="RIGs input cells 7 2 3 3" xfId="14530" xr:uid="{86BFB1A5-B30F-40F5-AFCA-4EE2759E65D9}"/>
    <cellStyle name="RIGs input cells 7 2 3 4" xfId="15272" xr:uid="{B348B5E9-BC12-4C06-8CA1-28C1057EAFCB}"/>
    <cellStyle name="RIGs input cells 7 2 4" xfId="11935" xr:uid="{B2F76F9D-49AB-4C87-ABF1-95EE7000F921}"/>
    <cellStyle name="RIGs input cells 7 2 4 2" xfId="16786" xr:uid="{A1AD6F44-09BB-4230-AD26-0BAE2158BB70}"/>
    <cellStyle name="RIGs input cells 7 2 5" xfId="10572" xr:uid="{72506097-6EDF-4641-ACBC-CF53EE6CFF1E}"/>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3" xfId="15480" xr:uid="{5DD2AA64-39C8-4347-8C03-4206D961EC23}"/>
    <cellStyle name="RIGs input cells 7 3 3" xfId="13906" xr:uid="{46681C07-99E6-4311-A679-8D1E2FC994CE}"/>
    <cellStyle name="RIGs input cells 7 3 4" xfId="14584" xr:uid="{6BEEF64F-A110-496E-9642-4A1678AB7CB1}"/>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3" xfId="15980" xr:uid="{B6B0873F-AA38-44B0-9EC4-432C568BEE85}"/>
    <cellStyle name="RIGs input cells 7 4 3" xfId="14529" xr:uid="{31E9E870-69FF-44ED-878F-2F8916663F74}"/>
    <cellStyle name="RIGs input cells 7 4 4" xfId="15271" xr:uid="{E17195F4-457D-493D-BF59-1E338DB06EFB}"/>
    <cellStyle name="RIGs input cells 7 5" xfId="11855" xr:uid="{239378C3-CFF7-42F4-AC15-2EEB8D6E6460}"/>
    <cellStyle name="RIGs input cells 7 5 2" xfId="16715" xr:uid="{83BA7561-A197-43A2-90A1-9A89EA8C20CA}"/>
    <cellStyle name="RIGs input cells 7 6" xfId="10441" xr:uid="{4658E6F5-3EEA-4683-A211-F8EB655E893F}"/>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3" xfId="15595" xr:uid="{B8E2C2B6-962C-41A1-BE39-9ADF8CD73452}"/>
    <cellStyle name="RIGs input cells 8 2 3" xfId="14023" xr:uid="{2D7487CE-5D1C-4EFE-9540-350B9425512C}"/>
    <cellStyle name="RIGs input cells 8 2 4" xfId="14155" xr:uid="{A854009A-BBCA-47FF-BEC0-5DC85BF314F7}"/>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3" xfId="15982" xr:uid="{95F4FF4C-F9E6-430B-8D31-6CC00000475E}"/>
    <cellStyle name="RIGs input cells 8 3 3" xfId="14531" xr:uid="{2D7E631A-C32F-48E7-826B-A5A76ACB867F}"/>
    <cellStyle name="RIGs input cells 8 3 4" xfId="15273" xr:uid="{E2CF7CDB-ADC9-4311-A59A-CB95F66FC9B3}"/>
    <cellStyle name="RIGs input cells 8 4" xfId="11936" xr:uid="{A2DBB88B-3CE5-4319-91DB-65493C606228}"/>
    <cellStyle name="RIGs input cells 8 4 2" xfId="16787" xr:uid="{82DB370F-8C3E-4910-AF77-4ECBCFE0FE28}"/>
    <cellStyle name="RIGs input cells 8 5" xfId="10573" xr:uid="{ABB9A2E8-9A96-4E54-B812-16A8817AC47E}"/>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3" xfId="15465" xr:uid="{62B62458-5F3B-4CFC-BCFC-B21E5E426C12}"/>
    <cellStyle name="RIGs input cells 9 3" xfId="13891" xr:uid="{09B0CEF5-3A3C-4DDC-83C2-532D27639647}"/>
    <cellStyle name="RIGs input cells 9 4" xfId="14161" xr:uid="{4FD84DC2-D175-420F-A675-B3A99C5F8830}"/>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1" xfId="10442" xr:uid="{EDAF7DC5-F7DF-4DF7-B1CD-8955722B1A78}"/>
    <cellStyle name="RIGs input totals 12" xfId="16117" xr:uid="{D67BFF93-2398-4FBB-83F4-722A52296200}"/>
    <cellStyle name="RIGs input totals 2" xfId="5653" xr:uid="{B6981ECF-0401-4485-8840-269055E99A52}"/>
    <cellStyle name="RIGs input totals 2 10" xfId="12933" xr:uid="{48D87583-CEBF-4B48-A2DF-AC70FF6D4F99}"/>
    <cellStyle name="RIGs input totals 2 11" xfId="16118" xr:uid="{90ECC1E1-731C-4C2F-9F98-CFC229876C64}"/>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3" xfId="15484" xr:uid="{618B9F23-2EBE-40A9-B8F4-0EE4142B3F1B}"/>
    <cellStyle name="RIGs input totals 2 2 2 2 3" xfId="13910" xr:uid="{D3241412-2F06-4EA0-BF54-8785EAFD6425}"/>
    <cellStyle name="RIGs input totals 2 2 2 2 4" xfId="14954" xr:uid="{B3E33CDD-A706-48CF-B51A-5BBA8F1C755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3" xfId="15986" xr:uid="{4D8A83BD-5DF0-4399-9FE7-B39CCE501C54}"/>
    <cellStyle name="RIGs input totals 2 2 2 3 3" xfId="14535" xr:uid="{B7BE5BF9-A878-45F4-8F21-367BC5A144B8}"/>
    <cellStyle name="RIGs input totals 2 2 2 3 4" xfId="15277" xr:uid="{AD4E5113-AAA8-430A-95EA-0DABC9259C6A}"/>
    <cellStyle name="RIGs input totals 2 2 2 4" xfId="11859" xr:uid="{DFC3745B-0A84-45B1-BDE6-E0C47046DD31}"/>
    <cellStyle name="RIGs input totals 2 2 2 4 2" xfId="16719" xr:uid="{F1B39D2A-F8D7-49BE-986D-A488FCF372D4}"/>
    <cellStyle name="RIGs input totals 2 2 2 5" xfId="10445" xr:uid="{EF65C46C-77DD-41EA-AAFA-47FB25120EA0}"/>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3" xfId="15483" xr:uid="{956F9502-5013-4FF4-A7E1-D4B04CAED752}"/>
    <cellStyle name="RIGs input totals 2 2 3 3" xfId="13909" xr:uid="{763A232D-364E-4CCB-A9D2-018A84ACDA10}"/>
    <cellStyle name="RIGs input totals 2 2 3 4" xfId="14160" xr:uid="{98BB970A-7D81-4344-9A7B-BFA9F73016FD}"/>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3" xfId="15985" xr:uid="{996BE14A-0B7B-4E00-8C13-2BFA99D435DE}"/>
    <cellStyle name="RIGs input totals 2 2 4 3" xfId="14534" xr:uid="{963D1DFA-5255-4AE2-B0F8-F682CC510074}"/>
    <cellStyle name="RIGs input totals 2 2 4 4" xfId="15276" xr:uid="{628CB294-DB99-45D8-B6BE-E3A252508B62}"/>
    <cellStyle name="RIGs input totals 2 2 5" xfId="11858" xr:uid="{94805EFD-0145-4C78-B649-C9B2D063CC94}"/>
    <cellStyle name="RIGs input totals 2 2 5 2" xfId="16718" xr:uid="{74B5D109-6AA3-4B67-AC23-E696D644778D}"/>
    <cellStyle name="RIGs input totals 2 2 6" xfId="10444" xr:uid="{CCA1EE15-A1C5-4B03-AA7B-E2A003704A27}"/>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3" xfId="15486" xr:uid="{32387486-A615-4B0A-8CC6-A333CF2A0A68}"/>
    <cellStyle name="RIGs input totals 2 3 2 2 3" xfId="13912" xr:uid="{3D59B8DD-BC9C-4B27-B03D-C597E2B2AE5F}"/>
    <cellStyle name="RIGs input totals 2 3 2 2 4" xfId="13838" xr:uid="{2990B4D9-8A37-4F85-820F-152D40F0FFEE}"/>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3" xfId="15988" xr:uid="{219F497A-3D30-4592-9511-FA6766F71088}"/>
    <cellStyle name="RIGs input totals 2 3 2 3 3" xfId="14537" xr:uid="{6DE1F13F-A582-47A5-AA6C-1491E559A84B}"/>
    <cellStyle name="RIGs input totals 2 3 2 3 4" xfId="15279" xr:uid="{47307D1E-4ECE-4C29-9A7B-A642353B2096}"/>
    <cellStyle name="RIGs input totals 2 3 2 4" xfId="11861" xr:uid="{55ACDFDC-5409-4322-A974-D581F12426B9}"/>
    <cellStyle name="RIGs input totals 2 3 2 4 2" xfId="16721" xr:uid="{5273B47A-C055-4B90-9511-8296C4CDDFCE}"/>
    <cellStyle name="RIGs input totals 2 3 2 5" xfId="10447" xr:uid="{D8D7577A-D541-4E22-8E3A-F4BA11C0CB5D}"/>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3" xfId="15485" xr:uid="{0DC58D0A-E331-4D15-BDBB-D6573EC8A4D9}"/>
    <cellStyle name="RIGs input totals 2 3 3 3" xfId="13911" xr:uid="{4F2F8479-6563-4C92-866E-91F5B7BF0A6F}"/>
    <cellStyle name="RIGs input totals 2 3 3 4" xfId="13106" xr:uid="{A75C3C71-CD68-4D6D-8E0C-FA21F7A11878}"/>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3" xfId="15987" xr:uid="{D99F151C-8A8A-4D66-919D-70F0EFE72D27}"/>
    <cellStyle name="RIGs input totals 2 3 4 3" xfId="14536" xr:uid="{4D5896AD-AECE-4833-8BF2-EDCC3DB171FC}"/>
    <cellStyle name="RIGs input totals 2 3 4 4" xfId="15278" xr:uid="{2D425422-7466-47C4-967B-5B63B0E4EC64}"/>
    <cellStyle name="RIGs input totals 2 3 5" xfId="11860" xr:uid="{947FDB10-4978-4AF6-A56F-32520B54360D}"/>
    <cellStyle name="RIGs input totals 2 3 5 2" xfId="16720" xr:uid="{BBB2EBA3-A23D-41A9-ACF5-7CCDAA189297}"/>
    <cellStyle name="RIGs input totals 2 3 6" xfId="10446" xr:uid="{A0A0A84E-80FB-4A35-9F91-D721C95340B5}"/>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3" xfId="15596" xr:uid="{B043B07E-AD3E-4CB1-B2D8-C0171E508C36}"/>
    <cellStyle name="RIGs input totals 2 4 2 2 3" xfId="14024" xr:uid="{870E2817-7A9E-43C3-9D43-B085FB827284}"/>
    <cellStyle name="RIGs input totals 2 4 2 2 4" xfId="14949" xr:uid="{1346E657-625D-4729-AFF1-4195B017051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3" xfId="15990" xr:uid="{00A8CD1E-68EB-4CFF-81CB-D3E837EEEB23}"/>
    <cellStyle name="RIGs input totals 2 4 2 3 3" xfId="14539" xr:uid="{EEA9E975-A152-41A4-98F7-678C06BAE1B2}"/>
    <cellStyle name="RIGs input totals 2 4 2 3 4" xfId="15281" xr:uid="{B1DDB5BA-82F2-458E-8324-D7B5DA501F95}"/>
    <cellStyle name="RIGs input totals 2 4 2 4" xfId="11937" xr:uid="{12FA5050-C86A-4D40-A7AD-4E2CC42983D2}"/>
    <cellStyle name="RIGs input totals 2 4 2 4 2" xfId="16788" xr:uid="{9F1E0E9B-2426-44AD-9E9F-F512E05E863B}"/>
    <cellStyle name="RIGs input totals 2 4 2 5" xfId="10574" xr:uid="{5D6B6BA0-1EB2-4180-9E64-86252CB015AC}"/>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3" xfId="15597" xr:uid="{C499FD40-5A3C-4A46-9E26-20D45A28589F}"/>
    <cellStyle name="RIGs input totals 2 4 3 2 3" xfId="14025" xr:uid="{15B2C2AC-3E75-44CA-ACA4-9154EFAC8BC9}"/>
    <cellStyle name="RIGs input totals 2 4 3 2 4" xfId="13101" xr:uid="{B1481B74-75A5-47DA-B032-B1A0BB6B11C1}"/>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3" xfId="15991" xr:uid="{52F7B9B5-88E6-4EC3-972D-E461B02507F6}"/>
    <cellStyle name="RIGs input totals 2 4 3 3 3" xfId="14540" xr:uid="{279C8D26-FFA1-4541-9281-70516E8FE44C}"/>
    <cellStyle name="RIGs input totals 2 4 3 3 4" xfId="15282" xr:uid="{DFCA8341-3BC5-416B-819E-A1EF96D92110}"/>
    <cellStyle name="RIGs input totals 2 4 3 4" xfId="11938" xr:uid="{29265B4F-35C2-446B-A912-290C556A5CA5}"/>
    <cellStyle name="RIGs input totals 2 4 3 4 2" xfId="16789" xr:uid="{EB3C2376-DF79-4E36-95D1-2E1F166B01FD}"/>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3" xfId="15487" xr:uid="{9F140E15-4E36-4025-AE3D-96CEEEB59D56}"/>
    <cellStyle name="RIGs input totals 2 4 4 3" xfId="13913" xr:uid="{CD24B17C-91F6-43F9-ABD3-B143E83AA408}"/>
    <cellStyle name="RIGs input totals 2 4 4 4" xfId="13562" xr:uid="{15E5C586-A45A-4638-AB5F-627452D4817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3" xfId="15989" xr:uid="{B43AA797-4383-4BEB-A392-F786CC842DCC}"/>
    <cellStyle name="RIGs input totals 2 4 5 3" xfId="14538" xr:uid="{D6FFE46C-C0D0-423B-B184-DFEC1A785E7B}"/>
    <cellStyle name="RIGs input totals 2 4 5 4" xfId="15280" xr:uid="{E9A744CB-8568-46AC-844E-F5B1A252A049}"/>
    <cellStyle name="RIGs input totals 2 4 6" xfId="11862" xr:uid="{9D2D5B74-409C-4FD1-974E-50CDC3051B82}"/>
    <cellStyle name="RIGs input totals 2 4 6 2" xfId="16722" xr:uid="{C8CC900B-57B1-445D-BF82-C557A7F95E46}"/>
    <cellStyle name="RIGs input totals 2 4 7" xfId="10448" xr:uid="{E963F1D7-91F4-4AC5-ACF2-CE30BD093F1D}"/>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3" xfId="15598" xr:uid="{3D128291-7331-493E-B30F-D7C6A966BC1D}"/>
    <cellStyle name="RIGs input totals 2 5 2 2 3" xfId="14026" xr:uid="{FC952412-214A-4F1D-80BB-8BC358F31D55}"/>
    <cellStyle name="RIGs input totals 2 5 2 2 4" xfId="13832" xr:uid="{4BA6D615-0726-409A-B5F7-742078A0DE24}"/>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3" xfId="15993" xr:uid="{C772F962-AAE8-4F9A-AD48-EBF12A224E5B}"/>
    <cellStyle name="RIGs input totals 2 5 2 3 3" xfId="14542" xr:uid="{67978065-66F0-4305-9A62-76F8BB2D4C47}"/>
    <cellStyle name="RIGs input totals 2 5 2 3 4" xfId="15284" xr:uid="{E31121D4-F092-4811-BDF6-0D3932B596D2}"/>
    <cellStyle name="RIGs input totals 2 5 2 4" xfId="11939" xr:uid="{6301A0AD-C602-476D-8938-BE6830DC4EC8}"/>
    <cellStyle name="RIGs input totals 2 5 2 4 2" xfId="16790" xr:uid="{DCA1E887-8455-4EB4-9A73-E095DB96B99A}"/>
    <cellStyle name="RIGs input totals 2 5 2 5" xfId="10576" xr:uid="{459CD61F-304C-4D53-BA21-6E9E021917E3}"/>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3" xfId="15488" xr:uid="{AAAB7DCF-A27A-43DA-86AA-A67334B5BE04}"/>
    <cellStyle name="RIGs input totals 2 5 3 3" xfId="13914" xr:uid="{76550A02-728A-40C2-ABCE-AE1DE1966996}"/>
    <cellStyle name="RIGs input totals 2 5 3 4" xfId="14733" xr:uid="{13AB6E50-5067-4344-88C6-645CC91C391E}"/>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3" xfId="15992" xr:uid="{DE246E78-622B-4380-8257-DD828D38F647}"/>
    <cellStyle name="RIGs input totals 2 5 4 3" xfId="14541" xr:uid="{E2F75803-06E8-4617-8196-A9D832182832}"/>
    <cellStyle name="RIGs input totals 2 5 4 4" xfId="15283" xr:uid="{D6780FE6-EF4D-49CC-A4A1-E3BB9D71197E}"/>
    <cellStyle name="RIGs input totals 2 5 5" xfId="11863" xr:uid="{2D799972-CD51-4BAD-B7DD-1BC1FA801E6C}"/>
    <cellStyle name="RIGs input totals 2 5 5 2" xfId="16723" xr:uid="{73F2FE4A-FF37-431D-8295-02EC524ACED1}"/>
    <cellStyle name="RIGs input totals 2 5 6" xfId="10449" xr:uid="{B0A30512-1F93-46C0-BC25-2D3B4C812FCB}"/>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3" xfId="15482" xr:uid="{2A0B8F9F-29F2-458B-8D62-70C77BD7E9EE}"/>
    <cellStyle name="RIGs input totals 2 6 3" xfId="13908" xr:uid="{99465ED0-1881-41EB-ACEC-AAF8B93893A4}"/>
    <cellStyle name="RIGs input totals 2 6 4" xfId="13007" xr:uid="{A8BC8609-D860-4EEA-B141-AFA17EDE6995}"/>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3" xfId="15984" xr:uid="{E27B8463-C17A-4A70-9849-1C7C440F7BE1}"/>
    <cellStyle name="RIGs input totals 2 7 3" xfId="14533" xr:uid="{306BD689-2240-40BD-98F9-8CFDEBF38F82}"/>
    <cellStyle name="RIGs input totals 2 7 4" xfId="15275" xr:uid="{CF085161-D67C-4BBA-9EA5-24AAAD783BFD}"/>
    <cellStyle name="RIGs input totals 2 8" xfId="11857" xr:uid="{CB2250A5-455B-499D-9358-F0ED4F248616}"/>
    <cellStyle name="RIGs input totals 2 8 2" xfId="16717" xr:uid="{FA8DD5B8-5625-4495-8300-752448F12F1B}"/>
    <cellStyle name="RIGs input totals 2 9" xfId="10443" xr:uid="{2E9AC9DC-604C-443B-8080-782C36291F31}"/>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3" xfId="15490" xr:uid="{741E5675-4D51-42C9-828C-39A3A967528C}"/>
    <cellStyle name="RIGs input totals 3 2 2 3" xfId="13916" xr:uid="{0C91A895-B8EC-45C8-9F2F-133C49DEF1FE}"/>
    <cellStyle name="RIGs input totals 3 2 2 4" xfId="14362" xr:uid="{2E2DBDC6-3BAD-442E-BB21-C436DF217B6D}"/>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3" xfId="15995" xr:uid="{1CA29A55-CE70-4F04-BDFA-EF0CDA551A41}"/>
    <cellStyle name="RIGs input totals 3 2 3 3" xfId="14544" xr:uid="{64633343-14FB-4928-BF3B-98023B37B8C0}"/>
    <cellStyle name="RIGs input totals 3 2 3 4" xfId="15286" xr:uid="{6BE9F0DD-DEED-46E2-BA74-0D796F5C58FA}"/>
    <cellStyle name="RIGs input totals 3 2 4" xfId="11865" xr:uid="{993E7D7E-921F-4E36-A54A-1608BC5DD8A7}"/>
    <cellStyle name="RIGs input totals 3 2 4 2" xfId="16725" xr:uid="{24E0ED4A-6E33-4FC3-98E7-E793BFE5DEE4}"/>
    <cellStyle name="RIGs input totals 3 2 5" xfId="10451" xr:uid="{7D9EFD8C-BC27-431D-BB4E-4F471E42B21E}"/>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3" xfId="15489" xr:uid="{ACC13036-7548-4A6B-BB80-87586C64C104}"/>
    <cellStyle name="RIGs input totals 3 3 3" xfId="13915" xr:uid="{0DB94884-747B-445D-83A8-B55B458E038A}"/>
    <cellStyle name="RIGs input totals 3 3 4" xfId="13056" xr:uid="{1BE653A8-1FDC-4B58-8A95-7ED7BD5EFCFB}"/>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3" xfId="15994" xr:uid="{ECD82C24-5177-4581-91BB-9B6D62EAED33}"/>
    <cellStyle name="RIGs input totals 3 4 3" xfId="14543" xr:uid="{7CF3CEB0-A0A2-4EFE-A4F9-F190BE2AB93F}"/>
    <cellStyle name="RIGs input totals 3 4 4" xfId="15285" xr:uid="{E35B8DB4-09A3-483C-B55D-CBB0C504D88E}"/>
    <cellStyle name="RIGs input totals 3 5" xfId="11864" xr:uid="{6C2C7392-3BE2-460D-A8A6-C33A3A134B4F}"/>
    <cellStyle name="RIGs input totals 3 5 2" xfId="16724" xr:uid="{F8DC9ED5-EB3A-4C9D-A875-F1A84CD33BF2}"/>
    <cellStyle name="RIGs input totals 3 6" xfId="10450" xr:uid="{3ADE08EF-CA1E-472B-8034-8819FC52EED6}"/>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3" xfId="15492" xr:uid="{2DB943A6-998C-492A-96F6-228C8F8EC7F5}"/>
    <cellStyle name="RIGs input totals 4 2 2 3" xfId="13918" xr:uid="{7055C6B9-C083-4BD0-8202-AE6B427A79A7}"/>
    <cellStyle name="RIGs input totals 4 2 2 4" xfId="13153" xr:uid="{B9E834A7-94C9-4642-B0A8-B5EB68548C46}"/>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3" xfId="15997" xr:uid="{232967E4-2912-4979-961A-2B7A8D1E6635}"/>
    <cellStyle name="RIGs input totals 4 2 3 3" xfId="14546" xr:uid="{F25AE70D-17C3-4C6A-BAF0-56CBBE08660D}"/>
    <cellStyle name="RIGs input totals 4 2 3 4" xfId="15288" xr:uid="{310D8C30-4588-4E3D-8308-7BBAA98C5CEB}"/>
    <cellStyle name="RIGs input totals 4 2 4" xfId="11867" xr:uid="{F3DB06A0-824E-4019-9B2B-8DCF4B8E1102}"/>
    <cellStyle name="RIGs input totals 4 2 4 2" xfId="16727" xr:uid="{94891A19-0CC5-4387-B801-6FC280E0416E}"/>
    <cellStyle name="RIGs input totals 4 2 5" xfId="10453" xr:uid="{F03E5478-3A0E-4B6A-902D-1EF81045B79B}"/>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3" xfId="15491" xr:uid="{7E35BCB7-72A2-4477-9BCB-DAE23500C46A}"/>
    <cellStyle name="RIGs input totals 4 3 3" xfId="13917" xr:uid="{C18F2E27-AD9D-4BB7-8D7A-53DDDF69D5CD}"/>
    <cellStyle name="RIGs input totals 4 3 4" xfId="15064" xr:uid="{C214CED2-6DB3-4935-9903-5A554069A726}"/>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3" xfId="15996" xr:uid="{23BF35B2-E9DF-4729-BB43-DF5A778AF870}"/>
    <cellStyle name="RIGs input totals 4 4 3" xfId="14545" xr:uid="{6876C5F8-835B-46D5-B27B-5D54C8AE4249}"/>
    <cellStyle name="RIGs input totals 4 4 4" xfId="15287" xr:uid="{A2302C81-3617-466E-98ED-3D2AE65A387F}"/>
    <cellStyle name="RIGs input totals 4 5" xfId="11866" xr:uid="{529960F5-8A69-471F-8B2A-DAF630334E34}"/>
    <cellStyle name="RIGs input totals 4 5 2" xfId="16726" xr:uid="{91E79472-5503-4E8F-ACA3-678C8416E6CC}"/>
    <cellStyle name="RIGs input totals 4 6" xfId="10452" xr:uid="{577409BD-5A49-4EDD-9625-C9E81418CB48}"/>
    <cellStyle name="RIGs input totals 4_3.15 Additional Data" xfId="11483" xr:uid="{C79185DD-D5C4-44BA-9B6C-8C710F28F03D}"/>
    <cellStyle name="RIGs input totals 47 2" xfId="7056" xr:uid="{76AF054F-3128-418C-861F-B3F9F588A73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3" xfId="15599" xr:uid="{037A633F-DE68-4DF3-8651-C2C025C8D1B4}"/>
    <cellStyle name="RIGs input totals 5 2 2 2 3" xfId="14027" xr:uid="{A4BB3885-34E6-4675-92F3-410BFAED5307}"/>
    <cellStyle name="RIGs input totals 5 2 2 2 4" xfId="13556" xr:uid="{306CC33B-E64C-446D-862D-A7458C551974}"/>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3" xfId="16000" xr:uid="{D5428854-4A7E-4FCC-BF50-ACC4052AB683}"/>
    <cellStyle name="RIGs input totals 5 2 2 3 3" xfId="14549" xr:uid="{81C519CD-0FCB-4E1D-998C-17746A8603C7}"/>
    <cellStyle name="RIGs input totals 5 2 2 3 4" xfId="15291" xr:uid="{87F7DA85-8E51-4295-B449-27B5F0478CA1}"/>
    <cellStyle name="RIGs input totals 5 2 2 4" xfId="11940" xr:uid="{84F31C18-AFAB-4402-9C5E-3F1E4862B75C}"/>
    <cellStyle name="RIGs input totals 5 2 2 4 2" xfId="16791" xr:uid="{43B1864F-EC70-42B0-AF8D-07F6714E9EB7}"/>
    <cellStyle name="RIGs input totals 5 2 2 5" xfId="10577" xr:uid="{E9156DFD-DA97-4F2B-8C64-81E88D68C88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3" xfId="15494" xr:uid="{17D4F4F8-445F-4389-813C-B698D52DC7B1}"/>
    <cellStyle name="RIGs input totals 5 2 3 3" xfId="13920" xr:uid="{E3DBB4BE-1387-46B6-BCE9-DDB9AB744A71}"/>
    <cellStyle name="RIGs input totals 5 2 3 4" xfId="9068" xr:uid="{3408D2F0-F539-42BA-BCBD-6D06BD17577A}"/>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3" xfId="15999" xr:uid="{0F3EC70B-6EA6-474F-B170-005523F041A4}"/>
    <cellStyle name="RIGs input totals 5 2 4 3" xfId="14548" xr:uid="{4B84E4C4-E36F-485A-9A9C-8E4FFAF63694}"/>
    <cellStyle name="RIGs input totals 5 2 4 4" xfId="15290" xr:uid="{FE72314C-D998-4EA2-A3AD-78B4E185473F}"/>
    <cellStyle name="RIGs input totals 5 2 5" xfId="11869" xr:uid="{8E0BE5F6-DB55-4AE2-897F-346BD5D1DCD8}"/>
    <cellStyle name="RIGs input totals 5 2 5 2" xfId="16729" xr:uid="{A371459D-3A35-4872-8615-CE6886D1E547}"/>
    <cellStyle name="RIGs input totals 5 2 6" xfId="10455" xr:uid="{57BD5A28-9026-475F-895E-2B93A80D3C99}"/>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3" xfId="15493" xr:uid="{040C4A2E-73C4-4237-A9EF-A5E0ECD4E36E}"/>
    <cellStyle name="RIGs input totals 5 3 3" xfId="13919" xr:uid="{342DE6CD-7C07-48BB-B76A-717FEC3F7004}"/>
    <cellStyle name="RIGs input totals 5 3 4" xfId="12959" xr:uid="{79E869EA-A5C9-4C8E-8648-20B70B070F6B}"/>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3" xfId="15998" xr:uid="{6C268CCA-DFFD-407B-9A55-F10E9F323A7E}"/>
    <cellStyle name="RIGs input totals 5 4 3" xfId="14547" xr:uid="{A11599F8-7B6C-4D8E-8EDC-4D238EA8869A}"/>
    <cellStyle name="RIGs input totals 5 4 4" xfId="15289" xr:uid="{59262CED-9C83-4B72-8F2B-5D3A827FB128}"/>
    <cellStyle name="RIGs input totals 5 5" xfId="11868" xr:uid="{4F6FC511-9D08-4C00-9F8C-5623D70C3145}"/>
    <cellStyle name="RIGs input totals 5 5 2" xfId="16728" xr:uid="{CC92CFBC-2C32-4D4E-8A86-F9AE404D27AB}"/>
    <cellStyle name="RIGs input totals 5 6" xfId="10454" xr:uid="{B6619993-EB09-4683-A441-BA69F3F51810}"/>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3" xfId="15495" xr:uid="{2A7CC20E-D233-445E-96A5-880CB1CF47FB}"/>
    <cellStyle name="RIGs input totals 6 2 3" xfId="13921" xr:uid="{7082D386-2A72-4CD2-A796-4E816AD1149A}"/>
    <cellStyle name="RIGs input totals 6 2 4" xfId="13688" xr:uid="{5280CDA5-9EB9-42F5-BB0E-D28B05B7DA88}"/>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3" xfId="16001" xr:uid="{7F5DB31A-E021-438C-A396-25AF94BAB107}"/>
    <cellStyle name="RIGs input totals 6 3 3" xfId="14550" xr:uid="{2616E2D1-92F2-4BFC-B0BB-FA051261E08C}"/>
    <cellStyle name="RIGs input totals 6 3 4" xfId="15292" xr:uid="{26D5D3CD-6BE6-4AE0-B17B-08237B14D02D}"/>
    <cellStyle name="RIGs input totals 6 4" xfId="11870" xr:uid="{76DE8153-4E77-4118-8209-83CEDDDD1158}"/>
    <cellStyle name="RIGs input totals 6 4 2" xfId="16730" xr:uid="{3DF1A178-C41C-4DE8-B9D4-9932CED13268}"/>
    <cellStyle name="RIGs input totals 6 5" xfId="10456" xr:uid="{D1A81A40-01F6-4BDA-98B8-840EEA167981}"/>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3" xfId="15496" xr:uid="{F63B8F03-A7F6-475B-B015-4996D91BE035}"/>
    <cellStyle name="RIGs input totals 7 2 3" xfId="13922" xr:uid="{025CE55B-5AED-46BE-A361-77E4B8262CCF}"/>
    <cellStyle name="RIGs input totals 7 2 4" xfId="14651" xr:uid="{7FE93023-47AB-4A87-A9A9-C14F95D47CA1}"/>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3" xfId="16015" xr:uid="{BA20DB9A-5629-40CD-9B54-144B9CC84457}"/>
    <cellStyle name="RIGs input totals 7 3 3" xfId="14617" xr:uid="{2A755BE4-7547-401D-BD2D-EBA772045066}"/>
    <cellStyle name="RIGs input totals 7 3 4" xfId="15353" xr:uid="{D7C56160-7B07-4B74-A25E-08A83B2D55A0}"/>
    <cellStyle name="RIGs input totals 7 4" xfId="11871" xr:uid="{97E25727-02D6-46A1-9E02-E519C8D059EC}"/>
    <cellStyle name="RIGs input totals 7 4 2" xfId="16731" xr:uid="{C4632B7A-5523-4921-B3B0-EF4843FDBA52}"/>
    <cellStyle name="RIGs input totals 7 5" xfId="10457" xr:uid="{D4AD29C4-E16A-461A-8639-A9CC68D98CED}"/>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3" xfId="15481" xr:uid="{2D41A73C-95AB-4E2E-B0A4-92E5E083C493}"/>
    <cellStyle name="RIGs input totals 8 3" xfId="13907" xr:uid="{D90DB20B-9389-46B3-8F33-4640F35674D3}"/>
    <cellStyle name="RIGs input totals 8 4" xfId="15223" xr:uid="{1F1B61B5-D5CD-453F-BA13-426467AD0C1E}"/>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3" xfId="15983" xr:uid="{64AA4978-E3C5-4DC1-8768-74EB44035FE2}"/>
    <cellStyle name="RIGs input totals 9 3" xfId="14532" xr:uid="{B503D619-B37D-47BF-B299-7DED99836C4B}"/>
    <cellStyle name="RIGs input totals 9 4" xfId="15274" xr:uid="{E9E8487B-1690-47C0-9C59-81E93C60A6B8}"/>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1" xfId="16119" xr:uid="{60D8D182-D693-4271-A34B-C8B7C956F0D1}"/>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3" xfId="15499" xr:uid="{D8590402-C7AE-4184-970F-C432C6FA3226}"/>
    <cellStyle name="RIGs linked cells 2 2 2 3" xfId="13925" xr:uid="{27AEFD2A-5EA1-4FC4-8C20-CE153B129D7C}"/>
    <cellStyle name="RIGs linked cells 2 2 2 4" xfId="15222" xr:uid="{ACE0A82B-7B79-4AC3-9031-7238A042B3F2}"/>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3" xfId="16004" xr:uid="{78FE0B51-1FB8-4EA8-89AE-E87DEAA5BA3A}"/>
    <cellStyle name="RIGs linked cells 2 2 3 3" xfId="14553" xr:uid="{B0E5EAB6-CD46-44B4-9AB7-148D54E03615}"/>
    <cellStyle name="RIGs linked cells 2 2 3 4" xfId="15295" xr:uid="{9640ED54-4533-4F4A-BC47-95D0F872850B}"/>
    <cellStyle name="RIGs linked cells 2 2 4" xfId="11874" xr:uid="{EFD6FB59-41E6-42B7-8F07-F76EE2907890}"/>
    <cellStyle name="RIGs linked cells 2 2 4 2" xfId="16734" xr:uid="{1B77A2B9-188B-45EA-BFB3-9E17A1037994}"/>
    <cellStyle name="RIGs linked cells 2 2 5" xfId="10460" xr:uid="{191D8519-4B63-4308-9723-1EBD4C30F2C5}"/>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3" xfId="15498" xr:uid="{AAF6B258-E8DE-489C-B168-CD02B6657F30}"/>
    <cellStyle name="RIGs linked cells 2 3 3" xfId="13924" xr:uid="{38C71E98-1EC4-4027-BC90-56D6950CA0E9}"/>
    <cellStyle name="RIGs linked cells 2 3 4" xfId="14583" xr:uid="{FA528485-D5ED-4E06-BDD6-533E9D4C6523}"/>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3" xfId="16003" xr:uid="{82B0CCD4-B986-4734-88FD-58EE42C45D39}"/>
    <cellStyle name="RIGs linked cells 2 4 3" xfId="14552" xr:uid="{6E77A351-F991-4868-9C32-958648DE95C6}"/>
    <cellStyle name="RIGs linked cells 2 4 4" xfId="15294" xr:uid="{2684A002-896F-48B6-8222-A5AC9D87706F}"/>
    <cellStyle name="RIGs linked cells 2 5" xfId="11873" xr:uid="{4B0706AC-485B-4166-958D-9BC2F71A559F}"/>
    <cellStyle name="RIGs linked cells 2 5 2" xfId="16733" xr:uid="{ABC50001-78AC-458A-BED4-CF209CA8F4DB}"/>
    <cellStyle name="RIGs linked cells 2 6" xfId="10459" xr:uid="{8D9B2E4E-6E03-4B86-B1A1-811F924E19EA}"/>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3" xfId="15600" xr:uid="{58C4ED1A-8E92-4FA1-905A-14B0EF6CB16E}"/>
    <cellStyle name="RIGs linked cells 3 2 2 2 3" xfId="14028" xr:uid="{9BE12752-2154-49B9-9070-2B620494F201}"/>
    <cellStyle name="RIGs linked cells 3 2 2 2 4" xfId="14727" xr:uid="{3DB36C37-44E1-4A54-8ACF-B3E7DC55AD21}"/>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3" xfId="16007" xr:uid="{3EE9D3B3-5DA1-4C67-9DD4-0771C2508EBB}"/>
    <cellStyle name="RIGs linked cells 3 2 2 3 3" xfId="14556" xr:uid="{4AA5C052-6E4E-4AD9-A6EF-3D9BE9A21FB7}"/>
    <cellStyle name="RIGs linked cells 3 2 2 3 4" xfId="15298" xr:uid="{D5EEBE12-D522-47DF-A463-9C24788EEF58}"/>
    <cellStyle name="RIGs linked cells 3 2 2 4" xfId="11941" xr:uid="{8301ADFC-8CD1-4869-983D-FB3A1A03EA06}"/>
    <cellStyle name="RIGs linked cells 3 2 2 4 2" xfId="16792" xr:uid="{D2AAD9F3-A2D9-4498-A93D-9827BD53C87E}"/>
    <cellStyle name="RIGs linked cells 3 2 2 5" xfId="10578" xr:uid="{432CA224-B8DD-4FF5-BD8D-F62AE1FAC415}"/>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3" xfId="15501" xr:uid="{606464CF-2537-4AA8-B6F4-A5EBC6336E05}"/>
    <cellStyle name="RIGs linked cells 3 2 3 3" xfId="13927" xr:uid="{06F7A72D-AE9F-4E79-89D6-05004B1E2499}"/>
    <cellStyle name="RIGs linked cells 3 2 3 4" xfId="14159" xr:uid="{972AF43B-7875-4A43-AA9F-97B3B3249D65}"/>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3" xfId="16006" xr:uid="{01B653F8-3247-4BCC-8F91-1A81455B597E}"/>
    <cellStyle name="RIGs linked cells 3 2 4 3" xfId="14555" xr:uid="{AFC9FA88-63C7-4B99-8724-0CF2FF9E3D2D}"/>
    <cellStyle name="RIGs linked cells 3 2 4 4" xfId="15297" xr:uid="{740C537E-8E6F-4A5E-9471-6639ADD09AB1}"/>
    <cellStyle name="RIGs linked cells 3 2 5" xfId="11876" xr:uid="{A1BCA0AB-2F48-40C6-874A-5B9D94BE2F7F}"/>
    <cellStyle name="RIGs linked cells 3 2 5 2" xfId="16736" xr:uid="{113D4028-0A2A-4D33-B1D1-062FE53FDB05}"/>
    <cellStyle name="RIGs linked cells 3 2 6" xfId="10462" xr:uid="{B74C3B18-F6E9-4423-B5DD-FFBE44E3FE36}"/>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3" xfId="15601" xr:uid="{385DCD09-FFD7-4E81-9D29-5E346CE2A798}"/>
    <cellStyle name="RIGs linked cells 3 3 2 2 3" xfId="14029" xr:uid="{2C550E82-436B-4735-85F3-69ADC982C7AA}"/>
    <cellStyle name="RIGs linked cells 3 3 2 2 4" xfId="13050" xr:uid="{99659875-C944-4E88-91CB-82A85E0710F4}"/>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3" xfId="16009" xr:uid="{F39AF1FA-E1DD-4963-B4F6-4BA00A8A9866}"/>
    <cellStyle name="RIGs linked cells 3 3 2 3 3" xfId="14558" xr:uid="{DD6EEE7F-AA91-440A-9047-73457C8DCD78}"/>
    <cellStyle name="RIGs linked cells 3 3 2 3 4" xfId="15300" xr:uid="{9016DDCD-619E-4776-8516-D5BFF8F67D66}"/>
    <cellStyle name="RIGs linked cells 3 3 2 4" xfId="11942" xr:uid="{1BB24646-DA0C-4113-A829-8898B71682B1}"/>
    <cellStyle name="RIGs linked cells 3 3 2 4 2" xfId="16793" xr:uid="{3FA7B448-42D6-48BB-B4F4-4B53549A1D77}"/>
    <cellStyle name="RIGs linked cells 3 3 2 5" xfId="10579" xr:uid="{BD979B90-4EDB-4620-9239-44921A308C06}"/>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3" xfId="15502" xr:uid="{E3890647-DF82-4F4A-985F-2A152D2360B8}"/>
    <cellStyle name="RIGs linked cells 3 3 3 3" xfId="13928" xr:uid="{79635C55-0514-4A79-9459-C1634796C7DC}"/>
    <cellStyle name="RIGs linked cells 3 3 3 4" xfId="14953" xr:uid="{5EF6BDE1-119B-4676-A57B-39A54931023A}"/>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3" xfId="16008" xr:uid="{605F4BC8-F6C9-4A49-92D6-9100A26BF515}"/>
    <cellStyle name="RIGs linked cells 3 3 4 3" xfId="14557" xr:uid="{422A41F4-82F9-48E2-9957-F3250A48DBFF}"/>
    <cellStyle name="RIGs linked cells 3 3 4 4" xfId="15299" xr:uid="{3F9652C2-0DF0-44F4-8C0E-6ED49AD76DED}"/>
    <cellStyle name="RIGs linked cells 3 3 5" xfId="11877" xr:uid="{29DAED8F-6157-4F5B-A3E5-8A6E00AA14CF}"/>
    <cellStyle name="RIGs linked cells 3 3 5 2" xfId="16737" xr:uid="{DD628F63-23CC-4EA2-8E41-12A556D833BB}"/>
    <cellStyle name="RIGs linked cells 3 3 6" xfId="10463" xr:uid="{68553A19-5EC1-43B3-B415-CED0177A6FDC}"/>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3" xfId="15500" xr:uid="{9FC0A2D2-14D6-4CC9-887D-1B78C37CDB80}"/>
    <cellStyle name="RIGs linked cells 3 4 3" xfId="13926" xr:uid="{5326338B-5C27-4DD8-A572-C944865E2974}"/>
    <cellStyle name="RIGs linked cells 3 4 4" xfId="13006" xr:uid="{039EC717-534F-4923-9CEC-3F84F41FA375}"/>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3" xfId="16005" xr:uid="{E454DF1E-58E0-4B22-8DB1-CCA758AD58CD}"/>
    <cellStyle name="RIGs linked cells 3 5 3" xfId="14554" xr:uid="{E6D5E091-246D-4B7C-B824-97A10161E737}"/>
    <cellStyle name="RIGs linked cells 3 5 4" xfId="15296" xr:uid="{C95FA047-C99E-4F28-9EF8-141D4206F10F}"/>
    <cellStyle name="RIGs linked cells 3 6" xfId="11875" xr:uid="{D2945372-346E-49C7-8C99-F677233FB867}"/>
    <cellStyle name="RIGs linked cells 3 6 2" xfId="16735" xr:uid="{702C441F-DA7D-4557-8825-29C5DA3BC70B}"/>
    <cellStyle name="RIGs linked cells 3 7" xfId="10461" xr:uid="{4FA5B9D3-0D7D-41D5-A1AC-748926CD36BC}"/>
    <cellStyle name="RIGs linked cells 3 8" xfId="12935" xr:uid="{307ED332-D6C9-4546-9180-9CEB3B5EE660}"/>
    <cellStyle name="RIGs linked cells 3 9" xfId="8949" xr:uid="{E0E5D8BF-D579-40BA-BDE2-FE5015DED9DD}"/>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3" xfId="15602" xr:uid="{BDC8550A-1E3F-4654-A8D4-BBB44756DF45}"/>
    <cellStyle name="RIGs linked cells 4 2 2 2 3" xfId="14030" xr:uid="{DC298352-E03B-450A-B35F-F86A0D057748}"/>
    <cellStyle name="RIGs linked cells 4 2 2 2 4" xfId="14356" xr:uid="{81BED5D6-0DDF-4F85-B94D-49B54CAA6A19}"/>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3" xfId="16012" xr:uid="{583A76B4-B810-4840-800C-98F524473443}"/>
    <cellStyle name="RIGs linked cells 4 2 2 3 3" xfId="14561" xr:uid="{6FC44EDB-E91C-4B1F-AEC5-45A07469E456}"/>
    <cellStyle name="RIGs linked cells 4 2 2 3 4" xfId="15303" xr:uid="{B2E56CC7-BC2A-41EA-90B4-2AD0E9502A5F}"/>
    <cellStyle name="RIGs linked cells 4 2 2 4" xfId="11943" xr:uid="{18D3DF83-4BA4-4E66-821F-C482533F78BB}"/>
    <cellStyle name="RIGs linked cells 4 2 2 4 2" xfId="16794" xr:uid="{CBDE70D7-DEB8-4C36-8D7E-053A2CA3E942}"/>
    <cellStyle name="RIGs linked cells 4 2 2 5" xfId="10580" xr:uid="{CA2C5997-B8C9-4265-8AA8-559082D57FBE}"/>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3" xfId="15504" xr:uid="{A93D5F82-A9CD-4E3A-85C5-887BE12CB26B}"/>
    <cellStyle name="RIGs linked cells 4 2 3 3" xfId="13930" xr:uid="{9C8AB355-666A-4C93-95A3-EDB2A4DFA721}"/>
    <cellStyle name="RIGs linked cells 4 2 3 4" xfId="13837" xr:uid="{24999A3E-D1FD-4340-A7AF-46BFF93ED70E}"/>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3" xfId="16011" xr:uid="{89DE10A7-82B7-4F65-B269-3C8231AB27F0}"/>
    <cellStyle name="RIGs linked cells 4 2 4 3" xfId="14560" xr:uid="{111CB03F-9608-49B4-A67B-0AB3494659B5}"/>
    <cellStyle name="RIGs linked cells 4 2 4 4" xfId="15302" xr:uid="{006C3991-EEE0-4C46-BCBB-3A1F866B0D4F}"/>
    <cellStyle name="RIGs linked cells 4 2 5" xfId="11879" xr:uid="{F9380CB4-58C3-4AFA-BCFB-5458C50BCFC4}"/>
    <cellStyle name="RIGs linked cells 4 2 5 2" xfId="16739" xr:uid="{EA57DF5E-1C68-47C2-8DEC-CB5CE6A209D4}"/>
    <cellStyle name="RIGs linked cells 4 2 6" xfId="10465" xr:uid="{9FB0DF21-2B7A-4302-910B-AC8E25B86A00}"/>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3" xfId="15503" xr:uid="{72AC2922-0BCC-4CBB-805D-520FE6DEFA87}"/>
    <cellStyle name="RIGs linked cells 4 3 3" xfId="13929" xr:uid="{7B8DE594-2743-44FF-83D3-F001751C4759}"/>
    <cellStyle name="RIGs linked cells 4 3 4" xfId="13105" xr:uid="{692F0C79-2370-4B2F-A20B-6E521D0DCE17}"/>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3" xfId="16010" xr:uid="{8E5DEC6E-C5FA-484B-8D4C-FAEED38CBBA9}"/>
    <cellStyle name="RIGs linked cells 4 4 3" xfId="14559" xr:uid="{0B1AE244-5DD4-48A4-BD3C-F008A07F18A6}"/>
    <cellStyle name="RIGs linked cells 4 4 4" xfId="15301" xr:uid="{C77ACFC4-7563-4136-9E2B-0AB0342CC4C3}"/>
    <cellStyle name="RIGs linked cells 4 5" xfId="11878" xr:uid="{80EEBA2A-34EB-4BE9-AA57-91D902251A84}"/>
    <cellStyle name="RIGs linked cells 4 5 2" xfId="16738" xr:uid="{8E7EDDED-3D22-4132-851A-B13FB374E220}"/>
    <cellStyle name="RIGs linked cells 4 6" xfId="10464" xr:uid="{6BE3596D-990A-4532-AE08-FB75CD225F48}"/>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3" xfId="15505" xr:uid="{FB181CD8-4021-40D4-A7FE-E0B34EB6CDC7}"/>
    <cellStyle name="RIGs linked cells 5 2 3" xfId="13931" xr:uid="{14252E58-0DF5-423F-B810-2717B04E0A3B}"/>
    <cellStyle name="RIGs linked cells 5 2 4" xfId="13561" xr:uid="{0532DAB5-EE35-42C0-A322-C74EC800F09A}"/>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3" xfId="16013" xr:uid="{080CFE63-CB34-4539-A39B-2D2161C0D7B4}"/>
    <cellStyle name="RIGs linked cells 5 3 3" xfId="14562" xr:uid="{17A7291C-46BE-4F45-92AC-DDF34E37C895}"/>
    <cellStyle name="RIGs linked cells 5 3 4" xfId="15304" xr:uid="{3078CD19-79DA-4AA7-9DD7-3F617555B936}"/>
    <cellStyle name="RIGs linked cells 5 4" xfId="11880" xr:uid="{90C1FD5F-281B-4E28-A00F-94A2B9313CD9}"/>
    <cellStyle name="RIGs linked cells 5 4 2" xfId="16740" xr:uid="{288E8113-A950-405A-8A33-90C3CF6BB6C3}"/>
    <cellStyle name="RIGs linked cells 5 5" xfId="10466" xr:uid="{812EDE45-BD13-418C-91C9-06448A2F54F3}"/>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3" xfId="15497" xr:uid="{9FC8BB26-DAD4-4B6B-8448-CE3DF81F4F2D}"/>
    <cellStyle name="RIGs linked cells 6 3" xfId="13923" xr:uid="{831A32BD-20FF-4542-9A02-AC66007D54FD}"/>
    <cellStyle name="RIGs linked cells 6 4" xfId="13342" xr:uid="{5FEAFBA7-09CE-444D-948D-3257092D46E0}"/>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3" xfId="16002" xr:uid="{593897F5-8E60-4C6A-B883-8A09D029D98A}"/>
    <cellStyle name="RIGs linked cells 7 3" xfId="14551" xr:uid="{DE25515D-DC35-43E1-B9D9-19F0737A6739}"/>
    <cellStyle name="RIGs linked cells 7 4" xfId="15293" xr:uid="{B0CF4C86-C4F5-4988-9CD1-D281F467D5B7}"/>
    <cellStyle name="RIGs linked cells 8" xfId="11872" xr:uid="{11BB404C-1BB1-4DF6-A191-31F155F11155}"/>
    <cellStyle name="RIGs linked cells 8 2" xfId="16732" xr:uid="{29E7D466-F01D-4C88-ACBF-1C808B6DEF03}"/>
    <cellStyle name="RIGs linked cells 9" xfId="10458" xr:uid="{8279244F-545D-48C7-84CC-4E379EA93638}"/>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1" xfId="2283" xr:uid="{6187AE2A-E8FC-4480-A586-BE25CE5AB43B}"/>
    <cellStyle name="SAPBEXaggData 12" xfId="3168" xr:uid="{0E099FBC-525D-427C-B9F3-DA7D7C8BE612}"/>
    <cellStyle name="SAPBEXaggData 13" xfId="3864" xr:uid="{D0EF516D-6169-4E7F-B1B6-2F39A901588A}"/>
    <cellStyle name="SAPBEXaggData 14" xfId="3288" xr:uid="{4310924A-6B80-4D9B-B0C7-25933869A90B}"/>
    <cellStyle name="SAPBEXaggData 15" xfId="4127" xr:uid="{B361214D-7BFE-457D-9BDF-F7EAAD4A88BA}"/>
    <cellStyle name="SAPBEXaggData 16" xfId="5945" xr:uid="{B452BA4E-2FB8-44F2-9272-7F7AFB3E8036}"/>
    <cellStyle name="SAPBEXaggData 17" xfId="7298" xr:uid="{30913BC0-605A-4F71-9A2D-19517FA9AE7E}"/>
    <cellStyle name="SAPBEXaggData 2" xfId="682" xr:uid="{2AE954AD-EC5B-4B23-9DAF-BBF2550F39AB}"/>
    <cellStyle name="SAPBEXaggData 2 10" xfId="8211" xr:uid="{BB655E80-91DE-4B83-89C9-7A1B1A7DBC81}"/>
    <cellStyle name="SAPBEXaggData 2 2" xfId="683" xr:uid="{41E8D85C-B8BE-4D26-976F-BB745951A3C9}"/>
    <cellStyle name="SAPBEXaggData 2 2 2" xfId="1209" xr:uid="{C8B8D783-B08E-45FC-A178-AC84BDAB4D5F}"/>
    <cellStyle name="SAPBEXaggData 2 2 2 2" xfId="2457" xr:uid="{559BC744-D474-465F-B3DD-4CD18C8B1787}"/>
    <cellStyle name="SAPBEXaggData 2 2 2 3" xfId="2963" xr:uid="{BB25AAEB-925A-41F5-A0E0-0B61144A66EE}"/>
    <cellStyle name="SAPBEXaggData 2 2 2 4" xfId="1993" xr:uid="{33C1C870-D59E-4DC8-9D66-ECC5F5682CD5}"/>
    <cellStyle name="SAPBEXaggData 2 2 2 5" xfId="3525" xr:uid="{323F9879-D5B0-434F-8DD8-A2457E0B3E46}"/>
    <cellStyle name="SAPBEXaggData 2 2 2 6" xfId="1562" xr:uid="{7470DA3D-36C5-4D15-A811-7E73E6422ED2}"/>
    <cellStyle name="SAPBEXaggData 2 2 2 7" xfId="4360" xr:uid="{72451F78-88A4-4287-989F-E3B0911BBAA9}"/>
    <cellStyle name="SAPBEXaggData 2 2 2 8" xfId="14827" xr:uid="{0300EC76-3B10-4675-A793-9DE19614CFF6}"/>
    <cellStyle name="SAPBEXaggData 2 2 3" xfId="1978" xr:uid="{2BD6EE61-E5C4-4C49-85BC-AEFC94DCF66D}"/>
    <cellStyle name="SAPBEXaggData 2 2 3 2" xfId="15506" xr:uid="{39DA5D8E-55C4-4F0A-833D-385D9DB97664}"/>
    <cellStyle name="SAPBEXaggData 2 2 4" xfId="1669" xr:uid="{F970993D-3ECC-4DB0-9846-0F711078BF30}"/>
    <cellStyle name="SAPBEXaggData 2 2 4 2" xfId="16902" xr:uid="{6961FDD9-AE10-4F2C-8FAB-C8EF6E11BF5F}"/>
    <cellStyle name="SAPBEXaggData 2 2 5" xfId="3394" xr:uid="{7B3D9127-373D-452B-9952-420788A48E4E}"/>
    <cellStyle name="SAPBEXaggData 2 2 6" xfId="3340" xr:uid="{0E26EE06-0136-45FE-B72B-6F7CF7AAAF95}"/>
    <cellStyle name="SAPBEXaggData 2 2 7" xfId="3138" xr:uid="{EAACFFC2-762D-4581-8E58-2B87ED2E5CBD}"/>
    <cellStyle name="SAPBEXaggData 2 2 8" xfId="4379" xr:uid="{F15254CA-14C4-47C3-B15D-B9FE77C8EF3D}"/>
    <cellStyle name="SAPBEXaggData 2 2 9" xfId="12103" xr:uid="{03AC25E8-F800-4C87-8AA7-F9056E185D5F}"/>
    <cellStyle name="SAPBEXaggData 2 3" xfId="1208" xr:uid="{43977498-B895-4548-8E8C-B91C7DA8FE5C}"/>
    <cellStyle name="SAPBEXaggData 2 3 2" xfId="2456" xr:uid="{C9394060-4F15-4A27-A3EF-67743E8EEA49}"/>
    <cellStyle name="SAPBEXaggData 2 3 2 2" xfId="13932" xr:uid="{8A3F57C8-A670-4695-9543-218FE25CDEB6}"/>
    <cellStyle name="SAPBEXaggData 2 3 3" xfId="2962" xr:uid="{833FDFED-BC9C-4F59-8193-72421D5D5EFE}"/>
    <cellStyle name="SAPBEXaggData 2 3 3 2" xfId="14732" xr:uid="{D391C796-1C19-451C-B886-6F091727FE0F}"/>
    <cellStyle name="SAPBEXaggData 2 3 4" xfId="1523" xr:uid="{9417C2D8-CE5E-4F0E-A229-84F3114577A7}"/>
    <cellStyle name="SAPBEXaggData 2 3 5" xfId="2760" xr:uid="{0BDF5229-1DDF-42AD-A192-EA22A876554B}"/>
    <cellStyle name="SAPBEXaggData 2 3 6" xfId="3933" xr:uid="{70589E73-7343-4FBF-95DA-FBE6B96C4E04}"/>
    <cellStyle name="SAPBEXaggData 2 3 7" xfId="4307" xr:uid="{CF087635-E4C5-4D20-A61F-1AAB143E1DAA}"/>
    <cellStyle name="SAPBEXaggData 2 3 8" xfId="10699" xr:uid="{829FB221-F918-403F-9E14-8FE78724967D}"/>
    <cellStyle name="SAPBEXaggData 2 4" xfId="1977" xr:uid="{FFF56450-175D-4BA3-82D7-17A2AED01DD1}"/>
    <cellStyle name="SAPBEXaggData 2 4 2" xfId="10103" xr:uid="{2731C9A4-0049-4C17-B23F-5D73A2FC04FA}"/>
    <cellStyle name="SAPBEXaggData 2 5" xfId="1543" xr:uid="{30768249-3C25-44AD-B4A3-7666E880911A}"/>
    <cellStyle name="SAPBEXaggData 2 5 2" xfId="13497" xr:uid="{C1E35DB5-B768-46AE-9184-536786A225E8}"/>
    <cellStyle name="SAPBEXaggData 2 6" xfId="1645" xr:uid="{63EF3B01-0CAB-42C0-B7D5-B52D9F86A7CC}"/>
    <cellStyle name="SAPBEXaggData 2 6 2" xfId="13167" xr:uid="{1A2128BB-B0A8-4C22-8D76-79DAC1270371}"/>
    <cellStyle name="SAPBEXaggData 2 7" xfId="3644" xr:uid="{6398D9BE-628D-4BC6-8EDC-DCFB8EC73A71}"/>
    <cellStyle name="SAPBEXaggData 2 8" xfId="1712" xr:uid="{8DD7E766-F79E-4109-B6ED-D0A801A0E058}"/>
    <cellStyle name="SAPBEXaggData 2 9" xfId="1524" xr:uid="{84A34449-1D45-4795-A0A0-AECC44C94A1A}"/>
    <cellStyle name="SAPBEXaggData 3" xfId="684" xr:uid="{3329C4E2-55B2-489A-A7EB-EE65E1B5BB86}"/>
    <cellStyle name="SAPBEXaggData 3 10" xfId="8137" xr:uid="{785B1E7D-365A-4428-9DB6-4D0B82F40923}"/>
    <cellStyle name="SAPBEXaggData 3 2" xfId="685" xr:uid="{C1D8BC2F-4232-4466-AE59-569D7FDB0D66}"/>
    <cellStyle name="SAPBEXaggData 3 2 2" xfId="1211" xr:uid="{D0F16BE0-5AE0-4AED-853B-52F604E7A1D3}"/>
    <cellStyle name="SAPBEXaggData 3 2 2 2" xfId="2459" xr:uid="{C4EB9B25-AADA-45D0-83B4-B9504839C828}"/>
    <cellStyle name="SAPBEXaggData 3 2 2 3" xfId="2965" xr:uid="{3DA4EC3C-2127-4320-BE59-94555BCCA6B6}"/>
    <cellStyle name="SAPBEXaggData 3 2 2 4" xfId="2668" xr:uid="{DC4B84B5-4061-4240-AAD6-242433A97EAD}"/>
    <cellStyle name="SAPBEXaggData 3 2 2 5" xfId="1566" xr:uid="{21D1867B-B5D3-4F67-AE40-582565A60479}"/>
    <cellStyle name="SAPBEXaggData 3 2 2 6" xfId="1895" xr:uid="{ABD7013F-AE45-4A95-AB57-1838CAFE83D4}"/>
    <cellStyle name="SAPBEXaggData 3 2 2 7" xfId="4308" xr:uid="{F4F6A89B-3DD9-4404-8EDF-72CE80D710DF}"/>
    <cellStyle name="SAPBEXaggData 3 2 2 8" xfId="14888" xr:uid="{A3688F64-F4E0-4138-A9C2-A2ED0D94BCBC}"/>
    <cellStyle name="SAPBEXaggData 3 2 3" xfId="1980" xr:uid="{30D8AFCA-0D9D-496F-B64D-64E780BF772C}"/>
    <cellStyle name="SAPBEXaggData 3 2 3 2" xfId="15614" xr:uid="{45F2D5C1-81E9-4D5E-8F0C-5ECAA0A4F30E}"/>
    <cellStyle name="SAPBEXaggData 3 2 4" xfId="1664" xr:uid="{ED9267D4-554F-4B90-A645-FDE3D2C69D65}"/>
    <cellStyle name="SAPBEXaggData 3 2 4 2" xfId="16998" xr:uid="{CA6C658F-BD4B-45FB-8026-4D1C78F341EE}"/>
    <cellStyle name="SAPBEXaggData 3 2 5" xfId="2259" xr:uid="{E99800CC-0B0A-41D2-BDB9-E61409A7F084}"/>
    <cellStyle name="SAPBEXaggData 3 2 6" xfId="3777" xr:uid="{D32C7B65-3CBD-4634-96AD-1D9029587329}"/>
    <cellStyle name="SAPBEXaggData 3 2 7" xfId="3894" xr:uid="{E0C4DD0E-0212-4034-B098-8E347FF328B5}"/>
    <cellStyle name="SAPBEXaggData 3 2 8" xfId="4358" xr:uid="{7CC249A7-3B28-4FD4-8AF7-EFD79708DC57}"/>
    <cellStyle name="SAPBEXaggData 3 2 9" xfId="12214" xr:uid="{0F29E958-E435-4395-97A8-38C70D583205}"/>
    <cellStyle name="SAPBEXaggData 3 3" xfId="1210" xr:uid="{D3949865-089B-4DFB-8D3B-73EE16BC52A5}"/>
    <cellStyle name="SAPBEXaggData 3 3 2" xfId="2458" xr:uid="{307253B6-6B84-4766-BB1A-C60D1D46AA3C}"/>
    <cellStyle name="SAPBEXaggData 3 3 2 2" xfId="14042" xr:uid="{CA0E77A5-9EF8-4A3A-BF22-0959B752FB9A}"/>
    <cellStyle name="SAPBEXaggData 3 3 3" xfId="2964" xr:uid="{9D00A515-C3C3-4ECC-9F11-8FE5E893D267}"/>
    <cellStyle name="SAPBEXaggData 3 3 3 2" xfId="14948" xr:uid="{FDCD8B67-413D-4400-AF78-BCF3E5BE52AE}"/>
    <cellStyle name="SAPBEXaggData 3 3 4" xfId="1759" xr:uid="{C29F9232-D3B8-4ECE-A835-29AFB7ADDE5E}"/>
    <cellStyle name="SAPBEXaggData 3 3 5" xfId="1454" xr:uid="{F17FE078-C993-46A0-B579-30B92E7FEBB4}"/>
    <cellStyle name="SAPBEXaggData 3 3 6" xfId="3796" xr:uid="{A3CBBB61-990F-48FF-9A55-4AADD3774C25}"/>
    <cellStyle name="SAPBEXaggData 3 3 7" xfId="4464" xr:uid="{29657AC6-2077-430E-BCCF-ED8931CF9918}"/>
    <cellStyle name="SAPBEXaggData 3 3 8" xfId="10811" xr:uid="{76016DE5-A2F7-484E-BDB0-DBB9D4E07D74}"/>
    <cellStyle name="SAPBEXaggData 3 4" xfId="1979" xr:uid="{9C7103A9-1A3A-4349-858E-D7C451797AE9}"/>
    <cellStyle name="SAPBEXaggData 3 4 2" xfId="10030" xr:uid="{3B09AEF8-BAD8-4EE8-84DF-8EA72EEDF723}"/>
    <cellStyle name="SAPBEXaggData 3 5" xfId="2198" xr:uid="{194CFD05-04BA-41C5-AF35-1DA6486052D8}"/>
    <cellStyle name="SAPBEXaggData 3 5 2" xfId="13424" xr:uid="{D663179F-BD6E-44B8-9FD2-28E1AC65EEFF}"/>
    <cellStyle name="SAPBEXaggData 3 6" xfId="2804" xr:uid="{0F789F41-D71F-4D46-A4E5-48247E9F65EE}"/>
    <cellStyle name="SAPBEXaggData 3 6 2" xfId="14627" xr:uid="{B23C2925-E728-48EF-BEDA-1EBA0DC6EC09}"/>
    <cellStyle name="SAPBEXaggData 3 7" xfId="2780" xr:uid="{45AD8AC9-D1C9-4498-B1BA-81E4281C9B61}"/>
    <cellStyle name="SAPBEXaggData 3 8" xfId="2661" xr:uid="{F8897647-4351-4D25-A4A4-85C7670B63D0}"/>
    <cellStyle name="SAPBEXaggData 3 9" xfId="2260" xr:uid="{42DFAF44-1C2F-46E2-8D66-2934BB445245}"/>
    <cellStyle name="SAPBEXaggData 4" xfId="686" xr:uid="{4B238EDF-25EA-4CF0-A3B9-60F80281E725}"/>
    <cellStyle name="SAPBEXaggData 4 2" xfId="1212" xr:uid="{1984A633-A62E-40DF-8F73-F9DF13825EA0}"/>
    <cellStyle name="SAPBEXaggData 4 2 2" xfId="2460" xr:uid="{AFE2D8AE-A68F-4232-ACBC-25324AF348FA}"/>
    <cellStyle name="SAPBEXaggData 4 2 2 2" xfId="15009" xr:uid="{2296F5CF-C73B-4D4D-BDCB-8207DB383AF1}"/>
    <cellStyle name="SAPBEXaggData 4 2 3" xfId="2966" xr:uid="{3AECF3B2-F0C3-4856-9EEF-44E3DB6F6A26}"/>
    <cellStyle name="SAPBEXaggData 4 2 3 2" xfId="15782" xr:uid="{8CCF511A-5041-48F4-B1A1-AC0E97083811}"/>
    <cellStyle name="SAPBEXaggData 4 2 4" xfId="1544" xr:uid="{306D313D-4947-43C2-83AD-14E955544378}"/>
    <cellStyle name="SAPBEXaggData 4 2 4 2" xfId="17255" xr:uid="{4F25AB06-FF89-44D9-9F99-2A7B19E7704C}"/>
    <cellStyle name="SAPBEXaggData 4 2 5" xfId="3341" xr:uid="{432076BD-FD27-42A9-855B-64067C8C71DD}"/>
    <cellStyle name="SAPBEXaggData 4 2 6" xfId="1404" xr:uid="{E7F770EF-D3A5-4D2C-9DA2-38255002F414}"/>
    <cellStyle name="SAPBEXaggData 4 2 7" xfId="4295" xr:uid="{2C6471DE-40AA-45A4-A9D6-664CD0088842}"/>
    <cellStyle name="SAPBEXaggData 4 2 8" xfId="12471" xr:uid="{A4421CEE-9862-4EAE-81E9-2F8E8BA2A417}"/>
    <cellStyle name="SAPBEXaggData 4 3" xfId="1981" xr:uid="{24E5E187-A5D9-4E54-8B62-C81510C6D9EA}"/>
    <cellStyle name="SAPBEXaggData 4 3 2" xfId="14256" xr:uid="{C45F383D-D42F-4A81-94B4-240BB561F875}"/>
    <cellStyle name="SAPBEXaggData 4 3 3" xfId="13038" xr:uid="{58E41F6E-1BA6-4419-A0CD-DA36A588E389}"/>
    <cellStyle name="SAPBEXaggData 4 3 4" xfId="11069" xr:uid="{FEC9ED0F-4EEB-4191-A3BC-AD4625BAE0F1}"/>
    <cellStyle name="SAPBEXaggData 4 4" xfId="1724" xr:uid="{BBD652E5-D5D5-469D-A404-823A23314C5F}"/>
    <cellStyle name="SAPBEXaggData 4 4 2" xfId="10134" xr:uid="{79B62275-8CF3-4AD1-99C1-2B7F384F1341}"/>
    <cellStyle name="SAPBEXaggData 4 5" xfId="3265" xr:uid="{5BB8792E-404B-4E8B-87A1-004A2E7A58C5}"/>
    <cellStyle name="SAPBEXaggData 4 5 2" xfId="13528" xr:uid="{BD44AC00-A718-455E-A801-68DAF658D222}"/>
    <cellStyle name="SAPBEXaggData 4 6" xfId="3435" xr:uid="{B80BA357-BB08-402C-A06C-DA08CC0B0E00}"/>
    <cellStyle name="SAPBEXaggData 4 6 2" xfId="12970" xr:uid="{4F2D8ABB-1D11-4B0B-9F98-DD41B71B05D9}"/>
    <cellStyle name="SAPBEXaggData 4 7" xfId="3602" xr:uid="{916C3986-4E01-4DA7-9105-1C99366760CF}"/>
    <cellStyle name="SAPBEXaggData 4 8" xfId="4386" xr:uid="{279C2DBF-582E-4A70-9419-E029F1B284D9}"/>
    <cellStyle name="SAPBEXaggData 4 9" xfId="8242" xr:uid="{50E5D2EC-CB7C-43C7-A36D-D93F2B5CECC1}"/>
    <cellStyle name="SAPBEXaggData 5" xfId="935" xr:uid="{011BE7FE-7661-4AF3-8EF3-97F049C4044D}"/>
    <cellStyle name="SAPBEXaggData 5 2" xfId="1343" xr:uid="{16044CD3-A451-4908-A16C-FBA618E7F6A9}"/>
    <cellStyle name="SAPBEXaggData 5 2 2" xfId="2591" xr:uid="{63F0C4AC-8157-49C5-BD58-79546DA0AAED}"/>
    <cellStyle name="SAPBEXaggData 5 2 2 2" xfId="15093" xr:uid="{83267CE5-0F28-467B-BBEE-BA9BD67D9A0F}"/>
    <cellStyle name="SAPBEXaggData 5 2 3" xfId="3097" xr:uid="{50F0EBD1-DEA7-47AB-91C9-B4B3E94650B7}"/>
    <cellStyle name="SAPBEXaggData 5 2 3 2" xfId="15869" xr:uid="{F41AF83D-3B13-40D4-A34F-F9B8A208CC53}"/>
    <cellStyle name="SAPBEXaggData 5 2 4" xfId="2282" xr:uid="{F7E8EA15-A3F3-47FF-871B-E56FFDB79186}"/>
    <cellStyle name="SAPBEXaggData 5 2 4 2" xfId="17430" xr:uid="{FA96B7A9-D038-4323-943D-F9EC4B4A6C49}"/>
    <cellStyle name="SAPBEXaggData 5 2 5" xfId="3699" xr:uid="{E126B999-B68F-4556-BFA1-508CAC02739B}"/>
    <cellStyle name="SAPBEXaggData 5 2 6" xfId="3966" xr:uid="{7F70B741-D514-44E9-8F5D-6A026DFBE678}"/>
    <cellStyle name="SAPBEXaggData 5 2 7" xfId="3351" xr:uid="{DC008271-7F2E-40DC-A1DF-427E3D0E1291}"/>
    <cellStyle name="SAPBEXaggData 5 2 8" xfId="12655" xr:uid="{45E58A93-50B1-4D5C-85C6-3C127AD90E36}"/>
    <cellStyle name="SAPBEXaggData 5 3" xfId="2203" xr:uid="{83B94BF5-5447-449B-BF78-E2A7B3DABF69}"/>
    <cellStyle name="SAPBEXaggData 5 3 2" xfId="14392" xr:uid="{82EA9DBA-B9B9-4808-A006-BF9C089D2315}"/>
    <cellStyle name="SAPBEXaggData 5 3 3" xfId="14482" xr:uid="{8617CC39-F5ED-4D57-83C4-9CA63B9AA8B1}"/>
    <cellStyle name="SAPBEXaggData 5 3 4" xfId="11246" xr:uid="{EFE9CAD9-C573-43D2-98CD-85936D1A52B4}"/>
    <cellStyle name="SAPBEXaggData 5 4" xfId="2710" xr:uid="{F0DC9664-9803-4241-8CAB-92C40636DDBA}"/>
    <cellStyle name="SAPBEXaggData 5 4 2" xfId="9757" xr:uid="{97BBC35A-E585-4BB8-8929-4188E036AD02}"/>
    <cellStyle name="SAPBEXaggData 5 5" xfId="2745" xr:uid="{F4EC09BB-556A-498F-A051-BCF2207C8F08}"/>
    <cellStyle name="SAPBEXaggData 5 5 2" xfId="13190" xr:uid="{26BE0C85-8492-445A-9DB3-4D337F32D58F}"/>
    <cellStyle name="SAPBEXaggData 5 6" xfId="3646" xr:uid="{605F50E5-1D1D-4397-AC08-39A9078D0680}"/>
    <cellStyle name="SAPBEXaggData 5 6 2" xfId="15089" xr:uid="{2A3B4F6B-B69F-40C6-8A1E-2D79BB1DCE64}"/>
    <cellStyle name="SAPBEXaggData 5 7" xfId="3329" xr:uid="{D28CD15C-64BB-4852-9DCC-08E6184CFB70}"/>
    <cellStyle name="SAPBEXaggData 5 8" xfId="4427" xr:uid="{E448128C-81EB-494D-A4F4-FCDFA97EC4FE}"/>
    <cellStyle name="SAPBEXaggData 5 9" xfId="7864" xr:uid="{03374324-0235-4A4D-A523-C0D3564DCAED}"/>
    <cellStyle name="SAPBEXaggData 6" xfId="958" xr:uid="{04915557-AA88-401C-BCB8-099EC970B5AA}"/>
    <cellStyle name="SAPBEXaggData 6 2" xfId="15305" xr:uid="{055C1E7D-E3AE-4B0E-877E-0660835B6138}"/>
    <cellStyle name="SAPBEXaggData 6 3" xfId="16421" xr:uid="{CB2C8C2F-8EB2-4542-ABCB-9ACC3B0CBDA0}"/>
    <cellStyle name="SAPBEXaggData 6 4" xfId="11511" xr:uid="{C1A5940B-FDDB-42A3-B320-A10415EF0D17}"/>
    <cellStyle name="SAPBEXaggData 7" xfId="1055" xr:uid="{DFFBDD10-1D64-4439-B664-A847DFFF5133}"/>
    <cellStyle name="SAPBEXaggData 7 2" xfId="14677" xr:uid="{B83578A8-8394-47C3-ABEC-DA748F99002A}"/>
    <cellStyle name="SAPBEXaggData 7 3" xfId="15399" xr:uid="{561CDCE1-4104-4D55-81DC-E901403E03A6}"/>
    <cellStyle name="SAPBEXaggData 7 4" xfId="16741" xr:uid="{77587FAE-32BC-4FE2-A3E0-C0A0B5645A1D}"/>
    <cellStyle name="SAPBEXaggData 7 5" xfId="11881" xr:uid="{C776D269-C07C-4516-852A-55A5B082617F}"/>
    <cellStyle name="SAPBEXaggData 8" xfId="247" xr:uid="{EB7595EB-2E2A-46D5-8621-54A2BA6D7D12}"/>
    <cellStyle name="SAPBEXaggData 8 2" xfId="1163" xr:uid="{A31C3B37-3F98-4B26-81E2-36C4FFFD01C1}"/>
    <cellStyle name="SAPBEXaggData 8 2 2" xfId="2411" xr:uid="{7B64C689-9A4D-4401-9D41-17FB87299DA7}"/>
    <cellStyle name="SAPBEXaggData 8 2 3" xfId="2917" xr:uid="{E8859BDC-E0BA-4FE5-BDDC-1EA6AF07B2A9}"/>
    <cellStyle name="SAPBEXaggData 8 2 4" xfId="3354" xr:uid="{08C40BF0-912A-49C3-BC38-D8C84288AD94}"/>
    <cellStyle name="SAPBEXaggData 8 2 5" xfId="3885" xr:uid="{8B158DB3-0870-45A0-9094-3FFDA4EF9B7C}"/>
    <cellStyle name="SAPBEXaggData 8 2 6" xfId="4077" xr:uid="{ACFFE0A5-E2FD-4070-888C-DAE66B49A0D5}"/>
    <cellStyle name="SAPBEXaggData 8 2 7" xfId="4058" xr:uid="{99E80A44-DA4F-47B4-9E6D-07CF68EC6E35}"/>
    <cellStyle name="SAPBEXaggData 8 2 8" xfId="13727" xr:uid="{93CE3755-9B41-449F-8E1B-7E8D6945056D}"/>
    <cellStyle name="SAPBEXaggData 8 3" xfId="1589" xr:uid="{8C1E6B53-47FF-46C9-8E35-F4F598EEEC2C}"/>
    <cellStyle name="SAPBEXaggData 8 3 2" xfId="13350" xr:uid="{D37A34DA-8433-438F-AF66-DFE2A8E5BEFF}"/>
    <cellStyle name="SAPBEXaggData 8 4" xfId="2175" xr:uid="{D85E522E-8F9A-4CA2-92FB-303D0226D27E}"/>
    <cellStyle name="SAPBEXaggData 8 5" xfId="2690" xr:uid="{81129F68-6CFC-4954-9E81-3495CEB4DB3C}"/>
    <cellStyle name="SAPBEXaggData 8 6" xfId="3859" xr:uid="{9BFEE27A-AA15-4A9D-8689-1A10438416C8}"/>
    <cellStyle name="SAPBEXaggData 8 7" xfId="4174" xr:uid="{E2DED774-7725-41B6-8CDE-AC54D67D51A2}"/>
    <cellStyle name="SAPBEXaggData 8 8" xfId="3952" xr:uid="{38A95C55-9953-42B8-A54D-5F5C82E5CECE}"/>
    <cellStyle name="SAPBEXaggData 8 9" xfId="10467" xr:uid="{362AEAAC-C411-4B72-B725-986294F805EB}"/>
    <cellStyle name="SAPBEXaggData 9" xfId="1116" xr:uid="{94283A99-3399-44D6-8CEC-E5942DF27518}"/>
    <cellStyle name="SAPBEXaggData 9 2" xfId="2364" xr:uid="{49BBA25C-C310-4B7B-8FC7-5773AD93BB55}"/>
    <cellStyle name="SAPBEXaggData 9 3" xfId="2870" xr:uid="{57F81CC4-9028-4663-B984-25B26E13C0C0}"/>
    <cellStyle name="SAPBEXaggData 9 4" xfId="2304" xr:uid="{A13696BE-720B-4E1B-A917-24E60811E5CA}"/>
    <cellStyle name="SAPBEXaggData 9 5" xfId="3746" xr:uid="{42D3ADE4-778F-41C4-9944-0B132D26FFFD}"/>
    <cellStyle name="SAPBEXaggData 9 6" xfId="3557" xr:uid="{5211D030-3396-4B06-AF9C-2F00DC9A7A6A}"/>
    <cellStyle name="SAPBEXaggData 9 7" xfId="4401" xr:uid="{5FA4BE9C-2E2C-47DA-B4F8-6A1252E49430}"/>
    <cellStyle name="SAPBEXaggData 9 8" xfId="9186" xr:uid="{7CB32626-4D45-45B8-BA4C-81AB24669E86}"/>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1" xfId="3865" xr:uid="{FBB0A5D0-B7BC-420E-90EF-B4522ADE6144}"/>
    <cellStyle name="SAPBEXaggDataEmph 12" xfId="4006" xr:uid="{ED1C8201-6C92-4189-A5C9-9BB5B7935877}"/>
    <cellStyle name="SAPBEXaggDataEmph 13" xfId="4136" xr:uid="{D4B1A6F7-F8E8-4D47-B4FC-CEA13B4DC243}"/>
    <cellStyle name="SAPBEXaggDataEmph 14" xfId="5946" xr:uid="{C78F2177-125E-4F2E-AB4D-497B11D7DA74}"/>
    <cellStyle name="SAPBEXaggDataEmph 15" xfId="7299" xr:uid="{1AEDD3E1-5963-4789-B821-86E8D71C9581}"/>
    <cellStyle name="SAPBEXaggDataEmph 2" xfId="688" xr:uid="{660893C4-DF60-4B23-9DF9-218E302CFC08}"/>
    <cellStyle name="SAPBEXaggDataEmph 2 10" xfId="7946" xr:uid="{E5BF9FBA-5EF4-44B2-8A75-EDBC4180A6D0}"/>
    <cellStyle name="SAPBEXaggDataEmph 2 2" xfId="689" xr:uid="{D0F1CCDD-5521-4C1C-834F-5DA06B8C7A93}"/>
    <cellStyle name="SAPBEXaggDataEmph 2 2 2" xfId="1214" xr:uid="{0BC83BCF-57BC-4C8C-8C48-89AA1CD60D0B}"/>
    <cellStyle name="SAPBEXaggDataEmph 2 2 2 2" xfId="2462" xr:uid="{19C448A5-C2AC-485E-A422-8F3FDC064A41}"/>
    <cellStyle name="SAPBEXaggDataEmph 2 2 2 3" xfId="2968" xr:uid="{F9FBCFEC-8F57-4286-84BE-09C70DF4CC2C}"/>
    <cellStyle name="SAPBEXaggDataEmph 2 2 2 4" xfId="1564" xr:uid="{275EB572-4966-4600-A1CE-8A1D8E552FD4}"/>
    <cellStyle name="SAPBEXaggDataEmph 2 2 2 5" xfId="2763" xr:uid="{F8992F20-EC2F-4957-B520-ADAAA9C9F446}"/>
    <cellStyle name="SAPBEXaggDataEmph 2 2 2 6" xfId="2696" xr:uid="{DA08EF92-F3BC-4DC1-9973-586BD6A8E807}"/>
    <cellStyle name="SAPBEXaggDataEmph 2 2 2 7" xfId="2359" xr:uid="{D1ECEEE4-08D2-4DEE-B29C-9E0BCC1B8CA0}"/>
    <cellStyle name="SAPBEXaggDataEmph 2 2 2 8" xfId="14828" xr:uid="{D9F5C4BD-E10A-416F-8500-269A651EAE19}"/>
    <cellStyle name="SAPBEXaggDataEmph 2 2 3" xfId="1983" xr:uid="{AD2A4A57-1A82-4A94-AEC9-63C451A47181}"/>
    <cellStyle name="SAPBEXaggDataEmph 2 2 3 2" xfId="15507" xr:uid="{4D36A488-82FB-4DB8-A67F-0AC73EE467BB}"/>
    <cellStyle name="SAPBEXaggDataEmph 2 2 4" xfId="1473" xr:uid="{A77B6965-6C46-4E96-A918-D86189FE2CF2}"/>
    <cellStyle name="SAPBEXaggDataEmph 2 2 4 2" xfId="16903" xr:uid="{01D30669-482D-4200-A243-D68BD24D4D8D}"/>
    <cellStyle name="SAPBEXaggDataEmph 2 2 5" xfId="3440" xr:uid="{A449E77B-6D64-40B1-AE5D-214B6177B383}"/>
    <cellStyle name="SAPBEXaggDataEmph 2 2 6" xfId="3610" xr:uid="{FA54D7FD-42F1-427C-9DC8-B2BD6BCAE9FC}"/>
    <cellStyle name="SAPBEXaggDataEmph 2 2 7" xfId="3370" xr:uid="{6C2413A8-9A57-4F90-8D71-6AAD26DE0E65}"/>
    <cellStyle name="SAPBEXaggDataEmph 2 2 8" xfId="4204" xr:uid="{618BF83D-BA7F-4D4F-A494-0538D60FE978}"/>
    <cellStyle name="SAPBEXaggDataEmph 2 2 9" xfId="12104" xr:uid="{C01050BF-330D-40CC-A75C-53BEDA7CA846}"/>
    <cellStyle name="SAPBEXaggDataEmph 2 3" xfId="1213" xr:uid="{B612608B-E5B7-4D72-84A6-DCBA5D4C6798}"/>
    <cellStyle name="SAPBEXaggDataEmph 2 3 2" xfId="2461" xr:uid="{9C5F36AF-88FA-4711-BF05-2BB2322326F9}"/>
    <cellStyle name="SAPBEXaggDataEmph 2 3 2 2" xfId="13933" xr:uid="{62ED1D30-6769-41C4-A0D0-816EE69CF744}"/>
    <cellStyle name="SAPBEXaggDataEmph 2 3 3" xfId="2967" xr:uid="{F8E1E35C-B173-4090-9C57-C54014C6C16F}"/>
    <cellStyle name="SAPBEXaggDataEmph 2 3 3 2" xfId="13055" xr:uid="{5F815730-69A6-478F-A456-30B69FED59B5}"/>
    <cellStyle name="SAPBEXaggDataEmph 2 3 4" xfId="1642" xr:uid="{091FC150-92CE-4207-9C78-4AFE06A2214F}"/>
    <cellStyle name="SAPBEXaggDataEmph 2 3 5" xfId="2783" xr:uid="{6A566114-392D-4083-8D7C-42A0B73783E4}"/>
    <cellStyle name="SAPBEXaggDataEmph 2 3 6" xfId="3962" xr:uid="{1DF4AEB0-339D-4C4D-A1A4-6B5B74945568}"/>
    <cellStyle name="SAPBEXaggDataEmph 2 3 7" xfId="4289" xr:uid="{2A348D8F-0824-4E32-B8C3-58910351B2CB}"/>
    <cellStyle name="SAPBEXaggDataEmph 2 3 8" xfId="10700" xr:uid="{79F4EAE2-F425-40AD-9AE4-9F283B06C266}"/>
    <cellStyle name="SAPBEXaggDataEmph 2 4" xfId="1982" xr:uid="{5EA49C4B-B2F7-4DDE-8AC2-9AB6EA2C516C}"/>
    <cellStyle name="SAPBEXaggDataEmph 2 4 2" xfId="9839" xr:uid="{35612315-2043-4301-9317-0B3444EAA0AC}"/>
    <cellStyle name="SAPBEXaggDataEmph 2 5" xfId="1734" xr:uid="{2397A02F-2D81-462B-A603-3AB2BDAE3942}"/>
    <cellStyle name="SAPBEXaggDataEmph 2 5 2" xfId="13272" xr:uid="{5A101D20-0273-4C4F-95CB-1450DDDE118A}"/>
    <cellStyle name="SAPBEXaggDataEmph 2 6" xfId="3439" xr:uid="{D704F8FC-791B-470B-98D5-1FC3E30B1782}"/>
    <cellStyle name="SAPBEXaggDataEmph 2 6 2" xfId="15254" xr:uid="{4079B353-91EA-49E7-969F-3EC7176C0260}"/>
    <cellStyle name="SAPBEXaggDataEmph 2 7" xfId="3411" xr:uid="{972C4DAA-28ED-4E2E-A291-87509E1BDD8C}"/>
    <cellStyle name="SAPBEXaggDataEmph 2 8" xfId="3826" xr:uid="{F5CE975F-5ABC-4C19-9986-E602818B99F8}"/>
    <cellStyle name="SAPBEXaggDataEmph 2 9" xfId="4162" xr:uid="{4943AA1D-BA36-483C-936D-25C9D4A7FF0E}"/>
    <cellStyle name="SAPBEXaggDataEmph 3" xfId="690" xr:uid="{041D3832-F00F-45AA-B109-7C784B4E477B}"/>
    <cellStyle name="SAPBEXaggDataEmph 3 10" xfId="8370" xr:uid="{8C082BEF-5DEC-4540-A0D0-76D9C0AF082B}"/>
    <cellStyle name="SAPBEXaggDataEmph 3 2" xfId="691" xr:uid="{CC1EF8D8-17E6-460D-9B4F-66644ED93749}"/>
    <cellStyle name="SAPBEXaggDataEmph 3 2 2" xfId="1216" xr:uid="{EFF71E4C-9EDB-4846-8DB5-68877B1C2DA3}"/>
    <cellStyle name="SAPBEXaggDataEmph 3 2 2 2" xfId="2464" xr:uid="{26154C0F-CD45-47AB-89AB-21C8F9B9457A}"/>
    <cellStyle name="SAPBEXaggDataEmph 3 2 2 3" xfId="2970" xr:uid="{F2D98F4A-7B2E-48E5-B545-566CA4515C75}"/>
    <cellStyle name="SAPBEXaggDataEmph 3 2 2 4" xfId="2836" xr:uid="{2517D269-C49A-49CB-9C6B-A8E17C0AC956}"/>
    <cellStyle name="SAPBEXaggDataEmph 3 2 2 5" xfId="3912" xr:uid="{BDAE4BC1-973A-41E3-966D-D2655323F7DB}"/>
    <cellStyle name="SAPBEXaggDataEmph 3 2 2 6" xfId="3308" xr:uid="{5DD3DB86-9532-4AF8-A6A9-CB25DA15E4FF}"/>
    <cellStyle name="SAPBEXaggDataEmph 3 2 2 7" xfId="2853" xr:uid="{58585149-30C1-4056-8DBA-FB1322F47F7E}"/>
    <cellStyle name="SAPBEXaggDataEmph 3 2 2 8" xfId="14889" xr:uid="{6CF24184-5D37-4E85-B61E-1B6BA8E54AF3}"/>
    <cellStyle name="SAPBEXaggDataEmph 3 2 3" xfId="1985" xr:uid="{DEFD5BB7-EC19-4429-93B5-1747A43FFE7D}"/>
    <cellStyle name="SAPBEXaggDataEmph 3 2 3 2" xfId="15615" xr:uid="{A0291220-D4B3-4184-878D-8F5331BB5AB1}"/>
    <cellStyle name="SAPBEXaggDataEmph 3 2 4" xfId="1729" xr:uid="{E1C4C04F-B64F-4BE7-A229-321DD8372F34}"/>
    <cellStyle name="SAPBEXaggDataEmph 3 2 4 2" xfId="16999" xr:uid="{50B83D3E-2E4D-4FC7-916F-C6C576CC2101}"/>
    <cellStyle name="SAPBEXaggDataEmph 3 2 5" xfId="1528" xr:uid="{6222A4B7-3746-4DE2-981A-D6884AEC1AFE}"/>
    <cellStyle name="SAPBEXaggDataEmph 3 2 6" xfId="2671" xr:uid="{30291B30-4177-4212-96B5-F84056E1901B}"/>
    <cellStyle name="SAPBEXaggDataEmph 3 2 7" xfId="3191" xr:uid="{0B125F24-7907-4C1C-9456-B0FC399EE430}"/>
    <cellStyle name="SAPBEXaggDataEmph 3 2 8" xfId="4161" xr:uid="{7C27EAE9-DB49-4483-82FB-556252EE7B51}"/>
    <cellStyle name="SAPBEXaggDataEmph 3 2 9" xfId="12215" xr:uid="{1331250B-D6A7-4E55-A1D8-4B1ADEE99177}"/>
    <cellStyle name="SAPBEXaggDataEmph 3 3" xfId="1215" xr:uid="{ECBABB6E-4A76-4EDF-A735-E9EA76E901CC}"/>
    <cellStyle name="SAPBEXaggDataEmph 3 3 2" xfId="2463" xr:uid="{25C467BB-331B-45A6-87DF-0B5CF77DD5A5}"/>
    <cellStyle name="SAPBEXaggDataEmph 3 3 2 2" xfId="14043" xr:uid="{388203C9-4980-4435-AA98-C77392F1FCD0}"/>
    <cellStyle name="SAPBEXaggDataEmph 3 3 3" xfId="2969" xr:uid="{250261D8-BAD4-4B78-968F-0FBA5E31CAFF}"/>
    <cellStyle name="SAPBEXaggDataEmph 3 3 3 2" xfId="13100" xr:uid="{881E7E81-4F91-4F44-A849-2FD4D6508A28}"/>
    <cellStyle name="SAPBEXaggDataEmph 3 3 4" xfId="3217" xr:uid="{75E211E9-9DF4-4383-A151-24AF20BC06E3}"/>
    <cellStyle name="SAPBEXaggDataEmph 3 3 5" xfId="3700" xr:uid="{51CBE7C8-E687-42D3-9D15-01B80D1EBC19}"/>
    <cellStyle name="SAPBEXaggDataEmph 3 3 6" xfId="4032" xr:uid="{51AB1FD2-8374-4BD0-95A5-39FE6717DCA6}"/>
    <cellStyle name="SAPBEXaggDataEmph 3 3 7" xfId="4391" xr:uid="{0AF35E06-F089-4262-B2E3-8EC2B6E8F990}"/>
    <cellStyle name="SAPBEXaggDataEmph 3 3 8" xfId="10812" xr:uid="{0DE564D1-4B1B-4A56-87FA-C713B0015D75}"/>
    <cellStyle name="SAPBEXaggDataEmph 3 4" xfId="1984" xr:uid="{A81DE12B-3B47-4910-BE3D-92E320A6B9E0}"/>
    <cellStyle name="SAPBEXaggDataEmph 3 4 2" xfId="10260" xr:uid="{B386F8EB-4E11-46B0-A909-53AB2FD3FFE6}"/>
    <cellStyle name="SAPBEXaggDataEmph 3 5" xfId="1539" xr:uid="{45DD342B-FAB3-48F8-82F4-E3CD4E2B8A8E}"/>
    <cellStyle name="SAPBEXaggDataEmph 3 5 2" xfId="13616" xr:uid="{D113AFA8-5720-4FEE-83D9-22B6B3527E09}"/>
    <cellStyle name="SAPBEXaggDataEmph 3 6" xfId="1506" xr:uid="{A921B917-BAF9-4B11-A528-66F3AC2A3FB8}"/>
    <cellStyle name="SAPBEXaggDataEmph 3 6 2" xfId="13067" xr:uid="{F81566DE-5CD1-4056-8249-9DFF96047E64}"/>
    <cellStyle name="SAPBEXaggDataEmph 3 7" xfId="3709" xr:uid="{A9C4658D-2987-4264-BA6C-806AB34B79DC}"/>
    <cellStyle name="SAPBEXaggDataEmph 3 8" xfId="4267" xr:uid="{7BB1DDF4-71D2-4EAD-9879-93C8B82A5CD0}"/>
    <cellStyle name="SAPBEXaggDataEmph 3 9" xfId="1413" xr:uid="{A8206460-8937-4DFE-BF0C-4765A0A58819}"/>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3" xfId="15783" xr:uid="{E4EF6D09-DDD3-4947-9ABD-67F59BED66C1}"/>
    <cellStyle name="SAPBEXaggDataEmph 4 2 4" xfId="17256" xr:uid="{4B9091E2-9B80-4797-9DF8-1DFFEB2011AC}"/>
    <cellStyle name="SAPBEXaggDataEmph 4 3" xfId="11070" xr:uid="{67BC3107-4077-49FB-A4D8-AB115B35FEBA}"/>
    <cellStyle name="SAPBEXaggDataEmph 4 3 2" xfId="14257" xr:uid="{29A39B3C-9B53-4D69-B915-B1E5BB7431C9}"/>
    <cellStyle name="SAPBEXaggDataEmph 4 3 3" xfId="14344" xr:uid="{B1813067-76DB-471B-B19A-840E8627022F}"/>
    <cellStyle name="SAPBEXaggDataEmph 4 4" xfId="9914" xr:uid="{14ECE402-7A96-45FA-9AD2-A8A4983B1A40}"/>
    <cellStyle name="SAPBEXaggDataEmph 4 5" xfId="13340" xr:uid="{90611444-A477-46EF-9E19-88471C281764}"/>
    <cellStyle name="SAPBEXaggDataEmph 4 6" xfId="15083" xr:uid="{9A6190F8-0DC2-401C-AB36-E6AC33BBF944}"/>
    <cellStyle name="SAPBEXaggDataEmph 4 7" xfId="8021" xr:uid="{F8DB9F74-28D0-4BAF-9DEE-F3C0AC27A23E}"/>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3" xfId="15870" xr:uid="{EA3414D6-1A16-49DF-812A-B74889683081}"/>
    <cellStyle name="SAPBEXaggDataEmph 5 2 4" xfId="17431" xr:uid="{971065F8-ECB6-474E-A0D1-CBF636B7294A}"/>
    <cellStyle name="SAPBEXaggDataEmph 5 3" xfId="11247" xr:uid="{7A31EAED-34FB-4D9A-B768-F17626367201}"/>
    <cellStyle name="SAPBEXaggDataEmph 5 3 2" xfId="14393" xr:uid="{D67A9A75-D066-487A-AB23-1DBD9128CFEF}"/>
    <cellStyle name="SAPBEXaggDataEmph 5 3 3" xfId="9368" xr:uid="{A1C7DD00-4E5A-4828-AD93-E5697C492B3E}"/>
    <cellStyle name="SAPBEXaggDataEmph 5 4" xfId="10291" xr:uid="{08557521-007A-463D-A62B-034E80269494}"/>
    <cellStyle name="SAPBEXaggDataEmph 5 5" xfId="13647" xr:uid="{0ADE6C29-8837-41FC-A29C-166A18FECC1D}"/>
    <cellStyle name="SAPBEXaggDataEmph 5 6" xfId="9054" xr:uid="{34DFB2D8-A18C-4692-835F-1CC2BFA60936}"/>
    <cellStyle name="SAPBEXaggDataEmph 5 7" xfId="8401" xr:uid="{C0ABF317-783F-4B69-8114-AEF13E3F8FB0}"/>
    <cellStyle name="SAPBEXaggDataEmph 6" xfId="248" xr:uid="{903B36CB-AAAA-4122-B70A-A5E91701D595}"/>
    <cellStyle name="SAPBEXaggDataEmph 6 2" xfId="1164" xr:uid="{CABD53FF-DB41-4754-9E09-93A8B40E23A9}"/>
    <cellStyle name="SAPBEXaggDataEmph 6 2 2" xfId="2412" xr:uid="{A7C3AFE5-32CC-4BAD-8629-FE96902BBCE5}"/>
    <cellStyle name="SAPBEXaggDataEmph 6 2 3" xfId="2918" xr:uid="{FC97A723-5853-48E8-BD47-C18755BED29A}"/>
    <cellStyle name="SAPBEXaggDataEmph 6 2 4" xfId="3361" xr:uid="{600FC425-2582-449E-AFF9-75D8E36A704E}"/>
    <cellStyle name="SAPBEXaggDataEmph 6 2 5" xfId="2849" xr:uid="{8153D791-4D6A-46B1-B2CD-D37E08E50054}"/>
    <cellStyle name="SAPBEXaggDataEmph 6 2 6" xfId="3558" xr:uid="{E00A497B-B5DB-4CF4-8367-BCB937678C72}"/>
    <cellStyle name="SAPBEXaggDataEmph 6 2 7" xfId="4201" xr:uid="{CC313E43-4F1D-4890-A3BF-D42FCECF0DE6}"/>
    <cellStyle name="SAPBEXaggDataEmph 6 2 8" xfId="15306" xr:uid="{62652B0E-CCCE-4574-A59B-17DB6A125001}"/>
    <cellStyle name="SAPBEXaggDataEmph 6 3" xfId="1590" xr:uid="{07F116D1-D0D1-4594-A15E-D753D531DA42}"/>
    <cellStyle name="SAPBEXaggDataEmph 6 3 2" xfId="16422" xr:uid="{6A03D7E2-6349-4D79-BD54-9A353E0830DB}"/>
    <cellStyle name="SAPBEXaggDataEmph 6 4" xfId="1945" xr:uid="{0BCBEA40-165F-40FD-867D-F3CDE17C3C62}"/>
    <cellStyle name="SAPBEXaggDataEmph 6 5" xfId="3511" xr:uid="{03AD4CDC-062B-430D-B8B3-91DEB7D601E0}"/>
    <cellStyle name="SAPBEXaggDataEmph 6 6" xfId="3693" xr:uid="{483C7C11-235A-42B1-BAAF-BCEF8CAAA16F}"/>
    <cellStyle name="SAPBEXaggDataEmph 6 7" xfId="3227" xr:uid="{1515F335-36F8-4281-89F6-B56DC752AC66}"/>
    <cellStyle name="SAPBEXaggDataEmph 6 8" xfId="3418" xr:uid="{D917A19A-45E3-4D93-93B2-C781B736B893}"/>
    <cellStyle name="SAPBEXaggDataEmph 6 9" xfId="11512" xr:uid="{6204D6CB-2220-4E37-8549-3D2EAF49D51E}"/>
    <cellStyle name="SAPBEXaggDataEmph 7" xfId="1117" xr:uid="{50D9C356-23ED-4723-B973-91BA50E8CDE1}"/>
    <cellStyle name="SAPBEXaggDataEmph 7 2" xfId="2365" xr:uid="{75B4580A-F5A1-4C89-B7D7-586278E6C1B5}"/>
    <cellStyle name="SAPBEXaggDataEmph 7 2 2" xfId="14678" xr:uid="{C745B0D4-1802-4BE3-8060-5C1CF61DAC3F}"/>
    <cellStyle name="SAPBEXaggDataEmph 7 3" xfId="2871" xr:uid="{A87ADC15-3FF7-4677-AA23-03CCAF59C2C3}"/>
    <cellStyle name="SAPBEXaggDataEmph 7 3 2" xfId="15400" xr:uid="{552DB8D3-ACDC-4A6C-8227-8856270358D9}"/>
    <cellStyle name="SAPBEXaggDataEmph 7 4" xfId="3272" xr:uid="{F6264B4F-4453-46AE-AF8B-36D72BC0DCFE}"/>
    <cellStyle name="SAPBEXaggDataEmph 7 4 2" xfId="16742" xr:uid="{D38DC0F1-3190-449A-A107-FAE20D43ED10}"/>
    <cellStyle name="SAPBEXaggDataEmph 7 5" xfId="2047" xr:uid="{890FAF39-9DBC-4383-A84D-485CABA8EF98}"/>
    <cellStyle name="SAPBEXaggDataEmph 7 6" xfId="2261" xr:uid="{6943F3E9-431F-4880-BCA6-FC6115FE5367}"/>
    <cellStyle name="SAPBEXaggDataEmph 7 7" xfId="4355" xr:uid="{5F854357-CC1C-42E6-8781-9DDEA937156E}"/>
    <cellStyle name="SAPBEXaggDataEmph 7 8" xfId="11882" xr:uid="{D3E54180-AA2A-4612-8BF0-DDCCD4D6905C}"/>
    <cellStyle name="SAPBEXaggDataEmph 8" xfId="1417" xr:uid="{86482BDF-E701-4190-8129-963785EB052D}"/>
    <cellStyle name="SAPBEXaggDataEmph 8 2" xfId="13728" xr:uid="{7FE8D86F-3938-4A92-A43E-A731303DA928}"/>
    <cellStyle name="SAPBEXaggDataEmph 8 3" xfId="14591" xr:uid="{69740E58-879B-4C14-9E65-7159E326A52A}"/>
    <cellStyle name="SAPBEXaggDataEmph 8 4" xfId="10468" xr:uid="{BA7F4F3F-49DA-4F99-A3F4-4A82189DE41D}"/>
    <cellStyle name="SAPBEXaggDataEmph 9" xfId="2258" xr:uid="{BC424392-BD14-4306-8282-93B5A2138AC8}"/>
    <cellStyle name="SAPBEXaggDataEmph 9 2" xfId="9187" xr:uid="{21C5434D-01CF-498F-9CAD-4880137825ED}"/>
    <cellStyle name="SAPBEXaggItem" xfId="51" xr:uid="{B368BD1D-FBAE-4B3E-A172-92E01C8417BB}"/>
    <cellStyle name="SAPBEXaggItem 10" xfId="1418" xr:uid="{60DB2A25-190F-4CBF-9A5E-52AF3CB7A63B}"/>
    <cellStyle name="SAPBEXaggItem 10 2" xfId="8952" xr:uid="{9D13B366-2193-4FAA-B028-6EB9D9730CA6}"/>
    <cellStyle name="SAPBEXaggItem 11" xfId="2137" xr:uid="{40B7F838-3104-4E42-999D-66EDD8C4E863}"/>
    <cellStyle name="SAPBEXaggItem 12" xfId="3166" xr:uid="{A19A70C5-2DBB-4612-A4F6-7728F469D1F6}"/>
    <cellStyle name="SAPBEXaggItem 13" xfId="2700" xr:uid="{01B20053-E49D-42CB-8F80-1DDEFE70017E}"/>
    <cellStyle name="SAPBEXaggItem 14" xfId="4056" xr:uid="{70F4FBF2-3196-457F-A043-1FCA4A4C2C29}"/>
    <cellStyle name="SAPBEXaggItem 15" xfId="4061" xr:uid="{A696DEBE-4319-4A8D-9B9A-3CA6B46565EF}"/>
    <cellStyle name="SAPBEXaggItem 16" xfId="5947" xr:uid="{05650016-F869-4AE4-AFFC-7C0AC11F8B9B}"/>
    <cellStyle name="SAPBEXaggItem 17" xfId="7300" xr:uid="{D5765F9E-756B-4898-AA94-9FB36982E0AE}"/>
    <cellStyle name="SAPBEXaggItem 2" xfId="692" xr:uid="{A7DB7AB1-07D0-4E8D-AEB3-61AD82E7E831}"/>
    <cellStyle name="SAPBEXaggItem 2 10" xfId="7945" xr:uid="{BD00B2A9-11DB-4A22-AB90-2E7B1D85AE08}"/>
    <cellStyle name="SAPBEXaggItem 2 2" xfId="693" xr:uid="{AC60AAAE-A2DE-475B-886A-C511E3B6378F}"/>
    <cellStyle name="SAPBEXaggItem 2 2 2" xfId="1218" xr:uid="{885CD34E-9D21-49EE-9426-775899B370EF}"/>
    <cellStyle name="SAPBEXaggItem 2 2 2 2" xfId="2466" xr:uid="{31C53D43-B5F4-49B2-9D97-3C95A24CAB21}"/>
    <cellStyle name="SAPBEXaggItem 2 2 2 3" xfId="2972" xr:uid="{1C58CCE3-E0FD-4B04-AA9F-48ED5AFA1829}"/>
    <cellStyle name="SAPBEXaggItem 2 2 2 4" xfId="1761" xr:uid="{79368BD0-978F-4DB9-BBAA-6F2BEEA1EA1A}"/>
    <cellStyle name="SAPBEXaggItem 2 2 2 5" xfId="3494" xr:uid="{1E4EB0FF-6433-4BC2-9D12-22D3438FC85F}"/>
    <cellStyle name="SAPBEXaggItem 2 2 2 6" xfId="3987" xr:uid="{7F3E5B44-09F8-4734-9437-99B22778CF05}"/>
    <cellStyle name="SAPBEXaggItem 2 2 2 7" xfId="4463" xr:uid="{E7487AA7-F417-43DF-B0DB-9FE4827B89A9}"/>
    <cellStyle name="SAPBEXaggItem 2 2 2 8" xfId="14829" xr:uid="{2265EF80-FE52-4757-9AA5-B7288C5ED89A}"/>
    <cellStyle name="SAPBEXaggItem 2 2 3" xfId="1987" xr:uid="{FFA22EA5-D730-418B-9BFE-B58BC5AE6E53}"/>
    <cellStyle name="SAPBEXaggItem 2 2 3 2" xfId="15508" xr:uid="{1A01EEA0-D245-43B3-836F-744336CAE85A}"/>
    <cellStyle name="SAPBEXaggItem 2 2 4" xfId="1670" xr:uid="{D4DEDC85-556E-4A52-9E25-51150D2E1C85}"/>
    <cellStyle name="SAPBEXaggItem 2 2 4 2" xfId="16904" xr:uid="{2F526B72-5B9F-47F5-A236-9824E13317C2}"/>
    <cellStyle name="SAPBEXaggItem 2 2 5" xfId="3437" xr:uid="{691134A1-ED86-4B6B-8221-5B9B28336DDC}"/>
    <cellStyle name="SAPBEXaggItem 2 2 6" xfId="3582" xr:uid="{D13F47BC-9FDF-41E9-B6F0-52E81AF9D03D}"/>
    <cellStyle name="SAPBEXaggItem 2 2 7" xfId="3368" xr:uid="{89FF8686-34A5-42E1-B707-74037B4C0DDF}"/>
    <cellStyle name="SAPBEXaggItem 2 2 8" xfId="3754" xr:uid="{7278011B-C527-488E-9D08-B670CC0AE3A3}"/>
    <cellStyle name="SAPBEXaggItem 2 2 9" xfId="12105" xr:uid="{530215A2-7511-4497-A609-FEFCD7E84E34}"/>
    <cellStyle name="SAPBEXaggItem 2 3" xfId="1217" xr:uid="{0F6F5E6D-2326-412C-87B9-3D80FC1178B2}"/>
    <cellStyle name="SAPBEXaggItem 2 3 2" xfId="2465" xr:uid="{60807C07-2A74-45DE-9366-248ACD0FFD05}"/>
    <cellStyle name="SAPBEXaggItem 2 3 2 2" xfId="13934" xr:uid="{0B8F9EEF-1804-4E73-A8B8-E44CF739A10E}"/>
    <cellStyle name="SAPBEXaggItem 2 3 3" xfId="2971" xr:uid="{7BE950CF-5CC4-4060-97B7-52EA167D68E3}"/>
    <cellStyle name="SAPBEXaggItem 2 3 3 2" xfId="14361" xr:uid="{BBABF307-6AFF-47FB-92A7-E526F8A729CE}"/>
    <cellStyle name="SAPBEXaggItem 2 3 4" xfId="2782" xr:uid="{DA01633B-A43D-4829-897E-26444189D901}"/>
    <cellStyle name="SAPBEXaggItem 2 3 5" xfId="3523" xr:uid="{234C0884-0DBE-483F-8EE0-8DE9ECB31643}"/>
    <cellStyle name="SAPBEXaggItem 2 3 6" xfId="3607" xr:uid="{583A6FE0-732E-47CF-A8A6-312AE239721E}"/>
    <cellStyle name="SAPBEXaggItem 2 3 7" xfId="2678" xr:uid="{8ED6F841-52A1-4F16-8C40-B68CF4964C4B}"/>
    <cellStyle name="SAPBEXaggItem 2 3 8" xfId="10701" xr:uid="{2A8FBD25-18A8-4FB9-BD58-9FB230587642}"/>
    <cellStyle name="SAPBEXaggItem 2 4" xfId="1986" xr:uid="{10413AC5-15F1-4236-8C00-6AF4AF4C4FED}"/>
    <cellStyle name="SAPBEXaggItem 2 4 2" xfId="9838" xr:uid="{25887DF3-3A65-4BF2-A1E1-06C59B239600}"/>
    <cellStyle name="SAPBEXaggItem 2 5" xfId="2194" xr:uid="{9C9A11C7-2268-4822-88EB-86A69E2A69EF}"/>
    <cellStyle name="SAPBEXaggItem 2 5 2" xfId="13271" xr:uid="{9DFC868F-113D-4232-B2B3-D2C5E539868F}"/>
    <cellStyle name="SAPBEXaggItem 2 6" xfId="3404" xr:uid="{EA9FB07E-A17D-46FB-A806-7AEE7D55EC13}"/>
    <cellStyle name="SAPBEXaggItem 2 6 2" xfId="14626" xr:uid="{2A29732E-E21C-47A1-A828-28BB7AA5CEED}"/>
    <cellStyle name="SAPBEXaggItem 2 7" xfId="3151" xr:uid="{F7A43C8A-CE7F-455B-8F71-832EBA099351}"/>
    <cellStyle name="SAPBEXaggItem 2 8" xfId="3502" xr:uid="{4F1B5CC9-BFC5-4B4D-8285-0759955FDA4B}"/>
    <cellStyle name="SAPBEXaggItem 2 9" xfId="3918" xr:uid="{1327FCD2-3E67-41A5-8C16-8ED6D1665F8C}"/>
    <cellStyle name="SAPBEXaggItem 3" xfId="694" xr:uid="{42ACC94F-6467-4A95-8455-D9E79E0BAB48}"/>
    <cellStyle name="SAPBEXaggItem 3 10" xfId="8138" xr:uid="{19D09F30-4EA0-4D99-92A7-8656883156DD}"/>
    <cellStyle name="SAPBEXaggItem 3 2" xfId="695" xr:uid="{DB870E5D-BF64-48C9-B721-016BF72F20B4}"/>
    <cellStyle name="SAPBEXaggItem 3 2 2" xfId="1220" xr:uid="{47067F10-767D-498F-8C84-E1CAB116B09E}"/>
    <cellStyle name="SAPBEXaggItem 3 2 2 2" xfId="2468" xr:uid="{9B95D646-D050-41E2-AB69-641E22D86367}"/>
    <cellStyle name="SAPBEXaggItem 3 2 2 3" xfId="2974" xr:uid="{EC481F35-235B-48DF-8027-C0F968ECD223}"/>
    <cellStyle name="SAPBEXaggItem 3 2 2 4" xfId="2746" xr:uid="{E96995F6-13AE-438B-86DF-3D5B7CA9BD6A}"/>
    <cellStyle name="SAPBEXaggItem 3 2 2 5" xfId="1495" xr:uid="{12A452B4-BA34-43E6-A356-EB63780EFFC6}"/>
    <cellStyle name="SAPBEXaggItem 3 2 2 6" xfId="3757" xr:uid="{F4C14857-62E1-481E-9521-AC31E68F230D}"/>
    <cellStyle name="SAPBEXaggItem 3 2 2 7" xfId="4497" xr:uid="{1EF7DC56-278C-4481-B827-7F897544F029}"/>
    <cellStyle name="SAPBEXaggItem 3 2 2 8" xfId="14890" xr:uid="{8EB7183A-0C17-45BB-B84A-4BEC56AC609A}"/>
    <cellStyle name="SAPBEXaggItem 3 2 3" xfId="1989" xr:uid="{7028CB1C-2369-49E7-8A19-E0237E9EC7A1}"/>
    <cellStyle name="SAPBEXaggItem 3 2 3 2" xfId="15616" xr:uid="{56FDC795-C44D-4775-876A-B2D20FCA31CF}"/>
    <cellStyle name="SAPBEXaggItem 3 2 4" xfId="1668" xr:uid="{0709D78D-22BE-45AE-B77B-30E37B495EC5}"/>
    <cellStyle name="SAPBEXaggItem 3 2 4 2" xfId="17000" xr:uid="{220DAD1A-2B7B-46B0-B4C4-7E71BFD29FB0}"/>
    <cellStyle name="SAPBEXaggItem 3 2 5" xfId="3438" xr:uid="{6B5AC4CF-9027-4628-A68C-11B6B9129949}"/>
    <cellStyle name="SAPBEXaggItem 3 2 6" xfId="1878" xr:uid="{7785F144-028B-4B30-9D6F-555232D528B2}"/>
    <cellStyle name="SAPBEXaggItem 3 2 7" xfId="3732" xr:uid="{1D2AD8BC-FADA-416E-A5DD-6B463D40A144}"/>
    <cellStyle name="SAPBEXaggItem 3 2 8" xfId="3819" xr:uid="{7F17B029-E3C1-451F-B9BE-D0D3FE34E07D}"/>
    <cellStyle name="SAPBEXaggItem 3 2 9" xfId="12216" xr:uid="{169D793C-BD68-4173-B9A5-514A4C055D3A}"/>
    <cellStyle name="SAPBEXaggItem 3 3" xfId="1219" xr:uid="{B012F317-12D8-4CAA-A36E-DBD36518008A}"/>
    <cellStyle name="SAPBEXaggItem 3 3 2" xfId="2467" xr:uid="{B3B4FE4B-0728-4513-AFA3-5A7D4E05672A}"/>
    <cellStyle name="SAPBEXaggItem 3 3 2 2" xfId="14044" xr:uid="{D2F57F9A-68B5-451B-AB36-547C6A5D246E}"/>
    <cellStyle name="SAPBEXaggItem 3 3 3" xfId="2973" xr:uid="{7015DD16-8757-4FBE-A4C4-EB29C6DB4F08}"/>
    <cellStyle name="SAPBEXaggItem 3 3 3 2" xfId="13831" xr:uid="{35315AD0-8945-4D8F-83B0-D673F69211CC}"/>
    <cellStyle name="SAPBEXaggItem 3 3 4" xfId="1762" xr:uid="{8E8DB745-7248-4450-83D7-09C7C7E7A7B2}"/>
    <cellStyle name="SAPBEXaggItem 3 3 5" xfId="3674" xr:uid="{4329F3BF-EDB3-4A69-8EC2-928CEF56A716}"/>
    <cellStyle name="SAPBEXaggItem 3 3 6" xfId="3678" xr:uid="{3EF115A3-40F1-42B8-ACCD-E28237652988}"/>
    <cellStyle name="SAPBEXaggItem 3 3 7" xfId="4215" xr:uid="{4434FA24-E5F0-40F2-B37C-292F34B74364}"/>
    <cellStyle name="SAPBEXaggItem 3 3 8" xfId="10813" xr:uid="{6E252E51-45D1-4784-BCDC-2CBDDF2DB206}"/>
    <cellStyle name="SAPBEXaggItem 3 4" xfId="1988" xr:uid="{5C2E3E0F-179E-4488-848F-FB5677C7F70A}"/>
    <cellStyle name="SAPBEXaggItem 3 4 2" xfId="10031" xr:uid="{8D521D64-56A6-415C-BB06-15613CEF0547}"/>
    <cellStyle name="SAPBEXaggItem 3 5" xfId="1671" xr:uid="{8E9B82F2-6349-48F6-87C0-E6AF4C09D6C1}"/>
    <cellStyle name="SAPBEXaggItem 3 5 2" xfId="13425" xr:uid="{A484B1AE-D443-4CA6-B5AF-DF2C8640CB2B}"/>
    <cellStyle name="SAPBEXaggItem 3 6" xfId="2179" xr:uid="{7781A93A-FE02-4080-9BD4-179CDB6E7CF5}"/>
    <cellStyle name="SAPBEXaggItem 3 6 2" xfId="14625" xr:uid="{DCB3C7BA-D512-46C1-8046-3FA337B39013}"/>
    <cellStyle name="SAPBEXaggItem 3 7" xfId="3800" xr:uid="{1E925B3D-6350-4A85-82A3-E7E999DB68FD}"/>
    <cellStyle name="SAPBEXaggItem 3 8" xfId="3840" xr:uid="{3A3CC2E7-6307-4F99-A248-32C1A80972B9}"/>
    <cellStyle name="SAPBEXaggItem 3 9" xfId="4115" xr:uid="{B07CE406-5AD2-4CF6-837B-3FB838FFFB1E}"/>
    <cellStyle name="SAPBEXaggItem 4" xfId="696" xr:uid="{2023DC33-E09D-4F8E-A293-EB16770C1EB4}"/>
    <cellStyle name="SAPBEXaggItem 4 2" xfId="1221" xr:uid="{4FFBFCED-0F7E-47AD-AEF4-94095214A3ED}"/>
    <cellStyle name="SAPBEXaggItem 4 2 2" xfId="2469" xr:uid="{44C70054-607C-448F-8E0A-3C96DB6F3557}"/>
    <cellStyle name="SAPBEXaggItem 4 2 2 2" xfId="15011" xr:uid="{74A64EA6-1F72-4127-9DF2-78D1B26B9CB5}"/>
    <cellStyle name="SAPBEXaggItem 4 2 3" xfId="2975" xr:uid="{AC10ABCC-FF1C-49BB-AF8C-C0123D2F98EC}"/>
    <cellStyle name="SAPBEXaggItem 4 2 3 2" xfId="15784" xr:uid="{0C52FC5B-4598-4FB2-ABBA-D4AA100AF825}"/>
    <cellStyle name="SAPBEXaggItem 4 2 4" xfId="2178" xr:uid="{E23B6633-2F2A-4AEB-A4C6-2071CF2EBEFE}"/>
    <cellStyle name="SAPBEXaggItem 4 2 4 2" xfId="17257" xr:uid="{30DEFDE9-6D41-4D68-9872-5BEBAB5FC289}"/>
    <cellStyle name="SAPBEXaggItem 4 2 5" xfId="3654" xr:uid="{EB6B1057-9803-4B55-B0F8-C9B6F1BC092E}"/>
    <cellStyle name="SAPBEXaggItem 4 2 6" xfId="4028" xr:uid="{32EE9894-D0AB-4572-9211-86C9004F8374}"/>
    <cellStyle name="SAPBEXaggItem 4 2 7" xfId="2228" xr:uid="{E5EF3152-C139-4C89-9A44-7821F9403019}"/>
    <cellStyle name="SAPBEXaggItem 4 2 8" xfId="12473" xr:uid="{E2E38286-A62C-4CB4-84D0-B6C8B64A7059}"/>
    <cellStyle name="SAPBEXaggItem 4 3" xfId="1990" xr:uid="{0D6C7C30-54B3-4C04-8264-995F6D9D0711}"/>
    <cellStyle name="SAPBEXaggItem 4 3 2" xfId="14258" xr:uid="{48772BD0-F10C-4E33-9AC6-27E6147A5BB8}"/>
    <cellStyle name="SAPBEXaggItem 4 3 3" xfId="15046" xr:uid="{2E57F1D6-E94D-43BA-B0A3-CA20E49E6E08}"/>
    <cellStyle name="SAPBEXaggItem 4 3 4" xfId="11071" xr:uid="{FB5991DD-F7F5-4DF4-9D56-91C56FB2E6E6}"/>
    <cellStyle name="SAPBEXaggItem 4 4" xfId="1725" xr:uid="{7F86AD83-F266-42C8-85AE-49C8B7FCCF18}"/>
    <cellStyle name="SAPBEXaggItem 4 4 2" xfId="10133" xr:uid="{25D6CC40-A63C-448E-9683-D2C60EA92D6A}"/>
    <cellStyle name="SAPBEXaggItem 4 5" xfId="1899" xr:uid="{DF8A9775-E03A-4647-AB5C-3C6C3C5024FD}"/>
    <cellStyle name="SAPBEXaggItem 4 5 2" xfId="13527" xr:uid="{C507FD44-908A-4572-BA77-9EBA4AA40650}"/>
    <cellStyle name="SAPBEXaggItem 4 6" xfId="3526" xr:uid="{E65693C1-2176-4119-AA38-90058C184ABF}"/>
    <cellStyle name="SAPBEXaggItem 4 6 2" xfId="13164" xr:uid="{12CEF391-EDA0-44AD-A247-AA3B08FFECD0}"/>
    <cellStyle name="SAPBEXaggItem 4 7" xfId="3981" xr:uid="{DDB695AA-9506-42AF-B53F-9477CB0C7DA1}"/>
    <cellStyle name="SAPBEXaggItem 4 8" xfId="4013" xr:uid="{46DB0C39-C9BF-4CDF-815D-55AFCBF18DBD}"/>
    <cellStyle name="SAPBEXaggItem 4 9" xfId="8241" xr:uid="{69443722-EAED-4CC8-962E-382F5CADCF81}"/>
    <cellStyle name="SAPBEXaggItem 5" xfId="936" xr:uid="{941D7DFD-ED64-4890-843B-C7343AEF3A8B}"/>
    <cellStyle name="SAPBEXaggItem 5 2" xfId="1344" xr:uid="{BA88112F-7079-4288-AB8D-11AABCC6E129}"/>
    <cellStyle name="SAPBEXaggItem 5 2 2" xfId="2592" xr:uid="{A142BC34-2232-4A01-B4FB-7529E79631C3}"/>
    <cellStyle name="SAPBEXaggItem 5 2 2 2" xfId="15095" xr:uid="{8B002A2F-1C5A-4384-AFBD-C21140FAE6B2}"/>
    <cellStyle name="SAPBEXaggItem 5 2 3" xfId="3098" xr:uid="{69302495-3B41-433C-B298-0E8EC8150DBC}"/>
    <cellStyle name="SAPBEXaggItem 5 2 3 2" xfId="15871" xr:uid="{1F02A0D9-42FA-426C-AA12-899E85920EF7}"/>
    <cellStyle name="SAPBEXaggItem 5 2 4" xfId="1650" xr:uid="{8F30E394-78FA-459D-A73F-1C6ECC6A7FA9}"/>
    <cellStyle name="SAPBEXaggItem 5 2 4 2" xfId="17432" xr:uid="{21FBD7C8-4665-4EE5-8343-04340ABC36F0}"/>
    <cellStyle name="SAPBEXaggItem 5 2 5" xfId="3636" xr:uid="{3A3AA30E-DB5F-42AB-8B07-D800FDB52B4F}"/>
    <cellStyle name="SAPBEXaggItem 5 2 6" xfId="3242" xr:uid="{D2442533-8728-4CCB-822A-A78C757629D1}"/>
    <cellStyle name="SAPBEXaggItem 5 2 7" xfId="4460" xr:uid="{A99BA144-F033-4EC0-8309-2A41ED0D074B}"/>
    <cellStyle name="SAPBEXaggItem 5 2 8" xfId="12657" xr:uid="{CB0B20B4-4C9D-45D9-9CE3-4F72F4FAC283}"/>
    <cellStyle name="SAPBEXaggItem 5 3" xfId="2204" xr:uid="{0EE669E3-635A-4C78-ACDF-55E43DFF06D7}"/>
    <cellStyle name="SAPBEXaggItem 5 3 2" xfId="14394" xr:uid="{4A9CE59B-5034-4940-800B-F4451134F066}"/>
    <cellStyle name="SAPBEXaggItem 5 3 3" xfId="14481" xr:uid="{3AB2B148-84B1-4721-80C4-DD73247EFF17}"/>
    <cellStyle name="SAPBEXaggItem 5 3 4" xfId="11248" xr:uid="{2FAE6C85-C92F-4225-BC75-65899692A589}"/>
    <cellStyle name="SAPBEXaggItem 5 4" xfId="2711" xr:uid="{0811ECE0-857E-41E8-8F91-FB8B044F5890}"/>
    <cellStyle name="SAPBEXaggItem 5 4 2" xfId="9758" xr:uid="{1D59B073-D68D-4EFF-99B3-5BCC127341E9}"/>
    <cellStyle name="SAPBEXaggItem 5 5" xfId="2618" xr:uid="{76332503-B589-4375-A8F7-269C13127A4D}"/>
    <cellStyle name="SAPBEXaggItem 5 5 2" xfId="13191" xr:uid="{C388CD82-24F2-4862-90E8-4D16B9219F1D}"/>
    <cellStyle name="SAPBEXaggItem 5 6" xfId="3950" xr:uid="{BE23B801-195E-4F03-A3C3-0F4B75BD4B61}"/>
    <cellStyle name="SAPBEXaggItem 5 6 2" xfId="13083" xr:uid="{B1002F32-3B81-455E-B8E7-4B40F5DE3C77}"/>
    <cellStyle name="SAPBEXaggItem 5 7" xfId="3358" xr:uid="{17340BAD-A8E7-4D0F-9314-DE1A956E108F}"/>
    <cellStyle name="SAPBEXaggItem 5 8" xfId="4396" xr:uid="{39DA65C9-BB87-4402-8D44-2BFB814FA3F6}"/>
    <cellStyle name="SAPBEXaggItem 5 9" xfId="7865" xr:uid="{EE370C95-D559-4991-953D-B798D5FF258B}"/>
    <cellStyle name="SAPBEXaggItem 6" xfId="960" xr:uid="{044D4890-6247-4EE6-AE79-DD5CB21F183D}"/>
    <cellStyle name="SAPBEXaggItem 6 2" xfId="15307" xr:uid="{9255CCA9-D1B1-4B2E-8A9C-988EFD3798DE}"/>
    <cellStyle name="SAPBEXaggItem 6 3" xfId="16423" xr:uid="{2AF586FE-64B5-428A-A65A-E8975A3F272A}"/>
    <cellStyle name="SAPBEXaggItem 6 4" xfId="11513" xr:uid="{DD50FB94-D7CB-4F8D-819B-636E9E7060DD}"/>
    <cellStyle name="SAPBEXaggItem 7" xfId="1053" xr:uid="{655CCC4F-F0F3-4612-B20E-87652C47E217}"/>
    <cellStyle name="SAPBEXaggItem 7 2" xfId="14679" xr:uid="{66BF5D42-706E-4541-93C8-4559DA3072C2}"/>
    <cellStyle name="SAPBEXaggItem 7 3" xfId="15401" xr:uid="{B79641CA-D647-4C1F-BE5F-C416BEE71358}"/>
    <cellStyle name="SAPBEXaggItem 7 4" xfId="16743" xr:uid="{87FDF186-590C-4CC6-92CD-A0A0E631C135}"/>
    <cellStyle name="SAPBEXaggItem 7 5" xfId="11883" xr:uid="{AAC2176C-CE01-40BB-81A7-E8E9DA40855A}"/>
    <cellStyle name="SAPBEXaggItem 8" xfId="249" xr:uid="{494D301D-6F97-4B89-90FA-BE67F217C10F}"/>
    <cellStyle name="SAPBEXaggItem 8 2" xfId="1165" xr:uid="{04F2BCEA-4BF4-4942-A0B9-CB7791E1C625}"/>
    <cellStyle name="SAPBEXaggItem 8 2 2" xfId="2413" xr:uid="{9AB9A2EE-B050-4C6C-86B4-490CFBB6E96E}"/>
    <cellStyle name="SAPBEXaggItem 8 2 3" xfId="2919" xr:uid="{EE0ABC93-70D9-489B-A65B-32DF3B4022B8}"/>
    <cellStyle name="SAPBEXaggItem 8 2 4" xfId="2807" xr:uid="{514658BB-5D56-48C9-A89C-C21FA3E9541F}"/>
    <cellStyle name="SAPBEXaggItem 8 2 5" xfId="1960" xr:uid="{07FE6CCF-E815-47B1-88A8-310D69BD4D81}"/>
    <cellStyle name="SAPBEXaggItem 8 2 6" xfId="4021" xr:uid="{03438BBE-D6B9-4476-AA45-325B019B35C7}"/>
    <cellStyle name="SAPBEXaggItem 8 2 7" xfId="4490" xr:uid="{0C30A0B6-3A07-4234-926B-A1A6BB4E7FBF}"/>
    <cellStyle name="SAPBEXaggItem 8 2 8" xfId="13729" xr:uid="{5C3911D7-C62B-49D4-AB5C-B780E85A5B7E}"/>
    <cellStyle name="SAPBEXaggItem 8 3" xfId="1591" xr:uid="{1C4ECFF7-15C1-47EE-894B-52598325AEEF}"/>
    <cellStyle name="SAPBEXaggItem 8 3 2" xfId="15230" xr:uid="{59D3AB7E-FEE2-41DA-B43D-0CF256F83BA5}"/>
    <cellStyle name="SAPBEXaggItem 8 4" xfId="1942" xr:uid="{2A42753E-A86A-4908-B350-14F952CB4261}"/>
    <cellStyle name="SAPBEXaggItem 8 5" xfId="3512" xr:uid="{B2E835C9-FFED-4A70-82E8-1A4A41480483}"/>
    <cellStyle name="SAPBEXaggItem 8 6" xfId="1527" xr:uid="{A69F8C0E-F696-44BC-B4DA-9329AEB4AE5C}"/>
    <cellStyle name="SAPBEXaggItem 8 7" xfId="4106" xr:uid="{949A8C71-763C-4344-B719-DF168B27ED0C}"/>
    <cellStyle name="SAPBEXaggItem 8 8" xfId="4179" xr:uid="{BA26A546-18F5-43C1-9F30-01423060A376}"/>
    <cellStyle name="SAPBEXaggItem 8 9" xfId="10469" xr:uid="{FF6061E7-1433-46A1-A87F-A5D079BF89FC}"/>
    <cellStyle name="SAPBEXaggItem 9" xfId="1118" xr:uid="{53261AA9-B461-46D3-99F1-4FCE9409DD57}"/>
    <cellStyle name="SAPBEXaggItem 9 2" xfId="2366" xr:uid="{6F666D7A-4BE7-4D5B-8ED3-B0B7B6FFF1B8}"/>
    <cellStyle name="SAPBEXaggItem 9 3" xfId="2872" xr:uid="{3979542B-BA5B-4A94-A669-889BC4CBF5DB}"/>
    <cellStyle name="SAPBEXaggItem 9 4" xfId="3203" xr:uid="{DD218894-9842-47DB-914F-88B27EABCB0B}"/>
    <cellStyle name="SAPBEXaggItem 9 5" xfId="3549" xr:uid="{A158832F-EA82-4375-A357-1E7C81E3C9ED}"/>
    <cellStyle name="SAPBEXaggItem 9 6" xfId="1815" xr:uid="{C1ED48CF-F89F-4D57-93D0-2A6CCB6D725C}"/>
    <cellStyle name="SAPBEXaggItem 9 7" xfId="4139" xr:uid="{329310D5-CB34-4834-A9CD-6A0C4C2E0A65}"/>
    <cellStyle name="SAPBEXaggItem 9 8" xfId="9188" xr:uid="{ACAA2148-BB3B-46F9-8BF5-E846D900EA2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1" xfId="1556" xr:uid="{315C63B8-A58B-484C-AF03-8CD597B9E3A2}"/>
    <cellStyle name="SAPBEXaggItemX 11 2" xfId="8953" xr:uid="{3749BEB8-D177-487B-9874-A7481796E924}"/>
    <cellStyle name="SAPBEXaggItemX 12" xfId="4005" xr:uid="{0CF5E6F8-D210-4788-8C14-B06C4AD83FC9}"/>
    <cellStyle name="SAPBEXaggItemX 13" xfId="4111" xr:uid="{E8853E2B-FDBC-44E6-8449-59D2C03485E2}"/>
    <cellStyle name="SAPBEXaggItemX 14" xfId="5677" xr:uid="{FB50F37A-D1BF-49F9-A36B-C9DCAFFB4E16}"/>
    <cellStyle name="SAPBEXaggItemX 15" xfId="5948" xr:uid="{B44C43A6-81CD-4BB8-A3C1-631242C355DB}"/>
    <cellStyle name="SAPBEXaggItemX 16" xfId="7301" xr:uid="{2A7880EB-8365-4C56-ABA9-4B8194C37C44}"/>
    <cellStyle name="SAPBEXaggItemX 2" xfId="698" xr:uid="{667F4246-D3C3-4015-BE6A-1D959C3F2313}"/>
    <cellStyle name="SAPBEXaggItemX 2 2" xfId="1222" xr:uid="{6D2D6927-BF23-458D-9E0C-BF5AF2C523CF}"/>
    <cellStyle name="SAPBEXaggItemX 2 2 2" xfId="2470" xr:uid="{A3D893BA-C551-403A-A484-2D9C628F164B}"/>
    <cellStyle name="SAPBEXaggItemX 2 2 2 2" xfId="15509" xr:uid="{08B0507E-F5F5-44A2-9052-150B8CCA09C2}"/>
    <cellStyle name="SAPBEXaggItemX 2 2 3" xfId="2976" xr:uid="{B9E15A92-2977-45BC-81B0-FAE842D85437}"/>
    <cellStyle name="SAPBEXaggItemX 2 2 3 2" xfId="16905" xr:uid="{ED5301CB-C383-4B43-9D7C-2F109E3622F4}"/>
    <cellStyle name="SAPBEXaggItemX 2 2 4" xfId="2143" xr:uid="{9ED9DB31-35C0-4CF5-9810-CBB1B86F5875}"/>
    <cellStyle name="SAPBEXaggItemX 2 2 5" xfId="3402" xr:uid="{DA62BA74-A4F0-4383-86DA-B35CBB45E3C6}"/>
    <cellStyle name="SAPBEXaggItemX 2 2 6" xfId="3661" xr:uid="{AC349040-4401-429F-A4C7-9C036658385E}"/>
    <cellStyle name="SAPBEXaggItemX 2 2 7" xfId="4423" xr:uid="{7A5312F4-D04F-404F-8ED0-3DA8E4DA9115}"/>
    <cellStyle name="SAPBEXaggItemX 2 2 8" xfId="12106" xr:uid="{0B4E81D2-9F8B-4DD0-85B1-D11977D93E43}"/>
    <cellStyle name="SAPBEXaggItemX 2 3" xfId="1991" xr:uid="{52F0BD10-8E8B-4080-B953-C58F9C10ED87}"/>
    <cellStyle name="SAPBEXaggItemX 2 3 2" xfId="13935" xr:uid="{52124F7E-2033-4913-A0CD-7085C3FEC7ED}"/>
    <cellStyle name="SAPBEXaggItemX 2 3 3" xfId="15063" xr:uid="{D26F2CCD-0CDF-41E1-8A0F-F36B42BDB997}"/>
    <cellStyle name="SAPBEXaggItemX 2 3 4" xfId="10702" xr:uid="{57A7151E-6DF2-4C6D-B39A-B77303187F31}"/>
    <cellStyle name="SAPBEXaggItemX 2 4" xfId="1536" xr:uid="{D4E93DB1-7AFD-4501-93F3-477D3262E83C}"/>
    <cellStyle name="SAPBEXaggItemX 2 4 2" xfId="10102" xr:uid="{B302D7EA-70CF-438A-A085-FBF1282B3E7F}"/>
    <cellStyle name="SAPBEXaggItemX 2 5" xfId="1505" xr:uid="{17749DFA-ABED-4802-B69F-3C025E6827B3}"/>
    <cellStyle name="SAPBEXaggItemX 2 5 2" xfId="13496" xr:uid="{47F56024-98A9-4FD4-A98E-9AC909535E72}"/>
    <cellStyle name="SAPBEXaggItemX 2 6" xfId="1881" xr:uid="{FE69FC5A-2333-4151-B904-76C097D09931}"/>
    <cellStyle name="SAPBEXaggItemX 2 6 2" xfId="15077" xr:uid="{2A3CABC7-D714-4273-8EF9-CC826BD098DC}"/>
    <cellStyle name="SAPBEXaggItemX 2 7" xfId="3448" xr:uid="{A4F34113-F1A2-4DD5-81EF-05E242FE3212}"/>
    <cellStyle name="SAPBEXaggItemX 2 8" xfId="4160" xr:uid="{7930E9C3-4841-4371-8031-AF38F4ED7C08}"/>
    <cellStyle name="SAPBEXaggItemX 2 9" xfId="8210" xr:uid="{12A3C540-4143-483F-AE2F-4995AECC28DE}"/>
    <cellStyle name="SAPBEXaggItemX 3" xfId="961" xr:uid="{D54C85C5-DD50-46E9-BB01-326518B41C9D}"/>
    <cellStyle name="SAPBEXaggItemX 3 2" xfId="12217" xr:uid="{524CC7B8-F02F-4826-92D5-2C257BB53026}"/>
    <cellStyle name="SAPBEXaggItemX 3 2 2" xfId="15617" xr:uid="{C6A60DB9-0227-4907-BD8A-EA0D753DC122}"/>
    <cellStyle name="SAPBEXaggItemX 3 2 3" xfId="17001" xr:uid="{7B407BAB-9885-4C4C-829F-AD2F4A7C11E0}"/>
    <cellStyle name="SAPBEXaggItemX 3 3" xfId="10814" xr:uid="{86FA55DD-0DF6-4FAD-AFE5-F65E4CEFD36E}"/>
    <cellStyle name="SAPBEXaggItemX 3 3 2" xfId="14045" xr:uid="{DFAD4247-C3A9-4E02-A7A2-5BEDBA05D351}"/>
    <cellStyle name="SAPBEXaggItemX 3 3 3" xfId="13555" xr:uid="{B4B9C246-9B21-4767-8892-F78AB193438F}"/>
    <cellStyle name="SAPBEXaggItemX 3 4" xfId="10094" xr:uid="{4CDE3A15-363C-4E5E-B672-6EAD9F4EFB81}"/>
    <cellStyle name="SAPBEXaggItemX 3 5" xfId="13488" xr:uid="{C303E461-212B-4EA7-84C7-54A997E879B7}"/>
    <cellStyle name="SAPBEXaggItemX 3 6" xfId="13022" xr:uid="{82F872EA-5ECC-44FE-A5FD-550B21F55405}"/>
    <cellStyle name="SAPBEXaggItemX 3 7" xfId="8201" xr:uid="{8AB9AC41-2F55-42D7-89B9-8CAE15D2DE91}"/>
    <cellStyle name="SAPBEXaggItemX 4" xfId="1056" xr:uid="{DD887475-6DF6-412A-B5DD-979C4D2DF53E}"/>
    <cellStyle name="SAPBEXaggItemX 4 2" xfId="1365" xr:uid="{387AE62B-7B59-4AAE-BC2A-C052F13B4B26}"/>
    <cellStyle name="SAPBEXaggItemX 4 2 2" xfId="2613" xr:uid="{555E0CB7-FEE6-4D1F-8878-10606975BC3A}"/>
    <cellStyle name="SAPBEXaggItemX 4 2 2 2" xfId="15785" xr:uid="{BADE85E9-3012-40E9-8321-939B29A05D08}"/>
    <cellStyle name="SAPBEXaggItemX 4 2 3" xfId="3119" xr:uid="{C32445E2-D45E-40CB-8F11-A4C503942ADA}"/>
    <cellStyle name="SAPBEXaggItemX 4 2 3 2" xfId="17258" xr:uid="{FEB5EB9F-5104-4E32-A865-83C837744BBF}"/>
    <cellStyle name="SAPBEXaggItemX 4 2 4" xfId="1644" xr:uid="{C0BB6950-8CC8-498C-8ABD-DADA045C4CDE}"/>
    <cellStyle name="SAPBEXaggItemX 4 2 5" xfId="3457" xr:uid="{1028C230-EB19-4605-8E89-762C0BCE60DC}"/>
    <cellStyle name="SAPBEXaggItemX 4 2 6" xfId="4276" xr:uid="{CF39EF56-5234-4AD7-9B32-372DF91C16AF}"/>
    <cellStyle name="SAPBEXaggItemX 4 2 7" xfId="1514" xr:uid="{D4537661-7AFA-44CB-84E0-E3265CF1073D}"/>
    <cellStyle name="SAPBEXaggItemX 4 2 8" xfId="12474" xr:uid="{D3659A8D-4EEE-44B5-BFA4-FB4F3C2EA066}"/>
    <cellStyle name="SAPBEXaggItemX 4 3" xfId="2315" xr:uid="{C8767D6F-5051-46E3-AD63-346DCD332A2C}"/>
    <cellStyle name="SAPBEXaggItemX 4 3 2" xfId="14259" xr:uid="{4DC65C79-D34F-4242-8703-EA17DEA1E6ED}"/>
    <cellStyle name="SAPBEXaggItemX 4 3 3" xfId="13135" xr:uid="{00911117-20E8-4969-A731-2EA4B890906B}"/>
    <cellStyle name="SAPBEXaggItemX 4 3 4" xfId="11072" xr:uid="{152E51BF-8559-43C1-80D7-5AAD8D0088C2}"/>
    <cellStyle name="SAPBEXaggItemX 4 4" xfId="2813" xr:uid="{623F3845-4368-4169-9E39-776878B0593E}"/>
    <cellStyle name="SAPBEXaggItemX 4 4 2" xfId="9913" xr:uid="{504EE3E9-1248-41CA-8557-0B73A70FF5D8}"/>
    <cellStyle name="SAPBEXaggItemX 4 5" xfId="2824" xr:uid="{0CF7C08D-8BB6-41F6-BFB6-032734B1E301}"/>
    <cellStyle name="SAPBEXaggItemX 4 5 2" xfId="13339" xr:uid="{D6069798-E525-43F1-A784-1FB62F2A8F0B}"/>
    <cellStyle name="SAPBEXaggItemX 4 6" xfId="3520" xr:uid="{DC28CCD4-ECE6-4F97-AD0A-921D63FB12BF}"/>
    <cellStyle name="SAPBEXaggItemX 4 6 2" xfId="14382" xr:uid="{A76652D0-57C6-4274-9FB9-64E874CE233D}"/>
    <cellStyle name="SAPBEXaggItemX 4 7" xfId="2781" xr:uid="{14E0CA35-E571-43DD-A4A8-1317AA790617}"/>
    <cellStyle name="SAPBEXaggItemX 4 8" xfId="4449" xr:uid="{9DBD0766-9209-4E0B-A54B-151CC183674E}"/>
    <cellStyle name="SAPBEXaggItemX 4 9" xfId="8020" xr:uid="{B99D1AD7-19A4-4675-AD21-DF60B3E155A5}"/>
    <cellStyle name="SAPBEXaggItemX 5" xfId="1052" xr:uid="{712A06F4-1EF0-47FA-A800-17B977B37BA5}"/>
    <cellStyle name="SAPBEXaggItemX 5 2" xfId="12658" xr:uid="{82ECF915-FC66-4F5F-A419-D18C458500AC}"/>
    <cellStyle name="SAPBEXaggItemX 5 2 2" xfId="15872" xr:uid="{29AA6759-F8ED-4133-B900-49AD0798100A}"/>
    <cellStyle name="SAPBEXaggItemX 5 2 3" xfId="17433" xr:uid="{3E29EF84-1307-4046-AFCE-7D9C118D43F8}"/>
    <cellStyle name="SAPBEXaggItemX 5 3" xfId="11249" xr:uid="{6BC887B6-A231-4C0B-9C64-7BA6FC53A023}"/>
    <cellStyle name="SAPBEXaggItemX 5 3 2" xfId="14395" xr:uid="{3115DD59-5EAC-4B89-B46D-DBB2D4D83FB8}"/>
    <cellStyle name="SAPBEXaggItemX 5 3 3" xfId="9102" xr:uid="{48870AB1-A220-40F8-B0E1-E31D936C2FA5}"/>
    <cellStyle name="SAPBEXaggItemX 5 4" xfId="9993" xr:uid="{0BC02079-53FB-403B-9FBD-77D64684B08C}"/>
    <cellStyle name="SAPBEXaggItemX 5 5" xfId="13387" xr:uid="{7D54D34A-C898-418B-8F3F-76C4E8386A83}"/>
    <cellStyle name="SAPBEXaggItemX 5 6" xfId="13025" xr:uid="{DF6E5C1D-CCF5-4E69-8932-184FE1374384}"/>
    <cellStyle name="SAPBEXaggItemX 5 7" xfId="8100" xr:uid="{BB4BB909-11B0-4635-B7C4-A7CF13D134A5}"/>
    <cellStyle name="SAPBEXaggItemX 6" xfId="250" xr:uid="{431AAEA9-6721-4CE7-A4DC-18D2AB70C76B}"/>
    <cellStyle name="SAPBEXaggItemX 6 2" xfId="1166" xr:uid="{B60345D5-47E8-4B50-9DB1-7DB4EDC8FE46}"/>
    <cellStyle name="SAPBEXaggItemX 6 2 2" xfId="2414" xr:uid="{83B1A3E2-7868-4F44-B726-43E59F30E7BE}"/>
    <cellStyle name="SAPBEXaggItemX 6 2 2 2" xfId="15717" xr:uid="{948F3680-FA92-4606-8A03-E6FF11BEC325}"/>
    <cellStyle name="SAPBEXaggItemX 6 2 3" xfId="2920" xr:uid="{FCB7C109-572F-4568-A52F-20D55CC88FBE}"/>
    <cellStyle name="SAPBEXaggItemX 6 2 3 2" xfId="17190" xr:uid="{4DBE8EA6-E3B5-4B13-A284-A4FE2D3EAFF5}"/>
    <cellStyle name="SAPBEXaggItemX 6 2 4" xfId="1740" xr:uid="{6EB1BEBD-48A6-496F-A768-7E3F0216D269}"/>
    <cellStyle name="SAPBEXaggItemX 6 2 5" xfId="3534" xr:uid="{93781501-3DDA-47A3-A730-88B0FD507D33}"/>
    <cellStyle name="SAPBEXaggItemX 6 2 6" xfId="2822" xr:uid="{CD7A56DD-5993-47D1-AB5F-C3C649B8DD14}"/>
    <cellStyle name="SAPBEXaggItemX 6 2 7" xfId="4294" xr:uid="{268316DA-924A-45FB-A18C-08D02600C21F}"/>
    <cellStyle name="SAPBEXaggItemX 6 2 8" xfId="12406" xr:uid="{530021CC-73C0-4104-A307-10DAA4D01998}"/>
    <cellStyle name="SAPBEXaggItemX 6 3" xfId="1592" xr:uid="{ACE2929E-A41A-494A-8C3F-9CF55652C886}"/>
    <cellStyle name="SAPBEXaggItemX 6 3 2" xfId="14191" xr:uid="{56F08261-D7E7-4E55-A19B-C393CD4887A5}"/>
    <cellStyle name="SAPBEXaggItemX 6 4" xfId="1944" xr:uid="{7393677A-E992-446A-9D48-815345CC4694}"/>
    <cellStyle name="SAPBEXaggItemX 6 4 2" xfId="14641" xr:uid="{81F46A4F-93F9-4F93-BB11-74C2793564D6}"/>
    <cellStyle name="SAPBEXaggItemX 6 5" xfId="2767" xr:uid="{61F914E8-34E7-4F66-966B-6A32CE5DF616}"/>
    <cellStyle name="SAPBEXaggItemX 6 6" xfId="2149" xr:uid="{F2DA4213-6B2C-4F0D-A977-28D3CF7D1530}"/>
    <cellStyle name="SAPBEXaggItemX 6 7" xfId="4068" xr:uid="{0CBB19F8-D7E5-4F35-B983-295F416A5DAF}"/>
    <cellStyle name="SAPBEXaggItemX 6 8" xfId="3977" xr:uid="{BFCF8838-D28E-47BD-B14E-D2D8E74BB6C4}"/>
    <cellStyle name="SAPBEXaggItemX 6 9" xfId="11004" xr:uid="{2E254966-A472-4B70-9935-7680361DEFED}"/>
    <cellStyle name="SAPBEXaggItemX 7" xfId="1119" xr:uid="{EE8C00B4-94D9-4FDB-B9FF-5ECE82B9D1A3}"/>
    <cellStyle name="SAPBEXaggItemX 7 2" xfId="2367" xr:uid="{35A31328-6D5C-44FD-A17B-4E2FA39FAA5A}"/>
    <cellStyle name="SAPBEXaggItemX 7 2 2" xfId="15308" xr:uid="{3659F31F-A6DB-437E-B766-0393A3C5A198}"/>
    <cellStyle name="SAPBEXaggItemX 7 3" xfId="2873" xr:uid="{4D253630-8B00-4E2A-B6F9-C202159CB624}"/>
    <cellStyle name="SAPBEXaggItemX 7 3 2" xfId="16424" xr:uid="{77DBC453-1E8B-484B-893B-4EE3585A1D0C}"/>
    <cellStyle name="SAPBEXaggItemX 7 4" xfId="1781" xr:uid="{9DE5B1B3-F751-47FA-859A-4ADBBFB46232}"/>
    <cellStyle name="SAPBEXaggItemX 7 5" xfId="2803" xr:uid="{8F4534FF-E1A0-469A-8F24-CF5F6B89A6F3}"/>
    <cellStyle name="SAPBEXaggItemX 7 6" xfId="3551" xr:uid="{B17A6403-FCC7-4B3C-A716-C833AFD56666}"/>
    <cellStyle name="SAPBEXaggItemX 7 7" xfId="2659" xr:uid="{C4504982-3C96-45EA-AF5F-B6B5005EE4BC}"/>
    <cellStyle name="SAPBEXaggItemX 7 8" xfId="11514" xr:uid="{D503437F-AA0B-43AB-BE74-6B338A76FB2C}"/>
    <cellStyle name="SAPBEXaggItemX 8" xfId="1419" xr:uid="{8D6FEB79-FEB9-4FEA-9110-DAD4C7ED6701}"/>
    <cellStyle name="SAPBEXaggItemX 8 2" xfId="15402" xr:uid="{B17A062B-0819-4621-A8F4-FF35D48661BE}"/>
    <cellStyle name="SAPBEXaggItemX 8 3" xfId="16744" xr:uid="{217AF429-5E56-4ACA-9826-A9E4D713E989}"/>
    <cellStyle name="SAPBEXaggItemX 8 4" xfId="11884" xr:uid="{C2175C6D-6E9D-403B-90D8-699F19AF39EB}"/>
    <cellStyle name="SAPBEXaggItemX 9" xfId="2134" xr:uid="{4D44C782-D0E8-4FCF-A2B6-F0CA3ECA1A34}"/>
    <cellStyle name="SAPBEXaggItemX 9 2" xfId="13730" xr:uid="{C69B8E19-8477-4E0A-AEF5-92E6F5D31D18}"/>
    <cellStyle name="SAPBEXaggItemX 9 3" xfId="13014" xr:uid="{545E5C16-5C9A-447E-B97D-D316E4C68D75}"/>
    <cellStyle name="SAPBEXaggItemX 9 4" xfId="10470" xr:uid="{69F233FB-89CA-4E8C-84A8-082BF5788BE2}"/>
    <cellStyle name="SAPBEXchaText" xfId="53" xr:uid="{83B02513-C718-4640-991F-37F00B96F6D1}"/>
    <cellStyle name="SAPBEXchaText 10" xfId="8954" xr:uid="{C95F5A1F-6A53-4F86-BFED-A1AFA774588F}"/>
    <cellStyle name="SAPBEXchaText 11" xfId="7302" xr:uid="{BD253B8C-D3CB-4C7F-B8AC-EAC3F76F54E6}"/>
    <cellStyle name="SAPBEXchaText 2" xfId="699" xr:uid="{AA2E650C-6AAB-4456-BA4A-42D67D305912}"/>
    <cellStyle name="SAPBEXchaText 2 2" xfId="700" xr:uid="{232BE766-EAAB-463F-96EA-BF942C586AA0}"/>
    <cellStyle name="SAPBEXchaText 2 2 2" xfId="14830" xr:uid="{F5300192-BBC8-41E8-B96C-4B8472A72E36}"/>
    <cellStyle name="SAPBEXchaText 2 2 3" xfId="15510" xr:uid="{0472A030-E851-46B7-B635-5C451F0B2EBB}"/>
    <cellStyle name="SAPBEXchaText 2 2 4" xfId="16906" xr:uid="{A43BF1A3-B433-4964-B1C6-6C6F362C62B6}"/>
    <cellStyle name="SAPBEXchaText 2 2 5" xfId="12107" xr:uid="{CDB9706C-86CB-428D-87AB-DC26CA201D04}"/>
    <cellStyle name="SAPBEXchaText 2 3" xfId="10703" xr:uid="{6C9AB33F-BAE7-4C2B-A1E1-3C48E2C5E564}"/>
    <cellStyle name="SAPBEXchaText 2 3 2" xfId="13936" xr:uid="{067C3BCE-E60D-4927-8FBD-666EB0C7ED3C}"/>
    <cellStyle name="SAPBEXchaText 2 3 3" xfId="13152" xr:uid="{5256B115-BD44-4EC2-8DF5-617B588BC58B}"/>
    <cellStyle name="SAPBEXchaText 2 4" xfId="9837" xr:uid="{9A890AAD-7AB0-4623-A77B-768BAEC90965}"/>
    <cellStyle name="SAPBEXchaText 2 5" xfId="13270" xr:uid="{1D46F233-3C8F-4D05-AC9E-BAC6D42909D2}"/>
    <cellStyle name="SAPBEXchaText 2 6" xfId="15252" xr:uid="{22F81054-40E3-4304-AE26-B7A484168452}"/>
    <cellStyle name="SAPBEXchaText 2 7" xfId="7944" xr:uid="{E2F2CC3A-6578-4C32-8804-21DDD4AADC3A}"/>
    <cellStyle name="SAPBEXchaText 3" xfId="701" xr:uid="{B1D86973-0C4A-468F-B141-29E49038A736}"/>
    <cellStyle name="SAPBEXchaText 3 2" xfId="702" xr:uid="{9A0A6357-3826-4AB1-93C1-6D89E1DADADC}"/>
    <cellStyle name="SAPBEXchaText 3 2 2" xfId="14891" xr:uid="{2DA31BEE-4F70-4F92-95E4-4316017E4207}"/>
    <cellStyle name="SAPBEXchaText 3 2 3" xfId="15618" xr:uid="{B393D865-7EDF-4425-B656-94D033BCF15A}"/>
    <cellStyle name="SAPBEXchaText 3 2 4" xfId="17002" xr:uid="{85B3BF73-39C9-4D3A-8C30-2222122B5F81}"/>
    <cellStyle name="SAPBEXchaText 3 2 5" xfId="12218" xr:uid="{88DF3923-EA26-4FB7-834D-5B0EB0B9B349}"/>
    <cellStyle name="SAPBEXchaText 3 3" xfId="10815" xr:uid="{4EF9FC75-F06A-4461-BFC7-0BE4EB6B93C7}"/>
    <cellStyle name="SAPBEXchaText 3 3 2" xfId="14046" xr:uid="{0A7DBF33-892B-4522-B8BA-BCB851A0F79D}"/>
    <cellStyle name="SAPBEXchaText 3 3 3" xfId="14726" xr:uid="{DCAB8077-E37C-40AC-B5E1-13A0B4634722}"/>
    <cellStyle name="SAPBEXchaText 3 4" xfId="10259" xr:uid="{27045C63-43AB-4E8C-A38B-1BCCF7B70A74}"/>
    <cellStyle name="SAPBEXchaText 3 5" xfId="13615" xr:uid="{59D0132C-7F5C-435B-8BB8-030CE2D46201}"/>
    <cellStyle name="SAPBEXchaText 3 6" xfId="14743" xr:uid="{B718383E-AA85-46E2-ADE2-1E99C7D8358C}"/>
    <cellStyle name="SAPBEXchaText 3 7" xfId="8369" xr:uid="{AFFBF92B-C98C-45CD-9A2E-DCB185B428BE}"/>
    <cellStyle name="SAPBEXchaText 4" xfId="703" xr:uid="{CB6C7638-B550-4A7E-9077-94C5587F1A14}"/>
    <cellStyle name="SAPBEXchaText 4 2" xfId="12475" xr:uid="{59BE14FB-9F4B-4981-9D4B-EBF458CB02A5}"/>
    <cellStyle name="SAPBEXchaText 4 2 2" xfId="15012" xr:uid="{D87C88CC-4B2D-438C-A818-8864CDF2601E}"/>
    <cellStyle name="SAPBEXchaText 4 2 3" xfId="15786" xr:uid="{2013960B-016C-4400-8C24-91368ED0328C}"/>
    <cellStyle name="SAPBEXchaText 4 2 4" xfId="17259" xr:uid="{73E3D08A-6BD2-47BD-B0E0-6B6367D2BA24}"/>
    <cellStyle name="SAPBEXchaText 4 3" xfId="11073" xr:uid="{574BBD4E-D305-4D99-BC42-7E5FF5A3E875}"/>
    <cellStyle name="SAPBEXchaText 4 3 2" xfId="14260" xr:uid="{5A850383-247B-4E7B-BC2C-1CE11A09A7F0}"/>
    <cellStyle name="SAPBEXchaText 4 3 3" xfId="12942" xr:uid="{447D5872-C166-4EE3-9AF8-2F33DBBF815A}"/>
    <cellStyle name="SAPBEXchaText 4 4" xfId="10132" xr:uid="{51F1F89C-EA90-4D91-8CC9-56826B4E8F36}"/>
    <cellStyle name="SAPBEXchaText 4 5" xfId="13526" xr:uid="{5B16BC57-C12F-4619-AEBB-64E3EAE19F05}"/>
    <cellStyle name="SAPBEXchaText 4 6" xfId="15074" xr:uid="{5BC910CF-D2CD-4273-BEB7-BCE4FB32C857}"/>
    <cellStyle name="SAPBEXchaText 4 7" xfId="8240" xr:uid="{8E328043-FFFD-4823-9467-41F23F7FEAB3}"/>
    <cellStyle name="SAPBEXchaText 5" xfId="937" xr:uid="{87DEF7D6-AB31-47CA-A985-00A49C78A503}"/>
    <cellStyle name="SAPBEXchaText 5 2" xfId="1345" xr:uid="{D19A8811-CF82-4D9A-B759-30C454AE6A35}"/>
    <cellStyle name="SAPBEXchaText 5 2 2" xfId="2593" xr:uid="{1332BCB0-6F6B-4B03-835C-D44FD329A1CC}"/>
    <cellStyle name="SAPBEXchaText 5 2 2 2" xfId="15096" xr:uid="{0E837F86-2683-42F1-9BB5-09915594A2FA}"/>
    <cellStyle name="SAPBEXchaText 5 2 3" xfId="3099" xr:uid="{BC7D449A-11F9-40B4-924A-77AE159DA964}"/>
    <cellStyle name="SAPBEXchaText 5 2 3 2" xfId="15873" xr:uid="{C3CF3BA8-1171-4219-AE95-E64D490C45D0}"/>
    <cellStyle name="SAPBEXchaText 5 2 4" xfId="3270" xr:uid="{7ACEEC1C-325C-4460-8FE6-ED660D32D445}"/>
    <cellStyle name="SAPBEXchaText 5 2 4 2" xfId="17434" xr:uid="{342B9FD2-C0E3-4F4A-96FD-85E1DA1CD6B6}"/>
    <cellStyle name="SAPBEXchaText 5 2 5" xfId="3978" xr:uid="{AA50341B-559F-4D47-B70E-8277E134B8C1}"/>
    <cellStyle name="SAPBEXchaText 5 2 6" xfId="3802" xr:uid="{8ABB6A63-42E9-46E0-A88E-CA43035D6E28}"/>
    <cellStyle name="SAPBEXchaText 5 2 7" xfId="4283" xr:uid="{F6BC2FB6-6035-42AA-9BDE-F14CF47479D7}"/>
    <cellStyle name="SAPBEXchaText 5 2 8" xfId="12659" xr:uid="{C8B364E3-2DB0-4079-93FC-02E9047D6CED}"/>
    <cellStyle name="SAPBEXchaText 5 3" xfId="2205" xr:uid="{62A84827-0720-4B5C-B926-8BDAF6BF79DC}"/>
    <cellStyle name="SAPBEXchaText 5 3 2" xfId="14396" xr:uid="{5BDDF2D4-BAA7-43BC-B8E7-383F12783BC9}"/>
    <cellStyle name="SAPBEXchaText 5 3 3" xfId="9103" xr:uid="{26BD70DC-DE43-448F-BE6F-22E282787322}"/>
    <cellStyle name="SAPBEXchaText 5 3 4" xfId="11250" xr:uid="{A01055B4-C97A-486B-B148-9BD3A56F6E3E}"/>
    <cellStyle name="SAPBEXchaText 5 4" xfId="2712" xr:uid="{385A04A7-1E85-406C-A6D3-437E80C97F9E}"/>
    <cellStyle name="SAPBEXchaText 5 4 2" xfId="9759" xr:uid="{DD2CA29E-D850-4FD9-9EC4-08FF6C323105}"/>
    <cellStyle name="SAPBEXchaText 5 5" xfId="2184" xr:uid="{D729A105-08F1-4D20-BE49-C48AE4FA8B36}"/>
    <cellStyle name="SAPBEXchaText 5 5 2" xfId="13192" xr:uid="{874328BA-6B90-4E83-A084-6D06C069DC53}"/>
    <cellStyle name="SAPBEXchaText 5 6" xfId="3666" xr:uid="{8E5B22FE-6512-4DFA-BF72-25358A72213D}"/>
    <cellStyle name="SAPBEXchaText 5 6 2" xfId="14018" xr:uid="{03381963-353F-4611-8871-9F4D4A704009}"/>
    <cellStyle name="SAPBEXchaText 5 7" xfId="3616" xr:uid="{CFA48A5E-3A3D-4031-B08D-744635350EA4}"/>
    <cellStyle name="SAPBEXchaText 5 8" xfId="4344" xr:uid="{962AA784-F2E2-4D6F-B2AD-D6058DD9179A}"/>
    <cellStyle name="SAPBEXchaText 5 9" xfId="7866" xr:uid="{12EFDBBE-22F6-4C93-B20D-9B8448BBF174}"/>
    <cellStyle name="SAPBEXchaText 6" xfId="200" xr:uid="{30A982BB-EC7B-4C33-81AB-B8695B39A00D}"/>
    <cellStyle name="SAPBEXchaText 6 2" xfId="1153" xr:uid="{748B20C0-F1FA-4F97-B3A2-DCDB3CE73D6A}"/>
    <cellStyle name="SAPBEXchaText 6 2 2" xfId="2401" xr:uid="{88491989-4607-4DD3-A30B-6E098D88A8AC}"/>
    <cellStyle name="SAPBEXchaText 6 2 3" xfId="2907" xr:uid="{09367EED-AB03-42D3-8C3F-1DBD47FB459E}"/>
    <cellStyle name="SAPBEXchaText 6 2 4" xfId="1757" xr:uid="{28F04108-138D-494C-B88C-BBEA9826253A}"/>
    <cellStyle name="SAPBEXchaText 6 2 5" xfId="3182" xr:uid="{50480E03-6F2B-4AEF-B5E0-A591430B9D4E}"/>
    <cellStyle name="SAPBEXchaText 6 2 6" xfId="3943" xr:uid="{C486AC64-E5E3-4DC0-964E-D6FB575B9503}"/>
    <cellStyle name="SAPBEXchaText 6 2 7" xfId="4064" xr:uid="{BD9C8A28-472C-4BB8-85FC-1CBDABD94984}"/>
    <cellStyle name="SAPBEXchaText 6 3" xfId="1547" xr:uid="{37EB2698-E072-43DE-9327-C599F4143051}"/>
    <cellStyle name="SAPBEXchaText 6 4" xfId="1956" xr:uid="{E7104C07-5F98-4097-8617-79509C75D851}"/>
    <cellStyle name="SAPBEXchaText 6 5" xfId="3140" xr:uid="{A188C99E-9FEF-46B5-935F-04EB63B4FD4A}"/>
    <cellStyle name="SAPBEXchaText 6 6" xfId="3861" xr:uid="{6EA2B3D4-CB51-470C-8A56-C53C10BE2040}"/>
    <cellStyle name="SAPBEXchaText 6 7" xfId="4189" xr:uid="{4456C008-7205-4F01-A210-925435C92BFE}"/>
    <cellStyle name="SAPBEXchaText 6 8" xfId="4402" xr:uid="{9E501758-FE64-49D2-BD2B-C514B88D5B9E}"/>
    <cellStyle name="SAPBEXchaText 6 9" xfId="11515" xr:uid="{32E433EA-AAF6-4AFC-A730-CF8E8AA38542}"/>
    <cellStyle name="SAPBEXchaText 7" xfId="5949" xr:uid="{57FA9FA8-209D-4BB4-B858-76C1DA874D1D}"/>
    <cellStyle name="SAPBEXchaText 7 2" xfId="14680" xr:uid="{81517DBE-B8BE-40CA-94A5-96D635DA619C}"/>
    <cellStyle name="SAPBEXchaText 7 3" xfId="15403" xr:uid="{F6875863-3A13-4412-BBC4-2114F5CE0CB8}"/>
    <cellStyle name="SAPBEXchaText 7 4" xfId="16745" xr:uid="{BD0A623D-10AA-43BC-A149-6F2F10BB25A5}"/>
    <cellStyle name="SAPBEXchaText 7 5" xfId="11885" xr:uid="{EDFB594D-A22A-4E60-9538-10FD4135D119}"/>
    <cellStyle name="SAPBEXchaText 8" xfId="10471" xr:uid="{F17C471C-EF04-4543-B4E5-784FFDE830C6}"/>
    <cellStyle name="SAPBEXchaText 8 2" xfId="13731" xr:uid="{8A0AE228-7DDF-4A8E-A466-5DFDB92ED40F}"/>
    <cellStyle name="SAPBEXchaText 8 3" xfId="14166" xr:uid="{AF26596A-6056-4115-A469-D93092AFFA60}"/>
    <cellStyle name="SAPBEXchaText 9" xfId="9190" xr:uid="{49A560E2-4E97-454D-A8C1-8212B999D5A1}"/>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1" xfId="2284" xr:uid="{5613EB27-06A1-4911-9ED1-FB2AE3B35270}"/>
    <cellStyle name="SAPBEXexcBad7 12" xfId="3163" xr:uid="{ABB90DC4-4A28-401E-AA7C-EADC490663AD}"/>
    <cellStyle name="SAPBEXexcBad7 13" xfId="3345" xr:uid="{E1B45494-5C3A-4E2A-9F7B-6986731E3983}"/>
    <cellStyle name="SAPBEXexcBad7 14" xfId="4192" xr:uid="{56AA12AF-5A23-4A26-9D2B-430D50A2F127}"/>
    <cellStyle name="SAPBEXexcBad7 15" xfId="4183" xr:uid="{56C9DD9E-9A34-410A-80BF-220FB3A1E81B}"/>
    <cellStyle name="SAPBEXexcBad7 16" xfId="5950" xr:uid="{DB2CB1FE-AA47-4D05-832A-0D6E6D80A174}"/>
    <cellStyle name="SAPBEXexcBad7 17" xfId="7303" xr:uid="{3284CE61-530F-4AA8-A767-20D286840EE9}"/>
    <cellStyle name="SAPBEXexcBad7 2" xfId="705" xr:uid="{A3F0FA68-9E81-4DD4-BFDA-54C5F8FE847B}"/>
    <cellStyle name="SAPBEXexcBad7 2 10" xfId="8209" xr:uid="{12A8DF88-60A1-45F7-A365-F9E5A6024097}"/>
    <cellStyle name="SAPBEXexcBad7 2 2" xfId="706" xr:uid="{34075812-56AB-4EAF-84E6-58759F1903EA}"/>
    <cellStyle name="SAPBEXexcBad7 2 2 2" xfId="1224" xr:uid="{78717A04-B4BE-4B0D-82E5-A5369528E3A2}"/>
    <cellStyle name="SAPBEXexcBad7 2 2 2 2" xfId="2472" xr:uid="{8D271DB7-E367-4E59-AC11-A8D4E2588470}"/>
    <cellStyle name="SAPBEXexcBad7 2 2 2 3" xfId="2978" xr:uid="{84FDC204-F8B1-4D22-8CD0-75E39B52BE34}"/>
    <cellStyle name="SAPBEXexcBad7 2 2 2 4" xfId="1760" xr:uid="{202D88AA-EF2B-4DB5-A889-340F0FAB40E7}"/>
    <cellStyle name="SAPBEXexcBad7 2 2 2 5" xfId="3366" xr:uid="{35FD72AD-3BEC-4DF1-922D-C1170B00539F}"/>
    <cellStyle name="SAPBEXexcBad7 2 2 2 6" xfId="1673" xr:uid="{B885E9D9-A4AA-4AC8-9122-F2E83A48EE43}"/>
    <cellStyle name="SAPBEXexcBad7 2 2 2 7" xfId="4218" xr:uid="{1F3795B3-8388-47CC-90E7-29B7B35A7952}"/>
    <cellStyle name="SAPBEXexcBad7 2 2 2 8" xfId="14831" xr:uid="{FE1BBA40-5262-4079-992B-68B0451C6BFC}"/>
    <cellStyle name="SAPBEXexcBad7 2 2 3" xfId="1998" xr:uid="{7F89A646-1C6A-4F53-BCAF-5CB473F1C517}"/>
    <cellStyle name="SAPBEXexcBad7 2 2 3 2" xfId="15511" xr:uid="{A6A87CF6-D95C-4546-A245-9B3BD465065F}"/>
    <cellStyle name="SAPBEXexcBad7 2 2 4" xfId="2187" xr:uid="{C4F3138B-723F-474C-B449-240A6D5A7016}"/>
    <cellStyle name="SAPBEXexcBad7 2 2 4 2" xfId="16907" xr:uid="{9ED4A3DF-1331-4401-8A86-4942EE1139B1}"/>
    <cellStyle name="SAPBEXexcBad7 2 2 5" xfId="2347" xr:uid="{8747790B-D0C1-494F-80B8-8A49BE16593E}"/>
    <cellStyle name="SAPBEXexcBad7 2 2 6" xfId="1410" xr:uid="{F6D1C815-99BE-4821-89C9-35FD9B37007F}"/>
    <cellStyle name="SAPBEXexcBad7 2 2 7" xfId="1578" xr:uid="{EBA16E6D-E742-415F-A6CF-C42FAEE488BB}"/>
    <cellStyle name="SAPBEXexcBad7 2 2 8" xfId="2788" xr:uid="{0BAA9DE6-0CD8-4E02-B069-7F0730455504}"/>
    <cellStyle name="SAPBEXexcBad7 2 2 9" xfId="12108" xr:uid="{FCDD03AD-F5DA-4500-BDF8-1810BD0EE152}"/>
    <cellStyle name="SAPBEXexcBad7 2 3" xfId="1223" xr:uid="{769AD207-8E4F-4EDC-95CE-6722749B8C57}"/>
    <cellStyle name="SAPBEXexcBad7 2 3 2" xfId="2471" xr:uid="{F11D4727-8B0D-4A6E-9FC4-8E0FCCF024AD}"/>
    <cellStyle name="SAPBEXexcBad7 2 3 2 2" xfId="13937" xr:uid="{2E91E9DB-BF7E-4033-B990-4B6AF12C1444}"/>
    <cellStyle name="SAPBEXexcBad7 2 3 3" xfId="2977" xr:uid="{00C94202-D7ED-418F-B0B7-5285C27DC4C9}"/>
    <cellStyle name="SAPBEXexcBad7 2 3 3 2" xfId="12958" xr:uid="{F9C4D4E1-9C02-4760-B293-F4B2B7FC16BD}"/>
    <cellStyle name="SAPBEXexcBad7 2 3 4" xfId="3213" xr:uid="{ED79B6F1-4AE2-4EDA-AA72-08C688D62832}"/>
    <cellStyle name="SAPBEXexcBad7 2 3 5" xfId="3963" xr:uid="{DAD078BA-3FF9-4F64-98F0-A9701ECF9A46}"/>
    <cellStyle name="SAPBEXexcBad7 2 3 6" xfId="3953" xr:uid="{B9CCB267-B35A-42F1-B034-5C503A28CAE4}"/>
    <cellStyle name="SAPBEXexcBad7 2 3 7" xfId="4209" xr:uid="{4C6240D2-660C-4605-9B16-FCBD4BD8E512}"/>
    <cellStyle name="SAPBEXexcBad7 2 3 8" xfId="10704" xr:uid="{8F62E648-FC3A-48F1-8EE9-FF86CB4B26DD}"/>
    <cellStyle name="SAPBEXexcBad7 2 4" xfId="1997" xr:uid="{FDF2A525-B0FD-4237-A783-95F2E4504D4D}"/>
    <cellStyle name="SAPBEXexcBad7 2 4 2" xfId="10101" xr:uid="{25273A9F-9537-4BDA-8737-6D805CC459B5}"/>
    <cellStyle name="SAPBEXexcBad7 2 5" xfId="1736" xr:uid="{309DC067-23D2-469A-A374-8BD78C10E77A}"/>
    <cellStyle name="SAPBEXexcBad7 2 5 2" xfId="13495" xr:uid="{0A752331-8952-484A-AEC1-E4C649A3BE4D}"/>
    <cellStyle name="SAPBEXexcBad7 2 6" xfId="2835" xr:uid="{8899CC6F-E1A6-40A2-9EC5-2D1B66CAB1C9}"/>
    <cellStyle name="SAPBEXexcBad7 2 6 2" xfId="14376" xr:uid="{7AF1FCFA-2F14-43FC-9F80-B704712D4B48}"/>
    <cellStyle name="SAPBEXexcBad7 2 7" xfId="3486" xr:uid="{3AD725A6-DC21-40BD-99A7-36080E6091CD}"/>
    <cellStyle name="SAPBEXexcBad7 2 8" xfId="3353" xr:uid="{7645FEF7-2AC7-4ED1-B588-D915518A5957}"/>
    <cellStyle name="SAPBEXexcBad7 2 9" xfId="1822" xr:uid="{D082C7B7-44A4-415F-B046-F706CEE961F3}"/>
    <cellStyle name="SAPBEXexcBad7 3" xfId="707" xr:uid="{BFF13ACC-D752-4074-850F-567F20192A20}"/>
    <cellStyle name="SAPBEXexcBad7 3 10" xfId="8139" xr:uid="{DC8494EB-3027-4454-9ECD-05D3010415AF}"/>
    <cellStyle name="SAPBEXexcBad7 3 2" xfId="708" xr:uid="{DEA99587-D23E-4942-B8C6-C70C988166B9}"/>
    <cellStyle name="SAPBEXexcBad7 3 2 2" xfId="1226" xr:uid="{5229BC81-C792-4B23-9343-98C488758F88}"/>
    <cellStyle name="SAPBEXexcBad7 3 2 2 2" xfId="2474" xr:uid="{014FD294-278F-479C-893C-D2D5596D77AC}"/>
    <cellStyle name="SAPBEXexcBad7 3 2 2 3" xfId="2980" xr:uid="{F74CCD39-83D7-49D3-9500-55EB105B8E83}"/>
    <cellStyle name="SAPBEXexcBad7 3 2 2 4" xfId="2842" xr:uid="{858CDCCD-C33D-44BB-907F-86177987506D}"/>
    <cellStyle name="SAPBEXexcBad7 3 2 2 5" xfId="2061" xr:uid="{9175CBA6-4C88-4037-8114-A708DBECE53C}"/>
    <cellStyle name="SAPBEXexcBad7 3 2 2 6" xfId="3986" xr:uid="{6BB5584B-B091-4142-AEA4-471D23B07A72}"/>
    <cellStyle name="SAPBEXexcBad7 3 2 2 7" xfId="4419" xr:uid="{A2D1E0DC-8852-4402-8CDB-06F1A2FABB53}"/>
    <cellStyle name="SAPBEXexcBad7 3 2 2 8" xfId="14892" xr:uid="{5704BCDE-9EC6-4BCC-AB42-D6AA606B1CBE}"/>
    <cellStyle name="SAPBEXexcBad7 3 2 3" xfId="2000" xr:uid="{A0B94E4C-11F4-4336-AD93-5A0937EF2271}"/>
    <cellStyle name="SAPBEXexcBad7 3 2 3 2" xfId="15619" xr:uid="{786711A7-BD35-40B0-9D85-89B1526E7F66}"/>
    <cellStyle name="SAPBEXexcBad7 3 2 4" xfId="1672" xr:uid="{2E1DF195-6117-4DE8-B89F-C3CF60386DD5}"/>
    <cellStyle name="SAPBEXexcBad7 3 2 4 2" xfId="17003" xr:uid="{67C7AF79-217F-47F4-A4C4-C93F12FBD761}"/>
    <cellStyle name="SAPBEXexcBad7 3 2 5" xfId="2843" xr:uid="{8EB1D158-AE86-443B-BBE8-04573FF65689}"/>
    <cellStyle name="SAPBEXexcBad7 3 2 6" xfId="2770" xr:uid="{A425FCF3-B28C-4B76-9904-8E5282F8488B}"/>
    <cellStyle name="SAPBEXexcBad7 3 2 7" xfId="3425" xr:uid="{313D1543-DDC0-44FA-9328-DCBEFDCB898C}"/>
    <cellStyle name="SAPBEXexcBad7 3 2 8" xfId="3479" xr:uid="{2E4D7A02-6361-4861-A590-30E41F1D4BA7}"/>
    <cellStyle name="SAPBEXexcBad7 3 2 9" xfId="12219" xr:uid="{C0E0F9F1-34E6-4B0D-B286-CE796D15B178}"/>
    <cellStyle name="SAPBEXexcBad7 3 3" xfId="1225" xr:uid="{65140A44-E2EF-47BA-A01A-982FDCBC00DC}"/>
    <cellStyle name="SAPBEXexcBad7 3 3 2" xfId="2473" xr:uid="{D2108D12-81DA-4150-9FDD-A00232ABB56E}"/>
    <cellStyle name="SAPBEXexcBad7 3 3 2 2" xfId="14047" xr:uid="{2494B31A-8DBE-4776-AFAC-9156EE5A9904}"/>
    <cellStyle name="SAPBEXexcBad7 3 3 3" xfId="2979" xr:uid="{9113BAE3-D854-45A1-BA63-B98DB4EFB4D1}"/>
    <cellStyle name="SAPBEXexcBad7 3 3 3 2" xfId="13049" xr:uid="{EC9E3423-080A-4222-B904-F91C7A9C2C88}"/>
    <cellStyle name="SAPBEXexcBad7 3 3 4" xfId="2308" xr:uid="{EE814B10-C283-4FD7-82A4-A8392B70690F}"/>
    <cellStyle name="SAPBEXexcBad7 3 3 5" xfId="3810" xr:uid="{69379D6B-16DE-4542-A1AD-38E47D124810}"/>
    <cellStyle name="SAPBEXexcBad7 3 3 6" xfId="1641" xr:uid="{64F77951-0227-46CF-BAC0-E1C1E87C3EE6}"/>
    <cellStyle name="SAPBEXexcBad7 3 3 7" xfId="4338" xr:uid="{87FB4734-A36C-4696-813F-0DE02F3930D0}"/>
    <cellStyle name="SAPBEXexcBad7 3 3 8" xfId="10816" xr:uid="{ED9F92AB-FAF9-4971-B604-E19BB8DB4187}"/>
    <cellStyle name="SAPBEXexcBad7 3 4" xfId="1999" xr:uid="{AEE8B488-4471-495E-BF13-2AF2C7CE28C3}"/>
    <cellStyle name="SAPBEXexcBad7 3 4 2" xfId="10032" xr:uid="{AB035F31-FB7B-4BB1-97CA-93C4DE324341}"/>
    <cellStyle name="SAPBEXexcBad7 3 5" xfId="1674" xr:uid="{98ED2EAC-522B-4E30-A228-B29C3D1ABF6C}"/>
    <cellStyle name="SAPBEXexcBad7 3 5 2" xfId="13426" xr:uid="{344539A3-BE43-4464-9884-AC8166D6FE18}"/>
    <cellStyle name="SAPBEXexcBad7 3 6" xfId="1420" xr:uid="{2DA1C96E-76FD-4EF8-ACE8-09AB669F7626}"/>
    <cellStyle name="SAPBEXexcBad7 3 6 2" xfId="15251" xr:uid="{C83DC4F3-60AB-46D5-B300-E1E66D283D9E}"/>
    <cellStyle name="SAPBEXexcBad7 3 7" xfId="3944" xr:uid="{D27F94EB-E4F9-4A27-BB1A-E5FCEB4A4969}"/>
    <cellStyle name="SAPBEXexcBad7 3 8" xfId="3903" xr:uid="{D189937C-9D21-4A44-AEC7-D0221D5489EC}"/>
    <cellStyle name="SAPBEXexcBad7 3 9" xfId="4404" xr:uid="{CC33568A-8F0B-4D68-B7F5-0B6FAC85F412}"/>
    <cellStyle name="SAPBEXexcBad7 4" xfId="709" xr:uid="{301AEFA1-EF46-4544-AF78-60B4A305F5E3}"/>
    <cellStyle name="SAPBEXexcBad7 4 2" xfId="1227" xr:uid="{A8D98A83-04F7-4D48-AC69-BFD781D1FD0B}"/>
    <cellStyle name="SAPBEXexcBad7 4 2 2" xfId="2475" xr:uid="{62C7BAC6-3151-4525-A3F1-8334995F2002}"/>
    <cellStyle name="SAPBEXexcBad7 4 2 2 2" xfId="15013" xr:uid="{251CC535-3DA4-480F-A1B2-D507F2BC4B75}"/>
    <cellStyle name="SAPBEXexcBad7 4 2 3" xfId="2981" xr:uid="{389A22F0-1512-4466-AE00-A8853D4CCB59}"/>
    <cellStyle name="SAPBEXexcBad7 4 2 3 2" xfId="15787" xr:uid="{EDF55EEC-49A6-415C-8745-E2837056457F}"/>
    <cellStyle name="SAPBEXexcBad7 4 2 4" xfId="1405" xr:uid="{1A1BC4FF-10A4-496A-8FE6-41A73AE7190D}"/>
    <cellStyle name="SAPBEXexcBad7 4 2 4 2" xfId="17260" xr:uid="{C55EFC5B-6670-4105-B279-3A6EAD07A705}"/>
    <cellStyle name="SAPBEXexcBad7 4 2 5" xfId="3747" xr:uid="{FEA6701D-AFEC-44BD-8EC2-52970AEEF3CB}"/>
    <cellStyle name="SAPBEXexcBad7 4 2 6" xfId="3923" xr:uid="{7F672047-D627-4E7D-BB98-9D8A64EF5C61}"/>
    <cellStyle name="SAPBEXexcBad7 4 2 7" xfId="3647" xr:uid="{297774A9-56CD-44B1-AE5B-CB727B5EECDB}"/>
    <cellStyle name="SAPBEXexcBad7 4 2 8" xfId="12476" xr:uid="{19B03370-FB3B-467C-85EC-5CA8C7E72560}"/>
    <cellStyle name="SAPBEXexcBad7 4 3" xfId="2001" xr:uid="{67002C3A-B69A-43D8-82D6-9DBD63658916}"/>
    <cellStyle name="SAPBEXexcBad7 4 3 2" xfId="14261" xr:uid="{FF3B0EBD-48A7-4E58-8BC1-58235E5C6C03}"/>
    <cellStyle name="SAPBEXexcBad7 4 3 3" xfId="9099" xr:uid="{589CCDE8-D8B8-41E4-BAA7-190357F16DD5}"/>
    <cellStyle name="SAPBEXexcBad7 4 3 4" xfId="11074" xr:uid="{61CBB26B-775B-4AF9-89C9-DC605E1A23B3}"/>
    <cellStyle name="SAPBEXexcBad7 4 4" xfId="1726" xr:uid="{C148B746-AF03-4808-8040-AC4A5B3AB8CF}"/>
    <cellStyle name="SAPBEXexcBad7 4 4 2" xfId="9772" xr:uid="{BB4CBEAB-53EC-4600-A0C3-FD01CD9ADC77}"/>
    <cellStyle name="SAPBEXexcBad7 4 5" xfId="1403" xr:uid="{C301F7AD-2024-43BC-9FCE-0C375964E446}"/>
    <cellStyle name="SAPBEXexcBad7 4 5 2" xfId="13205" xr:uid="{487E0B91-11BF-4C28-8DCA-C6240BC85BDB}"/>
    <cellStyle name="SAPBEXexcBad7 4 6" xfId="2229" xr:uid="{8D2E422B-BBB8-4BF2-96F8-A2F5D3A7CC64}"/>
    <cellStyle name="SAPBEXexcBad7 4 6 2" xfId="13127" xr:uid="{F89F7CAF-9A07-48D4-972E-25A0729E7AB7}"/>
    <cellStyle name="SAPBEXexcBad7 4 7" xfId="3825" xr:uid="{88B0EE23-0C44-4ABD-91BE-D797BC85B10C}"/>
    <cellStyle name="SAPBEXexcBad7 4 8" xfId="4187" xr:uid="{633C3E14-368C-4323-8403-9BE9E695D3C2}"/>
    <cellStyle name="SAPBEXexcBad7 4 9" xfId="7879" xr:uid="{28349873-ED19-4CAD-ACCE-96E77C6286C2}"/>
    <cellStyle name="SAPBEXexcBad7 5" xfId="938" xr:uid="{2D9E0B9D-4D35-480D-9FA8-415500C3333A}"/>
    <cellStyle name="SAPBEXexcBad7 5 2" xfId="1346" xr:uid="{B7AC85B7-4F1E-4BB5-AE63-D7BDE9811EEC}"/>
    <cellStyle name="SAPBEXexcBad7 5 2 2" xfId="2594" xr:uid="{A1321515-8E13-4E40-B38A-EA3FB7058506}"/>
    <cellStyle name="SAPBEXexcBad7 5 2 2 2" xfId="15097" xr:uid="{2DF522A0-1D42-41B4-A29F-9681E9C81756}"/>
    <cellStyle name="SAPBEXexcBad7 5 2 3" xfId="3100" xr:uid="{07B7B455-E72F-487C-A84C-A2146D0595BA}"/>
    <cellStyle name="SAPBEXexcBad7 5 2 3 2" xfId="15874" xr:uid="{5BCE1D07-5E88-4E00-AEA4-BFD523D8B596}"/>
    <cellStyle name="SAPBEXexcBad7 5 2 4" xfId="3200" xr:uid="{5832CADE-9F43-49CF-9822-4427148CB293}"/>
    <cellStyle name="SAPBEXexcBad7 5 2 4 2" xfId="17435" xr:uid="{50710048-CB23-4CCB-8047-8A2A3F1DCDD9}"/>
    <cellStyle name="SAPBEXexcBad7 5 2 5" xfId="3979" xr:uid="{FE1D4F6A-6D13-4FC4-B1EE-3F8A67BAFC6F}"/>
    <cellStyle name="SAPBEXexcBad7 5 2 6" xfId="3673" xr:uid="{DC8BAEAE-137A-44D5-8D7B-6BDEBB3388A4}"/>
    <cellStyle name="SAPBEXexcBad7 5 2 7" xfId="4430" xr:uid="{F87D3868-2100-44E5-90A5-77A619ADF71F}"/>
    <cellStyle name="SAPBEXexcBad7 5 2 8" xfId="12660" xr:uid="{450E4789-5EFD-46EA-9CA5-0D5D0EB9F8E3}"/>
    <cellStyle name="SAPBEXexcBad7 5 3" xfId="2206" xr:uid="{B403D688-FD9D-4184-AFAB-63E019B56EBA}"/>
    <cellStyle name="SAPBEXexcBad7 5 3 2" xfId="14397" xr:uid="{8A769516-6A79-4887-9939-E92D4E5DF280}"/>
    <cellStyle name="SAPBEXexcBad7 5 3 3" xfId="9104" xr:uid="{69C60BD5-95DC-479A-A226-F361D1EEBE59}"/>
    <cellStyle name="SAPBEXexcBad7 5 3 4" xfId="11251" xr:uid="{5691CEE8-9BCD-4259-90F5-08BB4DC739D4}"/>
    <cellStyle name="SAPBEXexcBad7 5 4" xfId="2713" xr:uid="{20F012D7-1DDD-47EC-926D-3CE660EF8817}"/>
    <cellStyle name="SAPBEXexcBad7 5 4 2" xfId="10090" xr:uid="{3CB7EF6F-178A-433F-AE1D-584C1F90FFE4}"/>
    <cellStyle name="SAPBEXexcBad7 5 5" xfId="3325" xr:uid="{6442CDC9-FBA1-423B-BC85-D69392261B38}"/>
    <cellStyle name="SAPBEXexcBad7 5 5 2" xfId="13484" xr:uid="{D8CAC6D0-577D-43C4-8D97-84E49E8631D0}"/>
    <cellStyle name="SAPBEXexcBad7 5 6" xfId="3833" xr:uid="{503B6584-4D49-4860-BE44-0411944A59DD}"/>
    <cellStyle name="SAPBEXexcBad7 5 6 2" xfId="14666" xr:uid="{2D84EC71-9F4D-4ABA-AA67-BCDD7318174F}"/>
    <cellStyle name="SAPBEXexcBad7 5 7" xfId="3470" xr:uid="{CA4F4D86-DF58-40FF-951B-E3C42B0B7388}"/>
    <cellStyle name="SAPBEXexcBad7 5 8" xfId="4113" xr:uid="{F539B7FB-4CA8-4E15-A71D-ACEE85488DF6}"/>
    <cellStyle name="SAPBEXexcBad7 5 9" xfId="8197" xr:uid="{1DFEB1FE-4F68-4F38-8D7B-D1889DD00B82}"/>
    <cellStyle name="SAPBEXexcBad7 6" xfId="962" xr:uid="{F739DD0B-4EE3-42E5-9B75-6AE01169D0B2}"/>
    <cellStyle name="SAPBEXexcBad7 6 2" xfId="15309" xr:uid="{9DBFA0F4-5E34-40C5-8C9F-B1636AD22BBE}"/>
    <cellStyle name="SAPBEXexcBad7 6 3" xfId="16425" xr:uid="{BC9461CE-0D9D-4498-B0A9-BE37F6A47714}"/>
    <cellStyle name="SAPBEXexcBad7 6 4" xfId="11516" xr:uid="{FB6EB106-AD13-4BC7-9592-A4340BBF0A13}"/>
    <cellStyle name="SAPBEXexcBad7 7" xfId="1051" xr:uid="{BD352835-8A7D-4BCC-B529-91D1F5EF99E7}"/>
    <cellStyle name="SAPBEXexcBad7 7 2" xfId="14681" xr:uid="{09B3A8BF-312D-4301-8609-54DFD2649BC9}"/>
    <cellStyle name="SAPBEXexcBad7 7 3" xfId="15404" xr:uid="{56AF05AA-CC77-459F-921C-56CB3F57B173}"/>
    <cellStyle name="SAPBEXexcBad7 7 4" xfId="16746" xr:uid="{B062103D-6D31-4ED0-9AB4-EB95F53A6A74}"/>
    <cellStyle name="SAPBEXexcBad7 7 5" xfId="11886" xr:uid="{08C0275D-975F-49AE-9A4E-BCF569215FC7}"/>
    <cellStyle name="SAPBEXexcBad7 8" xfId="251" xr:uid="{FB05A118-46F8-4F95-8A76-AC24F7BCF2F6}"/>
    <cellStyle name="SAPBEXexcBad7 8 2" xfId="1167" xr:uid="{721D4089-67E9-4BF6-837C-C56F8CBE8F58}"/>
    <cellStyle name="SAPBEXexcBad7 8 2 2" xfId="2415" xr:uid="{43AE5F89-E41C-443E-BD75-7D63C41DF4C1}"/>
    <cellStyle name="SAPBEXexcBad7 8 2 3" xfId="2921" xr:uid="{0A0EEAAB-2E95-4CDF-8031-6605E4C23E7F}"/>
    <cellStyle name="SAPBEXexcBad7 8 2 4" xfId="3330" xr:uid="{E2F3D661-30C2-46B8-8712-5BAF2E2C167A}"/>
    <cellStyle name="SAPBEXexcBad7 8 2 5" xfId="1639" xr:uid="{D51ABBF4-F5EA-4AF8-A327-43038AC0885F}"/>
    <cellStyle name="SAPBEXexcBad7 8 2 6" xfId="3189" xr:uid="{F85C41C2-ABC7-469B-9BD9-8F8C5696111B}"/>
    <cellStyle name="SAPBEXexcBad7 8 2 7" xfId="4207" xr:uid="{87480064-1CEC-4904-B5CC-927AE770F0ED}"/>
    <cellStyle name="SAPBEXexcBad7 8 2 8" xfId="13732" xr:uid="{EA79E9B1-2B9E-4C58-8C97-4E39220D3F7F}"/>
    <cellStyle name="SAPBEXexcBad7 8 3" xfId="1593" xr:uid="{BF0DF88D-3ACD-4365-865C-AB9C5E9B828C}"/>
    <cellStyle name="SAPBEXexcBad7 8 3 2" xfId="14960" xr:uid="{9D85B5FA-4838-4782-9C51-3CE0BFC48134}"/>
    <cellStyle name="SAPBEXexcBad7 8 4" xfId="1943" xr:uid="{C44C1B90-C06A-4510-BAE2-D3BE6A88EFD9}"/>
    <cellStyle name="SAPBEXexcBad7 8 5" xfId="1872" xr:uid="{C7757F1A-4402-4926-B643-3CCF7D0ED365}"/>
    <cellStyle name="SAPBEXexcBad7 8 6" xfId="3901" xr:uid="{14CBEBD7-082A-4619-8E81-D93573E6ABEE}"/>
    <cellStyle name="SAPBEXexcBad7 8 7" xfId="4228" xr:uid="{956D9DDC-7435-4847-AEB5-BAD3BDE713FD}"/>
    <cellStyle name="SAPBEXexcBad7 8 8" xfId="3671" xr:uid="{D1833557-5E79-45FD-8600-D111686EE1E6}"/>
    <cellStyle name="SAPBEXexcBad7 8 9" xfId="10472" xr:uid="{4E5177E0-1CE3-4705-B33A-4DEFC50FF27C}"/>
    <cellStyle name="SAPBEXexcBad7 9" xfId="1120" xr:uid="{2D76F8C0-371C-499E-8D8F-CB8AAB10314D}"/>
    <cellStyle name="SAPBEXexcBad7 9 2" xfId="2368" xr:uid="{2B1CC27F-C6DC-43CE-9804-9B5CD0F233E7}"/>
    <cellStyle name="SAPBEXexcBad7 9 3" xfId="2874" xr:uid="{EC96C073-77F0-40B1-8A55-8384A531CAEE}"/>
    <cellStyle name="SAPBEXexcBad7 9 4" xfId="2303" xr:uid="{C757AA76-616C-4E7B-A819-5484ABAD8373}"/>
    <cellStyle name="SAPBEXexcBad7 9 5" xfId="3717" xr:uid="{443C1B05-C508-4171-852E-47DA2487935C}"/>
    <cellStyle name="SAPBEXexcBad7 9 6" xfId="1826" xr:uid="{E2B8380A-E939-44DD-BBD6-4AE46233DEE1}"/>
    <cellStyle name="SAPBEXexcBad7 9 7" xfId="4133" xr:uid="{3BF798E1-1787-465E-81DA-BCEE9CD4BE3D}"/>
    <cellStyle name="SAPBEXexcBad7 9 8" xfId="9191" xr:uid="{03D49AA3-AECB-47FC-9459-DC8DE3624B7A}"/>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1" xfId="2257" xr:uid="{ECF05D23-1AA9-46C0-A32D-6A2398EFAAA9}"/>
    <cellStyle name="SAPBEXexcBad8 12" xfId="3162" xr:uid="{F5234EFE-2E86-4888-A4BF-83459EE9B845}"/>
    <cellStyle name="SAPBEXexcBad8 13" xfId="1863" xr:uid="{F5745189-5352-4458-B45F-F30199A6604B}"/>
    <cellStyle name="SAPBEXexcBad8 14" xfId="3378" xr:uid="{97E321FF-B6C6-473C-A44A-93C8F5B3A042}"/>
    <cellStyle name="SAPBEXexcBad8 15" xfId="4153" xr:uid="{16456FA5-4806-4B30-BB0D-59F54C58D6E2}"/>
    <cellStyle name="SAPBEXexcBad8 16" xfId="5951" xr:uid="{E61D1321-07A2-405E-A8FB-9756CE0AFAE1}"/>
    <cellStyle name="SAPBEXexcBad8 17" xfId="7304" xr:uid="{80011DB9-A6ED-478C-AA48-B1E587AA361A}"/>
    <cellStyle name="SAPBEXexcBad8 2" xfId="711" xr:uid="{8EE0C2DE-7224-48E7-891E-337A27499899}"/>
    <cellStyle name="SAPBEXexcBad8 2 10" xfId="7943" xr:uid="{63A46BEA-4D63-4ABF-9BF1-248EE2D33438}"/>
    <cellStyle name="SAPBEXexcBad8 2 2" xfId="712" xr:uid="{4552AC99-5DFA-4DBF-B2F6-9A16E012A398}"/>
    <cellStyle name="SAPBEXexcBad8 2 2 2" xfId="1229" xr:uid="{77189C03-EB58-4778-9A51-42E9C36BC52B}"/>
    <cellStyle name="SAPBEXexcBad8 2 2 2 2" xfId="2477" xr:uid="{6CDC4AF1-F101-4CD8-B4C6-CB5FCB5A9C1E}"/>
    <cellStyle name="SAPBEXexcBad8 2 2 2 3" xfId="2983" xr:uid="{FEFFC8FB-C4BB-43C6-AF00-C0D32CA759FA}"/>
    <cellStyle name="SAPBEXexcBad8 2 2 2 4" xfId="3129" xr:uid="{C05A9D0F-A748-4C67-A673-3CF54B6B936D}"/>
    <cellStyle name="SAPBEXexcBad8 2 2 2 5" xfId="2738" xr:uid="{63FE8ECB-2915-44DD-8EF0-F92FD318DE10}"/>
    <cellStyle name="SAPBEXexcBad8 2 2 2 6" xfId="4024" xr:uid="{C9A8FFBF-92F2-4C5C-AA23-A79F9AD5999F}"/>
    <cellStyle name="SAPBEXexcBad8 2 2 2 7" xfId="3660" xr:uid="{BB4F167F-B9C7-4221-BAC6-69C764AF12B8}"/>
    <cellStyle name="SAPBEXexcBad8 2 2 2 8" xfId="14832" xr:uid="{D5E6F3DD-ED08-4485-AEF7-2EE81C2AA89E}"/>
    <cellStyle name="SAPBEXexcBad8 2 2 3" xfId="2003" xr:uid="{7CAE14E6-735C-4EFA-9321-D66717AE6029}"/>
    <cellStyle name="SAPBEXexcBad8 2 2 3 2" xfId="15512" xr:uid="{87E05C46-A4CB-48E3-BE4B-D7FE848FA191}"/>
    <cellStyle name="SAPBEXexcBad8 2 2 4" xfId="1531" xr:uid="{3BFEE747-39F3-4988-B960-9D4B5A3B6191}"/>
    <cellStyle name="SAPBEXexcBad8 2 2 4 2" xfId="16908" xr:uid="{A11B2FD1-1F37-4F06-A469-E3F5FFCC6FFE}"/>
    <cellStyle name="SAPBEXexcBad8 2 2 5" xfId="2264" xr:uid="{AD0348BD-1212-47D6-A34A-ECDD133F1F98}"/>
    <cellStyle name="SAPBEXexcBad8 2 2 6" xfId="3377" xr:uid="{4FEB7E35-C8CD-4B11-BDD1-96BE83D8E15D}"/>
    <cellStyle name="SAPBEXexcBad8 2 2 7" xfId="1823" xr:uid="{59F5E1A2-B4B7-4EBF-9DB4-5FFF84DE5AFE}"/>
    <cellStyle name="SAPBEXexcBad8 2 2 8" xfId="4471" xr:uid="{176FC861-D38F-43CB-BFDB-864023066384}"/>
    <cellStyle name="SAPBEXexcBad8 2 2 9" xfId="12109" xr:uid="{9643D873-D3CD-4FB5-B9E6-C5CDB7852657}"/>
    <cellStyle name="SAPBEXexcBad8 2 3" xfId="1228" xr:uid="{7041F945-32AD-4723-B87F-30DA0E8F0785}"/>
    <cellStyle name="SAPBEXexcBad8 2 3 2" xfId="2476" xr:uid="{7C7570B2-6B42-44D1-888C-6CEDD3D61595}"/>
    <cellStyle name="SAPBEXexcBad8 2 3 2 2" xfId="13938" xr:uid="{4245B71D-8BA6-4F53-AA7A-37B768F27D0B}"/>
    <cellStyle name="SAPBEXexcBad8 2 3 3" xfId="2982" xr:uid="{F9F7659C-D462-4E9A-845E-F08F3361CABF}"/>
    <cellStyle name="SAPBEXexcBad8 2 3 3 2" xfId="9069" xr:uid="{E27C1D87-F366-4F46-8435-AF9A9A38DDF7}"/>
    <cellStyle name="SAPBEXexcBad8 2 3 4" xfId="2799" xr:uid="{B8E91E42-C1E7-4EDC-857D-9D05C27857FA}"/>
    <cellStyle name="SAPBEXexcBad8 2 3 5" xfId="3845" xr:uid="{5849C0A1-2EDB-461C-AB43-E2EC789688DF}"/>
    <cellStyle name="SAPBEXexcBad8 2 3 6" xfId="1561" xr:uid="{87595F09-A10A-4952-A9EB-644C32A77866}"/>
    <cellStyle name="SAPBEXexcBad8 2 3 7" xfId="4349" xr:uid="{2FCEA347-B611-422E-8C9F-25E00BA12740}"/>
    <cellStyle name="SAPBEXexcBad8 2 3 8" xfId="10705" xr:uid="{205E5EA7-1488-4EB4-AE63-878680BAE90A}"/>
    <cellStyle name="SAPBEXexcBad8 2 4" xfId="2002" xr:uid="{3A1FCF4D-8A00-4457-BB6F-B2CBC967E09B}"/>
    <cellStyle name="SAPBEXexcBad8 2 4 2" xfId="9836" xr:uid="{BFBC8840-1085-4649-ACDD-0A853CD8EB9B}"/>
    <cellStyle name="SAPBEXexcBad8 2 5" xfId="1471" xr:uid="{7E992CF3-8B8F-4030-BBA3-73BEAA4BD723}"/>
    <cellStyle name="SAPBEXexcBad8 2 5 2" xfId="13269" xr:uid="{4A4AEDFA-A050-4014-B4AA-936A63178C19}"/>
    <cellStyle name="SAPBEXexcBad8 2 6" xfId="3566" xr:uid="{798FA111-9CA7-469B-BFA3-A38050CC1BA1}"/>
    <cellStyle name="SAPBEXexcBad8 2 6 2" xfId="14631" xr:uid="{53D935E5-4170-474F-8612-07C082D0DAC5}"/>
    <cellStyle name="SAPBEXexcBad8 2 7" xfId="3556" xr:uid="{4620860D-FEBC-4640-8BA0-9162AC554050}"/>
    <cellStyle name="SAPBEXexcBad8 2 8" xfId="3967" xr:uid="{A78B347F-050F-4EEC-8F9E-0F69A78C7646}"/>
    <cellStyle name="SAPBEXexcBad8 2 9" xfId="3676" xr:uid="{ACFFD4FE-8BE1-40FC-BEC1-51E4A05E4AA9}"/>
    <cellStyle name="SAPBEXexcBad8 3" xfId="713" xr:uid="{AE991423-51C9-44F7-9F1D-BBB1B026E046}"/>
    <cellStyle name="SAPBEXexcBad8 3 10" xfId="8368" xr:uid="{83699467-D207-4E8A-A848-4C2962E9736A}"/>
    <cellStyle name="SAPBEXexcBad8 3 2" xfId="714" xr:uid="{0FC5DB1E-37DF-4FA1-833C-646CA22176A6}"/>
    <cellStyle name="SAPBEXexcBad8 3 2 2" xfId="1231" xr:uid="{575D8CCB-DEC3-4887-A8DB-603F726EB25C}"/>
    <cellStyle name="SAPBEXexcBad8 3 2 2 2" xfId="2479" xr:uid="{1559421C-2C72-4148-A84A-AC428D1E67DB}"/>
    <cellStyle name="SAPBEXexcBad8 3 2 2 3" xfId="2985" xr:uid="{9F3B8BEC-3B47-40F4-823E-B8799E8649F3}"/>
    <cellStyle name="SAPBEXexcBad8 3 2 2 4" xfId="3210" xr:uid="{32F64C77-FB8C-41E0-BAD4-63EBB31FA132}"/>
    <cellStyle name="SAPBEXexcBad8 3 2 2 5" xfId="3783" xr:uid="{B0BFAD66-3F78-4646-9C7A-92295BB8BCE8}"/>
    <cellStyle name="SAPBEXexcBad8 3 2 2 6" xfId="3897" xr:uid="{EFB0438C-CFA4-42C2-BBA5-1830FC4EA00C}"/>
    <cellStyle name="SAPBEXexcBad8 3 2 2 7" xfId="4287" xr:uid="{AC9FD5B7-F4FF-499F-A9D9-65E30758E9F0}"/>
    <cellStyle name="SAPBEXexcBad8 3 2 2 8" xfId="14893" xr:uid="{E52F2A85-8FD2-48BF-9E3C-4CB9E2E3D0EE}"/>
    <cellStyle name="SAPBEXexcBad8 3 2 3" xfId="2005" xr:uid="{81843146-9DC2-42D5-ABEA-4B27AF592512}"/>
    <cellStyle name="SAPBEXexcBad8 3 2 3 2" xfId="15620" xr:uid="{53C42A28-ED0B-4BFA-AF6A-79D1BAA937E5}"/>
    <cellStyle name="SAPBEXexcBad8 3 2 4" xfId="2183" xr:uid="{08E21AF8-28F8-4E13-AC93-31F20A8C6104}"/>
    <cellStyle name="SAPBEXexcBad8 3 2 4 2" xfId="17004" xr:uid="{B1DBEC09-2921-4111-8AB0-23B4C378991E}"/>
    <cellStyle name="SAPBEXexcBad8 3 2 5" xfId="3568" xr:uid="{4B2D3309-E8AE-444C-8721-CA0CC81C5A3D}"/>
    <cellStyle name="SAPBEXexcBad8 3 2 6" xfId="3403" xr:uid="{5C29F046-C513-4238-9413-FC6D54F99202}"/>
    <cellStyle name="SAPBEXexcBad8 3 2 7" xfId="1876" xr:uid="{B70B12A5-5040-4593-A18B-C3F031249F0D}"/>
    <cellStyle name="SAPBEXexcBad8 3 2 8" xfId="4099" xr:uid="{DA74B263-17B0-4EC1-B4A9-17FCCFF2C2AE}"/>
    <cellStyle name="SAPBEXexcBad8 3 2 9" xfId="12220" xr:uid="{84EB9C5F-551B-45B0-8761-47627300777E}"/>
    <cellStyle name="SAPBEXexcBad8 3 3" xfId="1230" xr:uid="{B0C5BF7D-EF90-4661-84A0-C063B5AB1380}"/>
    <cellStyle name="SAPBEXexcBad8 3 3 2" xfId="2478" xr:uid="{9F91D98A-1B06-4BE5-84E2-0D5791FB7771}"/>
    <cellStyle name="SAPBEXexcBad8 3 3 2 2" xfId="14048" xr:uid="{3D1F6AF8-F716-4571-816D-79962B940BAA}"/>
    <cellStyle name="SAPBEXexcBad8 3 3 3" xfId="2984" xr:uid="{6495E4F9-9995-4009-AEC4-62C8A22F50F6}"/>
    <cellStyle name="SAPBEXexcBad8 3 3 3 2" xfId="14355" xr:uid="{A0959868-9BC4-4635-A016-EF8EA74F970A}"/>
    <cellStyle name="SAPBEXexcBad8 3 3 4" xfId="2840" xr:uid="{77BFA193-BCD7-4EBF-A862-5756B3E927AB}"/>
    <cellStyle name="SAPBEXexcBad8 3 3 5" xfId="1897" xr:uid="{6E92C18A-A7BC-4888-AA81-F4D6E4C27476}"/>
    <cellStyle name="SAPBEXexcBad8 3 3 6" xfId="3247" xr:uid="{C3F77C91-3193-4F72-9082-DDE81F2956BF}"/>
    <cellStyle name="SAPBEXexcBad8 3 3 7" xfId="1648" xr:uid="{A48578BF-ACED-4834-A33B-C4BDEDC287CC}"/>
    <cellStyle name="SAPBEXexcBad8 3 3 8" xfId="10817" xr:uid="{B3F50718-D8B9-4D80-B68B-839FC5D2D6AD}"/>
    <cellStyle name="SAPBEXexcBad8 3 4" xfId="2004" xr:uid="{188C94E1-07A2-4CBE-9C78-B39A7772AA81}"/>
    <cellStyle name="SAPBEXexcBad8 3 4 2" xfId="10258" xr:uid="{D519957B-50DB-481F-92A5-096289810BC2}"/>
    <cellStyle name="SAPBEXexcBad8 3 5" xfId="1727" xr:uid="{6A6DA85D-0CFC-4BCF-861E-3A7B70568989}"/>
    <cellStyle name="SAPBEXexcBad8 3 5 2" xfId="13614" xr:uid="{428046BC-BB72-487E-9231-0A448489E49A}"/>
    <cellStyle name="SAPBEXexcBad8 3 6" xfId="2829" xr:uid="{0CEE980D-A9D4-4271-B45E-2A311FE59885}"/>
    <cellStyle name="SAPBEXexcBad8 3 6 2" xfId="13573" xr:uid="{3AB9AAE3-5EE9-4FF1-9719-7D94A8D5888F}"/>
    <cellStyle name="SAPBEXexcBad8 3 7" xfId="3461" xr:uid="{2626F279-5A8C-43A4-AFB2-217680E65DAE}"/>
    <cellStyle name="SAPBEXexcBad8 3 8" xfId="2167" xr:uid="{EFD55CA3-9041-4DE1-B3F0-F092DFEA9751}"/>
    <cellStyle name="SAPBEXexcBad8 3 9" xfId="2067" xr:uid="{7DDA5CC5-67E1-4CE0-891A-0F710E26B82F}"/>
    <cellStyle name="SAPBEXexcBad8 4" xfId="715" xr:uid="{D0A409D4-44DD-4C72-AC48-9FBA74BC2381}"/>
    <cellStyle name="SAPBEXexcBad8 4 2" xfId="1232" xr:uid="{11C62EDB-818A-4339-AEED-4C346F0C2B58}"/>
    <cellStyle name="SAPBEXexcBad8 4 2 2" xfId="2480" xr:uid="{6838ADDF-18AC-485C-9076-ABA8DBAD1E35}"/>
    <cellStyle name="SAPBEXexcBad8 4 2 2 2" xfId="15014" xr:uid="{B2261925-FFCC-465A-95DC-08F9094C7DA6}"/>
    <cellStyle name="SAPBEXexcBad8 4 2 3" xfId="2986" xr:uid="{5535D8D7-92EF-4F5C-8B53-06D4A41A6DE6}"/>
    <cellStyle name="SAPBEXexcBad8 4 2 3 2" xfId="15788" xr:uid="{D7AC2746-865B-4014-9683-12CAF8EC5FD2}"/>
    <cellStyle name="SAPBEXexcBad8 4 2 4" xfId="1491" xr:uid="{A9500D3C-DF3E-4E9E-A9E7-0647DD2E35B2}"/>
    <cellStyle name="SAPBEXexcBad8 4 2 4 2" xfId="17261" xr:uid="{5EF50305-DCC8-47B1-85CB-AD3F81C6524F}"/>
    <cellStyle name="SAPBEXexcBad8 4 2 5" xfId="2826" xr:uid="{734F1D0F-ACBE-4356-8308-C50CBAB2EBF0}"/>
    <cellStyle name="SAPBEXexcBad8 4 2 6" xfId="2707" xr:uid="{339F8CD9-AF8B-41BE-972E-2A470EA4BCB0}"/>
    <cellStyle name="SAPBEXexcBad8 4 2 7" xfId="3631" xr:uid="{02F4FBE9-4A0B-409E-A4B5-1185BE9F3896}"/>
    <cellStyle name="SAPBEXexcBad8 4 2 8" xfId="12477" xr:uid="{C4DA6ED7-0BB0-46D2-9D27-C949D12E1E0C}"/>
    <cellStyle name="SAPBEXexcBad8 4 3" xfId="2006" xr:uid="{9ABAD6AC-78A6-4386-A52C-531EA39567B2}"/>
    <cellStyle name="SAPBEXexcBad8 4 3 2" xfId="14262" xr:uid="{C5B14BD2-C279-43F9-B893-8E4E25A0B9DE}"/>
    <cellStyle name="SAPBEXexcBad8 4 3 3" xfId="13673" xr:uid="{A530EEE5-0360-48A7-95BC-634FE9670C09}"/>
    <cellStyle name="SAPBEXexcBad8 4 3 4" xfId="11075" xr:uid="{51335219-10C1-4EB4-B6E8-B9EFD2A82816}"/>
    <cellStyle name="SAPBEXexcBad8 4 4" xfId="1676" xr:uid="{292AF2F4-284F-42B6-B8F3-15519EF2AF0A}"/>
    <cellStyle name="SAPBEXexcBad8 4 4 2" xfId="9912" xr:uid="{084BDAFB-D825-4D53-9E64-6D164D1E4A1F}"/>
    <cellStyle name="SAPBEXexcBad8 4 5" xfId="2687" xr:uid="{84B64C21-0735-4B40-AA4E-7834F297655B}"/>
    <cellStyle name="SAPBEXexcBad8 4 5 2" xfId="13338" xr:uid="{48016151-B07B-4C72-9256-DE926A609DDD}"/>
    <cellStyle name="SAPBEXexcBad8 4 6" xfId="3626" xr:uid="{BDAA4F1A-9A1B-4FC3-BDD9-9294F210BAF0}"/>
    <cellStyle name="SAPBEXexcBad8 4 6 2" xfId="13077" xr:uid="{8AFB2AB1-C308-47FC-99F6-26FCB608BF73}"/>
    <cellStyle name="SAPBEXexcBad8 4 7" xfId="3832" xr:uid="{9634106D-0241-4BA6-9FBA-6262CEB6066B}"/>
    <cellStyle name="SAPBEXexcBad8 4 8" xfId="4468" xr:uid="{BCB387A1-DE51-4E9E-816A-E0B932C91134}"/>
    <cellStyle name="SAPBEXexcBad8 4 9" xfId="8019" xr:uid="{86010F5D-5E6B-45DF-AB44-B0B087B60593}"/>
    <cellStyle name="SAPBEXexcBad8 5" xfId="939" xr:uid="{0187003B-382C-415F-BF46-F91FD79B70BD}"/>
    <cellStyle name="SAPBEXexcBad8 5 2" xfId="1347" xr:uid="{2C524CF0-9109-4E09-80B6-67BB0B41CBCF}"/>
    <cellStyle name="SAPBEXexcBad8 5 2 2" xfId="2595" xr:uid="{A42C3ECE-9BAF-4233-860B-B6C82676490E}"/>
    <cellStyle name="SAPBEXexcBad8 5 2 2 2" xfId="15098" xr:uid="{0DDACCCF-FAFA-4731-884F-5558832F27AB}"/>
    <cellStyle name="SAPBEXexcBad8 5 2 3" xfId="3101" xr:uid="{3CBD49AC-CF7F-4B31-8E63-D6FA89253B6E}"/>
    <cellStyle name="SAPBEXexcBad8 5 2 3 2" xfId="15875" xr:uid="{E2A80971-00EF-4457-941E-1DB02786655C}"/>
    <cellStyle name="SAPBEXexcBad8 5 2 4" xfId="2344" xr:uid="{128E90B5-DB21-461B-8E72-02941CD7BD0C}"/>
    <cellStyle name="SAPBEXexcBad8 5 2 4 2" xfId="17436" xr:uid="{D5288564-0ACD-4D9F-AEA1-8B587210C3FE}"/>
    <cellStyle name="SAPBEXexcBad8 5 2 5" xfId="1889" xr:uid="{64A22265-9B5D-4FEC-B74E-AC1148CA3088}"/>
    <cellStyle name="SAPBEXexcBad8 5 2 6" xfId="3792" xr:uid="{0530F8D1-400F-43CC-80A6-42AEF6601D0D}"/>
    <cellStyle name="SAPBEXexcBad8 5 2 7" xfId="4509" xr:uid="{A81BFD67-C967-43AB-9CA5-085BD914D5B3}"/>
    <cellStyle name="SAPBEXexcBad8 5 2 8" xfId="12661" xr:uid="{FBEB036E-EDC5-43A3-AE19-7D8862BE87AF}"/>
    <cellStyle name="SAPBEXexcBad8 5 3" xfId="2207" xr:uid="{FEEAC7BA-E5F7-48AB-84EF-6CF92B732BEF}"/>
    <cellStyle name="SAPBEXexcBad8 5 3 2" xfId="14398" xr:uid="{678E7601-2E8D-47B7-B52F-2B14C8688EB5}"/>
    <cellStyle name="SAPBEXexcBad8 5 3 3" xfId="14480" xr:uid="{552F966E-CA99-43D8-90EC-F2157CB6CC88}"/>
    <cellStyle name="SAPBEXexcBad8 5 3 4" xfId="11252" xr:uid="{9739B43F-7690-46DB-8BE8-70A61C48676C}"/>
    <cellStyle name="SAPBEXexcBad8 5 4" xfId="2714" xr:uid="{729869CD-95AA-4EA1-B187-14168FAC0267}"/>
    <cellStyle name="SAPBEXexcBad8 5 4 2" xfId="10290" xr:uid="{B44917CA-DCB9-4042-9844-B57ECE3734CF}"/>
    <cellStyle name="SAPBEXexcBad8 5 5" xfId="3336" xr:uid="{E9C9D0E6-C5EA-4642-9300-B7B4CB994B60}"/>
    <cellStyle name="SAPBEXexcBad8 5 5 2" xfId="13646" xr:uid="{A5E05990-1CB8-4178-AC56-588102E778D0}"/>
    <cellStyle name="SAPBEXexcBad8 5 6" xfId="3656" xr:uid="{033B14F0-871C-4465-8FB6-6F231FDE6534}"/>
    <cellStyle name="SAPBEXexcBad8 5 6 2" xfId="12968" xr:uid="{E1F68FA5-280B-4A6A-92F0-CC5A5C79A323}"/>
    <cellStyle name="SAPBEXexcBad8 5 7" xfId="3620" xr:uid="{D8B26FC9-3894-4975-9C02-AACA59A77633}"/>
    <cellStyle name="SAPBEXexcBad8 5 8" xfId="4048" xr:uid="{3B597D1D-5C3F-4FFD-A692-E12CADA371A6}"/>
    <cellStyle name="SAPBEXexcBad8 5 9" xfId="8400" xr:uid="{8E414EA4-174F-4252-88B0-05984245F551}"/>
    <cellStyle name="SAPBEXexcBad8 6" xfId="963" xr:uid="{3BE54FCD-1B26-4D89-91AC-A3CADF557439}"/>
    <cellStyle name="SAPBEXexcBad8 6 2" xfId="15310" xr:uid="{3ECEF1CC-A5C3-4BEA-B5DC-C4E2C2B21D37}"/>
    <cellStyle name="SAPBEXexcBad8 6 3" xfId="16426" xr:uid="{3D024254-FD3D-4F47-8CC2-4E559BC9C0D1}"/>
    <cellStyle name="SAPBEXexcBad8 6 4" xfId="11517" xr:uid="{B5D7C932-C9BF-4A00-8751-0F0FDF3C2E63}"/>
    <cellStyle name="SAPBEXexcBad8 7" xfId="1050" xr:uid="{52FAB87F-1806-4D85-AC50-C3FB11066FA8}"/>
    <cellStyle name="SAPBEXexcBad8 7 2" xfId="14682" xr:uid="{96B9BE66-6157-4DEE-8551-7FBD16B6177C}"/>
    <cellStyle name="SAPBEXexcBad8 7 3" xfId="15405" xr:uid="{A4B63941-B950-4B8C-83F9-C237FE951D2C}"/>
    <cellStyle name="SAPBEXexcBad8 7 4" xfId="16747" xr:uid="{0A8FC826-F452-4283-B31E-7B2359C4733C}"/>
    <cellStyle name="SAPBEXexcBad8 7 5" xfId="11887" xr:uid="{C1944B2A-EAFD-4807-AF88-8A8A4A49550A}"/>
    <cellStyle name="SAPBEXexcBad8 8" xfId="252" xr:uid="{A2977420-EE3E-45AE-99C0-3E2F9D6A1D20}"/>
    <cellStyle name="SAPBEXexcBad8 8 2" xfId="1168" xr:uid="{C620AD97-DE24-4347-9FFD-DF8A7F2FE203}"/>
    <cellStyle name="SAPBEXexcBad8 8 2 2" xfId="2416" xr:uid="{0888C2AC-98AB-4448-9E2C-F8BEE8119611}"/>
    <cellStyle name="SAPBEXexcBad8 8 2 3" xfId="2922" xr:uid="{2B9435D1-EC63-4D4F-9D28-D53E9C47C2B5}"/>
    <cellStyle name="SAPBEXexcBad8 8 2 4" xfId="3349" xr:uid="{60294DA8-7F3D-4EB4-A4A5-42FA077FB117}"/>
    <cellStyle name="SAPBEXexcBad8 8 2 5" xfId="2225" xr:uid="{C439FF5A-BFFA-4AEB-B77F-32DEC7ADC8E8}"/>
    <cellStyle name="SAPBEXexcBad8 8 2 6" xfId="3249" xr:uid="{B4C07639-8AC5-422B-8ED9-308A4E098D68}"/>
    <cellStyle name="SAPBEXexcBad8 8 2 7" xfId="4389" xr:uid="{5E9AB52D-4E2C-4750-BE92-9F21F64EA3DC}"/>
    <cellStyle name="SAPBEXexcBad8 8 2 8" xfId="13733" xr:uid="{610E4C1F-A2D8-474F-A05D-6EA915E724B2}"/>
    <cellStyle name="SAPBEXexcBad8 8 3" xfId="1594" xr:uid="{73918C36-0C6D-409A-B9FD-F16D6BF0F9E0}"/>
    <cellStyle name="SAPBEXexcBad8 8 3 2" xfId="13111" xr:uid="{AECA30F1-936F-4636-AA15-1B672A64919F}"/>
    <cellStyle name="SAPBEXexcBad8 8 4" xfId="1585" xr:uid="{09B47726-561F-4EDC-B771-BD32A04DF3B3}"/>
    <cellStyle name="SAPBEXexcBad8 8 5" xfId="2792" xr:uid="{2FA6D02B-6317-418D-B0B6-8AAD64B491FD}"/>
    <cellStyle name="SAPBEXexcBad8 8 6" xfId="1406" xr:uid="{865570AA-03D6-479D-BEB6-5B75B0494E21}"/>
    <cellStyle name="SAPBEXexcBad8 8 7" xfId="4229" xr:uid="{EC1DAE65-FB8C-4DF8-B08C-D0D8F55371CF}"/>
    <cellStyle name="SAPBEXexcBad8 8 8" xfId="4302" xr:uid="{BC7D9D96-B630-4FC2-A3CA-561D82D5FD4D}"/>
    <cellStyle name="SAPBEXexcBad8 8 9" xfId="10473" xr:uid="{D39184F6-6254-4DBF-8DEE-5263283631B3}"/>
    <cellStyle name="SAPBEXexcBad8 9" xfId="1121" xr:uid="{C9E08D14-5BEE-49E0-9ACD-B7F34A0B744B}"/>
    <cellStyle name="SAPBEXexcBad8 9 2" xfId="2369" xr:uid="{D9465824-751F-458A-9CC1-5986A5A01245}"/>
    <cellStyle name="SAPBEXexcBad8 9 3" xfId="2875" xr:uid="{9EC59713-9542-4063-BFC8-B284DDC72D35}"/>
    <cellStyle name="SAPBEXexcBad8 9 4" xfId="2233" xr:uid="{2E0B3B99-02F9-405F-B7AF-E0030A2EA06E}"/>
    <cellStyle name="SAPBEXexcBad8 9 5" xfId="3234" xr:uid="{F5E92D7A-B49F-4C03-A48B-7D35FA4E1B66}"/>
    <cellStyle name="SAPBEXexcBad8 9 6" xfId="3899" xr:uid="{545FBAE5-7DB2-42A7-911A-574A25E98690}"/>
    <cellStyle name="SAPBEXexcBad8 9 7" xfId="4120" xr:uid="{1EB22E28-09AB-47BE-A487-645FD9553C41}"/>
    <cellStyle name="SAPBEXexcBad8 9 8" xfId="9192" xr:uid="{7F3A2149-A5D5-4286-A475-798132E6984B}"/>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1" xfId="2285" xr:uid="{338ECE8A-AA34-4F5F-8C65-AAEB4249D318}"/>
    <cellStyle name="SAPBEXexcBad9 11 2" xfId="8957" xr:uid="{605455F1-32CB-4220-92C7-72C44928E5E3}"/>
    <cellStyle name="SAPBEXexcBad9 12" xfId="3161" xr:uid="{E474663C-14FC-40E7-9FC3-B33689B283B3}"/>
    <cellStyle name="SAPBEXexcBad9 13" xfId="1666" xr:uid="{7B818807-D333-4C21-8045-92E7BE9AC441}"/>
    <cellStyle name="SAPBEXexcBad9 14" xfId="4098" xr:uid="{64C790A3-F06B-415E-8BC4-032BC7B40E13}"/>
    <cellStyle name="SAPBEXexcBad9 15" xfId="1484" xr:uid="{B8ABA0CF-E56E-44CB-A33C-59827261638E}"/>
    <cellStyle name="SAPBEXexcBad9 16" xfId="5952" xr:uid="{ED8BB1AE-F580-42BF-BEBE-0C2D8D152AF9}"/>
    <cellStyle name="SAPBEXexcBad9 17" xfId="7305" xr:uid="{E38AB0B4-048F-45D3-9488-195042B65023}"/>
    <cellStyle name="SAPBEXexcBad9 2" xfId="717" xr:uid="{9F4CB3B2-E900-4126-8EFD-1D71A08F6A6C}"/>
    <cellStyle name="SAPBEXexcBad9 2 10" xfId="8207" xr:uid="{B0DCC3EA-973E-4103-9460-818C6C3C36D9}"/>
    <cellStyle name="SAPBEXexcBad9 2 2" xfId="718" xr:uid="{24F17D2F-08A0-4F47-99FD-CAC2D6566370}"/>
    <cellStyle name="SAPBEXexcBad9 2 2 2" xfId="1234" xr:uid="{6285A9F6-8F1C-49A9-954F-D37EA69F5891}"/>
    <cellStyle name="SAPBEXexcBad9 2 2 2 2" xfId="2482" xr:uid="{D85C7F98-F974-4625-B0A2-F81444BEDE68}"/>
    <cellStyle name="SAPBEXexcBad9 2 2 2 3" xfId="2988" xr:uid="{FCB38192-08FA-490A-9CCE-BFE3537F74F6}"/>
    <cellStyle name="SAPBEXexcBad9 2 2 2 4" xfId="1764" xr:uid="{B8912E30-76F7-47B4-A421-03F88D141F53}"/>
    <cellStyle name="SAPBEXexcBad9 2 2 2 5" xfId="3846" xr:uid="{D26CA908-1390-40C5-AEC8-EA8D986F05C1}"/>
    <cellStyle name="SAPBEXexcBad9 2 2 2 6" xfId="2620" xr:uid="{E9A4EF86-93E1-454C-BCB7-BBE23DECF410}"/>
    <cellStyle name="SAPBEXexcBad9 2 2 2 7" xfId="4097" xr:uid="{1CBEA9FB-2A5F-4FDD-B34C-5FF7B4DC270C}"/>
    <cellStyle name="SAPBEXexcBad9 2 2 2 8" xfId="14833" xr:uid="{E2245850-09A1-4F0E-A3AF-BF2FF1702FB0}"/>
    <cellStyle name="SAPBEXexcBad9 2 2 3" xfId="2008" xr:uid="{34F8DF89-C448-4F8E-8552-BE6E3B337FE9}"/>
    <cellStyle name="SAPBEXexcBad9 2 2 3 2" xfId="15513" xr:uid="{4BDBEF5F-6288-4A9D-9820-A992A263486F}"/>
    <cellStyle name="SAPBEXexcBad9 2 2 4" xfId="1675" xr:uid="{612A1539-8F0E-4D52-88E7-D6B975410206}"/>
    <cellStyle name="SAPBEXexcBad9 2 2 4 2" xfId="16909" xr:uid="{4601BE27-E271-487F-85D9-4D2D8DAC5775}"/>
    <cellStyle name="SAPBEXexcBad9 2 2 5" xfId="1995" xr:uid="{4F7BEB2E-96FA-44E7-A7A6-8B7A040341B1}"/>
    <cellStyle name="SAPBEXexcBad9 2 2 6" xfId="2341" xr:uid="{51AFB92D-7B8B-48D7-84FD-A4CBEE23AC57}"/>
    <cellStyle name="SAPBEXexcBad9 2 2 7" xfId="2865" xr:uid="{02300421-E11D-4FFA-BD3B-C0B7FE3FF32A}"/>
    <cellStyle name="SAPBEXexcBad9 2 2 8" xfId="4350" xr:uid="{6A167681-BA60-4671-9D4A-9A3881C99992}"/>
    <cellStyle name="SAPBEXexcBad9 2 2 9" xfId="12110" xr:uid="{4E057438-E91C-4EC6-B388-A2EF0636CD19}"/>
    <cellStyle name="SAPBEXexcBad9 2 3" xfId="1233" xr:uid="{D40AB527-8370-42E9-870C-30F632AAD5A9}"/>
    <cellStyle name="SAPBEXexcBad9 2 3 2" xfId="2481" xr:uid="{A6751AF6-FF92-499B-8F82-020A53B7AD70}"/>
    <cellStyle name="SAPBEXexcBad9 2 3 2 2" xfId="13939" xr:uid="{DE2CDA1B-646B-4FC6-AD2B-799A7FA03EAF}"/>
    <cellStyle name="SAPBEXexcBad9 2 3 3" xfId="2987" xr:uid="{13E3A369-F8F3-4681-86F5-8CA7F70A14D7}"/>
    <cellStyle name="SAPBEXexcBad9 2 3 3 2" xfId="9070" xr:uid="{01B09F24-A40F-4965-9A44-B9C88D5E0B5C}"/>
    <cellStyle name="SAPBEXexcBad9 2 3 4" xfId="1765" xr:uid="{F32D26B0-B657-4378-BA94-1EF07DC87612}"/>
    <cellStyle name="SAPBEXexcBad9 2 3 5" xfId="1515" xr:uid="{F3A242C4-8DFE-421E-AD51-AD3547ED3DDC}"/>
    <cellStyle name="SAPBEXexcBad9 2 3 6" xfId="3309" xr:uid="{F134B67A-5C99-4D95-A86E-BFB74394BB8A}"/>
    <cellStyle name="SAPBEXexcBad9 2 3 7" xfId="4364" xr:uid="{01E4B988-9547-44C3-867F-B20CD7EAEEE5}"/>
    <cellStyle name="SAPBEXexcBad9 2 3 8" xfId="10706" xr:uid="{710407D0-1530-49C0-948E-1B2D670DCBE3}"/>
    <cellStyle name="SAPBEXexcBad9 2 4" xfId="2007" xr:uid="{EFA4C7C1-D32E-414C-93AE-58A5406F8237}"/>
    <cellStyle name="SAPBEXexcBad9 2 4 2" xfId="10099" xr:uid="{90BDF7D5-45AF-42B1-9B42-1EC8877F998C}"/>
    <cellStyle name="SAPBEXexcBad9 2 5" xfId="1677" xr:uid="{C556FFB2-06EE-4C47-A5E3-4B0BAA820017}"/>
    <cellStyle name="SAPBEXexcBad9 2 5 2" xfId="13493" xr:uid="{F66CA2A1-AA8C-47EE-B7C5-7F7C576ACED0}"/>
    <cellStyle name="SAPBEXexcBad9 2 6" xfId="1651" xr:uid="{7983AB50-BE86-4226-82BD-8A6A34FC4856}"/>
    <cellStyle name="SAPBEXexcBad9 2 6 2" xfId="14747" xr:uid="{9D06379E-6B7B-4631-AF23-6E849D7CE5B5}"/>
    <cellStyle name="SAPBEXexcBad9 2 7" xfId="3483" xr:uid="{47595F27-35A6-4943-89B2-E831ADEEACF2}"/>
    <cellStyle name="SAPBEXexcBad9 2 8" xfId="3776" xr:uid="{F217758E-2F53-4033-BEBE-79A8F596133D}"/>
    <cellStyle name="SAPBEXexcBad9 2 9" xfId="4300" xr:uid="{E20B2A57-5E41-4F4F-80CA-DA6FAA3EDB7B}"/>
    <cellStyle name="SAPBEXexcBad9 3" xfId="719" xr:uid="{A0F2B9A1-E152-44B7-AA61-2A6C257294AC}"/>
    <cellStyle name="SAPBEXexcBad9 3 10" xfId="8140" xr:uid="{EDF064E2-4956-4E04-ACEA-1E375787943A}"/>
    <cellStyle name="SAPBEXexcBad9 3 2" xfId="720" xr:uid="{A24DAC77-B62C-483F-99F7-081A5EEA015F}"/>
    <cellStyle name="SAPBEXexcBad9 3 2 2" xfId="1236" xr:uid="{2CA0A814-3C31-4629-9DCA-E952E34A84F9}"/>
    <cellStyle name="SAPBEXexcBad9 3 2 2 2" xfId="2484" xr:uid="{ACBEC36B-46C6-4136-A6F5-A654886E4956}"/>
    <cellStyle name="SAPBEXexcBad9 3 2 2 3" xfId="2990" xr:uid="{C3FB16CB-DBC5-4ED0-A5E5-BAEB3C4AAEDB}"/>
    <cellStyle name="SAPBEXexcBad9 3 2 2 4" xfId="2251" xr:uid="{FD4EC658-AE33-4CFE-8D65-5973C96F151B}"/>
    <cellStyle name="SAPBEXexcBad9 3 2 2 5" xfId="3778" xr:uid="{D2C316EA-5227-4D82-83D1-DD6F85878989}"/>
    <cellStyle name="SAPBEXexcBad9 3 2 2 6" xfId="3244" xr:uid="{2640C3E1-4104-4C81-8F83-32048B4FB54B}"/>
    <cellStyle name="SAPBEXexcBad9 3 2 2 7" xfId="4513" xr:uid="{EA546CD4-B3B1-4D17-B19C-0EA9458AC5C5}"/>
    <cellStyle name="SAPBEXexcBad9 3 2 2 8" xfId="14894" xr:uid="{77297539-F896-4D20-AF81-8042C51401B0}"/>
    <cellStyle name="SAPBEXexcBad9 3 2 3" xfId="2010" xr:uid="{AC78129A-22B7-46E1-B6ED-D441C25CB149}"/>
    <cellStyle name="SAPBEXexcBad9 3 2 3 2" xfId="15621" xr:uid="{282AF5D7-7CF9-49EE-9D93-BC48A21DE6D6}"/>
    <cellStyle name="SAPBEXexcBad9 3 2 4" xfId="1545" xr:uid="{7E33C4CF-34C2-4AF7-BBD4-50AFC7775F4D}"/>
    <cellStyle name="SAPBEXexcBad9 3 2 4 2" xfId="17005" xr:uid="{5A69F8FA-C597-4F61-A322-5B23ACA29C38}"/>
    <cellStyle name="SAPBEXexcBad9 3 2 5" xfId="2846" xr:uid="{D8E2A3DA-D201-491C-8BDF-B707CD5341AB}"/>
    <cellStyle name="SAPBEXexcBad9 3 2 6" xfId="3911" xr:uid="{DA435410-9AD1-4DC4-83B3-F7EECF414247}"/>
    <cellStyle name="SAPBEXexcBad9 3 2 7" xfId="4262" xr:uid="{FC215566-B269-4CCC-9CC4-80604CCC8652}"/>
    <cellStyle name="SAPBEXexcBad9 3 2 8" xfId="2837" xr:uid="{832B754F-C5DB-466B-966A-65A6B6CEC53D}"/>
    <cellStyle name="SAPBEXexcBad9 3 2 9" xfId="12221" xr:uid="{CEF265CF-F90C-4B0F-9AA1-6A2324FF07B6}"/>
    <cellStyle name="SAPBEXexcBad9 3 3" xfId="1235" xr:uid="{084B4FBE-D001-42AD-8749-6937C781374D}"/>
    <cellStyle name="SAPBEXexcBad9 3 3 2" xfId="2483" xr:uid="{A4A9D86F-0F85-426F-B9E8-9B87062A40E9}"/>
    <cellStyle name="SAPBEXexcBad9 3 3 2 2" xfId="14049" xr:uid="{E86A81A1-071A-4A50-9EA1-4EF07EA0B8F3}"/>
    <cellStyle name="SAPBEXexcBad9 3 3 3" xfId="2989" xr:uid="{52ED20C4-EEC5-485A-A6B9-563029844B62}"/>
    <cellStyle name="SAPBEXexcBad9 3 3 3 2" xfId="15057" xr:uid="{565C2047-611A-40BC-AF53-F83405B2992B}"/>
    <cellStyle name="SAPBEXexcBad9 3 3 4" xfId="2237" xr:uid="{0A165116-1821-4250-9925-8B880211CB2C}"/>
    <cellStyle name="SAPBEXexcBad9 3 3 5" xfId="3543" xr:uid="{D9774BE5-80E3-4647-91A5-316E4A826294}"/>
    <cellStyle name="SAPBEXexcBad9 3 3 6" xfId="1503" xr:uid="{EF0AD475-360E-4A91-99C5-ABEC124764C8}"/>
    <cellStyle name="SAPBEXexcBad9 3 3 7" xfId="3993" xr:uid="{D7C0E4A7-2C13-4692-9BED-607B883796C5}"/>
    <cellStyle name="SAPBEXexcBad9 3 3 8" xfId="10818" xr:uid="{4375A4D9-5AC1-4BAE-8299-041392871D39}"/>
    <cellStyle name="SAPBEXexcBad9 3 4" xfId="2009" xr:uid="{F2A4DD31-3F6A-409D-9044-C4EF51089402}"/>
    <cellStyle name="SAPBEXexcBad9 3 4 2" xfId="10033" xr:uid="{35311540-C947-4AFA-B195-46D27EF762B0}"/>
    <cellStyle name="SAPBEXexcBad9 3 5" xfId="1470" xr:uid="{19A09636-FCB8-4FAF-947C-CBE75875AB94}"/>
    <cellStyle name="SAPBEXexcBad9 3 5 2" xfId="13427" xr:uid="{5033B05D-D5E9-4FA9-B639-AFA8A9D035A2}"/>
    <cellStyle name="SAPBEXexcBad9 3 6" xfId="1913" xr:uid="{253645AD-6DFD-47F1-A799-6D0402FEAB30}"/>
    <cellStyle name="SAPBEXexcBad9 3 6 2" xfId="13316" xr:uid="{56DD1FD5-561C-443D-8E85-68F84D14C13E}"/>
    <cellStyle name="SAPBEXexcBad9 3 7" xfId="3830" xr:uid="{8D5BF498-5E8D-401F-89C8-AAEB87EBE862}"/>
    <cellStyle name="SAPBEXexcBad9 3 8" xfId="4274" xr:uid="{D660DFC9-9316-49E5-81C1-8728DC265F76}"/>
    <cellStyle name="SAPBEXexcBad9 3 9" xfId="4412" xr:uid="{D3D62E6E-C103-442C-AA7F-29008D31C745}"/>
    <cellStyle name="SAPBEXexcBad9 4" xfId="721" xr:uid="{A76DBCF2-4BD3-41FB-A9FD-5685325F5CDF}"/>
    <cellStyle name="SAPBEXexcBad9 4 2" xfId="1237" xr:uid="{2292D52E-F5BD-435F-9FFC-7CA6FD716469}"/>
    <cellStyle name="SAPBEXexcBad9 4 2 2" xfId="2485" xr:uid="{148FBF7B-12A4-42B7-87DB-6EC1B6454674}"/>
    <cellStyle name="SAPBEXexcBad9 4 2 2 2" xfId="15015" xr:uid="{8C1AC113-5DD6-4FD0-8EFA-242BE090742C}"/>
    <cellStyle name="SAPBEXexcBad9 4 2 3" xfId="2991" xr:uid="{E3146128-1950-405C-BA25-F3736E9EB44C}"/>
    <cellStyle name="SAPBEXexcBad9 4 2 3 2" xfId="15789" xr:uid="{85EBC580-D63C-417F-A83D-3AD8262B77BE}"/>
    <cellStyle name="SAPBEXexcBad9 4 2 4" xfId="1507" xr:uid="{6135565B-41FF-4D0F-8DBB-D8DF888A7107}"/>
    <cellStyle name="SAPBEXexcBad9 4 2 4 2" xfId="17262" xr:uid="{1DB1F9B9-EA3D-4C96-A868-B4F99821ED20}"/>
    <cellStyle name="SAPBEXexcBad9 4 2 5" xfId="3593" xr:uid="{92606651-BF9C-4271-9499-1D3CD828ADC5}"/>
    <cellStyle name="SAPBEXexcBad9 4 2 6" xfId="4093" xr:uid="{D540FD2F-4746-45ED-B61A-7A32899AC70C}"/>
    <cellStyle name="SAPBEXexcBad9 4 2 7" xfId="4359" xr:uid="{C726EE60-A6CB-4F11-98F7-43AE1A5FC996}"/>
    <cellStyle name="SAPBEXexcBad9 4 2 8" xfId="12478" xr:uid="{EDF68264-5224-4B65-B9BB-E38427759918}"/>
    <cellStyle name="SAPBEXexcBad9 4 3" xfId="2011" xr:uid="{787C62B8-5993-49BD-85D2-D4173131F318}"/>
    <cellStyle name="SAPBEXexcBad9 4 3 2" xfId="14263" xr:uid="{2E1A6EFE-49FF-409B-B46A-4779AE7586BA}"/>
    <cellStyle name="SAPBEXexcBad9 4 3 3" xfId="14637" xr:uid="{645E5B81-D5A8-4BF5-9785-4250829253F3}"/>
    <cellStyle name="SAPBEXexcBad9 4 3 4" xfId="11076" xr:uid="{AE0F8D17-9ADA-4B95-8008-0F3FB9187A33}"/>
    <cellStyle name="SAPBEXexcBad9 4 4" xfId="1678" xr:uid="{1A63F07B-E0ED-47A5-92AE-BEC664C907D8}"/>
    <cellStyle name="SAPBEXexcBad9 4 4 2" xfId="10131" xr:uid="{3B79D466-FC30-47F0-8618-DF7A56EDABBA}"/>
    <cellStyle name="SAPBEXexcBad9 4 5" xfId="2270" xr:uid="{56C3327A-AC75-457A-B1EE-861C29940127}"/>
    <cellStyle name="SAPBEXexcBad9 4 5 2" xfId="13525" xr:uid="{DD0043E2-9D06-4F67-836E-28FBEFAAB2AC}"/>
    <cellStyle name="SAPBEXexcBad9 4 6" xfId="2050" xr:uid="{698933A9-06B6-4A11-8265-775C42D61080}"/>
    <cellStyle name="SAPBEXexcBad9 4 6 2" xfId="14372" xr:uid="{160E00A2-134F-4954-BDF8-586B49E81A2D}"/>
    <cellStyle name="SAPBEXexcBad9 4 7" xfId="1820" xr:uid="{05964FA5-AC3B-4D82-8CEB-6F25C9142AB8}"/>
    <cellStyle name="SAPBEXexcBad9 4 8" xfId="4407" xr:uid="{FD9278CB-C13A-4FD2-924F-BF0B15967571}"/>
    <cellStyle name="SAPBEXexcBad9 4 9" xfId="8239" xr:uid="{2339E1DE-766C-4E67-8963-367ACCD44EC2}"/>
    <cellStyle name="SAPBEXexcBad9 5" xfId="940" xr:uid="{419D9522-44F6-4125-850C-834062365ED9}"/>
    <cellStyle name="SAPBEXexcBad9 5 2" xfId="1348" xr:uid="{E9D21789-43B0-4780-9070-117B2C248EB2}"/>
    <cellStyle name="SAPBEXexcBad9 5 2 2" xfId="2596" xr:uid="{36C9092B-37D5-4E1C-B5A4-6D40B26CB226}"/>
    <cellStyle name="SAPBEXexcBad9 5 2 2 2" xfId="15099" xr:uid="{FE0E6070-F483-4565-A05B-E5EE19923775}"/>
    <cellStyle name="SAPBEXexcBad9 5 2 3" xfId="3102" xr:uid="{EAC7C2D8-5CCD-40B7-A858-76C57EB351BF}"/>
    <cellStyle name="SAPBEXexcBad9 5 2 3 2" xfId="15876" xr:uid="{23F8348D-5C60-4152-97CA-B053BD4041F6}"/>
    <cellStyle name="SAPBEXexcBad9 5 2 4" xfId="2338" xr:uid="{3BA28590-DAAD-4302-8F9F-135A8680C6FF}"/>
    <cellStyle name="SAPBEXexcBad9 5 2 4 2" xfId="17437" xr:uid="{2D451E43-EC2F-4125-A7D9-A80704B3F70B}"/>
    <cellStyle name="SAPBEXexcBad9 5 2 5" xfId="3687" xr:uid="{8671E758-445A-4106-A82D-69B3FAEF7CD3}"/>
    <cellStyle name="SAPBEXexcBad9 5 2 6" xfId="3652" xr:uid="{078A7C1F-F43F-46E1-9296-C8B82C8FA492}"/>
    <cellStyle name="SAPBEXexcBad9 5 2 7" xfId="4327" xr:uid="{F4800BF9-478C-43CA-8D0D-24A91A064E72}"/>
    <cellStyle name="SAPBEXexcBad9 5 2 8" xfId="12662" xr:uid="{B621A13F-D66C-4AE5-97B0-A2A3665B6717}"/>
    <cellStyle name="SAPBEXexcBad9 5 3" xfId="2208" xr:uid="{BA9BBEE8-3697-46E4-B041-58211E559573}"/>
    <cellStyle name="SAPBEXexcBad9 5 3 2" xfId="14399" xr:uid="{2149F5F5-A13D-4CCB-845A-EA21FC99A16F}"/>
    <cellStyle name="SAPBEXexcBad9 5 3 3" xfId="9105" xr:uid="{E15899D5-16EB-4CD9-96F1-3E3D623D7373}"/>
    <cellStyle name="SAPBEXexcBad9 5 3 4" xfId="11253" xr:uid="{58270013-AAA6-4F4F-BA04-7ED406BEDAD1}"/>
    <cellStyle name="SAPBEXexcBad9 5 4" xfId="2715" xr:uid="{BFC20B0D-E73F-4E72-8428-8699037609F3}"/>
    <cellStyle name="SAPBEXexcBad9 5 4 2" xfId="9760" xr:uid="{67CEA1EE-EB45-40D8-8B51-FB3DC06BDB3F}"/>
    <cellStyle name="SAPBEXexcBad9 5 5" xfId="3335" xr:uid="{3B1861C0-EC9F-4F52-A4A8-83CE22AC463C}"/>
    <cellStyle name="SAPBEXexcBad9 5 5 2" xfId="13193" xr:uid="{0396A803-8A69-423A-915C-1C8D6331DE09}"/>
    <cellStyle name="SAPBEXexcBad9 5 6" xfId="3303" xr:uid="{465C588C-0545-4D1B-BBCB-281B8E78F432}"/>
    <cellStyle name="SAPBEXexcBad9 5 6 2" xfId="14864" xr:uid="{F96A4493-329A-4F64-B8C3-2CAD733120AF}"/>
    <cellStyle name="SAPBEXexcBad9 5 7" xfId="3896" xr:uid="{013CD0D0-980C-4896-8CC5-A94E67646560}"/>
    <cellStyle name="SAPBEXexcBad9 5 8" xfId="4281" xr:uid="{FDC7123F-BE0F-440A-89E0-A48F1CBB1366}"/>
    <cellStyle name="SAPBEXexcBad9 5 9" xfId="7867" xr:uid="{2F87E807-0FB6-4A62-8ECC-71B97B19CA93}"/>
    <cellStyle name="SAPBEXexcBad9 6" xfId="964" xr:uid="{1E4EB8E0-BE68-4CD8-8591-53B6D387AECA}"/>
    <cellStyle name="SAPBEXexcBad9 6 2" xfId="12407" xr:uid="{DA4DEFCA-CB11-45F0-A62B-C8827007777F}"/>
    <cellStyle name="SAPBEXexcBad9 6 2 2" xfId="14987" xr:uid="{9CC789AD-8256-44AD-8269-6673F8C8963D}"/>
    <cellStyle name="SAPBEXexcBad9 6 2 3" xfId="15718" xr:uid="{37C85083-1540-46DC-95FB-6CEEFC33051A}"/>
    <cellStyle name="SAPBEXexcBad9 6 2 4" xfId="17191" xr:uid="{D5CFE666-73E4-46AF-B5E7-03314D309886}"/>
    <cellStyle name="SAPBEXexcBad9 6 3" xfId="14192" xr:uid="{14F5D37F-2917-4A9A-BE6B-0638A941979D}"/>
    <cellStyle name="SAPBEXexcBad9 6 4" xfId="13322" xr:uid="{44A6BE84-55A5-499A-8B87-A02E402004E1}"/>
    <cellStyle name="SAPBEXexcBad9 6 5" xfId="11005" xr:uid="{1A0DDB12-F03B-4AB6-994B-8DF71843EADC}"/>
    <cellStyle name="SAPBEXexcBad9 7" xfId="1049" xr:uid="{EFF9AF93-AE3C-4EF3-B68F-FED03083E604}"/>
    <cellStyle name="SAPBEXexcBad9 7 2" xfId="15311" xr:uid="{C69A8829-7A13-4787-9C97-79118E69B441}"/>
    <cellStyle name="SAPBEXexcBad9 7 3" xfId="16427" xr:uid="{42CA337A-FCDF-4EB9-AA68-12AAAE64CD82}"/>
    <cellStyle name="SAPBEXexcBad9 7 4" xfId="11518" xr:uid="{3FC05CC9-99E0-42BD-A097-3F9494817D22}"/>
    <cellStyle name="SAPBEXexcBad9 8" xfId="253" xr:uid="{3C44DD55-8C4E-482E-8153-16342AB454AD}"/>
    <cellStyle name="SAPBEXexcBad9 8 2" xfId="1169" xr:uid="{719E3909-A597-4A84-8E33-872B869723F1}"/>
    <cellStyle name="SAPBEXexcBad9 8 2 2" xfId="2417" xr:uid="{642B6114-2F6F-41FC-8F92-2D6C3BFDD604}"/>
    <cellStyle name="SAPBEXexcBad9 8 2 3" xfId="2923" xr:uid="{349A6A03-6ABD-42C7-B2A8-5D0A626B19AF}"/>
    <cellStyle name="SAPBEXexcBad9 8 2 4" xfId="3350" xr:uid="{F3A1092B-EDB4-4C48-875C-3A9E88D9C355}"/>
    <cellStyle name="SAPBEXexcBad9 8 2 5" xfId="3972" xr:uid="{3DCA2330-2261-4D11-8901-70E401D314EB}"/>
    <cellStyle name="SAPBEXexcBad9 8 2 6" xfId="3892" xr:uid="{02EE73DD-0024-4AF9-B577-F4F2481515D1}"/>
    <cellStyle name="SAPBEXexcBad9 8 2 7" xfId="4392" xr:uid="{2CEF10EB-6373-41CB-9319-A1CF923742B7}"/>
    <cellStyle name="SAPBEXexcBad9 8 2 8" xfId="14683" xr:uid="{08A8C89F-036B-4775-864E-178C9F519260}"/>
    <cellStyle name="SAPBEXexcBad9 8 3" xfId="1595" xr:uid="{223DB4B8-7282-4958-B0D7-BC7B1EDBB7E2}"/>
    <cellStyle name="SAPBEXexcBad9 8 3 2" xfId="15406" xr:uid="{B860BA6A-DA60-4B00-AADE-DB7163F65040}"/>
    <cellStyle name="SAPBEXexcBad9 8 4" xfId="2631" xr:uid="{D1A4CF7C-77CC-4116-8AD1-2781ADF156EC}"/>
    <cellStyle name="SAPBEXexcBad9 8 4 2" xfId="16748" xr:uid="{5627315A-A925-437A-A27B-9FD08C5F2D17}"/>
    <cellStyle name="SAPBEXexcBad9 8 5" xfId="1526" xr:uid="{282C4F4B-6EAA-4213-8C53-FC28F18D0179}"/>
    <cellStyle name="SAPBEXexcBad9 8 6" xfId="3230" xr:uid="{0D5A6C2B-0606-4C24-944E-673849FB4C38}"/>
    <cellStyle name="SAPBEXexcBad9 8 7" xfId="3721" xr:uid="{0872CDBD-0568-4A97-8409-94699ED9FC23}"/>
    <cellStyle name="SAPBEXexcBad9 8 8" xfId="3134" xr:uid="{81563E2B-6AFB-41FE-9438-95F55B3FAE59}"/>
    <cellStyle name="SAPBEXexcBad9 8 9" xfId="11888" xr:uid="{58110686-5640-4DFA-AE6F-65521BDF4E94}"/>
    <cellStyle name="SAPBEXexcBad9 9" xfId="1122" xr:uid="{20355636-E84D-44A9-8003-C57C645F3903}"/>
    <cellStyle name="SAPBEXexcBad9 9 2" xfId="2370" xr:uid="{1895AFA8-D663-4849-AAA9-5A11581C78E7}"/>
    <cellStyle name="SAPBEXexcBad9 9 2 2" xfId="13734" xr:uid="{EB6BB4BD-31A1-4327-83CA-89B1F15DA583}"/>
    <cellStyle name="SAPBEXexcBad9 9 3" xfId="2876" xr:uid="{47827A99-07A0-44E6-B80D-8C8F0E04A9B5}"/>
    <cellStyle name="SAPBEXexcBad9 9 3 2" xfId="13844" xr:uid="{E1FEAA43-6076-4B56-97BF-27DFEF48B808}"/>
    <cellStyle name="SAPBEXexcBad9 9 4" xfId="2869" xr:uid="{3505658E-A9EF-464B-8E65-E5E140D10D74}"/>
    <cellStyle name="SAPBEXexcBad9 9 5" xfId="3468" xr:uid="{C811F8E1-2699-4BB1-9E3C-9D4862136700}"/>
    <cellStyle name="SAPBEXexcBad9 9 6" xfId="3932" xr:uid="{FE277D66-ADBD-40CE-9816-DDD7EFA989ED}"/>
    <cellStyle name="SAPBEXexcBad9 9 7" xfId="3651" xr:uid="{F8C87191-3C89-4CD0-8145-9BE4F6535634}"/>
    <cellStyle name="SAPBEXexcBad9 9 8" xfId="10474" xr:uid="{11F71CC2-230C-47A3-97D1-B5684926CDE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1" xfId="2255" xr:uid="{E513CFDF-D30E-4CEC-BDCF-B9760E134036}"/>
    <cellStyle name="SAPBEXexcCritical4 12" xfId="2192" xr:uid="{BC5849A8-A2C2-4B77-9422-B9B8515BCA08}"/>
    <cellStyle name="SAPBEXexcCritical4 13" xfId="3665" xr:uid="{1BFA751A-8C07-435E-9341-278623E75029}"/>
    <cellStyle name="SAPBEXexcCritical4 14" xfId="4076" xr:uid="{3C910248-BDB8-4684-9D27-B0A9BECDAC9A}"/>
    <cellStyle name="SAPBEXexcCritical4 15" xfId="3409" xr:uid="{AB50CC6F-376E-4DC0-A09F-A6B1E0390A60}"/>
    <cellStyle name="SAPBEXexcCritical4 16" xfId="5953" xr:uid="{765F9EF0-E260-438B-9E82-AEB09DCE0178}"/>
    <cellStyle name="SAPBEXexcCritical4 17" xfId="7306" xr:uid="{9580BDB3-38E8-4971-99F2-EBD34E3477BC}"/>
    <cellStyle name="SAPBEXexcCritical4 2" xfId="723" xr:uid="{FC0FDD59-1FA1-44AB-911E-356CAB67F8E0}"/>
    <cellStyle name="SAPBEXexcCritical4 2 10" xfId="8357" xr:uid="{CC41B5AE-D040-432D-B185-95E0B966C160}"/>
    <cellStyle name="SAPBEXexcCritical4 2 2" xfId="724" xr:uid="{CF8AADA2-5BEE-4CE5-BF5A-30791D7E33A1}"/>
    <cellStyle name="SAPBEXexcCritical4 2 2 2" xfId="1239" xr:uid="{DDF6A82F-72FB-4B53-91F4-2BD6A8B3CB31}"/>
    <cellStyle name="SAPBEXexcCritical4 2 2 2 2" xfId="2487" xr:uid="{EF4AC76D-FA05-427C-B5C7-6BDA110E8867}"/>
    <cellStyle name="SAPBEXexcCritical4 2 2 2 3" xfId="2993" xr:uid="{902FCCDD-AB70-44E5-B558-A73C0D3566B3}"/>
    <cellStyle name="SAPBEXexcCritical4 2 2 2 4" xfId="3206" xr:uid="{29272507-FA2D-43C8-9DA8-A0D0F6004A74}"/>
    <cellStyle name="SAPBEXexcCritical4 2 2 2 5" xfId="3617" xr:uid="{0B58CA6C-1193-47AF-B538-FA5D2E8E5684}"/>
    <cellStyle name="SAPBEXexcCritical4 2 2 2 6" xfId="1827" xr:uid="{A447D47D-8617-4018-A5FD-5CF7E5D7BA9A}"/>
    <cellStyle name="SAPBEXexcCritical4 2 2 2 7" xfId="4210" xr:uid="{62D0DE5F-5235-4D14-A397-A621F13AFECF}"/>
    <cellStyle name="SAPBEXexcCritical4 2 2 2 8" xfId="14834" xr:uid="{253EA8E5-CC4E-45BD-8BAF-0A156DCC0067}"/>
    <cellStyle name="SAPBEXexcCritical4 2 2 3" xfId="2013" xr:uid="{6C520227-36B7-4382-A689-B25066A828B0}"/>
    <cellStyle name="SAPBEXexcCritical4 2 2 3 2" xfId="15514" xr:uid="{29A2AA46-47D1-48D6-93AD-41A2575604C6}"/>
    <cellStyle name="SAPBEXexcCritical4 2 2 4" xfId="1728" xr:uid="{A4CF3755-6406-4F29-AC8E-323966D230FD}"/>
    <cellStyle name="SAPBEXexcCritical4 2 2 4 2" xfId="16910" xr:uid="{73A64A80-529C-4C5A-BEA2-0EF35B475208}"/>
    <cellStyle name="SAPBEXexcCritical4 2 2 5" xfId="2737" xr:uid="{028D8D79-A57B-43E7-9745-E52A8078BA21}"/>
    <cellStyle name="SAPBEXexcCritical4 2 2 6" xfId="3371" xr:uid="{0EA4723A-AFCE-4419-8C30-735154A42ECE}"/>
    <cellStyle name="SAPBEXexcCritical4 2 2 7" xfId="4045" xr:uid="{05580488-06FE-4048-A51B-A735474E606E}"/>
    <cellStyle name="SAPBEXexcCritical4 2 2 8" xfId="4011" xr:uid="{93BCF678-364F-4401-AA4F-E2901A6F56C0}"/>
    <cellStyle name="SAPBEXexcCritical4 2 2 9" xfId="12111" xr:uid="{EE7E90B5-2D54-4807-B322-77ABEFBB432E}"/>
    <cellStyle name="SAPBEXexcCritical4 2 3" xfId="1238" xr:uid="{9E9584B1-3CC3-41F2-8596-CCDE16AE3C11}"/>
    <cellStyle name="SAPBEXexcCritical4 2 3 2" xfId="2486" xr:uid="{338DCD6C-2153-4CB3-A5DE-4922001A92CE}"/>
    <cellStyle name="SAPBEXexcCritical4 2 3 2 2" xfId="13940" xr:uid="{6CB52F4B-9413-4E49-924D-AA7862EF7C46}"/>
    <cellStyle name="SAPBEXexcCritical4 2 3 3" xfId="2992" xr:uid="{5156ED5A-ED3B-4B1C-BB6B-0B6B6EC8CFE6}"/>
    <cellStyle name="SAPBEXexcCritical4 2 3 3 2" xfId="14158" xr:uid="{24E62F98-EE6D-4470-821A-80742A2FB998}"/>
    <cellStyle name="SAPBEXexcCritical4 2 3 4" xfId="1763" xr:uid="{1DF46F39-FFE8-40D9-B23A-274BAB57F980}"/>
    <cellStyle name="SAPBEXexcCritical4 2 3 5" xfId="3587" xr:uid="{6B93940D-1E4F-4CC8-B1FA-8D169C978C70}"/>
    <cellStyle name="SAPBEXexcCritical4 2 3 6" xfId="4043" xr:uid="{596690DF-A90D-4E29-BAF8-09904A6781CD}"/>
    <cellStyle name="SAPBEXexcCritical4 2 3 7" xfId="4329" xr:uid="{E32CC32A-BA0F-47EF-8C12-CCBE9F5E5E6F}"/>
    <cellStyle name="SAPBEXexcCritical4 2 3 8" xfId="10707" xr:uid="{15F21E3A-61E9-4DC0-BB81-B13C0BACD0E3}"/>
    <cellStyle name="SAPBEXexcCritical4 2 4" xfId="2012" xr:uid="{C69997C7-3B2B-4A44-90F4-B84BD3F4E6A8}"/>
    <cellStyle name="SAPBEXexcCritical4 2 4 2" xfId="10247" xr:uid="{649090FE-882D-41D4-8B9B-AFF8BF080880}"/>
    <cellStyle name="SAPBEXexcCritical4 2 5" xfId="2201" xr:uid="{9063086C-DC80-4C4C-B2F5-464B8543BC4E}"/>
    <cellStyle name="SAPBEXexcCritical4 2 5 2" xfId="13603" xr:uid="{09515BB0-3D0D-4E23-8F0B-9615E08ED733}"/>
    <cellStyle name="SAPBEXexcCritical4 2 6" xfId="3569" xr:uid="{D31A5A0F-347F-4F87-8569-72FD31C08D53}"/>
    <cellStyle name="SAPBEXexcCritical4 2 6 2" xfId="9052" xr:uid="{7591D86E-F346-4D93-8FD3-2B27E09CE734}"/>
    <cellStyle name="SAPBEXexcCritical4 2 7" xfId="3500" xr:uid="{593C086E-3DE9-4421-BDF7-F8016B2920E5}"/>
    <cellStyle name="SAPBEXexcCritical4 2 8" xfId="4057" xr:uid="{6D9E9914-09D4-4774-9DF1-20944861C8D8}"/>
    <cellStyle name="SAPBEXexcCritical4 2 9" xfId="1747" xr:uid="{6B40B309-0C8B-407E-8312-25D36229367B}"/>
    <cellStyle name="SAPBEXexcCritical4 3" xfId="725" xr:uid="{3C0218EE-E4DC-4B0B-9967-714D0CD1D604}"/>
    <cellStyle name="SAPBEXexcCritical4 3 10" xfId="8367" xr:uid="{B1FAE533-A335-404A-903A-1B771CC0D40B}"/>
    <cellStyle name="SAPBEXexcCritical4 3 2" xfId="726" xr:uid="{6971FE14-0953-4320-B8F7-22CA2ECD6155}"/>
    <cellStyle name="SAPBEXexcCritical4 3 2 2" xfId="1241" xr:uid="{0217F689-650B-4ABB-927C-130F4B39FA8B}"/>
    <cellStyle name="SAPBEXexcCritical4 3 2 2 2" xfId="2489" xr:uid="{4CE78D3D-D6E0-4604-ADA7-2626D79356D3}"/>
    <cellStyle name="SAPBEXexcCritical4 3 2 2 3" xfId="2995" xr:uid="{A39DCB00-A41D-4DF0-B4C4-64FCB2527C33}"/>
    <cellStyle name="SAPBEXexcCritical4 3 2 2 4" xfId="23" xr:uid="{BCFFB2EC-63A9-4629-87F1-0785BAC3B781}"/>
    <cellStyle name="SAPBEXexcCritical4 3 2 2 5" xfId="3487" xr:uid="{102A2D14-7F5C-4B7C-8F0B-CE99D73F1765}"/>
    <cellStyle name="SAPBEXexcCritical4 3 2 2 6" xfId="3478" xr:uid="{FA371C24-4B80-4796-BDD1-50483865DBE4}"/>
    <cellStyle name="SAPBEXexcCritical4 3 2 2 7" xfId="4511" xr:uid="{400E4781-AA0E-4FD1-8599-1761D39CB7DA}"/>
    <cellStyle name="SAPBEXexcCritical4 3 2 2 8" xfId="14895" xr:uid="{F0A07570-3FA4-429F-8419-0E934680C708}"/>
    <cellStyle name="SAPBEXexcCritical4 3 2 3" xfId="2015" xr:uid="{41B66C4B-E692-4C2B-8D17-B092512F77A5}"/>
    <cellStyle name="SAPBEXexcCritical4 3 2 3 2" xfId="15622" xr:uid="{3DDC60DC-1347-41AE-9B78-573D7AC4F165}"/>
    <cellStyle name="SAPBEXexcCritical4 3 2 4" xfId="1469" xr:uid="{3B574FDB-F7B3-428E-AE0F-D137DD280E45}"/>
    <cellStyle name="SAPBEXexcCritical4 3 2 4 2" xfId="17006" xr:uid="{75442A8C-3D60-4982-8111-E9A983032371}"/>
    <cellStyle name="SAPBEXexcCritical4 3 2 5" xfId="2736" xr:uid="{CADFB0F0-99EF-450F-90D0-2B2AF0D3198A}"/>
    <cellStyle name="SAPBEXexcCritical4 3 2 6" xfId="3782" xr:uid="{0AD716F4-8CB4-4AF5-B89E-8294C5C7DD1B}"/>
    <cellStyle name="SAPBEXexcCritical4 3 2 7" xfId="3824" xr:uid="{44D990A2-D6FF-4CFA-81B1-3D7F4C10A315}"/>
    <cellStyle name="SAPBEXexcCritical4 3 2 8" xfId="3528" xr:uid="{755ECC37-5416-40AC-A40D-1E079E6319A4}"/>
    <cellStyle name="SAPBEXexcCritical4 3 2 9" xfId="12222" xr:uid="{FB02C53F-ED7A-4B0F-8BEE-9DBE658462B1}"/>
    <cellStyle name="SAPBEXexcCritical4 3 3" xfId="1240" xr:uid="{80F7290D-55B1-42A3-B49D-E1B8E56F0283}"/>
    <cellStyle name="SAPBEXexcCritical4 3 3 2" xfId="2488" xr:uid="{261C6BEB-7687-4288-82E6-1A307FF4BD48}"/>
    <cellStyle name="SAPBEXexcCritical4 3 3 2 2" xfId="14050" xr:uid="{F085BA09-137C-4137-A4FB-D3ABD2162084}"/>
    <cellStyle name="SAPBEXexcCritical4 3 3 3" xfId="2994" xr:uid="{F1B2F360-889A-4049-8B6D-30FB2ABE2526}"/>
    <cellStyle name="SAPBEXexcCritical4 3 3 3 2" xfId="13146" xr:uid="{5CB05F43-AEE9-41DA-B920-8C3A2C30317E}"/>
    <cellStyle name="SAPBEXexcCritical4 3 3 4" xfId="1921" xr:uid="{93F91E47-34B0-4AEF-90A6-5C6F17FE836F}"/>
    <cellStyle name="SAPBEXexcCritical4 3 3 5" xfId="3477" xr:uid="{D8B4CD50-6C55-4234-9753-65C9A7EFA640}"/>
    <cellStyle name="SAPBEXexcCritical4 3 3 6" xfId="3541" xr:uid="{D336843A-0E02-4038-B558-27AEAC80F41C}"/>
    <cellStyle name="SAPBEXexcCritical4 3 3 7" xfId="3659" xr:uid="{31275C21-CFE8-486C-8733-A3E124B98FC9}"/>
    <cellStyle name="SAPBEXexcCritical4 3 3 8" xfId="10819" xr:uid="{5614F795-9F9B-4D27-B797-082EB356A4AE}"/>
    <cellStyle name="SAPBEXexcCritical4 3 4" xfId="2014" xr:uid="{E6DEB5F7-BEA5-478F-9318-C0438EF761F2}"/>
    <cellStyle name="SAPBEXexcCritical4 3 4 2" xfId="10257" xr:uid="{578CB011-F5DF-4B0B-8EDC-04EBFD7C190A}"/>
    <cellStyle name="SAPBEXexcCritical4 3 5" xfId="1737" xr:uid="{35E524CB-90F2-4613-8703-6C16F844AA24}"/>
    <cellStyle name="SAPBEXexcCritical4 3 5 2" xfId="13613" xr:uid="{AF8CF8FE-6585-4AD8-885E-FB1D98C3AFBA}"/>
    <cellStyle name="SAPBEXexcCritical4 3 6" xfId="2226" xr:uid="{AAA8E041-5062-4356-BB08-B99997B9D317}"/>
    <cellStyle name="SAPBEXexcCritical4 3 6 2" xfId="13848" xr:uid="{CB55BACD-D2E4-4A8C-8CFE-03202943F356}"/>
    <cellStyle name="SAPBEXexcCritical4 3 7" xfId="3532" xr:uid="{CE2B439C-56A4-4567-9083-8E96A2EACCFB}"/>
    <cellStyle name="SAPBEXexcCritical4 3 8" xfId="1923" xr:uid="{28E093AA-4E06-4220-ACFB-76C9D5E47DEE}"/>
    <cellStyle name="SAPBEXexcCritical4 3 9" xfId="3164" xr:uid="{94F03652-A683-4987-AB24-F2C69C59EE3B}"/>
    <cellStyle name="SAPBEXexcCritical4 4" xfId="727" xr:uid="{890605A2-B6CC-49EB-A190-70EC9ED06ACE}"/>
    <cellStyle name="SAPBEXexcCritical4 4 2" xfId="1242" xr:uid="{5BA4E4EE-2FB2-4EC7-B7D3-7CCB460CE9C9}"/>
    <cellStyle name="SAPBEXexcCritical4 4 2 2" xfId="2490" xr:uid="{2C576048-D9CE-4EB4-A347-EBD081FE48B1}"/>
    <cellStyle name="SAPBEXexcCritical4 4 2 2 2" xfId="15016" xr:uid="{CB2766EF-B2D1-4021-A180-0A9157DE54CD}"/>
    <cellStyle name="SAPBEXexcCritical4 4 2 3" xfId="2996" xr:uid="{C1D6E751-8543-44CD-ACBC-FBBCEFE2156F}"/>
    <cellStyle name="SAPBEXexcCritical4 4 2 3 2" xfId="15790" xr:uid="{3A647452-B973-4F41-AE67-8092CE6210AA}"/>
    <cellStyle name="SAPBEXexcCritical4 4 2 4" xfId="1745" xr:uid="{D22E9288-B83D-4FE8-9A4D-C5503B9F32A9}"/>
    <cellStyle name="SAPBEXexcCritical4 4 2 4 2" xfId="17263" xr:uid="{B0A3FC90-0898-442C-8B81-611FC560526A}"/>
    <cellStyle name="SAPBEXexcCritical4 4 2 5" xfId="2866" xr:uid="{0274FBA4-5F8A-404D-B389-940EA070BAA9}"/>
    <cellStyle name="SAPBEXexcCritical4 4 2 6" xfId="3906" xr:uid="{93A8897F-ACC6-4AE9-BD87-8D5E2B716240}"/>
    <cellStyle name="SAPBEXexcCritical4 4 2 7" xfId="4376" xr:uid="{510A98C4-B0B3-481A-8B96-1DFF2808CBBB}"/>
    <cellStyle name="SAPBEXexcCritical4 4 2 8" xfId="12479" xr:uid="{197F8967-5502-4E20-BE8D-FADE5711674F}"/>
    <cellStyle name="SAPBEXexcCritical4 4 3" xfId="2016" xr:uid="{A97AB05D-7CEF-4574-A3B5-9FB41C752792}"/>
    <cellStyle name="SAPBEXexcCritical4 4 3 2" xfId="14264" xr:uid="{3B410927-DD91-4C93-8FE1-2CD4C3E509FC}"/>
    <cellStyle name="SAPBEXexcCritical4 4 3 3" xfId="13318" xr:uid="{D2462168-D1BB-4F7F-ABD8-1C8B29A289F4}"/>
    <cellStyle name="SAPBEXexcCritical4 4 3 4" xfId="11077" xr:uid="{36BAA0B6-C7A6-4F0E-BE64-542DD5D788FD}"/>
    <cellStyle name="SAPBEXexcCritical4 4 4" xfId="1542" xr:uid="{38C343F4-5F34-4E2C-A12D-A0EACD819273}"/>
    <cellStyle name="SAPBEXexcCritical4 4 4 2" xfId="9911" xr:uid="{C2691FFB-2AEA-4620-B047-132C672BBBA7}"/>
    <cellStyle name="SAPBEXexcCritical4 4 5" xfId="2734" xr:uid="{A8C17343-A69F-4F9B-9A57-8F007E73A36E}"/>
    <cellStyle name="SAPBEXexcCritical4 4 5 2" xfId="13337" xr:uid="{015F3258-55E6-44C6-8680-3E25ADD1FC49}"/>
    <cellStyle name="SAPBEXexcCritical4 4 6" xfId="3623" xr:uid="{92369A6F-772D-4C7C-B673-51DB6DB30AC3}"/>
    <cellStyle name="SAPBEXexcCritical4 4 6 2" xfId="14753" xr:uid="{FF50614C-0684-46FA-94F0-CC970460A434}"/>
    <cellStyle name="SAPBEXexcCritical4 4 7" xfId="4268" xr:uid="{CC88E900-B6AD-40E7-A6BD-438BA6770CAC}"/>
    <cellStyle name="SAPBEXexcCritical4 4 8" xfId="4184" xr:uid="{4ADECB0E-AB15-43DE-908B-2E9E6FAD4D49}"/>
    <cellStyle name="SAPBEXexcCritical4 4 9" xfId="8018" xr:uid="{AE848D7C-DC92-4BAB-BB2C-9B16604978A0}"/>
    <cellStyle name="SAPBEXexcCritical4 5" xfId="941" xr:uid="{0B5BDFF8-21AF-4039-ADAB-0C9A57CD2D90}"/>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3" xfId="3103" xr:uid="{659D747C-08A2-47FF-870E-BE2FE6723812}"/>
    <cellStyle name="SAPBEXexcCritical4 5 2 3 2" xfId="15877" xr:uid="{742A8060-16F6-4785-9B92-19660C42104C}"/>
    <cellStyle name="SAPBEXexcCritical4 5 2 4" xfId="2334" xr:uid="{2B55C091-7A84-4A64-8968-2BD273BF961A}"/>
    <cellStyle name="SAPBEXexcCritical4 5 2 4 2" xfId="17438" xr:uid="{6E13207A-ACBA-476E-8941-E2CA76F08F26}"/>
    <cellStyle name="SAPBEXexcCritical4 5 2 5" xfId="3473" xr:uid="{F1290DB2-148F-4989-8849-242FA07F7FE4}"/>
    <cellStyle name="SAPBEXexcCritical4 5 2 6" xfId="3571" xr:uid="{FD9BB26E-306D-4CFF-8C13-57ABC94EEEEF}"/>
    <cellStyle name="SAPBEXexcCritical4 5 2 7" xfId="4462" xr:uid="{26B1AC53-FB5C-4A3F-B7A3-6EEB50FDD47F}"/>
    <cellStyle name="SAPBEXexcCritical4 5 2 8" xfId="12663" xr:uid="{02B70220-7FDB-4362-AEC8-B09212AD289E}"/>
    <cellStyle name="SAPBEXexcCritical4 5 3" xfId="2209" xr:uid="{0F23C8C8-5406-4666-B50D-92DDD0CFFE98}"/>
    <cellStyle name="SAPBEXexcCritical4 5 3 2" xfId="14400" xr:uid="{58D47E96-87A4-4FEF-9D99-8726190769DA}"/>
    <cellStyle name="SAPBEXexcCritical4 5 3 3" xfId="14479" xr:uid="{B4AF5E4C-F1D7-4846-8D2D-8D93A1E97C71}"/>
    <cellStyle name="SAPBEXexcCritical4 5 3 4" xfId="11254" xr:uid="{B6B4B130-F630-48A5-B80C-449AD72735CC}"/>
    <cellStyle name="SAPBEXexcCritical4 5 4" xfId="2716" xr:uid="{E947F336-1D3C-4115-B8D0-80B852F4DB56}"/>
    <cellStyle name="SAPBEXexcCritical4 5 4 2" xfId="9994" xr:uid="{346204C4-0870-4E64-A62A-49B16EF54FBB}"/>
    <cellStyle name="SAPBEXexcCritical4 5 5" xfId="3338" xr:uid="{86D9F7A1-BFE4-435F-8347-3C8D880E3D34}"/>
    <cellStyle name="SAPBEXexcCritical4 5 5 2" xfId="13388" xr:uid="{772E9DE7-64AD-4338-866F-E55108E51CCA}"/>
    <cellStyle name="SAPBEXexcCritical4 5 6" xfId="3322" xr:uid="{3AC8EC89-3D1B-4693-9CC7-39E1597FBD92}"/>
    <cellStyle name="SAPBEXexcCritical4 5 6 2" xfId="14175" xr:uid="{397C86F2-4998-40E8-91EA-7DF4519580BA}"/>
    <cellStyle name="SAPBEXexcCritical4 5 7" xfId="1814" xr:uid="{02FB3E99-E460-4FF4-8621-E4D4DDFCC6E4}"/>
    <cellStyle name="SAPBEXexcCritical4 5 8" xfId="4290" xr:uid="{35885AD7-526C-4052-93E3-95471D703FD9}"/>
    <cellStyle name="SAPBEXexcCritical4 5 9" xfId="8101" xr:uid="{9C261B6A-C2D2-4690-AF96-D36BBDB5DC39}"/>
    <cellStyle name="SAPBEXexcCritical4 6" xfId="965" xr:uid="{B786876E-6CC0-4888-8C90-C44D9E487FBF}"/>
    <cellStyle name="SAPBEXexcCritical4 6 2" xfId="15312" xr:uid="{52F6E0A0-9A6F-4049-9F9E-C76FA6686C6B}"/>
    <cellStyle name="SAPBEXexcCritical4 6 3" xfId="16428" xr:uid="{7A7695F3-0BE2-4D61-B8A0-2536A69F3ED1}"/>
    <cellStyle name="SAPBEXexcCritical4 6 4" xfId="11519" xr:uid="{1BD7007E-301C-42AA-95B4-53E088AD17BC}"/>
    <cellStyle name="SAPBEXexcCritical4 7" xfId="1048" xr:uid="{076F76FC-AD24-42AD-AE9A-571651BEB8EE}"/>
    <cellStyle name="SAPBEXexcCritical4 7 2" xfId="14684" xr:uid="{C9AC5D81-4280-479F-95EE-2832B532A66E}"/>
    <cellStyle name="SAPBEXexcCritical4 7 3" xfId="15407" xr:uid="{2A2940A4-C936-406A-8A48-43F2976EAB1D}"/>
    <cellStyle name="SAPBEXexcCritical4 7 4" xfId="16749" xr:uid="{D383DEFE-2FE4-493E-B314-41D4837F630E}"/>
    <cellStyle name="SAPBEXexcCritical4 7 5" xfId="11889" xr:uid="{F7863E3E-3839-433A-8538-C1AAA1D1D55F}"/>
    <cellStyle name="SAPBEXexcCritical4 8" xfId="254" xr:uid="{CB3BBF40-6D39-49DD-A38B-FF7B845F59FC}"/>
    <cellStyle name="SAPBEXexcCritical4 8 2" xfId="1170" xr:uid="{F1EFAA38-3B14-4736-A448-F3A502F8A6BA}"/>
    <cellStyle name="SAPBEXexcCritical4 8 2 2" xfId="2418" xr:uid="{1BA0EF06-E670-483F-8039-35942AB6EBDC}"/>
    <cellStyle name="SAPBEXexcCritical4 8 2 3" xfId="2924" xr:uid="{130BF6F0-4359-4B33-AAB1-0DF1F0172119}"/>
    <cellStyle name="SAPBEXexcCritical4 8 2 4" xfId="3328" xr:uid="{D534687E-B618-4225-9DF4-5CD57118D0EE}"/>
    <cellStyle name="SAPBEXexcCritical4 8 2 5" xfId="3931" xr:uid="{4B49480E-853D-4D88-9AB2-64B3A0AA2091}"/>
    <cellStyle name="SAPBEXexcCritical4 8 2 6" xfId="4144" xr:uid="{7D8D7456-45BF-4033-93AA-61DF0ED986BF}"/>
    <cellStyle name="SAPBEXexcCritical4 8 2 7" xfId="4047" xr:uid="{46CB8839-BA17-4935-938F-905F67D2C8BA}"/>
    <cellStyle name="SAPBEXexcCritical4 8 2 8" xfId="13735" xr:uid="{58599BBE-A53B-43D9-B8E1-D8A997003B49}"/>
    <cellStyle name="SAPBEXexcCritical4 8 3" xfId="1596" xr:uid="{A2C2F746-4BDB-472C-AA52-B8BCFEB2BB83}"/>
    <cellStyle name="SAPBEXexcCritical4 8 3 2" xfId="13569" xr:uid="{501F3142-8A59-4C72-B0D6-394E60B9257D}"/>
    <cellStyle name="SAPBEXexcCritical4 8 4" xfId="2630" xr:uid="{0E450078-5EAC-4F1C-8E0F-145C8ACA114E}"/>
    <cellStyle name="SAPBEXexcCritical4 8 5" xfId="3379" xr:uid="{41041545-2DE9-4B31-89B0-2AC4FAF5B1A1}"/>
    <cellStyle name="SAPBEXexcCritical4 8 6" xfId="2754" xr:uid="{23E53E51-6C81-41FE-B392-956BE75DF279}"/>
    <cellStyle name="SAPBEXexcCritical4 8 7" xfId="3173" xr:uid="{AA0803E9-FF6B-4D3F-AE63-4ACE8501F733}"/>
    <cellStyle name="SAPBEXexcCritical4 8 8" xfId="4253" xr:uid="{45FFBAE1-CC49-45CF-AA70-44661E67132E}"/>
    <cellStyle name="SAPBEXexcCritical4 8 9" xfId="10475" xr:uid="{DEBAE4FD-5A2F-4BED-B398-39D52AAFA8D6}"/>
    <cellStyle name="SAPBEXexcCritical4 9" xfId="1123" xr:uid="{4FDBF55B-3652-433D-BD90-EC6CE9AD8C4F}"/>
    <cellStyle name="SAPBEXexcCritical4 9 2" xfId="2371" xr:uid="{197833E2-FDCB-4C1A-B9B0-31DA4DFA5F0E}"/>
    <cellStyle name="SAPBEXexcCritical4 9 3" xfId="2877" xr:uid="{B6229464-63B2-4DCD-9EF4-71CC81BD862E}"/>
    <cellStyle name="SAPBEXexcCritical4 9 4" xfId="2860" xr:uid="{92133136-4972-4F4F-A17F-F6B28180F634}"/>
    <cellStyle name="SAPBEXexcCritical4 9 5" xfId="3658" xr:uid="{7DA14C31-5558-41CC-B635-50E2DE7DF23A}"/>
    <cellStyle name="SAPBEXexcCritical4 9 6" xfId="3179" xr:uid="{C94F6030-683E-4C1C-BD68-44A3D5051F6A}"/>
    <cellStyle name="SAPBEXexcCritical4 9 7" xfId="4451" xr:uid="{3B1583D0-8C41-4A93-8C55-356FA2692112}"/>
    <cellStyle name="SAPBEXexcCritical4 9 8" xfId="9194" xr:uid="{358FC8A9-2D13-497D-89E8-5DCAE297E8F7}"/>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1" xfId="2286" xr:uid="{95C1CF5D-B1D6-490E-9955-1DE02DF16857}"/>
    <cellStyle name="SAPBEXexcCritical5 12" xfId="3389" xr:uid="{76D19134-CEF0-4872-8FB8-AFF3DCF03C2D}"/>
    <cellStyle name="SAPBEXexcCritical5 13" xfId="3827" xr:uid="{64C150DC-1E03-4E07-A15E-3E63D715474D}"/>
    <cellStyle name="SAPBEXexcCritical5 14" xfId="4252" xr:uid="{86D93831-6000-417C-B8FD-2A6644935DF1}"/>
    <cellStyle name="SAPBEXexcCritical5 15" xfId="3407" xr:uid="{E4953A4B-9765-4A53-AE96-6E23287A0E4D}"/>
    <cellStyle name="SAPBEXexcCritical5 16" xfId="5954" xr:uid="{C998584B-28D6-4D4C-89E9-6BE829071B55}"/>
    <cellStyle name="SAPBEXexcCritical5 17" xfId="7307" xr:uid="{5C1D7973-17A7-4757-8D95-9417728CCEEA}"/>
    <cellStyle name="SAPBEXexcCritical5 2" xfId="729" xr:uid="{72230E13-7A63-4ED5-9258-55CA8840AB3D}"/>
    <cellStyle name="SAPBEXexcCritical5 2 10" xfId="8208" xr:uid="{365E9C9C-F0F3-4A25-B5FA-9FFABA2767CC}"/>
    <cellStyle name="SAPBEXexcCritical5 2 2" xfId="730" xr:uid="{385EB194-C2DC-48AF-841C-336771733EC4}"/>
    <cellStyle name="SAPBEXexcCritical5 2 2 2" xfId="1244" xr:uid="{766BF94A-F195-43A5-B9EB-939A72D83BCA}"/>
    <cellStyle name="SAPBEXexcCritical5 2 2 2 2" xfId="2492" xr:uid="{C397636F-8023-4F47-85F0-B8674139E7FA}"/>
    <cellStyle name="SAPBEXexcCritical5 2 2 2 3" xfId="2998" xr:uid="{E96164AB-0143-4C97-BBF5-EDAFC6C0DEED}"/>
    <cellStyle name="SAPBEXexcCritical5 2 2 2 4" xfId="2776" xr:uid="{78C52695-E7A8-49B7-9855-9C5F81D4FE88}"/>
    <cellStyle name="SAPBEXexcCritical5 2 2 2 5" xfId="1883" xr:uid="{4362F04C-785E-4131-A3A3-8AB0E2E3158D}"/>
    <cellStyle name="SAPBEXexcCritical5 2 2 2 6" xfId="4090" xr:uid="{31F21322-3BFD-460B-B8E2-BB98271C70A5}"/>
    <cellStyle name="SAPBEXexcCritical5 2 2 2 7" xfId="4071" xr:uid="{1607D4BB-70A2-4ADC-85C0-081086AB795C}"/>
    <cellStyle name="SAPBEXexcCritical5 2 2 2 8" xfId="14835" xr:uid="{D05A82D3-F11D-4CB4-987E-71FF5FA05B43}"/>
    <cellStyle name="SAPBEXexcCritical5 2 2 3" xfId="2018" xr:uid="{F3F42FE4-D731-4303-B16D-7DD7C09C1AFD}"/>
    <cellStyle name="SAPBEXexcCritical5 2 2 3 2" xfId="15515" xr:uid="{3428C49A-0578-4940-8363-A8F798CA16A1}"/>
    <cellStyle name="SAPBEXexcCritical5 2 2 4" xfId="2197" xr:uid="{B36B46CE-9236-4750-BC51-3C2FBE8DB415}"/>
    <cellStyle name="SAPBEXexcCritical5 2 2 4 2" xfId="16911" xr:uid="{5EB389CC-F55B-4957-BD1A-00A811018EAF}"/>
    <cellStyle name="SAPBEXexcCritical5 2 2 5" xfId="2735" xr:uid="{CA442C71-7203-44AD-82F2-D680978EE2EE}"/>
    <cellStyle name="SAPBEXexcCritical5 2 2 6" xfId="3373" xr:uid="{14B86887-15D9-4F8A-A06E-D6313641D9F8}"/>
    <cellStyle name="SAPBEXexcCritical5 2 2 7" xfId="3531" xr:uid="{70990D34-C9E9-4792-A802-11766E5496EC}"/>
    <cellStyle name="SAPBEXexcCritical5 2 2 8" xfId="4348" xr:uid="{0ACE0798-2028-443A-9C01-F59765C432D7}"/>
    <cellStyle name="SAPBEXexcCritical5 2 2 9" xfId="12112" xr:uid="{1DE2E472-6A87-4AF7-A19D-C1F3EC9D02D7}"/>
    <cellStyle name="SAPBEXexcCritical5 2 3" xfId="1243" xr:uid="{5F6BF704-1472-4C98-BC37-A17BC6706728}"/>
    <cellStyle name="SAPBEXexcCritical5 2 3 2" xfId="2491" xr:uid="{E011EEC9-8717-4F07-91BA-ED804F2AD9E6}"/>
    <cellStyle name="SAPBEXexcCritical5 2 3 2 2" xfId="13941" xr:uid="{5A9451E2-557D-48A5-8624-C6FDAF4B996A}"/>
    <cellStyle name="SAPBEXexcCritical5 2 3 3" xfId="2997" xr:uid="{79FC9FB2-4603-4178-9928-D3EF1D5F75B6}"/>
    <cellStyle name="SAPBEXexcCritical5 2 3 3 2" xfId="14952" xr:uid="{812010B0-575E-42F2-9957-BB0253E15DBF}"/>
    <cellStyle name="SAPBEXexcCritical5 2 3 4" xfId="1730" xr:uid="{23107DCB-38E0-4B67-972B-5B8F4621BD0E}"/>
    <cellStyle name="SAPBEXexcCritical5 2 3 5" xfId="3930" xr:uid="{C2B7D955-CC16-45E2-8AD8-272C842B8937}"/>
    <cellStyle name="SAPBEXexcCritical5 2 3 6" xfId="1581" xr:uid="{2EA9B2A4-7D7F-48F2-99A9-2383447E84DC}"/>
    <cellStyle name="SAPBEXexcCritical5 2 3 7" xfId="4096" xr:uid="{E13AE2E7-B9E6-44B3-A4D2-76A3E8662134}"/>
    <cellStyle name="SAPBEXexcCritical5 2 3 8" xfId="10708" xr:uid="{3EEEC855-74ED-402A-99DD-FA2A76EF4AC7}"/>
    <cellStyle name="SAPBEXexcCritical5 2 4" xfId="2017" xr:uid="{630FA536-D1D7-4D46-89A0-DF4D0C0ABE48}"/>
    <cellStyle name="SAPBEXexcCritical5 2 4 2" xfId="10100" xr:uid="{66EA2906-DE89-438C-B73A-6C46F77DB126}"/>
    <cellStyle name="SAPBEXexcCritical5 2 5" xfId="2274" xr:uid="{29FED795-31CC-423F-9E04-DEFB9E62F122}"/>
    <cellStyle name="SAPBEXexcCritical5 2 5 2" xfId="13494" xr:uid="{43A1ABEA-6760-439A-999D-3FE21FC69002}"/>
    <cellStyle name="SAPBEXexcCritical5 2 6" xfId="2321" xr:uid="{DED17BF7-0FD3-4771-9ED1-8FCD6D9F18E0}"/>
    <cellStyle name="SAPBEXexcCritical5 2 6 2" xfId="13071" xr:uid="{E8426B33-E74A-4751-913A-8091A088C886}"/>
    <cellStyle name="SAPBEXexcCritical5 2 7" xfId="3427" xr:uid="{8F9C33B1-048F-462E-8CCC-2C32061193CC}"/>
    <cellStyle name="SAPBEXexcCritical5 2 8" xfId="3648" xr:uid="{868526CE-92A0-4A5B-8DD4-5023C8970CC4}"/>
    <cellStyle name="SAPBEXexcCritical5 2 9" xfId="4362" xr:uid="{3841512D-9F2A-41EB-800E-379DD9E94F95}"/>
    <cellStyle name="SAPBEXexcCritical5 3" xfId="731" xr:uid="{7DA80D1D-8A0F-4B6A-A3A7-E234BAE1D748}"/>
    <cellStyle name="SAPBEXexcCritical5 3 10" xfId="8141" xr:uid="{768AA5F7-DE89-4BFD-AF3B-B36FDECCA236}"/>
    <cellStyle name="SAPBEXexcCritical5 3 2" xfId="732" xr:uid="{12A3AD9C-E2B0-4DF3-BEDF-057D27CDD578}"/>
    <cellStyle name="SAPBEXexcCritical5 3 2 2" xfId="1246" xr:uid="{094C8A9B-D163-4535-8726-FC16BBCA2C37}"/>
    <cellStyle name="SAPBEXexcCritical5 3 2 2 2" xfId="2494" xr:uid="{FC4AEF3F-0DE8-43B7-9993-FAB4B7268D80}"/>
    <cellStyle name="SAPBEXexcCritical5 3 2 2 3" xfId="3000" xr:uid="{CBCEAFF3-F6FF-4011-A8C2-24AB2CB09286}"/>
    <cellStyle name="SAPBEXexcCritical5 3 2 2 4" xfId="2145" xr:uid="{D4535A93-417F-4810-813C-9BEBBE1A6C4E}"/>
    <cellStyle name="SAPBEXexcCritical5 3 2 2 5" xfId="3375" xr:uid="{E0E6E540-3B04-4342-9192-5FC97B58A6A0}"/>
    <cellStyle name="SAPBEXexcCritical5 3 2 2 6" xfId="3907" xr:uid="{3A934B7B-47C7-4047-8752-81E6807E9D16}"/>
    <cellStyle name="SAPBEXexcCritical5 3 2 2 7" xfId="3895" xr:uid="{606DD440-FCD4-4E2E-A3F4-3955BBE35F05}"/>
    <cellStyle name="SAPBEXexcCritical5 3 2 2 8" xfId="14896" xr:uid="{89E890DF-DFA0-4FB2-B1B5-23CB63CB8429}"/>
    <cellStyle name="SAPBEXexcCritical5 3 2 3" xfId="2020" xr:uid="{7B2566B2-0EB3-44F9-BD90-207A01C8A59C}"/>
    <cellStyle name="SAPBEXexcCritical5 3 2 3 2" xfId="15623" xr:uid="{2778602C-BA86-451B-A695-DF150B81E292}"/>
    <cellStyle name="SAPBEXexcCritical5 3 2 4" xfId="1680" xr:uid="{E771EFAC-32BF-4FD7-9020-0A8876EEC597}"/>
    <cellStyle name="SAPBEXexcCritical5 3 2 4 2" xfId="17007" xr:uid="{D556A900-5BCB-48C4-9F45-9A10EEE5F7F2}"/>
    <cellStyle name="SAPBEXexcCritical5 3 2 5" xfId="1735" xr:uid="{06C9EBF3-4219-4F5E-8E3F-D00713D8C667}"/>
    <cellStyle name="SAPBEXexcCritical5 3 2 6" xfId="1854" xr:uid="{E44FF3E0-FCF8-4EE9-91C2-E9E60F3F9664}"/>
    <cellStyle name="SAPBEXexcCritical5 3 2 7" xfId="3759" xr:uid="{86B7F703-0C44-4213-AA0F-D8C52463E3F3}"/>
    <cellStyle name="SAPBEXexcCritical5 3 2 8" xfId="3994" xr:uid="{B55954CE-96F8-438F-A6E5-337B837B25B9}"/>
    <cellStyle name="SAPBEXexcCritical5 3 2 9" xfId="12223" xr:uid="{D04EC1CF-B8F5-4F34-BC6C-C78CDDB74F4F}"/>
    <cellStyle name="SAPBEXexcCritical5 3 3" xfId="1245" xr:uid="{E453703C-C5BA-4BE0-8B50-9FA655240C9B}"/>
    <cellStyle name="SAPBEXexcCritical5 3 3 2" xfId="2493" xr:uid="{362CF625-656E-410F-9BF5-A0E90041231B}"/>
    <cellStyle name="SAPBEXexcCritical5 3 3 2 2" xfId="14051" xr:uid="{0105EC8A-2E1B-4DC4-810B-0370B3BC4BC7}"/>
    <cellStyle name="SAPBEXexcCritical5 3 3 3" xfId="2999" xr:uid="{A7CD4CEB-82CC-437F-919A-1E26F9E487B7}"/>
    <cellStyle name="SAPBEXexcCritical5 3 3 3 2" xfId="12953" xr:uid="{92347AED-E74B-480F-8252-007C29FB9ABA}"/>
    <cellStyle name="SAPBEXexcCritical5 3 3 4" xfId="3202" xr:uid="{23EF0C6D-43F9-4DA4-919E-8296FA7F8E66}"/>
    <cellStyle name="SAPBEXexcCritical5 3 3 5" xfId="3513" xr:uid="{C4E07E02-BB23-4F83-84B2-A316684EF323}"/>
    <cellStyle name="SAPBEXexcCritical5 3 3 6" xfId="4039" xr:uid="{2C8FF52B-E208-4C2B-8B4B-0CECC048149B}"/>
    <cellStyle name="SAPBEXexcCritical5 3 3 7" xfId="4284" xr:uid="{79EF0799-F2FF-40F0-866D-978CF665654E}"/>
    <cellStyle name="SAPBEXexcCritical5 3 3 8" xfId="10820" xr:uid="{E3EE0A6E-768F-48D1-BFBA-DC93B098231D}"/>
    <cellStyle name="SAPBEXexcCritical5 3 4" xfId="2019" xr:uid="{13F1299F-1036-4468-8033-75FF38B1CA5A}"/>
    <cellStyle name="SAPBEXexcCritical5 3 4 2" xfId="10034" xr:uid="{48E564D7-C339-49A0-810F-4BFC12C0435C}"/>
    <cellStyle name="SAPBEXexcCritical5 3 5" xfId="1679" xr:uid="{3D9B510C-0AC9-4BAC-9FB6-9A66481FE87B}"/>
    <cellStyle name="SAPBEXexcCritical5 3 5 2" xfId="13428" xr:uid="{CE799BF4-B2A9-431A-BC2C-D67670FDA6FA}"/>
    <cellStyle name="SAPBEXexcCritical5 3 6" xfId="2190" xr:uid="{EBBDAD25-E2A2-4AB7-BC80-F510F5FCBB5A}"/>
    <cellStyle name="SAPBEXexcCritical5 3 6 2" xfId="14622" xr:uid="{3A0744ED-DA92-440D-922B-E67D60DF71AD}"/>
    <cellStyle name="SAPBEXexcCritical5 3 7" xfId="3905" xr:uid="{CE3FEBA7-C36C-4D68-8C08-D36395EBA89D}"/>
    <cellStyle name="SAPBEXexcCritical5 3 8" xfId="3734" xr:uid="{27F7A05D-F55D-4DF0-838D-D34445881C88}"/>
    <cellStyle name="SAPBEXexcCritical5 3 9" xfId="4142" xr:uid="{B502FDB7-666B-490C-AB7F-3397F678DB5D}"/>
    <cellStyle name="SAPBEXexcCritical5 4" xfId="733" xr:uid="{6CFBD074-7046-438C-9CFD-38C23FEA7D94}"/>
    <cellStyle name="SAPBEXexcCritical5 4 2" xfId="1247" xr:uid="{ADE6DB36-9120-49D8-AF1C-CD006F0E6A32}"/>
    <cellStyle name="SAPBEXexcCritical5 4 2 2" xfId="2495" xr:uid="{EDAA9D48-656A-48BD-8DB5-23A0F66F163C}"/>
    <cellStyle name="SAPBEXexcCritical5 4 2 2 2" xfId="15017" xr:uid="{0579B152-3727-4203-811D-39D8CC010ED0}"/>
    <cellStyle name="SAPBEXexcCritical5 4 2 3" xfId="3001" xr:uid="{2566AF9C-AFD3-4CB5-ACD3-CF3D561D01BF}"/>
    <cellStyle name="SAPBEXexcCritical5 4 2 3 2" xfId="15791" xr:uid="{1F178F2F-DB0A-4E6E-8CE2-6676CE43119A}"/>
    <cellStyle name="SAPBEXexcCritical5 4 2 4" xfId="2144" xr:uid="{6175B12A-D7B8-4A6E-8A3D-DFD5A4580EA8}"/>
    <cellStyle name="SAPBEXexcCritical5 4 2 4 2" xfId="17264" xr:uid="{5CFD6657-8DAF-4CD1-B719-17151B6D998E}"/>
    <cellStyle name="SAPBEXexcCritical5 4 2 5" xfId="1971" xr:uid="{00A9E4C9-DFCD-4079-8D3B-F84D0FCEA0A5}"/>
    <cellStyle name="SAPBEXexcCritical5 4 2 6" xfId="3750" xr:uid="{DEA2E5F4-BE8B-425E-875B-D92DBEC4878E}"/>
    <cellStyle name="SAPBEXexcCritical5 4 2 7" xfId="4342" xr:uid="{50F950DA-5F45-4AF9-A35F-BD6CC0C1E3A6}"/>
    <cellStyle name="SAPBEXexcCritical5 4 2 8" xfId="12480" xr:uid="{8CCC1622-ACAE-49BE-9044-39365863800D}"/>
    <cellStyle name="SAPBEXexcCritical5 4 3" xfId="2021" xr:uid="{9A076744-C0D6-4790-AE30-1C5EFD98C1CE}"/>
    <cellStyle name="SAPBEXexcCritical5 4 3 2" xfId="14265" xr:uid="{1BAB7839-8DE8-4855-8B08-9B78151339D0}"/>
    <cellStyle name="SAPBEXexcCritical5 4 3 3" xfId="14569" xr:uid="{D7645746-C8C9-4F5D-8AF2-547C8900E732}"/>
    <cellStyle name="SAPBEXexcCritical5 4 3 4" xfId="11078" xr:uid="{D9CC5AC7-8201-4AC9-979B-4B8A28AE0867}"/>
    <cellStyle name="SAPBEXexcCritical5 4 4" xfId="1468" xr:uid="{B6FE9F27-7A12-461D-915E-624D807DBAE1}"/>
    <cellStyle name="SAPBEXexcCritical5 4 4 2" xfId="10124" xr:uid="{E3960975-76FA-4EE8-BAE6-5AACD4FD0EE6}"/>
    <cellStyle name="SAPBEXexcCritical5 4 5" xfId="2043" xr:uid="{21750F5A-1793-471B-BF11-BD640DCCAC26}"/>
    <cellStyle name="SAPBEXexcCritical5 4 5 2" xfId="13518" xr:uid="{554C1679-16BF-4444-A58D-02194C060C9C}"/>
    <cellStyle name="SAPBEXexcCritical5 4 6" xfId="3146" xr:uid="{B2D303C1-2BCB-45E0-8D64-3F90B53CD0C5}"/>
    <cellStyle name="SAPBEXexcCritical5 4 6 2" xfId="14170" xr:uid="{F4E6A606-2836-469D-A46A-EC6419AAA1AB}"/>
    <cellStyle name="SAPBEXexcCritical5 4 7" xfId="3669" xr:uid="{FE2C7AFF-B697-41D5-98DE-15F50187413C}"/>
    <cellStyle name="SAPBEXexcCritical5 4 8" xfId="4135" xr:uid="{709D1E96-0852-47E2-8C51-0E7E9C26806B}"/>
    <cellStyle name="SAPBEXexcCritical5 4 9" xfId="8232" xr:uid="{13A051F9-FC12-4991-BC50-A146B3EF5E06}"/>
    <cellStyle name="SAPBEXexcCritical5 5" xfId="942" xr:uid="{6649BA5A-53AB-4656-8BA2-5E1B9738F2C7}"/>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3" xfId="3104" xr:uid="{6113F0FE-39AB-4F11-8A9E-BE79BFE139BC}"/>
    <cellStyle name="SAPBEXexcCritical5 5 2 3 2" xfId="15878" xr:uid="{28B750FE-2F39-4E7B-946C-F5D3A9F1E386}"/>
    <cellStyle name="SAPBEXexcCritical5 5 2 4" xfId="2044" xr:uid="{095E6E26-6B74-4D36-A174-0ADFEEF60136}"/>
    <cellStyle name="SAPBEXexcCritical5 5 2 4 2" xfId="17439" xr:uid="{401190E4-956A-4EDA-A2BB-11743432F49A}"/>
    <cellStyle name="SAPBEXexcCritical5 5 2 5" xfId="2335" xr:uid="{BA602255-7A3A-4AC2-93A9-C3F7AA848EED}"/>
    <cellStyle name="SAPBEXexcCritical5 5 2 6" xfId="3232" xr:uid="{0B0AF57B-AB99-48D8-8FB8-7AAD3F9994E9}"/>
    <cellStyle name="SAPBEXexcCritical5 5 2 7" xfId="4243" xr:uid="{69EDAE6A-0AB7-4911-8CF9-8BB39D15E841}"/>
    <cellStyle name="SAPBEXexcCritical5 5 2 8" xfId="12664" xr:uid="{692AFE72-D7AD-4C5F-A135-1574F97DEF02}"/>
    <cellStyle name="SAPBEXexcCritical5 5 3" xfId="2210" xr:uid="{1D094AE8-916A-4176-B740-BE571C7B1B47}"/>
    <cellStyle name="SAPBEXexcCritical5 5 3 2" xfId="14401" xr:uid="{C77C0B92-B236-413A-82B0-9FB5CF1652BB}"/>
    <cellStyle name="SAPBEXexcCritical5 5 3 3" xfId="9106" xr:uid="{F610A04E-61FE-49D1-98D3-33C7A49B24EF}"/>
    <cellStyle name="SAPBEXexcCritical5 5 3 4" xfId="11255" xr:uid="{3DE4908C-5217-42CE-8B80-1CB457CCF71E}"/>
    <cellStyle name="SAPBEXexcCritical5 5 4" xfId="2717" xr:uid="{BDC82A0A-5887-4F62-AD76-B97C00A60BFC}"/>
    <cellStyle name="SAPBEXexcCritical5 5 4 2" xfId="9761" xr:uid="{558020E2-BA16-4435-88A2-ABBF8F9FEF51}"/>
    <cellStyle name="SAPBEXexcCritical5 5 5" xfId="3332" xr:uid="{AA0A3004-15C4-4384-BF22-C3E85D8E1ADC}"/>
    <cellStyle name="SAPBEXexcCritical5 5 5 2" xfId="13194" xr:uid="{DAAD97C7-342A-4173-8126-5122E38BBAD6}"/>
    <cellStyle name="SAPBEXexcCritical5 5 6" xfId="3387" xr:uid="{CC9FA63C-7E94-4E7B-A5AD-BA6F36162BA6}"/>
    <cellStyle name="SAPBEXexcCritical5 5 6 2" xfId="13178" xr:uid="{82652D3C-7D85-499B-9BD3-BD3BA01E5A0A}"/>
    <cellStyle name="SAPBEXexcCritical5 5 7" xfId="2345" xr:uid="{A627EE66-4421-4836-93F2-6E6123CEBB2A}"/>
    <cellStyle name="SAPBEXexcCritical5 5 8" xfId="4091" xr:uid="{231E7096-97D1-4862-88ED-CF30F45DDC64}"/>
    <cellStyle name="SAPBEXexcCritical5 5 9" xfId="7868" xr:uid="{BFA892EF-5857-46DF-82F6-4EB935DC042C}"/>
    <cellStyle name="SAPBEXexcCritical5 6" xfId="966" xr:uid="{4C76C36F-01DF-4495-B688-7AD571845332}"/>
    <cellStyle name="SAPBEXexcCritical5 6 2" xfId="15313" xr:uid="{99D5AB58-B0AC-41CC-BC9F-D3A93D5759D5}"/>
    <cellStyle name="SAPBEXexcCritical5 6 3" xfId="16429" xr:uid="{8BB93496-BF94-4303-BE6C-9379309F3FFC}"/>
    <cellStyle name="SAPBEXexcCritical5 6 4" xfId="11520" xr:uid="{B57DAADA-4C38-4D77-A61D-F93F34593EDA}"/>
    <cellStyle name="SAPBEXexcCritical5 7" xfId="1047" xr:uid="{329DB99A-7F5F-4F39-855E-C6FC07C475E3}"/>
    <cellStyle name="SAPBEXexcCritical5 7 2" xfId="14685" xr:uid="{FB3DCC75-DF49-4E74-AABB-41153A6FAEE6}"/>
    <cellStyle name="SAPBEXexcCritical5 7 3" xfId="15408" xr:uid="{C93DF30B-6BF4-4FB3-B0E9-FE1FD486938F}"/>
    <cellStyle name="SAPBEXexcCritical5 7 4" xfId="16750" xr:uid="{4ABD0C5C-DF54-4879-8595-B5AB3045DA7A}"/>
    <cellStyle name="SAPBEXexcCritical5 7 5" xfId="11890" xr:uid="{53805345-8689-4EEA-8350-3E00E6F1936C}"/>
    <cellStyle name="SAPBEXexcCritical5 8" xfId="255" xr:uid="{1B9CDA47-E08E-4309-B7D6-CF9D89ACE628}"/>
    <cellStyle name="SAPBEXexcCritical5 8 2" xfId="1171" xr:uid="{466CEB44-1ABA-4E18-9193-6F545B6397D7}"/>
    <cellStyle name="SAPBEXexcCritical5 8 2 2" xfId="2419" xr:uid="{BDE61EBF-C99F-4618-8118-D85B5F32B7F3}"/>
    <cellStyle name="SAPBEXexcCritical5 8 2 3" xfId="2925" xr:uid="{9BDF9D4A-6D58-4394-92B0-4E916849349E}"/>
    <cellStyle name="SAPBEXexcCritical5 8 2 4" xfId="3352" xr:uid="{5F03409B-9733-4970-923C-CC98A0BB5C4F}"/>
    <cellStyle name="SAPBEXexcCritical5 8 2 5" xfId="3703" xr:uid="{4C96CCE0-1736-489A-88F3-0F99A3A0DD11}"/>
    <cellStyle name="SAPBEXexcCritical5 8 2 6" xfId="4148" xr:uid="{566A3619-D505-4773-9355-4D0B8A8C9AFE}"/>
    <cellStyle name="SAPBEXexcCritical5 8 2 7" xfId="3459" xr:uid="{A2A33FE4-12F4-4084-9A0A-872150223DFB}"/>
    <cellStyle name="SAPBEXexcCritical5 8 2 8" xfId="13736" xr:uid="{68FA50F2-D03F-4FDF-B42F-989732D551ED}"/>
    <cellStyle name="SAPBEXexcCritical5 8 3" xfId="1597" xr:uid="{4AB900AC-0FA0-479D-92BD-4ED9E00C23B0}"/>
    <cellStyle name="SAPBEXexcCritical5 8 3 2" xfId="14740" xr:uid="{07EF32B4-3D7C-4C6E-A577-C0CE87917877}"/>
    <cellStyle name="SAPBEXexcCritical5 8 4" xfId="1522" xr:uid="{FD75F9D0-80BB-47D4-BA70-468FEB23B0FC}"/>
    <cellStyle name="SAPBEXexcCritical5 8 5" xfId="3423" xr:uid="{5F42E21B-B57E-46E5-ACCC-5564669096CC}"/>
    <cellStyle name="SAPBEXexcCritical5 8 6" xfId="3670" xr:uid="{9F4ACC7A-8886-403D-96CD-95E185B377D8}"/>
    <cellStyle name="SAPBEXexcCritical5 8 7" xfId="4226" xr:uid="{F34B40B3-B409-4D11-8AD4-382F303ABD15}"/>
    <cellStyle name="SAPBEXexcCritical5 8 8" xfId="3613" xr:uid="{98DC5157-AC5B-4358-B209-4B4391210451}"/>
    <cellStyle name="SAPBEXexcCritical5 8 9" xfId="10476" xr:uid="{455E83A5-9E22-4664-86CE-9F15BD0F486D}"/>
    <cellStyle name="SAPBEXexcCritical5 9" xfId="1124" xr:uid="{999FEC48-C071-497A-B37F-62DA7BCB3FBB}"/>
    <cellStyle name="SAPBEXexcCritical5 9 2" xfId="2372" xr:uid="{DBA7AE95-28EB-4C18-B1E3-D73E81E034C3}"/>
    <cellStyle name="SAPBEXexcCritical5 9 3" xfId="2878" xr:uid="{84F7BA36-A7FF-410A-ADCC-2E0797988925}"/>
    <cellStyle name="SAPBEXexcCritical5 9 4" xfId="1519" xr:uid="{13E2B512-38D6-4092-B31E-AB8FE371AE0D}"/>
    <cellStyle name="SAPBEXexcCritical5 9 5" xfId="3737" xr:uid="{F891A590-4A1A-4777-A252-E907EDD32F3C}"/>
    <cellStyle name="SAPBEXexcCritical5 9 6" xfId="2628" xr:uid="{F049EEA3-255D-40CC-B5E0-88E1D4E52BF3}"/>
    <cellStyle name="SAPBEXexcCritical5 9 7" xfId="4450" xr:uid="{2664A88E-855D-40C2-9C40-8E98939D02E4}"/>
    <cellStyle name="SAPBEXexcCritical5 9 8" xfId="9195" xr:uid="{6326EA2B-0315-4EE0-85FA-0F41551C6EB9}"/>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1" xfId="2254" xr:uid="{8B32D25D-AC9E-4CA5-A747-B66A6B136090}"/>
    <cellStyle name="SAPBEXexcCritical6 12" xfId="3430" xr:uid="{492DA888-C2F0-42F3-8717-A845B9262FBA}"/>
    <cellStyle name="SAPBEXexcCritical6 13" xfId="2353" xr:uid="{F61CA83E-0222-4246-A636-4E27FF442495}"/>
    <cellStyle name="SAPBEXexcCritical6 14" xfId="4004" xr:uid="{DE215128-9176-4AB1-98AD-8C02229B9C9B}"/>
    <cellStyle name="SAPBEXexcCritical6 15" xfId="1972" xr:uid="{04699441-7614-48DB-9A21-602E5A154816}"/>
    <cellStyle name="SAPBEXexcCritical6 16" xfId="5955" xr:uid="{E65C140C-4326-4510-952D-F09105BB22D8}"/>
    <cellStyle name="SAPBEXexcCritical6 17" xfId="7308" xr:uid="{C7A6B621-C974-4CAF-AB62-1C34453A4BC6}"/>
    <cellStyle name="SAPBEXexcCritical6 2" xfId="735" xr:uid="{E85AFBCE-0CC2-4E00-9FE0-98A6153615C4}"/>
    <cellStyle name="SAPBEXexcCritical6 2 10" xfId="7942" xr:uid="{E9656E62-F01E-4F53-8D27-29C3D06B24E6}"/>
    <cellStyle name="SAPBEXexcCritical6 2 2" xfId="736" xr:uid="{ABC79CC6-0C14-422D-B5C8-A5546FA19BD4}"/>
    <cellStyle name="SAPBEXexcCritical6 2 2 2" xfId="1249" xr:uid="{B0366162-897C-405E-B882-CF8C31F74184}"/>
    <cellStyle name="SAPBEXexcCritical6 2 2 2 2" xfId="2497" xr:uid="{829C4770-B99E-4B17-9918-A5B1A0E7A4A1}"/>
    <cellStyle name="SAPBEXexcCritical6 2 2 2 3" xfId="3003" xr:uid="{2211A235-E3E5-41B4-84FC-7E1ED10D60F3}"/>
    <cellStyle name="SAPBEXexcCritical6 2 2 2 4" xfId="2841" xr:uid="{1E0CDDD7-1BCB-4959-85A1-95D72A207C3C}"/>
    <cellStyle name="SAPBEXexcCritical6 2 2 2 5" xfId="3868" xr:uid="{D623FB17-A9F7-48CD-B432-6BB133485A26}"/>
    <cellStyle name="SAPBEXexcCritical6 2 2 2 6" xfId="3941" xr:uid="{6C1F6998-95E6-4DE8-A175-EF19EFAE9679}"/>
    <cellStyle name="SAPBEXexcCritical6 2 2 2 7" xfId="2239" xr:uid="{AE174F3B-3D28-4235-B2E4-8443DA3A92DD}"/>
    <cellStyle name="SAPBEXexcCritical6 2 2 2 8" xfId="14836" xr:uid="{FDDADE11-7004-4D58-B727-CF0861A16F66}"/>
    <cellStyle name="SAPBEXexcCritical6 2 2 3" xfId="2023" xr:uid="{973F8A6A-A2EC-4709-9273-FB3A188CC3D5}"/>
    <cellStyle name="SAPBEXexcCritical6 2 2 3 2" xfId="15516" xr:uid="{00C1E79E-11D4-4BE8-A05A-0EAFE637F6F8}"/>
    <cellStyle name="SAPBEXexcCritical6 2 2 4" xfId="2271" xr:uid="{553CAB9C-468D-4CDF-AB0E-ED712C046541}"/>
    <cellStyle name="SAPBEXexcCritical6 2 2 4 2" xfId="16912" xr:uid="{DE0FD61C-92D7-40CA-AD62-9DE8B3EE9D3F}"/>
    <cellStyle name="SAPBEXexcCritical6 2 2 5" xfId="2812" xr:uid="{3A743D0C-B3E1-4197-94ED-71EDC5F0E002}"/>
    <cellStyle name="SAPBEXexcCritical6 2 2 6" xfId="3684" xr:uid="{8D415F9E-5D8C-4EDA-8DA7-BF75F13056EE}"/>
    <cellStyle name="SAPBEXexcCritical6 2 2 7" xfId="1852" xr:uid="{7C9559D8-F1C5-4E6D-ACDB-7812E7E26152}"/>
    <cellStyle name="SAPBEXexcCritical6 2 2 8" xfId="3928" xr:uid="{835C049B-F960-4EF4-AE18-2049979C3087}"/>
    <cellStyle name="SAPBEXexcCritical6 2 2 9" xfId="12113" xr:uid="{0A9178B9-B178-451E-B3D6-99B55D2F78FD}"/>
    <cellStyle name="SAPBEXexcCritical6 2 3" xfId="1248" xr:uid="{DDC94995-B2CE-491A-A4ED-3AC9C2778F0D}"/>
    <cellStyle name="SAPBEXexcCritical6 2 3 2" xfId="2496" xr:uid="{17753DFA-95BC-41EA-A795-09E1257DE3CE}"/>
    <cellStyle name="SAPBEXexcCritical6 2 3 2 2" xfId="13942" xr:uid="{E4184D2E-332D-49F8-890B-5486E1B457AE}"/>
    <cellStyle name="SAPBEXexcCritical6 2 3 3" xfId="3002" xr:uid="{766052CB-1E80-44ED-B8A3-41573C0B7991}"/>
    <cellStyle name="SAPBEXexcCritical6 2 3 3 2" xfId="13104" xr:uid="{AB0F5AB9-66C7-4494-B1F9-08B01001714F}"/>
    <cellStyle name="SAPBEXexcCritical6 2 3 4" xfId="1570" xr:uid="{C0C00A48-5C52-4016-9306-7238D2A0F22E}"/>
    <cellStyle name="SAPBEXexcCritical6 2 3 5" xfId="3625" xr:uid="{675A10B9-C099-4BB3-9FF9-6602C0FD79FC}"/>
    <cellStyle name="SAPBEXexcCritical6 2 3 6" xfId="3657" xr:uid="{35D09EF4-4E61-44E4-BC4F-A9841866AC83}"/>
    <cellStyle name="SAPBEXexcCritical6 2 3 7" xfId="4254" xr:uid="{037B29EC-5EFB-4536-B6B0-1618CA912AA0}"/>
    <cellStyle name="SAPBEXexcCritical6 2 3 8" xfId="10709" xr:uid="{2D6B7B6D-0D35-418A-BC3E-9F05A550982F}"/>
    <cellStyle name="SAPBEXexcCritical6 2 4" xfId="2022" xr:uid="{4DB66326-D5BD-44AC-BCBF-8F5DA6A0DC9A}"/>
    <cellStyle name="SAPBEXexcCritical6 2 4 2" xfId="9835" xr:uid="{AA59DDFD-7E9F-4E48-A7B5-599BF695F006}"/>
    <cellStyle name="SAPBEXexcCritical6 2 5" xfId="1684" xr:uid="{7FAF7BDC-E26A-411F-A162-755B680B0597}"/>
    <cellStyle name="SAPBEXexcCritical6 2 5 2" xfId="13268" xr:uid="{B21EE128-6B0F-4C39-A089-BC0BEE6A6459}"/>
    <cellStyle name="SAPBEXexcCritical6 2 6" xfId="2231" xr:uid="{52C69903-94D6-4CD4-ABB4-E46A9BF02EC4}"/>
    <cellStyle name="SAPBEXexcCritical6 2 6 2" xfId="15257" xr:uid="{5F7D1666-1EA0-4E8C-86B6-05B09BB23B2B}"/>
    <cellStyle name="SAPBEXexcCritical6 2 7" xfId="3436" xr:uid="{C0C89608-6BCE-4C4C-8207-6DA79A26DC3E}"/>
    <cellStyle name="SAPBEXexcCritical6 2 8" xfId="3768" xr:uid="{BD9A85C4-C3A2-4665-8615-E7360D9E016C}"/>
    <cellStyle name="SAPBEXexcCritical6 2 9" xfId="2624" xr:uid="{C512017F-A54C-4FDE-9F47-D3809A8C811F}"/>
    <cellStyle name="SAPBEXexcCritical6 3" xfId="737" xr:uid="{230B63EA-EFA3-498B-9C67-8CCA29313085}"/>
    <cellStyle name="SAPBEXexcCritical6 3 10" xfId="8366" xr:uid="{7D3FFFDD-C790-4B16-A529-4AFC12E04AE9}"/>
    <cellStyle name="SAPBEXexcCritical6 3 2" xfId="738" xr:uid="{33A13A1E-E40C-406E-BB4D-7F64D49C0BBA}"/>
    <cellStyle name="SAPBEXexcCritical6 3 2 2" xfId="1251" xr:uid="{C51572FE-F8D9-4E37-8952-89ABDBF0A803}"/>
    <cellStyle name="SAPBEXexcCritical6 3 2 2 2" xfId="2499" xr:uid="{DAC8A538-5602-491D-A961-1807E0F05EA0}"/>
    <cellStyle name="SAPBEXexcCritical6 3 2 2 3" xfId="3005" xr:uid="{99DFC63D-DD95-466D-BE8A-0A7B1540D52E}"/>
    <cellStyle name="SAPBEXexcCritical6 3 2 2 4" xfId="2686" xr:uid="{E729F78F-B807-4C7C-BADC-C8B97B1AB474}"/>
    <cellStyle name="SAPBEXexcCritical6 3 2 2 5" xfId="1884" xr:uid="{5D69E702-8CE0-4FB8-8922-83BFE0EFB9F8}"/>
    <cellStyle name="SAPBEXexcCritical6 3 2 2 6" xfId="4087" xr:uid="{29FDBAC8-F032-4F41-9BA5-DE6843FEAB4F}"/>
    <cellStyle name="SAPBEXexcCritical6 3 2 2 7" xfId="4483" xr:uid="{814F8A2F-5C62-47C1-8E8A-68958F9F956F}"/>
    <cellStyle name="SAPBEXexcCritical6 3 2 2 8" xfId="14897" xr:uid="{97CDE643-CE6E-4D28-9875-FFEE2FB93946}"/>
    <cellStyle name="SAPBEXexcCritical6 3 2 3" xfId="2025" xr:uid="{14B9EA44-2C1C-4A2F-B2DD-FF834DEB3F3C}"/>
    <cellStyle name="SAPBEXexcCritical6 3 2 3 2" xfId="15624" xr:uid="{B7709E2A-5D25-4FC9-8013-90CECAF127AD}"/>
    <cellStyle name="SAPBEXexcCritical6 3 2 4" xfId="1681" xr:uid="{10C792EC-52FF-4B15-82B7-906FF35D23E7}"/>
    <cellStyle name="SAPBEXexcCritical6 3 2 4 2" xfId="17008" xr:uid="{16A2DE69-1DAD-4B3D-B586-69318B8D4A5C}"/>
    <cellStyle name="SAPBEXexcCritical6 3 2 5" xfId="2049" xr:uid="{FC2C3E92-3F6F-4121-9C5E-5330C8266D49}"/>
    <cellStyle name="SAPBEXexcCritical6 3 2 6" xfId="3190" xr:uid="{89F90F97-FE3D-468F-B9CD-CB327729FC92}"/>
    <cellStyle name="SAPBEXexcCritical6 3 2 7" xfId="3752" xr:uid="{E141ADF0-21FF-47DA-B909-CAC891ECFB45}"/>
    <cellStyle name="SAPBEXexcCritical6 3 2 8" xfId="3689" xr:uid="{8B9B05F2-441F-432D-AD90-BF87C6F47D45}"/>
    <cellStyle name="SAPBEXexcCritical6 3 2 9" xfId="12224" xr:uid="{E90FE9EF-D10D-48B4-A3DA-37B3730D4176}"/>
    <cellStyle name="SAPBEXexcCritical6 3 3" xfId="1250" xr:uid="{729D5F1F-1322-4259-8774-AFE5BE557192}"/>
    <cellStyle name="SAPBEXexcCritical6 3 3 2" xfId="2498" xr:uid="{F95F63E5-F3D5-4593-AC4A-D304037FBA70}"/>
    <cellStyle name="SAPBEXexcCritical6 3 3 2 2" xfId="14052" xr:uid="{1E2A4640-131B-4B7C-9B7F-5FBD0C17C5F5}"/>
    <cellStyle name="SAPBEXexcCritical6 3 3 3" xfId="3004" xr:uid="{D8D9868F-DE92-48F2-8565-7070D4AE2B77}"/>
    <cellStyle name="SAPBEXexcCritical6 3 3 3 2" xfId="9091" xr:uid="{1A11C200-C58B-48C6-BD98-463385CD9CF8}"/>
    <cellStyle name="SAPBEXexcCritical6 3 3 4" xfId="2276" xr:uid="{B20A9117-F3D8-4E16-A8F7-544DC557BCF2}"/>
    <cellStyle name="SAPBEXexcCritical6 3 3 5" xfId="3548" xr:uid="{73E47BF7-2BB9-42B1-882C-F90B190B168E}"/>
    <cellStyle name="SAPBEXexcCritical6 3 3 6" xfId="3904" xr:uid="{02177805-6259-45DE-B9CA-E32BD9F2CFAA}"/>
    <cellStyle name="SAPBEXexcCritical6 3 3 7" xfId="4515" xr:uid="{487C1399-4362-4138-8940-EC83AFDBA329}"/>
    <cellStyle name="SAPBEXexcCritical6 3 3 8" xfId="10821" xr:uid="{61E7E13E-4877-43A6-A6BA-7EACE57E3395}"/>
    <cellStyle name="SAPBEXexcCritical6 3 4" xfId="2024" xr:uid="{9FF24087-B59B-4ECA-A285-3F6B8D2112D3}"/>
    <cellStyle name="SAPBEXexcCritical6 3 4 2" xfId="10256" xr:uid="{5085353E-D29B-4543-A238-5B13B03DDC34}"/>
    <cellStyle name="SAPBEXexcCritical6 3 5" xfId="2193" xr:uid="{F18ADF8E-BF61-4FF2-9FAA-C79B962FEB54}"/>
    <cellStyle name="SAPBEXexcCritical6 3 5 2" xfId="13612" xr:uid="{CE210757-F73B-4E76-A00F-17E874B04F5B}"/>
    <cellStyle name="SAPBEXexcCritical6 3 6" xfId="2810" xr:uid="{7EFD9D8F-C3FB-4962-A282-53745068385A}"/>
    <cellStyle name="SAPBEXexcCritical6 3 6 2" xfId="13114" xr:uid="{37804541-8D32-49E0-8FE9-852B72392547}"/>
    <cellStyle name="SAPBEXexcCritical6 3 7" xfId="3565" xr:uid="{7175EFA9-CC8C-4DB8-895C-56CAB5E818AD}"/>
    <cellStyle name="SAPBEXexcCritical6 3 8" xfId="3454" xr:uid="{08948F28-CFD5-425E-86BB-D1FA557903AA}"/>
    <cellStyle name="SAPBEXexcCritical6 3 9" xfId="4426" xr:uid="{A5542B01-6C56-4AA9-9506-1EDFD4260E1D}"/>
    <cellStyle name="SAPBEXexcCritical6 4" xfId="739" xr:uid="{B58935C8-D32E-4B8E-BFE3-2374EF10A896}"/>
    <cellStyle name="SAPBEXexcCritical6 4 2" xfId="1252" xr:uid="{259537DD-15A6-4251-A2DA-CED2CE4CB44E}"/>
    <cellStyle name="SAPBEXexcCritical6 4 2 2" xfId="2500" xr:uid="{56D63C08-DFB8-4996-94DA-C436ECDB68A7}"/>
    <cellStyle name="SAPBEXexcCritical6 4 2 2 2" xfId="15018" xr:uid="{90EF3298-0085-44BA-A7D7-5464143B6CF2}"/>
    <cellStyle name="SAPBEXexcCritical6 4 2 3" xfId="3006" xr:uid="{CB221C5A-EF8B-4E18-A0B2-976F48983002}"/>
    <cellStyle name="SAPBEXexcCritical6 4 2 3 2" xfId="15792" xr:uid="{2A39779C-FE98-47F9-8B6A-DA333B614078}"/>
    <cellStyle name="SAPBEXexcCritical6 4 2 4" xfId="1918" xr:uid="{D633AE6F-CB5E-4405-9F24-CD20D065160C}"/>
    <cellStyle name="SAPBEXexcCritical6 4 2 4 2" xfId="17265" xr:uid="{797F6572-C56B-4EF4-BAC0-E36568F3E37B}"/>
    <cellStyle name="SAPBEXexcCritical6 4 2 5" xfId="2182" xr:uid="{357097A2-05A1-4567-909E-02E289432780}"/>
    <cellStyle name="SAPBEXexcCritical6 4 2 6" xfId="4035" xr:uid="{1D0F11A5-8369-4B9F-8AE7-6FD1CAE7FF0C}"/>
    <cellStyle name="SAPBEXexcCritical6 4 2 7" xfId="4062" xr:uid="{7CC0FE24-CE40-4EDE-A2DA-8963AE1AF772}"/>
    <cellStyle name="SAPBEXexcCritical6 4 2 8" xfId="12481" xr:uid="{3D4A3631-9A72-4397-9993-8D1F44BE2E69}"/>
    <cellStyle name="SAPBEXexcCritical6 4 3" xfId="2026" xr:uid="{5AF90A0B-3458-4AD2-AD83-26C47317A057}"/>
    <cellStyle name="SAPBEXexcCritical6 4 3 2" xfId="14266" xr:uid="{E2218CC4-1A27-4548-A3CF-7C9D44CFFF18}"/>
    <cellStyle name="SAPBEXexcCritical6 4 3 3" xfId="15207" xr:uid="{91EEDBFA-F55C-4FD9-9BF5-8DFB1475F8B5}"/>
    <cellStyle name="SAPBEXexcCritical6 4 3 4" xfId="11079" xr:uid="{5EB0C005-C4AD-459D-BE9D-6D3FFEF090E7}"/>
    <cellStyle name="SAPBEXexcCritical6 4 4" xfId="1682" xr:uid="{29D26D14-699D-42A7-A6A3-D039EC20C83D}"/>
    <cellStyle name="SAPBEXexcCritical6 4 4 2" xfId="10130" xr:uid="{F4C03773-309A-407E-9398-8D000F5ECCFB}"/>
    <cellStyle name="SAPBEXexcCritical6 4 5" xfId="2811" xr:uid="{DB3B23CB-0B6B-405C-874E-C5B9AC0CDBC6}"/>
    <cellStyle name="SAPBEXexcCritical6 4 5 2" xfId="13524" xr:uid="{8AC64BD9-ADD6-4ED3-A73F-4B319B0481B1}"/>
    <cellStyle name="SAPBEXexcCritical6 4 6" xfId="3989" xr:uid="{CC0B5381-A66A-469C-9C07-BBC5D391F6C8}"/>
    <cellStyle name="SAPBEXexcCritical6 4 6 2" xfId="13068" xr:uid="{DE9BE944-0DB0-45EA-9B3E-9DB47E419D4B}"/>
    <cellStyle name="SAPBEXexcCritical6 4 7" xfId="2627" xr:uid="{E083728A-4FE0-45A0-B410-61CC62BFC74F}"/>
    <cellStyle name="SAPBEXexcCritical6 4 8" xfId="4489" xr:uid="{FD629704-5B2E-4ECA-955D-9EB674835331}"/>
    <cellStyle name="SAPBEXexcCritical6 4 9" xfId="8238" xr:uid="{A5D9D08A-8923-48B2-AB7A-73E02A7C0019}"/>
    <cellStyle name="SAPBEXexcCritical6 5" xfId="943" xr:uid="{D5B8BF5E-A49F-46CF-BAD1-AA62137431E0}"/>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3" xfId="3105" xr:uid="{BD43059A-33F4-4B97-8970-0980E2A84CA9}"/>
    <cellStyle name="SAPBEXexcCritical6 5 2 3 2" xfId="15879" xr:uid="{3CEC6108-FBE3-4BD8-88E3-61E9C795F88D}"/>
    <cellStyle name="SAPBEXexcCritical6 5 2 4" xfId="1691" xr:uid="{A518FB12-A18C-4C40-B0DA-73FF33D065C8}"/>
    <cellStyle name="SAPBEXexcCritical6 5 2 4 2" xfId="17440" xr:uid="{5353C006-DD8C-4D00-8078-08C9F40C0434}"/>
    <cellStyle name="SAPBEXexcCritical6 5 2 5" xfId="3178" xr:uid="{7293711E-3CA6-45FB-88C7-B6DEC1E0C9AA}"/>
    <cellStyle name="SAPBEXexcCritical6 5 2 6" xfId="1920" xr:uid="{1FDA63CF-B73F-4CA1-B477-E2B0BA28C6CF}"/>
    <cellStyle name="SAPBEXexcCritical6 5 2 7" xfId="4406" xr:uid="{AD48A482-62AC-4F08-AE8F-6345D36478E5}"/>
    <cellStyle name="SAPBEXexcCritical6 5 2 8" xfId="12665" xr:uid="{1DFF5479-9D5F-4876-B758-CAE6BFEFB3E4}"/>
    <cellStyle name="SAPBEXexcCritical6 5 3" xfId="2211" xr:uid="{2230A620-B909-4305-AE28-90D8F13C3A2C}"/>
    <cellStyle name="SAPBEXexcCritical6 5 3 2" xfId="14402" xr:uid="{A8A0D2B1-FB83-471C-9FA7-6C3C952BDE14}"/>
    <cellStyle name="SAPBEXexcCritical6 5 3 3" xfId="14478" xr:uid="{9A5ED8C8-8739-4F56-9057-418DE1B889D5}"/>
    <cellStyle name="SAPBEXexcCritical6 5 3 4" xfId="11256" xr:uid="{0BEF33AC-290B-4B59-A5BD-6B99447F0956}"/>
    <cellStyle name="SAPBEXexcCritical6 5 4" xfId="2718" xr:uid="{4F4D1E64-5F11-40A5-957B-A2791C9E8F4F}"/>
    <cellStyle name="SAPBEXexcCritical6 5 4 2" xfId="10289" xr:uid="{F3823450-7A81-4210-B2C0-1C0212022322}"/>
    <cellStyle name="SAPBEXexcCritical6 5 5" xfId="3343" xr:uid="{416B98A6-8C3E-4E02-BF71-744057DD841D}"/>
    <cellStyle name="SAPBEXexcCritical6 5 5 2" xfId="13645" xr:uid="{EFE50C8A-8A38-4140-A3FF-F7768BF83481}"/>
    <cellStyle name="SAPBEXexcCritical6 5 6" xfId="3956" xr:uid="{960CB733-FB6E-4C5F-A918-963287AF6F29}"/>
    <cellStyle name="SAPBEXexcCritical6 5 6 2" xfId="13162" xr:uid="{B6BCF612-0B52-4010-9042-737AF4F3D071}"/>
    <cellStyle name="SAPBEXexcCritical6 5 7" xfId="2302" xr:uid="{5211C134-4406-491D-91F0-FDCC3B21FFEC}"/>
    <cellStyle name="SAPBEXexcCritical6 5 8" xfId="4145" xr:uid="{9B11B601-E2FB-43D1-AA1B-89B19DF4E3AA}"/>
    <cellStyle name="SAPBEXexcCritical6 5 9" xfId="8399" xr:uid="{059B4944-1846-4C00-92E6-BBB58D34C84B}"/>
    <cellStyle name="SAPBEXexcCritical6 6" xfId="967" xr:uid="{11E02671-F99E-41E6-839E-2EC4E152A35E}"/>
    <cellStyle name="SAPBEXexcCritical6 6 2" xfId="15314" xr:uid="{83E9C110-9EF9-415D-9844-4717F6D5D6B0}"/>
    <cellStyle name="SAPBEXexcCritical6 6 3" xfId="16430" xr:uid="{D14CE735-9378-45AA-AD97-220A90C0FC81}"/>
    <cellStyle name="SAPBEXexcCritical6 6 4" xfId="11521" xr:uid="{546D4C63-470E-4F27-8FC6-8F0AFC654D21}"/>
    <cellStyle name="SAPBEXexcCritical6 7" xfId="1046" xr:uid="{92221B53-7B29-4EDB-AC79-4E3222A1FC3D}"/>
    <cellStyle name="SAPBEXexcCritical6 7 2" xfId="14686" xr:uid="{06D71193-B961-4302-855A-58297E96F7F5}"/>
    <cellStyle name="SAPBEXexcCritical6 7 3" xfId="15409" xr:uid="{F8769363-16A3-4899-9A36-E44A7388585A}"/>
    <cellStyle name="SAPBEXexcCritical6 7 4" xfId="16751" xr:uid="{53CCD841-0B8D-4A9C-A3CF-BCDBEB21555B}"/>
    <cellStyle name="SAPBEXexcCritical6 7 5" xfId="11891" xr:uid="{2BC6A25A-6B8F-4F05-A2DF-EE616C848462}"/>
    <cellStyle name="SAPBEXexcCritical6 8" xfId="256" xr:uid="{C4D34F44-2431-4CED-98AE-6F5D46236EDC}"/>
    <cellStyle name="SAPBEXexcCritical6 8 2" xfId="1172" xr:uid="{D01CACCD-849E-4790-9DA5-9BA7C6A91901}"/>
    <cellStyle name="SAPBEXexcCritical6 8 2 2" xfId="2420" xr:uid="{95097E3A-678F-4CCB-8A9F-F1E528AB0B01}"/>
    <cellStyle name="SAPBEXexcCritical6 8 2 3" xfId="2926" xr:uid="{8A9FCDB6-F680-4324-94C1-9421762F2595}"/>
    <cellStyle name="SAPBEXexcCritical6 8 2 4" xfId="2312" xr:uid="{9BD1DAEA-6788-4DBD-8A0B-548E893D8679}"/>
    <cellStyle name="SAPBEXexcCritical6 8 2 5" xfId="3968" xr:uid="{137EB037-C977-4D88-911F-433A1066A83B}"/>
    <cellStyle name="SAPBEXexcCritical6 8 2 6" xfId="2174" xr:uid="{B2CC0EFB-2D99-494F-A58B-B09B8778600B}"/>
    <cellStyle name="SAPBEXexcCritical6 8 2 7" xfId="4475" xr:uid="{B2F8C338-462C-4B0D-AB70-35CA18B3FEED}"/>
    <cellStyle name="SAPBEXexcCritical6 8 2 8" xfId="13737" xr:uid="{42C51317-B112-4E4A-8D40-CD66A4A2850C}"/>
    <cellStyle name="SAPBEXexcCritical6 8 3" xfId="1598" xr:uid="{B043578B-E62D-4108-9E71-3E0833429AAF}"/>
    <cellStyle name="SAPBEXexcCritical6 8 3 2" xfId="13063" xr:uid="{E8B945F2-A6F9-4DC4-A071-2CB2AC0EBA1D}"/>
    <cellStyle name="SAPBEXexcCritical6 8 4" xfId="2173" xr:uid="{4BBBC4FF-347C-46E3-AB85-51E2CBEBEFE1}"/>
    <cellStyle name="SAPBEXexcCritical6 8 5" xfId="2351" xr:uid="{8207AF81-4940-47C6-A96D-073DCF9B2642}"/>
    <cellStyle name="SAPBEXexcCritical6 8 6" xfId="3872" xr:uid="{55188457-2F54-401E-AC49-2CA360A58343}"/>
    <cellStyle name="SAPBEXexcCritical6 8 7" xfId="4227" xr:uid="{D95D89E2-3783-4C5C-9F94-000BA7418221}"/>
    <cellStyle name="SAPBEXexcCritical6 8 8" xfId="4185" xr:uid="{F9068272-A1B7-4B57-9E6E-FE6CD040F988}"/>
    <cellStyle name="SAPBEXexcCritical6 8 9" xfId="10477" xr:uid="{7AD9564D-0442-49E6-B26C-9C4D261E46F8}"/>
    <cellStyle name="SAPBEXexcCritical6 9" xfId="1125" xr:uid="{3A074EF5-8B14-41FA-816D-59BF867ACCE7}"/>
    <cellStyle name="SAPBEXexcCritical6 9 2" xfId="2373" xr:uid="{20BA10C2-BC62-4809-BF79-D2F4637F8319}"/>
    <cellStyle name="SAPBEXexcCritical6 9 3" xfId="2879" xr:uid="{85C1FA95-E52F-4141-9704-0CD7ECD879BE}"/>
    <cellStyle name="SAPBEXexcCritical6 9 4" xfId="2279" xr:uid="{C4A4C31A-484C-4D4C-9064-F23868FFF315}"/>
    <cellStyle name="SAPBEXexcCritical6 9 5" xfId="3707" xr:uid="{275C42FC-6269-42DB-BED3-9C5B4CC244B7}"/>
    <cellStyle name="SAPBEXexcCritical6 9 6" xfId="3701" xr:uid="{4C9A662A-AF6B-4F7F-8F3C-5166569BD880}"/>
    <cellStyle name="SAPBEXexcCritical6 9 7" xfId="3704" xr:uid="{97C9ECEA-801E-45BB-8713-87E6D09FE8EC}"/>
    <cellStyle name="SAPBEXexcCritical6 9 8" xfId="9196" xr:uid="{064EA78B-B70F-43B5-92E9-A1323F4534B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1" xfId="2287" xr:uid="{FC5FD8CD-383E-4215-9A5D-E8EFE3103AE9}"/>
    <cellStyle name="SAPBEXexcGood1 12" xfId="1498" xr:uid="{06A9D954-5BF5-4091-8767-1E2DA4E3B4C0}"/>
    <cellStyle name="SAPBEXexcGood1 13" xfId="3384" xr:uid="{A9FD99A8-8850-4956-8AE2-B531942F606B}"/>
    <cellStyle name="SAPBEXexcGood1 14" xfId="4003" xr:uid="{FFC75DCE-2800-4E92-B579-0C0EA83A21FB}"/>
    <cellStyle name="SAPBEXexcGood1 15" xfId="4474" xr:uid="{F88E58ED-AD20-44C4-89AF-B0B58D73FE7C}"/>
    <cellStyle name="SAPBEXexcGood1 16" xfId="5956" xr:uid="{1A06F635-D28B-4D92-A7B0-136B7FC56F90}"/>
    <cellStyle name="SAPBEXexcGood1 17" xfId="7309" xr:uid="{1238F009-EBC0-4E11-A518-AF49CBE22CA3}"/>
    <cellStyle name="SAPBEXexcGood1 2" xfId="741" xr:uid="{FE1B524C-693D-410E-9FEB-209D91C339DC}"/>
    <cellStyle name="SAPBEXexcGood1 2 10" xfId="7941" xr:uid="{550F1DBA-6485-4EC0-A75B-5921F06873B7}"/>
    <cellStyle name="SAPBEXexcGood1 2 2" xfId="742" xr:uid="{57CCBBCC-238B-4F25-88D8-AFE75C095D32}"/>
    <cellStyle name="SAPBEXexcGood1 2 2 2" xfId="1254" xr:uid="{72EFADA4-D761-49FF-A4EA-F0DC625DC85D}"/>
    <cellStyle name="SAPBEXexcGood1 2 2 2 2" xfId="2502" xr:uid="{709182AA-32F7-4545-BED2-B4DAC789F2A6}"/>
    <cellStyle name="SAPBEXexcGood1 2 2 2 3" xfId="3008" xr:uid="{7A88B796-13DD-4B79-9551-CA01B82A199D}"/>
    <cellStyle name="SAPBEXexcGood1 2 2 2 4" xfId="1768" xr:uid="{C068348F-075A-4737-83C5-22FD02B861BE}"/>
    <cellStyle name="SAPBEXexcGood1 2 2 2 5" xfId="3415" xr:uid="{AEF0F02B-0BEA-49BB-A753-56760029B313}"/>
    <cellStyle name="SAPBEXexcGood1 2 2 2 6" xfId="3160" xr:uid="{CC4C4C7E-8AA6-49B2-ADD7-FFFF44CDE1F1}"/>
    <cellStyle name="SAPBEXexcGood1 2 2 2 7" xfId="4235" xr:uid="{405DA954-BC70-4954-88C6-23B0A533F2EE}"/>
    <cellStyle name="SAPBEXexcGood1 2 2 2 8" xfId="14837" xr:uid="{95606915-A2FD-4F7C-9E8B-A6FF83C8F191}"/>
    <cellStyle name="SAPBEXexcGood1 2 2 3" xfId="2028" xr:uid="{DE456B49-FE1B-45C8-841D-58A6E003057B}"/>
    <cellStyle name="SAPBEXexcGood1 2 2 3 2" xfId="15517" xr:uid="{CA6531B5-B630-4229-98AD-A2B4002BD61D}"/>
    <cellStyle name="SAPBEXexcGood1 2 2 4" xfId="1467" xr:uid="{D5CDA295-C760-40CD-AE34-A731EDEAEB4A}"/>
    <cellStyle name="SAPBEXexcGood1 2 2 4 2" xfId="16913" xr:uid="{D5A839C1-A281-4DD1-813D-41B3F49D869E}"/>
    <cellStyle name="SAPBEXexcGood1 2 2 5" xfId="2672" xr:uid="{CBC860DB-F48A-409B-BD7D-DD3DAE6A11CD}"/>
    <cellStyle name="SAPBEXexcGood1 2 2 6" xfId="3883" xr:uid="{E1A853E9-C0EC-4F82-9D9C-21E75F70575D}"/>
    <cellStyle name="SAPBEXexcGood1 2 2 7" xfId="2790" xr:uid="{0B9EBA2B-C448-418D-A1E6-7652B179D052}"/>
    <cellStyle name="SAPBEXexcGood1 2 2 8" xfId="4314" xr:uid="{4C6B5B4D-A994-40EE-9AB9-7067990B5EF2}"/>
    <cellStyle name="SAPBEXexcGood1 2 2 9" xfId="12114" xr:uid="{4C00FBF9-7DA7-48CF-A470-A6555B8440C1}"/>
    <cellStyle name="SAPBEXexcGood1 2 3" xfId="1253" xr:uid="{DCE2A530-F034-4A6D-9A93-1753B05600A8}"/>
    <cellStyle name="SAPBEXexcGood1 2 3 2" xfId="2501" xr:uid="{2932D30F-47CD-4529-A5F3-0B2B996813D7}"/>
    <cellStyle name="SAPBEXexcGood1 2 3 2 2" xfId="13943" xr:uid="{88180FF5-37E7-4425-AB0A-439E1C06B1FE}"/>
    <cellStyle name="SAPBEXexcGood1 2 3 3" xfId="3007" xr:uid="{CF7C2E5E-2102-45D6-A77E-0E947E56D75B}"/>
    <cellStyle name="SAPBEXexcGood1 2 3 3 2" xfId="13836" xr:uid="{F6EBD5F4-BDE1-4D33-A37E-22AAEBC145DD}"/>
    <cellStyle name="SAPBEXexcGood1 2 3 4" xfId="3198" xr:uid="{D18D6DC9-8C8B-4886-B493-25050AAF0EBE}"/>
    <cellStyle name="SAPBEXexcGood1 2 3 5" xfId="3491" xr:uid="{786E1859-9E05-4DC5-AE30-29164BB04994}"/>
    <cellStyle name="SAPBEXexcGood1 2 3 6" xfId="1905" xr:uid="{33BE69A8-26DA-42AB-A575-C869F923E026}"/>
    <cellStyle name="SAPBEXexcGood1 2 3 7" xfId="4431" xr:uid="{C4B1BAFA-9BC0-46D3-BC5C-0CC28E18083E}"/>
    <cellStyle name="SAPBEXexcGood1 2 3 8" xfId="10710" xr:uid="{CE3AFA6B-D975-4C18-83C6-95E80B84D8A2}"/>
    <cellStyle name="SAPBEXexcGood1 2 4" xfId="2027" xr:uid="{2884B25D-D0F0-4E80-BA8D-49BD2F0D95A3}"/>
    <cellStyle name="SAPBEXexcGood1 2 4 2" xfId="9834" xr:uid="{77147990-E0F7-4FE8-A3F7-846FC83D2F2D}"/>
    <cellStyle name="SAPBEXexcGood1 2 5" xfId="1683" xr:uid="{600320BF-6A0E-44AC-A80A-63A4A8B62957}"/>
    <cellStyle name="SAPBEXexcGood1 2 5 2" xfId="13267" xr:uid="{40C95E52-3560-4968-A992-72E1320DC21D}"/>
    <cellStyle name="SAPBEXexcGood1 2 6" xfId="2685" xr:uid="{DD938336-D552-4F9E-87C8-A506C80D9313}"/>
    <cellStyle name="SAPBEXexcGood1 2 6 2" xfId="14494" xr:uid="{9689FF13-A020-4663-8389-4B13B41233FB}"/>
    <cellStyle name="SAPBEXexcGood1 2 7" xfId="3169" xr:uid="{F5A78FCA-933F-4CA5-9C29-AA560F2F130F}"/>
    <cellStyle name="SAPBEXexcGood1 2 8" xfId="2328" xr:uid="{915ABA07-A663-472B-BFAE-839B6BC5618B}"/>
    <cellStyle name="SAPBEXexcGood1 2 9" xfId="4257" xr:uid="{B05CDF2E-F74D-4ED0-BBE7-1F8F3DB978B9}"/>
    <cellStyle name="SAPBEXexcGood1 3" xfId="743" xr:uid="{212CC8E5-6B19-4A88-BED8-0D0FFE189D08}"/>
    <cellStyle name="SAPBEXexcGood1 3 10" xfId="8142" xr:uid="{FFC09DC4-55E8-497D-A048-DDAC1676EDF3}"/>
    <cellStyle name="SAPBEXexcGood1 3 2" xfId="744" xr:uid="{E8DD3A0C-2C37-4608-AC8E-69CD85E1F0A6}"/>
    <cellStyle name="SAPBEXexcGood1 3 2 2" xfId="1256" xr:uid="{0889B33B-DD62-4112-86C7-239451B71BA5}"/>
    <cellStyle name="SAPBEXexcGood1 3 2 2 2" xfId="2504" xr:uid="{5BD9EF04-B821-49FE-BD3A-1A5E8E03DFFC}"/>
    <cellStyle name="SAPBEXexcGood1 3 2 2 3" xfId="3010" xr:uid="{78F6BEEB-E7C2-44CB-96E6-6F9A8245F06A}"/>
    <cellStyle name="SAPBEXexcGood1 3 2 2 4" xfId="1770" xr:uid="{8D7CF703-E8A1-4C85-A517-38A888B5D18C}"/>
    <cellStyle name="SAPBEXexcGood1 3 2 2 5" xfId="2838" xr:uid="{DEDD6CCB-DD66-48AF-8C13-1E7593458A39}"/>
    <cellStyle name="SAPBEXexcGood1 3 2 2 6" xfId="2669" xr:uid="{22F1660D-B701-42F0-B909-27E02546B1BF}"/>
    <cellStyle name="SAPBEXexcGood1 3 2 2 7" xfId="3577" xr:uid="{C69A8FC0-7843-4A16-A843-232304778758}"/>
    <cellStyle name="SAPBEXexcGood1 3 2 2 8" xfId="14898" xr:uid="{ED215ACF-88D7-405B-9E71-A3396F7DF425}"/>
    <cellStyle name="SAPBEXexcGood1 3 2 3" xfId="2030" xr:uid="{19CA9DE7-D8CE-4AE8-AE13-30E95C90F40B}"/>
    <cellStyle name="SAPBEXexcGood1 3 2 3 2" xfId="15625" xr:uid="{56A7B870-3AEE-45C9-9DCF-103E205B3BE1}"/>
    <cellStyle name="SAPBEXexcGood1 3 2 4" xfId="1731" xr:uid="{19C359CE-987D-4284-B829-03159FC3A453}"/>
    <cellStyle name="SAPBEXexcGood1 3 2 4 2" xfId="17009" xr:uid="{12B7069B-B2C0-4DCF-B68F-5159A1AFA7FD}"/>
    <cellStyle name="SAPBEXexcGood1 3 2 5" xfId="3562" xr:uid="{89F8EBB2-9594-4FC2-9936-BC69E59B2A17}"/>
    <cellStyle name="SAPBEXexcGood1 3 2 6" xfId="2153" xr:uid="{C45C12CE-F3BB-4917-89E4-A41B93CBDF87}"/>
    <cellStyle name="SAPBEXexcGood1 3 2 7" xfId="1959" xr:uid="{3AF2F557-ADD8-4D8C-911D-17B2122D48F5}"/>
    <cellStyle name="SAPBEXexcGood1 3 2 8" xfId="4205" xr:uid="{E6DBAEF6-4F4E-473D-9FB5-D519E689FC2D}"/>
    <cellStyle name="SAPBEXexcGood1 3 2 9" xfId="12225" xr:uid="{4BD98B59-3593-4776-99EB-A3EA38851D92}"/>
    <cellStyle name="SAPBEXexcGood1 3 3" xfId="1255" xr:uid="{7F45D997-A8EC-4787-8137-A585DA175CF3}"/>
    <cellStyle name="SAPBEXexcGood1 3 3 2" xfId="2503" xr:uid="{7D2026F2-1CA7-4DCB-B271-91D9359AA671}"/>
    <cellStyle name="SAPBEXexcGood1 3 3 2 2" xfId="14053" xr:uid="{F4077FC2-B411-48A7-8A74-9FA334C3AA16}"/>
    <cellStyle name="SAPBEXexcGood1 3 3 3" xfId="3009" xr:uid="{62DD9005-0784-4530-864D-885ECA861E5B}"/>
    <cellStyle name="SAPBEXexcGood1 3 3 3 2" xfId="13683" xr:uid="{A3BB6B19-C2F8-4002-A4D0-7BE24D51B4BA}"/>
    <cellStyle name="SAPBEXexcGood1 3 3 4" xfId="1769" xr:uid="{0E9C3FBA-D4E5-4454-95B7-35702C6732AB}"/>
    <cellStyle name="SAPBEXexcGood1 3 3 5" xfId="3615" xr:uid="{7FC8F973-4353-4EC7-A5A8-8CDC580058CF}"/>
    <cellStyle name="SAPBEXexcGood1 3 3 6" xfId="2337" xr:uid="{1D6CB51C-2086-45B8-AF0D-1B444F881701}"/>
    <cellStyle name="SAPBEXexcGood1 3 3 7" xfId="4242" xr:uid="{8CFC476B-5234-4B3B-B410-C38FD665E2ED}"/>
    <cellStyle name="SAPBEXexcGood1 3 3 8" xfId="10822" xr:uid="{B457B35F-60D1-4057-8861-DA78CA3A1730}"/>
    <cellStyle name="SAPBEXexcGood1 3 4" xfId="2029" xr:uid="{5F75060E-97E9-4E32-8921-9A540E34191E}"/>
    <cellStyle name="SAPBEXexcGood1 3 4 2" xfId="10035" xr:uid="{3EFF08E5-6650-4A25-BE4D-962BFBBC592A}"/>
    <cellStyle name="SAPBEXexcGood1 3 5" xfId="1535" xr:uid="{48A73684-C726-4042-A612-777A01E8EA59}"/>
    <cellStyle name="SAPBEXexcGood1 3 5 2" xfId="13429" xr:uid="{99EEF568-063A-4A6B-B092-6B74C1D70617}"/>
    <cellStyle name="SAPBEXexcGood1 3 6" xfId="3576" xr:uid="{DB9ACF03-4827-4F16-A3F4-B8D78C61337E}"/>
    <cellStyle name="SAPBEXexcGood1 3 6 2" xfId="15248" xr:uid="{0050B628-394E-480B-B1E8-A1E158D70F88}"/>
    <cellStyle name="SAPBEXexcGood1 3 7" xfId="3954" xr:uid="{FDD775E1-2033-4967-AA0A-82986C3924B2}"/>
    <cellStyle name="SAPBEXexcGood1 3 8" xfId="4018" xr:uid="{51E3B4A5-0580-4FA0-A1B9-8A5AD2D2C1A5}"/>
    <cellStyle name="SAPBEXexcGood1 3 9" xfId="4203" xr:uid="{1013786F-B5EF-4CB9-8BE8-DD5778D4B8D8}"/>
    <cellStyle name="SAPBEXexcGood1 4" xfId="745" xr:uid="{4F44F01B-5F47-464D-A04D-B79C7B00FAE0}"/>
    <cellStyle name="SAPBEXexcGood1 4 2" xfId="1257" xr:uid="{EA50880C-E4BB-4B2F-B061-6A0354EA0352}"/>
    <cellStyle name="SAPBEXexcGood1 4 2 2" xfId="2505" xr:uid="{0335EDEE-E7BE-46A5-932E-78EC95AF07BA}"/>
    <cellStyle name="SAPBEXexcGood1 4 2 2 2" xfId="15019" xr:uid="{9897F19F-1DC4-488D-AD42-921C04932E83}"/>
    <cellStyle name="SAPBEXexcGood1 4 2 3" xfId="3011" xr:uid="{DA28EACE-B8EA-4C88-B858-5D4E86041BA7}"/>
    <cellStyle name="SAPBEXexcGood1 4 2 3 2" xfId="15793" xr:uid="{0418EAB3-3FE0-47CA-B8EE-D702027CCD2F}"/>
    <cellStyle name="SAPBEXexcGood1 4 2 4" xfId="1767" xr:uid="{3FEB7769-0713-4068-89CD-73BD3DA8183D}"/>
    <cellStyle name="SAPBEXexcGood1 4 2 4 2" xfId="17266" xr:uid="{C7CFFDA6-1FDB-4169-86AB-881F852EB75E}"/>
    <cellStyle name="SAPBEXexcGood1 4 2 5" xfId="2757" xr:uid="{A4B2F508-6975-46C6-A1D5-035A12A9AFD0}"/>
    <cellStyle name="SAPBEXexcGood1 4 2 6" xfId="3698" xr:uid="{245443AF-4DC7-41D3-B7E5-B5D3D9F61801}"/>
    <cellStyle name="SAPBEXexcGood1 4 2 7" xfId="3856" xr:uid="{2DAD2E88-9C80-40EA-A915-CAC242097320}"/>
    <cellStyle name="SAPBEXexcGood1 4 2 8" xfId="12482" xr:uid="{3ACCDABE-D714-4B81-86AC-24DFB52C3471}"/>
    <cellStyle name="SAPBEXexcGood1 4 3" xfId="2031" xr:uid="{40CA9091-427C-4CA7-9A61-07FD11B4D508}"/>
    <cellStyle name="SAPBEXexcGood1 4 3 2" xfId="14267" xr:uid="{6BE0A325-DDB1-4A2B-AA40-B96BDED68841}"/>
    <cellStyle name="SAPBEXexcGood1 4 3 3" xfId="12991" xr:uid="{E8A07659-31D1-41A7-A430-B367065FA0D8}"/>
    <cellStyle name="SAPBEXexcGood1 4 3 4" xfId="11080" xr:uid="{0B709AE5-5D14-4352-A0D2-18D9AB5207CB}"/>
    <cellStyle name="SAPBEXexcGood1 4 4" xfId="2268" xr:uid="{09873909-C13E-445E-95E8-8378B3C2486B}"/>
    <cellStyle name="SAPBEXexcGood1 4 4 2" xfId="9910" xr:uid="{5CC7277B-CB7F-4081-AB3F-5B7A03AB8E05}"/>
    <cellStyle name="SAPBEXexcGood1 4 5" xfId="2733" xr:uid="{FE857AD4-FF6C-41BB-9C85-7158ECE0C5D8}"/>
    <cellStyle name="SAPBEXexcGood1 4 5 2" xfId="13336" xr:uid="{A4DF0392-ADFE-4899-9484-87C505243949}"/>
    <cellStyle name="SAPBEXexcGood1 4 6" xfId="2741" xr:uid="{2F96ED2E-482F-4C11-A85E-DAF141A39138}"/>
    <cellStyle name="SAPBEXexcGood1 4 6 2" xfId="13583" xr:uid="{88F7D979-B356-4350-B5BC-1C5D9675D476}"/>
    <cellStyle name="SAPBEXexcGood1 4 7" xfId="2740" xr:uid="{CB396B83-FBC0-42CE-BC7E-11DE2A15BD20}"/>
    <cellStyle name="SAPBEXexcGood1 4 8" xfId="4405" xr:uid="{2990E636-856C-4C03-989F-7997FB764DC4}"/>
    <cellStyle name="SAPBEXexcGood1 4 9" xfId="8017" xr:uid="{ADF6E3FE-FE59-4F1B-A7F1-831C3B95088A}"/>
    <cellStyle name="SAPBEXexcGood1 5" xfId="944" xr:uid="{E2C3B561-F657-416D-8FF7-C4BAEC5DC365}"/>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3" xfId="3106" xr:uid="{34F95425-A101-4ED2-A5F7-1013C445A1F5}"/>
    <cellStyle name="SAPBEXexcGood1 5 2 3 2" xfId="15880" xr:uid="{072AB3B1-4566-47A7-9ED5-F988B94C56A3}"/>
    <cellStyle name="SAPBEXexcGood1 5 2 4" xfId="1415" xr:uid="{33E2B148-5400-4C0A-81E9-93425C791DDD}"/>
    <cellStyle name="SAPBEXexcGood1 5 2 4 2" xfId="17441" xr:uid="{727188DF-D40D-4FF8-9EE5-2FD566425C5D}"/>
    <cellStyle name="SAPBEXexcGood1 5 2 5" xfId="3293" xr:uid="{F134F9E0-BF24-4A3F-A98D-688C26FCFB9F}"/>
    <cellStyle name="SAPBEXexcGood1 5 2 6" xfId="3841" xr:uid="{F10A61E0-94D3-49A5-8FF4-7A8C773F402F}"/>
    <cellStyle name="SAPBEXexcGood1 5 2 7" xfId="4154" xr:uid="{F392AAE4-59CC-4282-B385-2DDC762F7C53}"/>
    <cellStyle name="SAPBEXexcGood1 5 2 8" xfId="12666" xr:uid="{262047F9-04DF-444D-AB21-663FCAAED06B}"/>
    <cellStyle name="SAPBEXexcGood1 5 3" xfId="2212" xr:uid="{BC6FC1D9-25D7-4C6D-AE01-62C998F8B802}"/>
    <cellStyle name="SAPBEXexcGood1 5 3 2" xfId="14403" xr:uid="{FF569D51-54F4-4245-86B8-47F3075E5743}"/>
    <cellStyle name="SAPBEXexcGood1 5 3 3" xfId="9107" xr:uid="{E596EF74-8169-413F-8E02-EDC094F0984F}"/>
    <cellStyle name="SAPBEXexcGood1 5 3 4" xfId="11257" xr:uid="{7A393D4E-17D2-44DB-9E31-DA17D213AAC1}"/>
    <cellStyle name="SAPBEXexcGood1 5 4" xfId="2719" xr:uid="{3363B052-17FE-4111-ABC9-B49AC29AEA72}"/>
    <cellStyle name="SAPBEXexcGood1 5 4 2" xfId="9995" xr:uid="{DFB418E6-F3DD-427C-8678-11DA07BAE9D7}"/>
    <cellStyle name="SAPBEXexcGood1 5 5" xfId="3323" xr:uid="{16B88035-C316-421A-8915-C08D8331F445}"/>
    <cellStyle name="SAPBEXexcGood1 5 5 2" xfId="13389" xr:uid="{0B70915A-BA46-46ED-94FA-1869B2B2A5EF}"/>
    <cellStyle name="SAPBEXexcGood1 5 6" xfId="3170" xr:uid="{C0CFEEEF-BEB1-4083-BF04-00D9EFC90575}"/>
    <cellStyle name="SAPBEXexcGood1 5 6 2" xfId="14970" xr:uid="{60005CE6-C6CB-4D34-BFC2-151B1947CDFD}"/>
    <cellStyle name="SAPBEXexcGood1 5 7" xfId="3424" xr:uid="{1E067A78-A15B-4253-ADFF-375007A2636B}"/>
    <cellStyle name="SAPBEXexcGood1 5 8" xfId="3990" xr:uid="{289D7092-E2A5-45FD-99A6-BDF540A0A5B1}"/>
    <cellStyle name="SAPBEXexcGood1 5 9" xfId="8102" xr:uid="{FAC1EFC8-8F74-4DB4-B588-EA001CB417CD}"/>
    <cellStyle name="SAPBEXexcGood1 6" xfId="968" xr:uid="{F1A89709-D5A3-4E66-B702-1534C5BA391F}"/>
    <cellStyle name="SAPBEXexcGood1 6 2" xfId="15315" xr:uid="{1CA3F9FC-973B-468D-AB11-B40D2020E794}"/>
    <cellStyle name="SAPBEXexcGood1 6 3" xfId="16431" xr:uid="{FF90AA6C-9EC2-4BAE-BA10-982D6EE9F854}"/>
    <cellStyle name="SAPBEXexcGood1 6 4" xfId="11522" xr:uid="{B954CEDE-C229-4B0B-AE1A-4D8EBD1C6E8D}"/>
    <cellStyle name="SAPBEXexcGood1 7" xfId="1045" xr:uid="{9B3D2957-AF6E-4D1E-A75E-30219EBD39CD}"/>
    <cellStyle name="SAPBEXexcGood1 7 2" xfId="14687" xr:uid="{B925FA4B-EA81-462B-AA7D-72F422F0DF56}"/>
    <cellStyle name="SAPBEXexcGood1 7 3" xfId="15410" xr:uid="{2201D23F-0FE9-418D-AC40-28719806CCE7}"/>
    <cellStyle name="SAPBEXexcGood1 7 4" xfId="16752" xr:uid="{6D97CCFB-3338-4E2B-A85B-D0629CEC4093}"/>
    <cellStyle name="SAPBEXexcGood1 7 5" xfId="11892" xr:uid="{DD8B2B04-C04E-4503-973F-B0AB95CBEBFC}"/>
    <cellStyle name="SAPBEXexcGood1 8" xfId="257" xr:uid="{D32A001B-572D-4433-978F-8C0E23F95F11}"/>
    <cellStyle name="SAPBEXexcGood1 8 2" xfId="1173" xr:uid="{A39EC331-4575-46DF-B485-6B16BDC6BBA6}"/>
    <cellStyle name="SAPBEXexcGood1 8 2 2" xfId="2421" xr:uid="{59157615-72F1-49D6-A475-9DBF6ABDAAC2}"/>
    <cellStyle name="SAPBEXexcGood1 8 2 3" xfId="2927" xr:uid="{09940F20-3E37-4919-8F06-9DD13F6BA1EB}"/>
    <cellStyle name="SAPBEXexcGood1 8 2 4" xfId="1794" xr:uid="{550731D4-6F13-41AE-85E7-6BA1601149C8}"/>
    <cellStyle name="SAPBEXexcGood1 8 2 5" xfId="2845" xr:uid="{9496AAC8-D97C-4ABD-B7F2-62D1142023DB}"/>
    <cellStyle name="SAPBEXexcGood1 8 2 6" xfId="2670" xr:uid="{DFD7B0EB-38C0-4CAD-A8B8-86159E1EF37D}"/>
    <cellStyle name="SAPBEXexcGood1 8 2 7" xfId="4456" xr:uid="{17AA6003-8F87-4C16-AE97-445F869A745E}"/>
    <cellStyle name="SAPBEXexcGood1 8 2 8" xfId="13738" xr:uid="{8E23D738-4C27-4EC2-AA08-C3FB6184DAD3}"/>
    <cellStyle name="SAPBEXexcGood1 8 3" xfId="1599" xr:uid="{1616C4C6-A1F6-4176-A49E-41E2AFA829FB}"/>
    <cellStyle name="SAPBEXexcGood1 8 3 2" xfId="14367" xr:uid="{71E516F3-08CB-4D2C-81D8-88A5DCCE147C}"/>
    <cellStyle name="SAPBEXexcGood1 8 4" xfId="1937" xr:uid="{F201F680-2865-46D7-815C-98803824E322}"/>
    <cellStyle name="SAPBEXexcGood1 8 5" xfId="3299" xr:uid="{125DFEFD-290B-49A3-B2B2-89386CD2C417}"/>
    <cellStyle name="SAPBEXexcGood1 8 6" xfId="3653" xr:uid="{055FF49C-7A1B-452C-BFED-925AE2302B18}"/>
    <cellStyle name="SAPBEXexcGood1 8 7" xfId="3980" xr:uid="{AD4E44C2-1855-44F1-B15F-BE9C8987922D}"/>
    <cellStyle name="SAPBEXexcGood1 8 8" xfId="2066" xr:uid="{CBBE2200-0346-4826-808B-A2775376DBE8}"/>
    <cellStyle name="SAPBEXexcGood1 8 9" xfId="10478" xr:uid="{3E8AF82E-36F3-40E1-A98F-14D7CB726D0F}"/>
    <cellStyle name="SAPBEXexcGood1 9" xfId="1126" xr:uid="{C87EEF5B-3B86-4883-B6B5-D2276F55F91A}"/>
    <cellStyle name="SAPBEXexcGood1 9 2" xfId="2374" xr:uid="{094E173E-0514-410B-90E2-6E2DE94583DE}"/>
    <cellStyle name="SAPBEXexcGood1 9 3" xfId="2880" xr:uid="{39ACA9AE-02E3-453F-BDC1-63878280BF81}"/>
    <cellStyle name="SAPBEXexcGood1 9 4" xfId="1806" xr:uid="{C0A6A756-E522-4BCB-84A0-A6FD954F01D0}"/>
    <cellStyle name="SAPBEXexcGood1 9 5" xfId="2808" xr:uid="{CB337530-2DF1-4CD8-AEA3-5998112FB9F0}"/>
    <cellStyle name="SAPBEXexcGood1 9 6" xfId="4137" xr:uid="{4FB3EC8C-F34B-45A4-9595-99030E6B8A05}"/>
    <cellStyle name="SAPBEXexcGood1 9 7" xfId="4241" xr:uid="{F91C6879-3D2A-4AFF-BA2E-FD9082FC9F28}"/>
    <cellStyle name="SAPBEXexcGood1 9 8" xfId="9197" xr:uid="{B3C44665-381D-4259-9EF3-AAB3CA2D4704}"/>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1" xfId="2253" xr:uid="{B6890C5A-6082-4421-838B-1F2330ABED37}"/>
    <cellStyle name="SAPBEXexcGood2 12" xfId="3290" xr:uid="{F150AB15-BCD5-44F0-9FF2-8DE053A30CBC}"/>
    <cellStyle name="SAPBEXexcGood2 13" xfId="3959" xr:uid="{EDD9A185-2F82-4576-92BA-C5B0236A5A50}"/>
    <cellStyle name="SAPBEXexcGood2 14" xfId="4251" xr:uid="{DFBE31D8-9054-4A39-817F-AAD494EBCC08}"/>
    <cellStyle name="SAPBEXexcGood2 15" xfId="4220" xr:uid="{9BFCF863-6219-4AD2-86E2-8937D32DDBE2}"/>
    <cellStyle name="SAPBEXexcGood2 16" xfId="5957" xr:uid="{5F8B2E68-3FB6-4BFE-B5E5-E8925E24C897}"/>
    <cellStyle name="SAPBEXexcGood2 17" xfId="7310" xr:uid="{FEFA5E70-6D91-4568-B033-69E2C44A399E}"/>
    <cellStyle name="SAPBEXexcGood2 2" xfId="747" xr:uid="{F4778A77-D50E-424E-B4B9-E3208969B93E}"/>
    <cellStyle name="SAPBEXexcGood2 2 10" xfId="7940" xr:uid="{C1EA1D20-8D15-4E00-80DD-6BBD49E216D2}"/>
    <cellStyle name="SAPBEXexcGood2 2 2" xfId="748" xr:uid="{F00B9508-5720-419C-9856-BB41AA93685F}"/>
    <cellStyle name="SAPBEXexcGood2 2 2 2" xfId="1259" xr:uid="{85F228FE-7F91-4356-8D42-649D3D103778}"/>
    <cellStyle name="SAPBEXexcGood2 2 2 2 2" xfId="2507" xr:uid="{D3CD93A2-0194-4798-AB0B-87C3E5EC178A}"/>
    <cellStyle name="SAPBEXexcGood2 2 2 2 3" xfId="3013" xr:uid="{A97B969E-C4F5-46B8-8DB9-CF97F7B9E934}"/>
    <cellStyle name="SAPBEXexcGood2 2 2 2 4" xfId="1504" xr:uid="{3E2841EF-1B29-4164-8081-8FEC0460A5A9}"/>
    <cellStyle name="SAPBEXexcGood2 2 2 2 5" xfId="3706" xr:uid="{14AAA58E-881C-48A8-9FAE-928560F48252}"/>
    <cellStyle name="SAPBEXexcGood2 2 2 2 6" xfId="1908" xr:uid="{BE770FF0-E697-4407-9370-827681B30CCD}"/>
    <cellStyle name="SAPBEXexcGood2 2 2 2 7" xfId="4424" xr:uid="{204641F4-3FF0-46BC-A3D2-BA7EB7376CBE}"/>
    <cellStyle name="SAPBEXexcGood2 2 2 2 8" xfId="14838" xr:uid="{20F36426-363D-45FD-A3B8-31A24E4B83CE}"/>
    <cellStyle name="SAPBEXexcGood2 2 2 3" xfId="2033" xr:uid="{BB933157-6DE0-403E-B8A4-9DF495BE6DD9}"/>
    <cellStyle name="SAPBEXexcGood2 2 2 3 2" xfId="15518" xr:uid="{460216D5-FCCA-4C53-976F-93EC08C67162}"/>
    <cellStyle name="SAPBEXexcGood2 2 2 4" xfId="1686" xr:uid="{D0BFE3EF-E993-4786-B5A3-4D594DD2E5F2}"/>
    <cellStyle name="SAPBEXexcGood2 2 2 4 2" xfId="16914" xr:uid="{2512B93F-A4E3-40B4-8330-A7A3AE0F62CA}"/>
    <cellStyle name="SAPBEXexcGood2 2 2 5" xfId="3218" xr:uid="{12969D17-3FA2-49F4-BD69-BC346CA83EC9}"/>
    <cellStyle name="SAPBEXexcGood2 2 2 6" xfId="2363" xr:uid="{B28BA8EB-5A67-4C81-B7AF-687409AE4AAE}"/>
    <cellStyle name="SAPBEXexcGood2 2 2 7" xfId="3307" xr:uid="{A7539CF8-6E1E-4181-8541-6A179E8C7FBA}"/>
    <cellStyle name="SAPBEXexcGood2 2 2 8" xfId="1586" xr:uid="{3961CBA3-3CAC-4356-9058-4AE5750ED9FE}"/>
    <cellStyle name="SAPBEXexcGood2 2 2 9" xfId="12115" xr:uid="{21687662-F9B1-463F-B8CA-2DBB4B9AB689}"/>
    <cellStyle name="SAPBEXexcGood2 2 3" xfId="1258" xr:uid="{0FBB5F84-B9DB-4490-9A00-666FDAE9C449}"/>
    <cellStyle name="SAPBEXexcGood2 2 3 2" xfId="2506" xr:uid="{85F71532-B634-4AF4-9E5C-5FC33658EE44}"/>
    <cellStyle name="SAPBEXexcGood2 2 3 2 2" xfId="13944" xr:uid="{64D4C16E-E2DE-451A-999E-19DA6AFB66B3}"/>
    <cellStyle name="SAPBEXexcGood2 2 3 3" xfId="3012" xr:uid="{388C52B0-36AA-407C-991E-C0072F0D99D1}"/>
    <cellStyle name="SAPBEXexcGood2 2 3 3 2" xfId="13560" xr:uid="{4EF88078-C955-4872-9365-F02B370CAA29}"/>
    <cellStyle name="SAPBEXexcGood2 2 3 4" xfId="2200" xr:uid="{A3A9289A-F9E2-491B-9DF6-1EA68DB50DD5}"/>
    <cellStyle name="SAPBEXexcGood2 2 3 5" xfId="1779" xr:uid="{03B0477B-7D13-473E-B4BB-6E23EB6D50A7}"/>
    <cellStyle name="SAPBEXexcGood2 2 3 6" xfId="3791" xr:uid="{27CCF75B-7FD1-4066-9CBA-E0444648F917}"/>
    <cellStyle name="SAPBEXexcGood2 2 3 7" xfId="4495" xr:uid="{D0B21271-C03A-4AFF-8E5A-46CC549BE4FC}"/>
    <cellStyle name="SAPBEXexcGood2 2 3 8" xfId="10711" xr:uid="{511CF3CC-BD90-45D4-972C-46CEFCA91D85}"/>
    <cellStyle name="SAPBEXexcGood2 2 4" xfId="2032" xr:uid="{55FDB97D-77D3-45AC-B305-3AB3E965F1A1}"/>
    <cellStyle name="SAPBEXexcGood2 2 4 2" xfId="9833" xr:uid="{FAB3EF62-4B5E-4878-9BB2-BCC4CD0B518D}"/>
    <cellStyle name="SAPBEXexcGood2 2 5" xfId="1685" xr:uid="{59835357-D278-4224-98C2-6B16FF98C1C4}"/>
    <cellStyle name="SAPBEXexcGood2 2 5 2" xfId="13266" xr:uid="{F3406731-9E4B-4ED0-8803-AB15E2BABCB5}"/>
    <cellStyle name="SAPBEXexcGood2 2 6" xfId="3236" xr:uid="{DFF1CF1B-FEF1-4293-BA99-FE7A751A651B}"/>
    <cellStyle name="SAPBEXexcGood2 2 6 2" xfId="15136" xr:uid="{73A2AC86-3588-4B22-86E5-0B3E1896137B}"/>
    <cellStyle name="SAPBEXexcGood2 2 7" xfId="3982" xr:uid="{9A6A9067-4E44-419B-B4E4-86EA198923F4}"/>
    <cellStyle name="SAPBEXexcGood2 2 8" xfId="2164" xr:uid="{5F8512F1-49F8-4C65-B671-4FEA4EC8787D}"/>
    <cellStyle name="SAPBEXexcGood2 2 9" xfId="4182" xr:uid="{2EE726A0-D8EF-47F4-8693-B750E0DCDC1E}"/>
    <cellStyle name="SAPBEXexcGood2 3" xfId="749" xr:uid="{C8CE466B-1C18-4B0A-A7E2-B50D581F7184}"/>
    <cellStyle name="SAPBEXexcGood2 3 10" xfId="8365" xr:uid="{F478EFF9-4834-4DFA-8B37-DB3466A3A423}"/>
    <cellStyle name="SAPBEXexcGood2 3 2" xfId="750" xr:uid="{5049D91F-E973-4825-9496-B59F83EA4699}"/>
    <cellStyle name="SAPBEXexcGood2 3 2 2" xfId="1261" xr:uid="{2B98EC96-7A2C-4CAB-B10E-5F43D5DE5774}"/>
    <cellStyle name="SAPBEXexcGood2 3 2 2 2" xfId="2509" xr:uid="{85DDF043-EF86-4350-810D-2898BAC8BDE2}"/>
    <cellStyle name="SAPBEXexcGood2 3 2 2 3" xfId="3015" xr:uid="{2B663F51-1C0A-4A5E-86EF-264090CDA534}"/>
    <cellStyle name="SAPBEXexcGood2 3 2 2 4" xfId="3283" xr:uid="{19B1E188-9AEA-43CE-8F3E-551A2FCE69A0}"/>
    <cellStyle name="SAPBEXexcGood2 3 2 2 5" xfId="3633" xr:uid="{9B957725-104B-47EC-87D5-2C3B475DAD61}"/>
    <cellStyle name="SAPBEXexcGood2 3 2 2 6" xfId="4031" xr:uid="{A2CBF0F4-A8A9-4664-B748-8A04A81413AD}"/>
    <cellStyle name="SAPBEXexcGood2 3 2 2 7" xfId="3584" xr:uid="{A7063531-787E-4BBD-8E0F-56DD11425DB7}"/>
    <cellStyle name="SAPBEXexcGood2 3 2 2 8" xfId="14899" xr:uid="{97A000A6-69D9-4B14-B633-8D1DE6F400F7}"/>
    <cellStyle name="SAPBEXexcGood2 3 2 3" xfId="2035" xr:uid="{FBF93E0E-933B-4A5E-B4FA-696CB0B1E9CC}"/>
    <cellStyle name="SAPBEXexcGood2 3 2 3 2" xfId="15626" xr:uid="{3C6A959C-60C9-44A7-B238-0A09B9AFDF25}"/>
    <cellStyle name="SAPBEXexcGood2 3 2 4" xfId="1533" xr:uid="{57848EFC-A1CE-4D54-AE70-69A7882E0B22}"/>
    <cellStyle name="SAPBEXexcGood2 3 2 4 2" xfId="17010" xr:uid="{6A82858A-D8CD-4017-8C63-30AF6598E42E}"/>
    <cellStyle name="SAPBEXexcGood2 3 2 5" xfId="2861" xr:uid="{4EED8555-7BA0-4155-A92C-1B16E4D57F75}"/>
    <cellStyle name="SAPBEXexcGood2 3 2 6" xfId="3836" xr:uid="{902B5FD1-34FE-4AAA-B1EC-6D23EB17A5BE}"/>
    <cellStyle name="SAPBEXexcGood2 3 2 7" xfId="4272" xr:uid="{2BE89A15-5401-4A9B-9FF0-4C3260E73795}"/>
    <cellStyle name="SAPBEXexcGood2 3 2 8" xfId="3685" xr:uid="{C968F0AD-C326-4779-BCAD-AC215473F9C0}"/>
    <cellStyle name="SAPBEXexcGood2 3 2 9" xfId="12226" xr:uid="{5786E92E-A241-4A21-A55D-6DC97D432349}"/>
    <cellStyle name="SAPBEXexcGood2 3 3" xfId="1260" xr:uid="{B8472689-4274-4079-A982-5A678868C969}"/>
    <cellStyle name="SAPBEXexcGood2 3 3 2" xfId="2508" xr:uid="{46D938B1-590D-4A9A-8596-B3F83B0CEFBB}"/>
    <cellStyle name="SAPBEXexcGood2 3 3 2 2" xfId="14054" xr:uid="{D916D75B-5569-43AE-A06D-52891547534A}"/>
    <cellStyle name="SAPBEXexcGood2 3 3 3" xfId="3014" xr:uid="{DD2E1DDA-5B69-4FAD-8642-BB002F6EA26D}"/>
    <cellStyle name="SAPBEXexcGood2 3 3 3 2" xfId="14646" xr:uid="{B2247170-D490-46CE-97E8-926F4E723090}"/>
    <cellStyle name="SAPBEXexcGood2 3 3 4" xfId="1771" xr:uid="{980B11E4-25D7-45AD-B3D3-28CA9E28727E}"/>
    <cellStyle name="SAPBEXexcGood2 3 3 5" xfId="3688" xr:uid="{A602B7C1-AECB-4427-8B23-3AC8AA57CE68}"/>
    <cellStyle name="SAPBEXexcGood2 3 3 6" xfId="4084" xr:uid="{35DC9B82-B852-4345-B642-084E29FF572F}"/>
    <cellStyle name="SAPBEXexcGood2 3 3 7" xfId="1898" xr:uid="{B2F8A1EE-C386-40CD-A70F-1F1B5FC3F45F}"/>
    <cellStyle name="SAPBEXexcGood2 3 3 8" xfId="10823" xr:uid="{A5EBB385-C3C3-415D-A17F-2F8C575135AF}"/>
    <cellStyle name="SAPBEXexcGood2 3 4" xfId="2034" xr:uid="{EBD68936-5D55-4E72-9926-36DF24686CDE}"/>
    <cellStyle name="SAPBEXexcGood2 3 4 2" xfId="10255" xr:uid="{C7F2E6AB-9656-4F77-8D44-7ADD6C925F9D}"/>
    <cellStyle name="SAPBEXexcGood2 3 5" xfId="1466" xr:uid="{F0AA8076-AE1D-4E0A-9639-9FADA7EFC28F}"/>
    <cellStyle name="SAPBEXexcGood2 3 5 2" xfId="13611" xr:uid="{FEC03BF8-3F28-4895-8F52-E87C657C2A96}"/>
    <cellStyle name="SAPBEXexcGood2 3 6" xfId="2868" xr:uid="{A5C8232B-0FCD-49FD-BF87-00B88C941C87}"/>
    <cellStyle name="SAPBEXexcGood2 3 6 2" xfId="14963" xr:uid="{1FFADCCD-B206-419D-88E9-A1B905DF8B52}"/>
    <cellStyle name="SAPBEXexcGood2 3 7" xfId="3148" xr:uid="{D0E1625C-6080-4A72-B50B-69943193B050}"/>
    <cellStyle name="SAPBEXexcGood2 3 8" xfId="4273" xr:uid="{DEE134EB-ABEA-4216-B2CA-3C2C34DBAE3A}"/>
    <cellStyle name="SAPBEXexcGood2 3 9" xfId="4260" xr:uid="{E4E0CD12-C04E-4200-BD49-BD6CE4E0FB30}"/>
    <cellStyle name="SAPBEXexcGood2 4" xfId="751" xr:uid="{446B1520-681C-4A6B-93DB-1A726B38DF64}"/>
    <cellStyle name="SAPBEXexcGood2 4 2" xfId="1262" xr:uid="{17305B92-EDCF-4724-9491-AAE4E190C168}"/>
    <cellStyle name="SAPBEXexcGood2 4 2 2" xfId="2510" xr:uid="{945F0C12-9F10-462B-A572-CDB66AE0FBE5}"/>
    <cellStyle name="SAPBEXexcGood2 4 2 2 2" xfId="15020" xr:uid="{5BE9D1D4-4021-42C7-A44D-FB5479615478}"/>
    <cellStyle name="SAPBEXexcGood2 4 2 3" xfId="3016" xr:uid="{6E8D611C-D4CD-4AC1-A58C-35C6C90E2DB1}"/>
    <cellStyle name="SAPBEXexcGood2 4 2 3 2" xfId="15794" xr:uid="{D3C92580-66CF-4A2A-9C51-6E453B616B6A}"/>
    <cellStyle name="SAPBEXexcGood2 4 2 4" xfId="3216" xr:uid="{8A10912D-2240-4A7E-8EAE-D6CD344ED1D6}"/>
    <cellStyle name="SAPBEXexcGood2 4 2 4 2" xfId="17267" xr:uid="{4406150B-EF5F-4D19-A4E3-53775C2FBE01}"/>
    <cellStyle name="SAPBEXexcGood2 4 2 5" xfId="3481" xr:uid="{A675A4C8-7A24-4084-86C2-F095B154E5BF}"/>
    <cellStyle name="SAPBEXexcGood2 4 2 6" xfId="1831" xr:uid="{EFEB946C-C094-499C-B91F-B78864504EAE}"/>
    <cellStyle name="SAPBEXexcGood2 4 2 7" xfId="4390" xr:uid="{79EB311D-7FAE-42CB-9F40-15786F2C7061}"/>
    <cellStyle name="SAPBEXexcGood2 4 2 8" xfId="12483" xr:uid="{5CBFBA92-8B52-4EED-A8CF-5D12F8DA9257}"/>
    <cellStyle name="SAPBEXexcGood2 4 3" xfId="2036" xr:uid="{88193AE1-5F69-4821-AC44-034D457B2D13}"/>
    <cellStyle name="SAPBEXexcGood2 4 3 2" xfId="14268" xr:uid="{6DB9F005-48E6-4F25-9687-347376ED0909}"/>
    <cellStyle name="SAPBEXexcGood2 4 3 3" xfId="14143" xr:uid="{C64A8D1A-E2D7-4168-A3BC-A7B1AF8ED753}"/>
    <cellStyle name="SAPBEXexcGood2 4 3 4" xfId="11081" xr:uid="{04AF2B77-03A8-4ED9-8765-DCBAEDBA70E0}"/>
    <cellStyle name="SAPBEXexcGood2 4 4" xfId="1652" xr:uid="{A0D11BAC-8771-4AC5-BF64-986699273CFB}"/>
    <cellStyle name="SAPBEXexcGood2 4 4 2" xfId="10129" xr:uid="{E32299C6-0F7E-44EC-B0FD-699DC33493D2}"/>
    <cellStyle name="SAPBEXexcGood2 4 5" xfId="3570" xr:uid="{4502FC3F-B0A5-48D0-A767-5C51AF70C0ED}"/>
    <cellStyle name="SAPBEXexcGood2 4 5 2" xfId="13523" xr:uid="{17B0E2C9-65B7-49EC-A952-DCCBD20584A1}"/>
    <cellStyle name="SAPBEXexcGood2 4 6" xfId="3976" xr:uid="{4B0D1436-5070-417C-BB90-1C764AF4BC18}"/>
    <cellStyle name="SAPBEXexcGood2 4 6 2" xfId="14744" xr:uid="{A5AFBDE1-D133-4A9D-92CD-FA4A41CAA1E7}"/>
    <cellStyle name="SAPBEXexcGood2 4 7" xfId="4170" xr:uid="{EB11DDC5-DC8C-4F07-B6ED-C40355255DB1}"/>
    <cellStyle name="SAPBEXexcGood2 4 8" xfId="4221" xr:uid="{66C13F01-B457-4400-9B4A-5B39DFDF52FE}"/>
    <cellStyle name="SAPBEXexcGood2 4 9" xfId="8237" xr:uid="{5DE9365C-678B-4006-AAB6-C8C1DCBB2D6D}"/>
    <cellStyle name="SAPBEXexcGood2 5" xfId="945" xr:uid="{387239DB-6CC2-4471-99A5-41E792654035}"/>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3" xfId="3107" xr:uid="{1E1A5D5B-988A-4DF4-B90D-FAD6FDB96D9E}"/>
    <cellStyle name="SAPBEXexcGood2 5 2 3 2" xfId="15881" xr:uid="{C551CC92-6800-4D5D-91D5-C0EDD32D39FD}"/>
    <cellStyle name="SAPBEXexcGood2 5 2 4" xfId="1478" xr:uid="{9C7D1723-6380-4019-9BEB-FC1B17D79921}"/>
    <cellStyle name="SAPBEXexcGood2 5 2 4 2" xfId="17442" xr:uid="{226D93E9-5B85-4CD6-8742-DE6EF2881402}"/>
    <cellStyle name="SAPBEXexcGood2 5 2 5" xfId="3916" xr:uid="{7489C9CB-A222-4900-9045-0A0A11D6FBD7}"/>
    <cellStyle name="SAPBEXexcGood2 5 2 6" xfId="4169" xr:uid="{56A1A79C-DD8E-4819-9BEF-268216EDD394}"/>
    <cellStyle name="SAPBEXexcGood2 5 2 7" xfId="4459" xr:uid="{9FE74532-F01F-43B5-AC1D-143F77011243}"/>
    <cellStyle name="SAPBEXexcGood2 5 2 8" xfId="12667" xr:uid="{7BB430D6-455E-447F-A041-DDA749C8564B}"/>
    <cellStyle name="SAPBEXexcGood2 5 3" xfId="2213" xr:uid="{90E9077E-37E6-4CB6-94B5-BAB6D3B681DF}"/>
    <cellStyle name="SAPBEXexcGood2 5 3 2" xfId="14404" xr:uid="{E25CC35B-F0E6-4D50-AEB2-AD199AE98952}"/>
    <cellStyle name="SAPBEXexcGood2 5 3 3" xfId="9108" xr:uid="{8075AF7B-E686-4E3D-BA4F-E45BA0AAFFFA}"/>
    <cellStyle name="SAPBEXexcGood2 5 3 4" xfId="11258" xr:uid="{24F8FB76-033C-4EB0-8073-8C4A801ADC93}"/>
    <cellStyle name="SAPBEXexcGood2 5 4" xfId="2720" xr:uid="{2A21B119-EBF9-48D7-8C92-E0E22CCCCCB0}"/>
    <cellStyle name="SAPBEXexcGood2 5 4 2" xfId="9762" xr:uid="{2E6D2330-790F-4DB0-9B2A-BFABE38A838C}"/>
    <cellStyle name="SAPBEXexcGood2 5 5" xfId="2336" xr:uid="{A06CE4F9-095A-4762-843F-F9C80691E731}"/>
    <cellStyle name="SAPBEXexcGood2 5 5 2" xfId="13195" xr:uid="{3A07872C-CA06-47DA-927C-BE44A79758DF}"/>
    <cellStyle name="SAPBEXexcGood2 5 6" xfId="2332" xr:uid="{A9CF21F0-62C6-4E36-ABF4-A0B4002C8615}"/>
    <cellStyle name="SAPBEXexcGood2 5 6 2" xfId="12983" xr:uid="{A133CE46-4B8B-4C3C-AABF-6DF58AAD5363}"/>
    <cellStyle name="SAPBEXexcGood2 5 7" xfId="3938" xr:uid="{73838A7B-C0B0-4961-9E3D-8B4A7A822F0F}"/>
    <cellStyle name="SAPBEXexcGood2 5 8" xfId="3259" xr:uid="{DD18D279-3715-4BAD-AE49-389CADD8BB52}"/>
    <cellStyle name="SAPBEXexcGood2 5 9" xfId="7869" xr:uid="{5A8C4AC7-CBE9-44B8-B491-1007115920A7}"/>
    <cellStyle name="SAPBEXexcGood2 6" xfId="969" xr:uid="{7EEBB3E5-18B0-4A8F-A981-4EEF31E084B4}"/>
    <cellStyle name="SAPBEXexcGood2 6 2" xfId="15316" xr:uid="{9C10E909-CB1B-4711-B37B-EF837111AF63}"/>
    <cellStyle name="SAPBEXexcGood2 6 3" xfId="16432" xr:uid="{99AED978-F184-42DE-B2FB-4A5C4F97D3F2}"/>
    <cellStyle name="SAPBEXexcGood2 6 4" xfId="11523" xr:uid="{58084839-8D12-4663-8283-67383C5B05E8}"/>
    <cellStyle name="SAPBEXexcGood2 7" xfId="1044" xr:uid="{8488C05C-6B5F-4644-A771-796DF31B164F}"/>
    <cellStyle name="SAPBEXexcGood2 7 2" xfId="14688" xr:uid="{11E334B1-5A2A-423B-8EE6-DCBA3939C9B7}"/>
    <cellStyle name="SAPBEXexcGood2 7 3" xfId="15411" xr:uid="{880C99DB-6C0F-499F-8C5F-84461B2B09E7}"/>
    <cellStyle name="SAPBEXexcGood2 7 4" xfId="16753" xr:uid="{86A06CCC-CB19-4CCB-AE1F-D47D320F24B9}"/>
    <cellStyle name="SAPBEXexcGood2 7 5" xfId="11893" xr:uid="{E0BDD26E-A5AA-46E0-AA95-CA6418CD7C05}"/>
    <cellStyle name="SAPBEXexcGood2 8" xfId="258" xr:uid="{86C999C5-70EC-463B-B3BD-0BE22F100CCD}"/>
    <cellStyle name="SAPBEXexcGood2 8 2" xfId="1174" xr:uid="{AB1679AF-C807-4BB6-9D01-D9C1E7681DE6}"/>
    <cellStyle name="SAPBEXexcGood2 8 2 2" xfId="2422" xr:uid="{699824C8-A706-4A35-B68B-52DCD093FB20}"/>
    <cellStyle name="SAPBEXexcGood2 8 2 3" xfId="2928" xr:uid="{E838635F-0CB9-4336-8D50-730FB3BA5135}"/>
    <cellStyle name="SAPBEXexcGood2 8 2 4" xfId="2662" xr:uid="{A26C64D6-DA13-4555-B858-BA1A0F41F03F}"/>
    <cellStyle name="SAPBEXexcGood2 8 2 5" xfId="3517" xr:uid="{62F22278-A855-4BDD-9BDB-988879D17A79}"/>
    <cellStyle name="SAPBEXexcGood2 8 2 6" xfId="4134" xr:uid="{B48624D2-BC10-42BE-BFC1-0E89D99A647F}"/>
    <cellStyle name="SAPBEXexcGood2 8 2 7" xfId="4315" xr:uid="{1E343B2B-6B1F-44F6-A48A-D4D7A8805C21}"/>
    <cellStyle name="SAPBEXexcGood2 8 2 8" xfId="13739" xr:uid="{D47FDBF7-C9AF-4BBB-BFDF-1DE2E2E8E03C}"/>
    <cellStyle name="SAPBEXexcGood2 8 3" xfId="1600" xr:uid="{DD25F6EB-1EB8-41A0-B69A-6582584671C6}"/>
    <cellStyle name="SAPBEXexcGood2 8 3 2" xfId="15069" xr:uid="{AB404833-96F8-4518-ADF6-853FFF2220B8}"/>
    <cellStyle name="SAPBEXexcGood2 8 4" xfId="1936" xr:uid="{2F3EDFE7-CD78-4757-95C3-8D041CC77EFB}"/>
    <cellStyle name="SAPBEXexcGood2 8 5" xfId="3253" xr:uid="{506C44EA-072C-445B-B92F-17F2B4A3EAE6}"/>
    <cellStyle name="SAPBEXexcGood2 8 6" xfId="3773" xr:uid="{D0C4735B-2194-45D3-96A3-00AE3BEE6D13}"/>
    <cellStyle name="SAPBEXexcGood2 8 7" xfId="3226" xr:uid="{48CE2BEA-0821-45C5-80EB-E982D1B7494C}"/>
    <cellStyle name="SAPBEXexcGood2 8 8" xfId="3554" xr:uid="{379FFC1E-B9AF-4AA0-A157-8F0FC778434B}"/>
    <cellStyle name="SAPBEXexcGood2 8 9" xfId="10479" xr:uid="{0CCF8BDB-C5F4-43F6-BD13-29BE06523BCA}"/>
    <cellStyle name="SAPBEXexcGood2 9" xfId="1127" xr:uid="{763941A0-726F-4802-AF3F-073F3FBA580A}"/>
    <cellStyle name="SAPBEXexcGood2 9 2" xfId="2375" xr:uid="{6104C60A-00AA-45C1-B121-448135EE36DA}"/>
    <cellStyle name="SAPBEXexcGood2 9 3" xfId="2881" xr:uid="{D9B5CB08-1DD8-4CC0-ADA4-A71AFA1362A4}"/>
    <cellStyle name="SAPBEXexcGood2 9 4" xfId="2191" xr:uid="{FA458C86-64D1-491A-A869-EE5D92CD2872}"/>
    <cellStyle name="SAPBEXexcGood2 9 5" xfId="3640" xr:uid="{178916E1-E913-4FC1-A627-113D245D78A4}"/>
    <cellStyle name="SAPBEXexcGood2 9 6" xfId="4119" xr:uid="{90EEBBD2-7631-4966-A987-EC3874185B1B}"/>
    <cellStyle name="SAPBEXexcGood2 9 7" xfId="3733" xr:uid="{1A52B780-2C9C-4068-8694-A669C427EECF}"/>
    <cellStyle name="SAPBEXexcGood2 9 8" xfId="9198" xr:uid="{13822AF9-999D-4C3D-9D13-64E7DC99E376}"/>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1" xfId="2288" xr:uid="{73C44920-31CE-4982-B02C-3640963AEEB8}"/>
    <cellStyle name="SAPBEXexcGood3 12" xfId="3560" xr:uid="{1231BF86-D330-4384-9E9E-0B75F59413ED}"/>
    <cellStyle name="SAPBEXexcGood3 13" xfId="3650" xr:uid="{6DDD244C-2D5E-466B-87D1-C56CAD110607}"/>
    <cellStyle name="SAPBEXexcGood3 14" xfId="4002" xr:uid="{EB7B640E-C1F2-4EA1-AEDC-C9F33C2B07CF}"/>
    <cellStyle name="SAPBEXexcGood3 15" xfId="3854" xr:uid="{3324AF66-19E5-485F-8DE1-B431DDFFA6C5}"/>
    <cellStyle name="SAPBEXexcGood3 16" xfId="5958" xr:uid="{BD9E84BC-DDED-404A-986A-6472D3B1353B}"/>
    <cellStyle name="SAPBEXexcGood3 17" xfId="7311" xr:uid="{1AB0E2F8-4A56-46E5-B14E-8E515F5235E0}"/>
    <cellStyle name="SAPBEXexcGood3 2" xfId="753" xr:uid="{0F8D629E-7173-427A-B8AA-F7D6E0673A8D}"/>
    <cellStyle name="SAPBEXexcGood3 2 10" xfId="7939" xr:uid="{43C7ED9D-D38B-44F2-8267-146A3A837783}"/>
    <cellStyle name="SAPBEXexcGood3 2 2" xfId="754" xr:uid="{98175E5A-CBFC-4457-806F-257FEB14153B}"/>
    <cellStyle name="SAPBEXexcGood3 2 2 2" xfId="1264" xr:uid="{9DB53BA3-ED5D-49C2-B78B-3D72028E0F4E}"/>
    <cellStyle name="SAPBEXexcGood3 2 2 2 2" xfId="2512" xr:uid="{E4DB74F8-ED90-47B4-B7A3-8B17F8D9D845}"/>
    <cellStyle name="SAPBEXexcGood3 2 2 2 3" xfId="3018" xr:uid="{6C1882B8-97F3-487C-844C-90995545F51F}"/>
    <cellStyle name="SAPBEXexcGood3 2 2 2 4" xfId="2705" xr:uid="{2ABF69BE-C307-4D1B-B8FC-540DC472EBA9}"/>
    <cellStyle name="SAPBEXexcGood3 2 2 2 5" xfId="3715" xr:uid="{6E12AE9C-CBD3-41D5-897B-45D09B50F6FC}"/>
    <cellStyle name="SAPBEXexcGood3 2 2 2 6" xfId="3763" xr:uid="{787E8D98-9886-4024-875C-200A67517495}"/>
    <cellStyle name="SAPBEXexcGood3 2 2 2 7" xfId="3992" xr:uid="{7C5281E8-7968-4265-9D05-0820E6673425}"/>
    <cellStyle name="SAPBEXexcGood3 2 2 2 8" xfId="14839" xr:uid="{342023D3-40B2-4A72-8DDF-E643A1F4F3AE}"/>
    <cellStyle name="SAPBEXexcGood3 2 2 3" xfId="2038" xr:uid="{0432751B-3C59-4F04-978C-9D05E891D695}"/>
    <cellStyle name="SAPBEXexcGood3 2 2 3 2" xfId="15519" xr:uid="{A4317650-ACAD-477E-BEDD-39D686326C6D}"/>
    <cellStyle name="SAPBEXexcGood3 2 2 4" xfId="1743" xr:uid="{56135083-D408-42F4-9085-2333164DA51D}"/>
    <cellStyle name="SAPBEXexcGood3 2 2 4 2" xfId="16915" xr:uid="{08F390F0-8C2C-489E-B7B5-F690A709D29C}"/>
    <cellStyle name="SAPBEXexcGood3 2 2 5" xfId="1902" xr:uid="{2CABCB23-3CA1-426C-A6E9-7C7A5A5C33BB}"/>
    <cellStyle name="SAPBEXexcGood3 2 2 6" xfId="3764" xr:uid="{1B57E791-B3A4-442A-88E0-22A5E51516BF}"/>
    <cellStyle name="SAPBEXexcGood3 2 2 7" xfId="4015" xr:uid="{1CEBD3D8-2D6C-44FE-AA8F-11135DE1FA2E}"/>
    <cellStyle name="SAPBEXexcGood3 2 2 8" xfId="4433" xr:uid="{7AFE82B5-F961-4197-BC18-39655DB44A0C}"/>
    <cellStyle name="SAPBEXexcGood3 2 2 9" xfId="12116" xr:uid="{020FDC09-5949-4BD0-B9F3-D634C940C3F4}"/>
    <cellStyle name="SAPBEXexcGood3 2 3" xfId="1263" xr:uid="{189C62CE-FD7B-4DE0-98DF-3DCED5532F8E}"/>
    <cellStyle name="SAPBEXexcGood3 2 3 2" xfId="2511" xr:uid="{647AA69F-500E-4959-BF8D-02796CCABF66}"/>
    <cellStyle name="SAPBEXexcGood3 2 3 2 2" xfId="13945" xr:uid="{CC58CA74-8FF8-4430-83B1-B9526B0F92FB}"/>
    <cellStyle name="SAPBEXexcGood3 2 3 3" xfId="3017" xr:uid="{80A5E45B-9EBA-4C4E-A0D1-01A885F4BACC}"/>
    <cellStyle name="SAPBEXexcGood3 2 3 3 2" xfId="14731" xr:uid="{AFECC1BA-75EA-43F8-A18A-2145892D0A02}"/>
    <cellStyle name="SAPBEXexcGood3 2 3 4" xfId="2828" xr:uid="{18289F30-7AC5-4CAC-9DFB-321F3C159525}"/>
    <cellStyle name="SAPBEXexcGood3 2 3 5" xfId="3814" xr:uid="{CC46FF11-0EBC-4148-902D-230E468A8BD5}"/>
    <cellStyle name="SAPBEXexcGood3 2 3 6" xfId="2342" xr:uid="{623496C5-AEB5-42F6-9126-68343831FE0F}"/>
    <cellStyle name="SAPBEXexcGood3 2 3 7" xfId="3965" xr:uid="{65F9963B-BB26-4FFC-8984-1946949E8A4C}"/>
    <cellStyle name="SAPBEXexcGood3 2 3 8" xfId="10712" xr:uid="{857EA940-50C8-43EB-92F6-A4AC19F32117}"/>
    <cellStyle name="SAPBEXexcGood3 2 4" xfId="2037" xr:uid="{E1633F01-4266-4B41-B9C2-6F72BE2F4664}"/>
    <cellStyle name="SAPBEXexcGood3 2 4 2" xfId="9832" xr:uid="{F1ACD291-D756-4BF7-95FC-C8E60A2424DB}"/>
    <cellStyle name="SAPBEXexcGood3 2 5" xfId="2186" xr:uid="{7BA63EEA-097B-4A76-ADC4-66FE3B78DDBA}"/>
    <cellStyle name="SAPBEXexcGood3 2 5 2" xfId="13265" xr:uid="{1CC73E72-B74C-4172-B9AE-233A87C8DDA7}"/>
    <cellStyle name="SAPBEXexcGood3 2 6" xfId="1509" xr:uid="{10F36199-AAF3-4031-9344-02C969603E27}"/>
    <cellStyle name="SAPBEXexcGood3 2 6 2" xfId="14495" xr:uid="{1BC4ABAE-C9A0-45D9-AFBC-F4B584BF3A49}"/>
    <cellStyle name="SAPBEXexcGood3 2 7" xfId="3775" xr:uid="{FE01212D-5264-4C70-A803-026C329D0FC7}"/>
    <cellStyle name="SAPBEXexcGood3 2 8" xfId="3238" xr:uid="{BD7BC0BC-FF32-488E-89A7-956EF10FC8A1}"/>
    <cellStyle name="SAPBEXexcGood3 2 9" xfId="4434" xr:uid="{547CCC67-3CFA-4498-B194-82201CBFEAAC}"/>
    <cellStyle name="SAPBEXexcGood3 3" xfId="755" xr:uid="{9C14BA0B-BE4B-470E-9A9D-9A0AD47A4877}"/>
    <cellStyle name="SAPBEXexcGood3 3 10" xfId="8143" xr:uid="{4AABBB1E-AE4D-43A4-A51D-DFB58E1867FC}"/>
    <cellStyle name="SAPBEXexcGood3 3 2" xfId="756" xr:uid="{218E7FE2-E0E8-45A7-94FB-85D69AAD98A1}"/>
    <cellStyle name="SAPBEXexcGood3 3 2 2" xfId="1266" xr:uid="{98EC17B7-E626-444E-8382-4D218FEB1E1B}"/>
    <cellStyle name="SAPBEXexcGood3 3 2 2 2" xfId="2514" xr:uid="{81C99E71-88C4-40ED-8FFB-28C273AB90A9}"/>
    <cellStyle name="SAPBEXexcGood3 3 2 2 3" xfId="3020" xr:uid="{5D494DAF-4BB3-4E1D-A80F-A20F7D96B553}"/>
    <cellStyle name="SAPBEXexcGood3 3 2 2 4" xfId="3132" xr:uid="{10F9C38D-B219-4D17-B786-666E0F21421E}"/>
    <cellStyle name="SAPBEXexcGood3 3 2 2 5" xfId="1520" xr:uid="{821403B3-81B7-40CB-B7FA-A29018FB42DE}"/>
    <cellStyle name="SAPBEXexcGood3 3 2 2 6" xfId="1400" xr:uid="{4DE5CC04-5968-43D5-8A99-A86E1E210B7E}"/>
    <cellStyle name="SAPBEXexcGood3 3 2 2 7" xfId="4480" xr:uid="{0CF4CDBA-DB13-4A50-8405-3F2D3033359C}"/>
    <cellStyle name="SAPBEXexcGood3 3 2 2 8" xfId="14900" xr:uid="{FC5B37FA-4446-408B-9E9E-F3E3EE5EB5AA}"/>
    <cellStyle name="SAPBEXexcGood3 3 2 3" xfId="2040" xr:uid="{00B3FF8F-5A13-425A-9174-B2BB01E82F46}"/>
    <cellStyle name="SAPBEXexcGood3 3 2 3 2" xfId="15627" xr:uid="{3C9A5461-B5CE-4137-ADFF-829AE7C9B3F6}"/>
    <cellStyle name="SAPBEXexcGood3 3 2 4" xfId="1688" xr:uid="{84906A95-5653-4FDF-ACDC-70BD985D2FE5}"/>
    <cellStyle name="SAPBEXexcGood3 3 2 4 2" xfId="17011" xr:uid="{166EA3F2-4D44-4EA0-9D2A-57CF47AA2FCB}"/>
    <cellStyle name="SAPBEXexcGood3 3 2 5" xfId="2742" xr:uid="{48A2ABFC-2C14-48A1-8E09-9B51642877D4}"/>
    <cellStyle name="SAPBEXexcGood3 3 2 6" xfId="3600" xr:uid="{4E1EA1AF-171C-43DD-A2AB-C67918223CC9}"/>
    <cellStyle name="SAPBEXexcGood3 3 2 7" xfId="1797" xr:uid="{FFA47726-5E8F-4D8A-85A1-5AAC70D502E6}"/>
    <cellStyle name="SAPBEXexcGood3 3 2 8" xfId="2235" xr:uid="{D9431DA7-8EFB-48FF-8208-05A97158475D}"/>
    <cellStyle name="SAPBEXexcGood3 3 2 9" xfId="12227" xr:uid="{9D787322-3D0B-4E5C-9FBE-368B927EB544}"/>
    <cellStyle name="SAPBEXexcGood3 3 3" xfId="1265" xr:uid="{18DE6CBC-92BE-471F-9C0E-AD6850657899}"/>
    <cellStyle name="SAPBEXexcGood3 3 3 2" xfId="2513" xr:uid="{D9DBA8FA-2EEE-4F09-8B41-6A6F75F8EFAB}"/>
    <cellStyle name="SAPBEXexcGood3 3 3 2 2" xfId="14055" xr:uid="{29D87A26-431D-4E69-A866-9AC1179C5E4E}"/>
    <cellStyle name="SAPBEXexcGood3 3 3 3" xfId="3019" xr:uid="{DD671CBE-E126-40BC-83CF-BB7BFFCD342E}"/>
    <cellStyle name="SAPBEXexcGood3 3 3 3 2" xfId="13328" xr:uid="{04093BBF-AF68-4E97-80E6-EF74268C1467}"/>
    <cellStyle name="SAPBEXexcGood3 3 3 4" xfId="1732" xr:uid="{89FBE12C-3C1F-4EAD-BF62-3FE6A0451D84}"/>
    <cellStyle name="SAPBEXexcGood3 3 3 5" xfId="3786" xr:uid="{DBCA1CA0-4891-4598-B7D0-106BF94584DC}"/>
    <cellStyle name="SAPBEXexcGood3 3 3 6" xfId="3641" xr:uid="{3088054F-84CA-4376-9801-3AA18DA6E9F3}"/>
    <cellStyle name="SAPBEXexcGood3 3 3 7" xfId="4296" xr:uid="{56943D7B-16C6-4FFA-9C66-3F20DCFF84AB}"/>
    <cellStyle name="SAPBEXexcGood3 3 3 8" xfId="10824" xr:uid="{93677476-4FED-4353-AE0D-8201AAB82ABF}"/>
    <cellStyle name="SAPBEXexcGood3 3 4" xfId="2039" xr:uid="{16F7C1BB-A114-4758-825E-2800D1F35C9E}"/>
    <cellStyle name="SAPBEXexcGood3 3 4 2" xfId="10036" xr:uid="{15AD51D2-EAFA-47D2-9210-A2BDDBD4AF00}"/>
    <cellStyle name="SAPBEXexcGood3 3 5" xfId="1687" xr:uid="{CF764BD2-BD68-452B-9F53-5C52E37FB513}"/>
    <cellStyle name="SAPBEXexcGood3 3 5 2" xfId="13430" xr:uid="{BD01A9DE-5037-4AAB-8823-66DC7A133875}"/>
    <cellStyle name="SAPBEXexcGood3 3 6" xfId="2311" xr:uid="{D2CABD90-5158-421B-AB47-D9A8375C1521}"/>
    <cellStyle name="SAPBEXexcGood3 3 6 2" xfId="12989" xr:uid="{8CDE6A16-375F-493E-90CB-1974431F5961}"/>
    <cellStyle name="SAPBEXexcGood3 3 7" xfId="3296" xr:uid="{45887566-1D4D-4459-80F3-0CB5661F6A9E}"/>
    <cellStyle name="SAPBEXexcGood3 3 8" xfId="4197" xr:uid="{4AC95AB7-353F-4D07-9ECC-AE9FB709A5A7}"/>
    <cellStyle name="SAPBEXexcGood3 3 9" xfId="4309" xr:uid="{B310B86D-46FD-479C-9DDB-8537B7C53249}"/>
    <cellStyle name="SAPBEXexcGood3 4" xfId="757" xr:uid="{33C90E14-B8AA-4C32-9364-D2A04ECBE23E}"/>
    <cellStyle name="SAPBEXexcGood3 4 2" xfId="1267" xr:uid="{1CBF595A-C4F1-4365-B49F-DC8EA2200D9B}"/>
    <cellStyle name="SAPBEXexcGood3 4 2 2" xfId="2515" xr:uid="{CE3C47F4-9EE5-433A-8F23-42F501B77B65}"/>
    <cellStyle name="SAPBEXexcGood3 4 2 2 2" xfId="15021" xr:uid="{7B2C661D-6001-4CBF-BEFC-4CB5EBA81DE1}"/>
    <cellStyle name="SAPBEXexcGood3 4 2 3" xfId="3021" xr:uid="{60ECC309-4FBD-430A-9E7F-8554A8EDEE19}"/>
    <cellStyle name="SAPBEXexcGood3 4 2 3 2" xfId="15795" xr:uid="{0668EA2D-798D-4146-9037-694C4E7EA41D}"/>
    <cellStyle name="SAPBEXexcGood3 4 2 4" xfId="1773" xr:uid="{4ECA4A46-3659-42BE-A701-2ACCDF2FF9DB}"/>
    <cellStyle name="SAPBEXexcGood3 4 2 4 2" xfId="17268" xr:uid="{4245E75D-8B13-43DA-A089-760C61D4CCCB}"/>
    <cellStyle name="SAPBEXexcGood3 4 2 5" xfId="3844" xr:uid="{8778239D-ADCD-49B2-9A18-C15DE0F7AA43}"/>
    <cellStyle name="SAPBEXexcGood3 4 2 6" xfId="4082" xr:uid="{B5818B46-F0C3-4650-BC29-E46DFF7246AB}"/>
    <cellStyle name="SAPBEXexcGood3 4 2 7" xfId="4422" xr:uid="{65198591-D6F0-4BBF-BBC9-542CCB9AC76A}"/>
    <cellStyle name="SAPBEXexcGood3 4 2 8" xfId="12484" xr:uid="{FA4C50E2-B93B-4358-9193-908B38FC50F6}"/>
    <cellStyle name="SAPBEXexcGood3 4 3" xfId="2041" xr:uid="{F5ED273E-074B-4E6D-8675-723DD46D7D81}"/>
    <cellStyle name="SAPBEXexcGood3 4 3 2" xfId="14269" xr:uid="{3D6AAB1F-6CF9-4E70-AF84-E2CE95463338}"/>
    <cellStyle name="SAPBEXexcGood3 4 3 3" xfId="14937" xr:uid="{9E8EFF92-A8A3-4182-BE4D-1CF938133D90}"/>
    <cellStyle name="SAPBEXexcGood3 4 3 4" xfId="11082" xr:uid="{38C5EA59-7CFB-4854-B106-7A14E82F655C}"/>
    <cellStyle name="SAPBEXexcGood3 4 4" xfId="1689" xr:uid="{129BD627-90DD-4F59-AE85-33C04E8E9AEC}"/>
    <cellStyle name="SAPBEXexcGood3 4 4 2" xfId="9909" xr:uid="{25E1769E-FDD3-484B-9146-06AEC8BBB514}"/>
    <cellStyle name="SAPBEXexcGood3 4 5" xfId="1906" xr:uid="{53A912F5-CF23-4CA3-A846-D7F560BB68E0}"/>
    <cellStyle name="SAPBEXexcGood3 4 5 2" xfId="13335" xr:uid="{50FE9C95-FB59-49FC-BFDD-75189B58F5EF}"/>
    <cellStyle name="SAPBEXexcGood3 4 6" xfId="3177" xr:uid="{86977F8C-F46E-435D-A2F9-845FF41433CE}"/>
    <cellStyle name="SAPBEXexcGood3 4 6 2" xfId="13858" xr:uid="{435FC91C-D468-47BB-BB62-AC0C4388FA3A}"/>
    <cellStyle name="SAPBEXexcGood3 4 7" xfId="4177" xr:uid="{AEB6942C-5E23-4CF8-9750-B170C7B17F78}"/>
    <cellStyle name="SAPBEXexcGood3 4 8" xfId="4486" xr:uid="{AEEF093B-864C-437B-AFBF-A4530D079CA1}"/>
    <cellStyle name="SAPBEXexcGood3 4 9" xfId="8016" xr:uid="{5CE5D3E1-3CC5-42B0-8934-E6F127A9C32F}"/>
    <cellStyle name="SAPBEXexcGood3 5" xfId="946" xr:uid="{BF5ED8FA-7DC7-4880-8796-AC0B6EDF8C65}"/>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3" xfId="3108" xr:uid="{43CAA666-ECDB-4E32-B96D-64361B3EFC91}"/>
    <cellStyle name="SAPBEXexcGood3 5 2 3 2" xfId="15882" xr:uid="{736CD666-D6E5-48DD-8BDD-C0177CFA0A76}"/>
    <cellStyle name="SAPBEXexcGood3 5 2 4" xfId="3267" xr:uid="{EC087855-CE89-4BED-A899-E95EBB1BB262}"/>
    <cellStyle name="SAPBEXexcGood3 5 2 4 2" xfId="17443" xr:uid="{DB3D94CC-A168-401E-B1C9-5DC788CBB932}"/>
    <cellStyle name="SAPBEXexcGood3 5 2 5" xfId="3221" xr:uid="{E604B79C-481D-463B-A134-814274FFD7EE}"/>
    <cellStyle name="SAPBEXexcGood3 5 2 6" xfId="3888" xr:uid="{77C0106D-9167-41C3-9EFF-E1D957B923AF}"/>
    <cellStyle name="SAPBEXexcGood3 5 2 7" xfId="4382" xr:uid="{1A37F2D7-88C9-4099-8574-7E0849157340}"/>
    <cellStyle name="SAPBEXexcGood3 5 2 8" xfId="12668" xr:uid="{BA93CAE9-1FB6-4065-AE1E-B115633CBB14}"/>
    <cellStyle name="SAPBEXexcGood3 5 3" xfId="2214" xr:uid="{A8B84F62-F7C4-461E-BC4F-D950E51AF277}"/>
    <cellStyle name="SAPBEXexcGood3 5 3 2" xfId="14405" xr:uid="{C492E5FB-1416-43A8-90B9-4BF1C462390A}"/>
    <cellStyle name="SAPBEXexcGood3 5 3 3" xfId="9109" xr:uid="{5F3446F3-8603-43D2-824B-BDF6A586821D}"/>
    <cellStyle name="SAPBEXexcGood3 5 3 4" xfId="11259" xr:uid="{D6F6FC37-A466-44B0-B676-10A227597C1F}"/>
    <cellStyle name="SAPBEXexcGood3 5 4" xfId="2721" xr:uid="{F8BA27FD-097A-48FE-972D-2C96C4EF5DDC}"/>
    <cellStyle name="SAPBEXexcGood3 5 4 2" xfId="10283" xr:uid="{A62F6FFC-1CB7-49A0-BF5F-A55A046A680F}"/>
    <cellStyle name="SAPBEXexcGood3 5 5" xfId="1818" xr:uid="{B1FC046B-0D0A-4F7E-9FBB-A583369C0036}"/>
    <cellStyle name="SAPBEXexcGood3 5 5 2" xfId="13639" xr:uid="{CDB5BEBF-7798-4FDD-BB83-C8A0F2B31691}"/>
    <cellStyle name="SAPBEXexcGood3 5 6" xfId="3877" xr:uid="{E879D5D1-421E-4834-B61B-CD7E97D38360}"/>
    <cellStyle name="SAPBEXexcGood3 5 6 2" xfId="13847" xr:uid="{4A1F1F0D-366E-4EA1-8DD2-DD34590B6DE5}"/>
    <cellStyle name="SAPBEXexcGood3 5 7" xfId="3834" xr:uid="{ED16FE34-D73B-4589-B39E-7899925A80FC}"/>
    <cellStyle name="SAPBEXexcGood3 5 8" xfId="4446" xr:uid="{F81A01B4-9B50-4B32-8815-84979CD578BF}"/>
    <cellStyle name="SAPBEXexcGood3 5 9" xfId="8393" xr:uid="{4D09E067-7813-4602-BB75-9895431429F4}"/>
    <cellStyle name="SAPBEXexcGood3 6" xfId="970" xr:uid="{B89A6F66-467B-4A13-8E06-EB8AAF340A60}"/>
    <cellStyle name="SAPBEXexcGood3 6 2" xfId="15317" xr:uid="{6BAE0C24-54B7-4177-8F07-1EDBA04E8CF5}"/>
    <cellStyle name="SAPBEXexcGood3 6 3" xfId="16433" xr:uid="{38F9FFA2-7EEC-4C1C-9B9E-F4A1FC8C724F}"/>
    <cellStyle name="SAPBEXexcGood3 6 4" xfId="11524" xr:uid="{5892A12E-10CC-410E-86E3-118797F600A6}"/>
    <cellStyle name="SAPBEXexcGood3 7" xfId="1043" xr:uid="{18A5171E-3AE4-42D8-B8EE-B305954840B3}"/>
    <cellStyle name="SAPBEXexcGood3 7 2" xfId="14689" xr:uid="{E5B9639B-276A-4E94-9D89-34BAA900A93F}"/>
    <cellStyle name="SAPBEXexcGood3 7 3" xfId="15412" xr:uid="{FA2AEAE6-A592-480A-ADE2-904862F351AB}"/>
    <cellStyle name="SAPBEXexcGood3 7 4" xfId="16754" xr:uid="{92164A12-9D3F-49C8-AE16-A54F56E41772}"/>
    <cellStyle name="SAPBEXexcGood3 7 5" xfId="11894" xr:uid="{FF81C0E3-5AD8-47BD-A87C-E52CE6D53708}"/>
    <cellStyle name="SAPBEXexcGood3 8" xfId="259" xr:uid="{C84CA26D-4422-4921-B372-B5D293697C56}"/>
    <cellStyle name="SAPBEXexcGood3 8 2" xfId="1175" xr:uid="{F61EA5C4-F487-4D7A-843D-49FDC4E18300}"/>
    <cellStyle name="SAPBEXexcGood3 8 2 2" xfId="2423" xr:uid="{51749FE5-B411-4210-9363-143C99A91A49}"/>
    <cellStyle name="SAPBEXexcGood3 8 2 3" xfId="2929" xr:uid="{F8E8F3A3-1B24-4EED-A7D8-A75207A12C80}"/>
    <cellStyle name="SAPBEXexcGood3 8 2 4" xfId="2314" xr:uid="{3A142593-8ECA-4848-A3B2-91E6E511FE68}"/>
    <cellStyle name="SAPBEXexcGood3 8 2 5" xfId="3485" xr:uid="{42FB92C9-1811-4ED9-8E9B-4CD70E544DB8}"/>
    <cellStyle name="SAPBEXexcGood3 8 2 6" xfId="4122" xr:uid="{347A0268-37CC-491F-8FC8-F26F05AA071D}"/>
    <cellStyle name="SAPBEXexcGood3 8 2 7" xfId="4285" xr:uid="{561557D4-CEFC-4CE6-88D0-6C835E830EDA}"/>
    <cellStyle name="SAPBEXexcGood3 8 2 8" xfId="13740" xr:uid="{6CC4779B-FC1C-488D-A18E-014E06A8E60A}"/>
    <cellStyle name="SAPBEXexcGood3 8 3" xfId="1601" xr:uid="{413EEE03-87D2-4942-BA00-D1A1D31F2716}"/>
    <cellStyle name="SAPBEXexcGood3 8 3 2" xfId="13159" xr:uid="{427A7BCA-1E1E-482B-BF5D-61F8913A61FE}"/>
    <cellStyle name="SAPBEXexcGood3 8 4" xfId="1935" xr:uid="{F1DCA480-CFFE-44CC-8919-C987480D67B8}"/>
    <cellStyle name="SAPBEXexcGood3 8 5" xfId="3555" xr:uid="{F97E4CB7-30AE-4A91-94DA-56BDCF5F0D68}"/>
    <cellStyle name="SAPBEXexcGood3 8 6" xfId="3130" xr:uid="{FB4A2FF3-2E14-4A72-B5AD-1FCF81A4C6AC}"/>
    <cellStyle name="SAPBEXexcGood3 8 7" xfId="3545" xr:uid="{BA030844-A47F-448C-83C0-EF018C89047E}"/>
    <cellStyle name="SAPBEXexcGood3 8 8" xfId="4069" xr:uid="{9D624E92-0EF8-4EDE-A13A-46C64194E4D9}"/>
    <cellStyle name="SAPBEXexcGood3 8 9" xfId="10480" xr:uid="{4A84E919-3B43-4BE0-9810-6C014F9C14F4}"/>
    <cellStyle name="SAPBEXexcGood3 9" xfId="1128" xr:uid="{7BB20989-4056-43D0-8799-9BE0DD48C590}"/>
    <cellStyle name="SAPBEXexcGood3 9 2" xfId="2376" xr:uid="{8D7AF4F8-C6F1-4DC5-A9D9-B19FFF249932}"/>
    <cellStyle name="SAPBEXexcGood3 9 3" xfId="2882" xr:uid="{009C18B0-4D25-44B8-9397-B862A5CEC56E}"/>
    <cellStyle name="SAPBEXexcGood3 9 4" xfId="1627" xr:uid="{1EE6CC95-49D7-4D26-A9D3-027D1E8ED091}"/>
    <cellStyle name="SAPBEXexcGood3 9 5" xfId="3150" xr:uid="{877E98AE-68B0-45F2-90D1-C7C3613D6AFE}"/>
    <cellStyle name="SAPBEXexcGood3 9 6" xfId="3808" xr:uid="{B0826960-1814-4E8E-8F82-7F31ED6219C7}"/>
    <cellStyle name="SAPBEXexcGood3 9 7" xfId="4453" xr:uid="{D89A79C7-F68E-4729-AD70-8853A6CB8ECE}"/>
    <cellStyle name="SAPBEXexcGood3 9 8" xfId="9199" xr:uid="{242BD56F-B487-42EF-9BB6-B2B902DF36BD}"/>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1" xfId="8964" xr:uid="{4EA6BEC9-424A-4E3C-8CBE-AF53CF4FD7FE}"/>
    <cellStyle name="SAPBEXfilterDrill 12" xfId="7312" xr:uid="{7C654ED7-2A0B-4A32-84B0-8010F6E71E56}"/>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3" xfId="15520" xr:uid="{B85D7EDB-ED78-4E92-B7FF-3B6B74C5E5EF}"/>
    <cellStyle name="SAPBEXfilterDrill 2 2 4" xfId="16916" xr:uid="{E51F6529-0BA7-4B8F-BEF4-6264BD55196C}"/>
    <cellStyle name="SAPBEXfilterDrill 2 2 5" xfId="12117" xr:uid="{4BF4A426-36EF-4077-A19C-CCC3D1F6CFC2}"/>
    <cellStyle name="SAPBEXfilterDrill 2 3" xfId="10713" xr:uid="{F4956219-30E4-4144-A119-1CF556A8B50E}"/>
    <cellStyle name="SAPBEXfilterDrill 2 3 2" xfId="13946" xr:uid="{4FC74A9B-E157-4BA4-ABD0-F8B5CFFB93D1}"/>
    <cellStyle name="SAPBEXfilterDrill 2 3 3" xfId="13054" xr:uid="{F3A930DC-67F2-4EAD-BE92-665D0FDA23CD}"/>
    <cellStyle name="SAPBEXfilterDrill 2 4" xfId="9831" xr:uid="{465D8E52-3074-4012-8E53-912ACE7C859F}"/>
    <cellStyle name="SAPBEXfilterDrill 2 5" xfId="13264" xr:uid="{D86938C8-FB65-408D-BF1F-0529638E386C}"/>
    <cellStyle name="SAPBEXfilterDrill 2 6" xfId="15137" xr:uid="{35942251-828B-46C6-B48F-3937D88E29AA}"/>
    <cellStyle name="SAPBEXfilterDrill 2 7" xfId="7938" xr:uid="{38F61CF2-445C-43F4-B88E-7DA7B43AB446}"/>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3" xfId="15628" xr:uid="{D023739B-7939-4C7E-AC82-B25A1489B358}"/>
    <cellStyle name="SAPBEXfilterDrill 3 2 4" xfId="17012" xr:uid="{C8639E5E-3313-4674-B85B-7B0F1FF9834E}"/>
    <cellStyle name="SAPBEXfilterDrill 3 2 5" xfId="12228" xr:uid="{C526973E-E12E-4EED-AF35-3CEB7EC6621B}"/>
    <cellStyle name="SAPBEXfilterDrill 3 3" xfId="10825" xr:uid="{CB42A502-7A41-499C-9FD5-D6016B5AECD7}"/>
    <cellStyle name="SAPBEXfilterDrill 3 3 2" xfId="14056" xr:uid="{F87FB692-54CD-495F-A283-533B0A298D40}"/>
    <cellStyle name="SAPBEXfilterDrill 3 3 3" xfId="14577" xr:uid="{0931A9BF-CCDB-494E-AEDC-121F4485C317}"/>
    <cellStyle name="SAPBEXfilterDrill 3 4" xfId="10254" xr:uid="{09AE7E01-5364-4BB4-AAA1-920C6263759F}"/>
    <cellStyle name="SAPBEXfilterDrill 3 5" xfId="13610" xr:uid="{C61FDB03-AB22-4CA5-A4A2-8AF20E77D159}"/>
    <cellStyle name="SAPBEXfilterDrill 3 6" xfId="14169" xr:uid="{06FD35FC-E5F4-4EF6-B8DF-6B70F7B6067B}"/>
    <cellStyle name="SAPBEXfilterDrill 3 7" xfId="8364" xr:uid="{E80A01F7-5764-46E7-90B6-582013CCE6C6}"/>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3" xfId="15796" xr:uid="{49573263-6F21-41C5-AF64-8E3717C449BB}"/>
    <cellStyle name="SAPBEXfilterDrill 4 2 4" xfId="17269" xr:uid="{ABE6B799-08EB-4605-B21C-BC6E4E549D2D}"/>
    <cellStyle name="SAPBEXfilterDrill 4 3" xfId="11083" xr:uid="{CF0C605F-BC1E-4E1C-95A7-CDBC062F9979}"/>
    <cellStyle name="SAPBEXfilterDrill 4 3 2" xfId="14270" xr:uid="{D82A379D-4CFC-4038-8D37-2780FD86EE0B}"/>
    <cellStyle name="SAPBEXfilterDrill 4 3 3" xfId="13089" xr:uid="{7E9C785B-1924-458C-A8FF-A6A1B5572201}"/>
    <cellStyle name="SAPBEXfilterDrill 4 4" xfId="10128" xr:uid="{D88C7DFD-155A-4573-AFBE-1DE11C97075F}"/>
    <cellStyle name="SAPBEXfilterDrill 4 5" xfId="13522" xr:uid="{03BE9DF0-812D-468A-93CD-1B64A74FD6B6}"/>
    <cellStyle name="SAPBEXfilterDrill 4 6" xfId="13574" xr:uid="{69D51148-DEFA-40A7-93C4-3A4233335E6A}"/>
    <cellStyle name="SAPBEXfilterDrill 4 7" xfId="8236" xr:uid="{69861246-4885-4C38-9AA9-F7247EBFAE69}"/>
    <cellStyle name="SAPBEXfilterDrill 5" xfId="947" xr:uid="{E141C27F-767D-4716-B2C4-062BCE7EEB3E}"/>
    <cellStyle name="SAPBEXfilterDrill 5 2" xfId="1355" xr:uid="{3CF63FF4-0D3B-475B-88A1-E7365714D5FA}"/>
    <cellStyle name="SAPBEXfilterDrill 5 2 2" xfId="2603" xr:uid="{500E0774-310A-4CD6-95F5-581DE5E60E93}"/>
    <cellStyle name="SAPBEXfilterDrill 5 2 2 2" xfId="15106" xr:uid="{0C6CE2EE-88C3-43B8-9FAE-78C280B92FAD}"/>
    <cellStyle name="SAPBEXfilterDrill 5 2 3" xfId="3109" xr:uid="{A04638A7-4096-4E84-833B-9B0AC68079A2}"/>
    <cellStyle name="SAPBEXfilterDrill 5 2 3 2" xfId="15883" xr:uid="{D4177F01-1A1E-47BF-BABD-4E7199735836}"/>
    <cellStyle name="SAPBEXfilterDrill 5 2 4" xfId="3196" xr:uid="{B8C9171C-8AF0-4214-B7F4-EA4DB1E97331}"/>
    <cellStyle name="SAPBEXfilterDrill 5 2 4 2" xfId="17444" xr:uid="{0A7264A5-10C9-4618-971A-A63BB9439A2E}"/>
    <cellStyle name="SAPBEXfilterDrill 5 2 5" xfId="3632" xr:uid="{FFD4F9B1-0A32-4E3B-9B30-2624D4813165}"/>
    <cellStyle name="SAPBEXfilterDrill 5 2 6" xfId="2238" xr:uid="{26DB6BFE-BD97-4748-80BF-F8183CA83A74}"/>
    <cellStyle name="SAPBEXfilterDrill 5 2 7" xfId="4429" xr:uid="{DCCB87A5-DDE9-4566-BBBD-D21E72A77D95}"/>
    <cellStyle name="SAPBEXfilterDrill 5 2 8" xfId="12669" xr:uid="{69ABF2FF-98F1-4DCA-BDA6-E47017F70C08}"/>
    <cellStyle name="SAPBEXfilterDrill 5 3" xfId="2215" xr:uid="{C200DC6B-4BC4-4A6F-A737-93BB8677E190}"/>
    <cellStyle name="SAPBEXfilterDrill 5 3 2" xfId="14406" xr:uid="{FB7877C6-7CB3-4E24-A6E3-E2355CF2AB87}"/>
    <cellStyle name="SAPBEXfilterDrill 5 3 3" xfId="9110" xr:uid="{6D3FCC13-56F9-484A-8CA0-A538AF4DAF83}"/>
    <cellStyle name="SAPBEXfilterDrill 5 3 4" xfId="11260" xr:uid="{14943693-B6B3-4D81-B78F-C16657ACAE7D}"/>
    <cellStyle name="SAPBEXfilterDrill 5 4" xfId="2722" xr:uid="{3E583522-112C-47B0-8944-27ECB8157622}"/>
    <cellStyle name="SAPBEXfilterDrill 5 4 2" xfId="9763" xr:uid="{44632888-DB89-4291-BE0C-0B2ABA5D74A4}"/>
    <cellStyle name="SAPBEXfilterDrill 5 5" xfId="3289" xr:uid="{238FFF38-F6EA-40EA-8898-1B19520537C7}"/>
    <cellStyle name="SAPBEXfilterDrill 5 5 2" xfId="13196" xr:uid="{5DDCE719-EE18-48A9-A8AA-6ECDA36EF210}"/>
    <cellStyle name="SAPBEXfilterDrill 5 6" xfId="2786" xr:uid="{1A980818-0C24-4551-B736-F9FD4332ADD3}"/>
    <cellStyle name="SAPBEXfilterDrill 5 6 2" xfId="9036" xr:uid="{7CE63AE4-5364-473B-9DAB-44522EF90C47}"/>
    <cellStyle name="SAPBEXfilterDrill 5 7" xfId="3145" xr:uid="{151FB6DD-F10B-43E0-89E6-DF47FB9280A8}"/>
    <cellStyle name="SAPBEXfilterDrill 5 8" xfId="3691" xr:uid="{A9ADC417-B9D0-4230-8976-4C3AB16D013A}"/>
    <cellStyle name="SAPBEXfilterDrill 5 9" xfId="7870" xr:uid="{3EF94FC0-77EC-4EC0-9B27-AFB465753286}"/>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3" xfId="15719" xr:uid="{3E0A2C6B-B3DE-4A5F-B36C-1439FE3BEBB1}"/>
    <cellStyle name="SAPBEXfilterDrill 6 2 4" xfId="17192" xr:uid="{37AD2F18-5A29-4D8E-B6AD-5B6F535D32D7}"/>
    <cellStyle name="SAPBEXfilterDrill 6 3" xfId="14193" xr:uid="{D1C332E8-1C1F-42FD-8639-EA4A37A3AE5D}"/>
    <cellStyle name="SAPBEXfilterDrill 6 4" xfId="14573" xr:uid="{00131767-58C0-4AB6-A37D-E7D67EE9259F}"/>
    <cellStyle name="SAPBEXfilterDrill 6 5" xfId="11006" xr:uid="{EEF27641-47E9-487C-BA10-9FB9D5690217}"/>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2" xfId="1176" xr:uid="{E9AEEE6B-EB65-4BF8-895A-B4EAA5BA78DC}"/>
    <cellStyle name="SAPBEXfilterDrill 8 2 2" xfId="2424" xr:uid="{EEA700EE-5D6F-4389-ACFF-C382F05CCC2A}"/>
    <cellStyle name="SAPBEXfilterDrill 8 2 3" xfId="2930" xr:uid="{057F4CD4-4EE1-453B-9A92-081F8E27D7A6}"/>
    <cellStyle name="SAPBEXfilterDrill 8 2 4" xfId="1954" xr:uid="{8D86A8C6-75FF-420E-B99F-47BCFCF0B097}"/>
    <cellStyle name="SAPBEXfilterDrill 8 2 5" xfId="3489" xr:uid="{F0EE7EE0-5D40-4D9B-BD78-0B9AAFB4E12F}"/>
    <cellStyle name="SAPBEXfilterDrill 8 2 6" xfId="4129" xr:uid="{2EEB9281-B35B-4AC2-A5CB-AB02F46E3CC1}"/>
    <cellStyle name="SAPBEXfilterDrill 8 2 7" xfId="4455" xr:uid="{43FC7BDA-7E92-48B2-B162-6F9BA31B3D0D}"/>
    <cellStyle name="SAPBEXfilterDrill 8 2 8" xfId="14690" xr:uid="{20C134B0-4D6D-4CF3-8C4F-6E7B4EBB240B}"/>
    <cellStyle name="SAPBEXfilterDrill 8 3" xfId="1602" xr:uid="{64CECAAB-C82C-4DD9-9A24-0B2AAA8A5EC6}"/>
    <cellStyle name="SAPBEXfilterDrill 8 3 2" xfId="15413" xr:uid="{60E60E68-9197-4F14-BDEF-2258463D0B8C}"/>
    <cellStyle name="SAPBEXfilterDrill 8 4" xfId="1934" xr:uid="{8B6EB16B-F6B6-436D-B297-0BC47F1850D9}"/>
    <cellStyle name="SAPBEXfilterDrill 8 4 2" xfId="16755" xr:uid="{7BB20A10-590D-4921-AC01-AFBC307A3013}"/>
    <cellStyle name="SAPBEXfilterDrill 8 5" xfId="3233" xr:uid="{B9DD6D4E-6F32-41E4-BA7B-E90F95F886BD}"/>
    <cellStyle name="SAPBEXfilterDrill 8 6" xfId="3501" xr:uid="{1C1D3EDE-B01D-4256-A128-9F07446919B1}"/>
    <cellStyle name="SAPBEXfilterDrill 8 7" xfId="3240" xr:uid="{7D2FCA34-3484-472D-84F5-8BE3F8C18618}"/>
    <cellStyle name="SAPBEXfilterDrill 8 8" xfId="3716" xr:uid="{C4E71547-C091-4E0B-A284-350943657DD5}"/>
    <cellStyle name="SAPBEXfilterDrill 8 9" xfId="11895" xr:uid="{1C5040C6-A1FC-4A68-AC43-DFFF13B28CC2}"/>
    <cellStyle name="SAPBEXfilterDrill 9" xfId="5959" xr:uid="{292A421D-F4FA-4CAA-AABD-7970D908D30B}"/>
    <cellStyle name="SAPBEXfilterDrill 9 2" xfId="13741" xr:uid="{329A4FB1-1B74-4A60-A954-3467E0899DA3}"/>
    <cellStyle name="SAPBEXfilterDrill 9 3" xfId="12965" xr:uid="{819A0105-BF13-4B5D-B425-737D993325E3}"/>
    <cellStyle name="SAPBEXfilterDrill 9 4" xfId="10481" xr:uid="{831C702A-330C-45BA-831F-61E35A381393}"/>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1" xfId="8965" xr:uid="{B88391C8-7ECF-4C35-B587-5291F147104C}"/>
    <cellStyle name="SAPBEXfilterItem 12" xfId="7313" xr:uid="{D05728B3-7C2F-4379-9B36-093F182E0804}"/>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3" xfId="15521" xr:uid="{73C3EC16-7AA2-4E45-962C-97FDF616F4AE}"/>
    <cellStyle name="SAPBEXfilterItem 2 2 4" xfId="16917" xr:uid="{9755679D-DCE9-49A5-8A8E-61B8F158804E}"/>
    <cellStyle name="SAPBEXfilterItem 2 2 5" xfId="12118" xr:uid="{56316AAA-BB7E-4C51-9109-6B4DB8D6504B}"/>
    <cellStyle name="SAPBEXfilterItem 2 3" xfId="10714" xr:uid="{EA5435CF-0AE5-40C8-9E35-F203703EEBAC}"/>
    <cellStyle name="SAPBEXfilterItem 2 3 2" xfId="13947" xr:uid="{6E000E8D-8BCD-40D3-9596-4E8F97401C52}"/>
    <cellStyle name="SAPBEXfilterItem 2 3 3" xfId="14360" xr:uid="{AD076540-227B-4D5E-95F3-DA0709411C56}"/>
    <cellStyle name="SAPBEXfilterItem 2 4" xfId="9830" xr:uid="{C93B55A8-B12D-44AA-8CCD-31C8D145E7C8}"/>
    <cellStyle name="SAPBEXfilterItem 2 5" xfId="13263" xr:uid="{39632C44-57F5-4C87-A22C-34EB2FD5EAA2}"/>
    <cellStyle name="SAPBEXfilterItem 2 6" xfId="12985" xr:uid="{13D9A57C-07C9-48B8-BD3B-D919BB9CE757}"/>
    <cellStyle name="SAPBEXfilterItem 2 7" xfId="7937" xr:uid="{05A1ECFD-3047-4732-9EE7-272D7B416F0E}"/>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3" xfId="15629" xr:uid="{CB5247D7-FEE8-4F97-8F37-4BC29CFF51BC}"/>
    <cellStyle name="SAPBEXfilterItem 3 2 4" xfId="17013" xr:uid="{194F666E-C909-4548-97E1-E79B5E98096A}"/>
    <cellStyle name="SAPBEXfilterItem 3 2 5" xfId="12229" xr:uid="{3412C75F-9E53-47E7-89E4-D983E9F441C8}"/>
    <cellStyle name="SAPBEXfilterItem 3 3" xfId="10826" xr:uid="{E8B416AC-6BBA-4085-B032-7E503E097B84}"/>
    <cellStyle name="SAPBEXfilterItem 3 3 2" xfId="14057" xr:uid="{7B78C960-E9BE-46E1-A6AD-AC101E13DADD}"/>
    <cellStyle name="SAPBEXfilterItem 3 3 3" xfId="15216" xr:uid="{1470CF72-CB8A-4C82-A4FE-F140185192CA}"/>
    <cellStyle name="SAPBEXfilterItem 3 4" xfId="10037" xr:uid="{1143C9EF-D912-48AD-AC1C-F9DC47AF0279}"/>
    <cellStyle name="SAPBEXfilterItem 3 5" xfId="13431" xr:uid="{19F5BE48-1E71-4720-B5A9-C68C43093B16}"/>
    <cellStyle name="SAPBEXfilterItem 3 6" xfId="14489" xr:uid="{84B8668F-80C9-46B0-AD09-9D92CA2A8BA6}"/>
    <cellStyle name="SAPBEXfilterItem 3 7" xfId="8144" xr:uid="{9A7290F9-9A79-423B-84BA-4B9E5F17BDF2}"/>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3" xfId="15797" xr:uid="{1A15CDEE-9650-4BD0-8367-63F316344EE1}"/>
    <cellStyle name="SAPBEXfilterItem 4 2 4" xfId="17270" xr:uid="{BB9B12D0-42C8-4795-883E-45B881CE1D4F}"/>
    <cellStyle name="SAPBEXfilterItem 4 3" xfId="11084" xr:uid="{13A5F858-5AEA-4BD4-B445-C912C870E239}"/>
    <cellStyle name="SAPBEXfilterItem 4 3 2" xfId="14271" xr:uid="{8A665526-EC35-43AC-B900-271581D98E29}"/>
    <cellStyle name="SAPBEXfilterItem 4 3 3" xfId="13820" xr:uid="{DE8A4E4A-A5CD-403A-8769-7773B2C30271}"/>
    <cellStyle name="SAPBEXfilterItem 4 4" xfId="9908" xr:uid="{2A887104-BA70-4E16-82C7-706006D4448F}"/>
    <cellStyle name="SAPBEXfilterItem 4 5" xfId="13334" xr:uid="{F5CBFC46-CFC7-4B5E-B830-7553B35128EB}"/>
    <cellStyle name="SAPBEXfilterItem 4 6" xfId="13124" xr:uid="{96D4F2DF-2D90-407B-A2AF-50EBC8E4CCBD}"/>
    <cellStyle name="SAPBEXfilterItem 4 7" xfId="8015" xr:uid="{E9C3A84A-D031-4B4B-B843-A052BB9D913D}"/>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3" xfId="15884" xr:uid="{6E70B61C-AABE-4E27-A189-1F2431B5053A}"/>
    <cellStyle name="SAPBEXfilterItem 5 2 4" xfId="17445" xr:uid="{DC75C7A6-A350-4C42-A585-BC1156934196}"/>
    <cellStyle name="SAPBEXfilterItem 5 3" xfId="11261" xr:uid="{C3E12FC2-697B-48E3-B56D-FF8AB6EEAB14}"/>
    <cellStyle name="SAPBEXfilterItem 5 3 2" xfId="14407" xr:uid="{1ACBCD31-9B63-47E1-B403-038DBC3FAB63}"/>
    <cellStyle name="SAPBEXfilterItem 5 3 3" xfId="9111" xr:uid="{DF3C611D-24F8-43C3-9DED-A853ED7C92A9}"/>
    <cellStyle name="SAPBEXfilterItem 5 4" xfId="10288" xr:uid="{AF42B05E-0A6D-4E7F-8ED4-CCE2109C2710}"/>
    <cellStyle name="SAPBEXfilterItem 5 5" xfId="13644" xr:uid="{CFC92A6F-4C37-4C67-BB75-5F84FF5F76EB}"/>
    <cellStyle name="SAPBEXfilterItem 5 6" xfId="15072" xr:uid="{08549C62-7817-4561-B902-BA3CB0502111}"/>
    <cellStyle name="SAPBEXfilterItem 5 7" xfId="8398" xr:uid="{313B4D18-9AB1-4602-AF77-3CED7BFCD241}"/>
    <cellStyle name="SAPBEXfilterItem 6" xfId="1060" xr:uid="{ABCB57C0-4AB7-454B-8D14-E92D1403C3DA}"/>
    <cellStyle name="SAPBEXfilterItem 6 2" xfId="1368" xr:uid="{459D7E1B-C915-48AB-A3EE-E0CAEBAFD024}"/>
    <cellStyle name="SAPBEXfilterItem 6 2 2" xfId="2616" xr:uid="{251FC228-F588-478A-9301-34CE6BE1FAB2}"/>
    <cellStyle name="SAPBEXfilterItem 6 2 2 2" xfId="14989" xr:uid="{63312006-6974-41E4-ADEA-944396007B28}"/>
    <cellStyle name="SAPBEXfilterItem 6 2 3" xfId="3122" xr:uid="{D5E8A202-B5DF-43E3-8C7B-65674A71DD08}"/>
    <cellStyle name="SAPBEXfilterItem 6 2 3 2" xfId="15720" xr:uid="{F11A1F42-8329-428E-B08A-97C000419382}"/>
    <cellStyle name="SAPBEXfilterItem 6 2 4" xfId="1780" xr:uid="{E8D454CD-AA51-4A73-A83F-9850CE58C18E}"/>
    <cellStyle name="SAPBEXfilterItem 6 2 4 2" xfId="17193" xr:uid="{3A7C1B63-4FD1-494F-93EF-680F9CD4B2A6}"/>
    <cellStyle name="SAPBEXfilterItem 6 2 5" xfId="3475" xr:uid="{FAA037B7-F039-4540-89B6-BF82645E3E51}"/>
    <cellStyle name="SAPBEXfilterItem 6 2 6" xfId="4279" xr:uid="{CD0AF808-BFEF-4B6D-BF22-6B8B86C793E0}"/>
    <cellStyle name="SAPBEXfilterItem 6 2 7" xfId="4367" xr:uid="{442735CD-1370-4D5D-AA47-7A373BB3C4F9}"/>
    <cellStyle name="SAPBEXfilterItem 6 2 8" xfId="12409" xr:uid="{84D00FD7-135A-4CA5-B22A-680C9ECBC77C}"/>
    <cellStyle name="SAPBEXfilterItem 6 3" xfId="2318" xr:uid="{93A89549-50AC-45E7-B025-80F8D641050B}"/>
    <cellStyle name="SAPBEXfilterItem 6 3 2" xfId="14194" xr:uid="{685ACCF0-2771-4175-A2B0-AA6D9C339A71}"/>
    <cellStyle name="SAPBEXfilterItem 6 4" xfId="2817" xr:uid="{EC49C724-EA1F-4F19-8467-5D2D7FFCC682}"/>
    <cellStyle name="SAPBEXfilterItem 6 4 2" xfId="15211" xr:uid="{9C617015-153F-4581-A5A5-CB4570F53FF5}"/>
    <cellStyle name="SAPBEXfilterItem 6 5" xfId="3275" xr:uid="{A94A04E7-F001-4C09-88A1-960F79222E15}"/>
    <cellStyle name="SAPBEXfilterItem 6 6" xfId="1829" xr:uid="{EE3CF3BD-E41F-4826-87C7-CD0E244E749A}"/>
    <cellStyle name="SAPBEXfilterItem 6 7" xfId="3192" xr:uid="{47856B60-F104-4EA3-9887-559C7DA8D640}"/>
    <cellStyle name="SAPBEXfilterItem 6 8" xfId="4354" xr:uid="{DF2AECEF-6963-41BB-9538-02E2E466FE32}"/>
    <cellStyle name="SAPBEXfilterItem 6 9" xfId="11007" xr:uid="{B400C3DF-6472-45E2-8F46-66EA9A6E136E}"/>
    <cellStyle name="SAPBEXfilterItem 7" xfId="261" xr:uid="{AB494522-36DD-4D0F-8002-D17F80699D3A}"/>
    <cellStyle name="SAPBEXfilterItem 7 2" xfId="1177" xr:uid="{C985D584-C170-4659-919C-7F364A372B73}"/>
    <cellStyle name="SAPBEXfilterItem 7 2 2" xfId="2425" xr:uid="{848AB63B-C3DF-4077-ABEE-A00506696059}"/>
    <cellStyle name="SAPBEXfilterItem 7 2 3" xfId="2931" xr:uid="{AC4BB0FE-12C1-4CF8-BC65-D94E9EC62CC6}"/>
    <cellStyle name="SAPBEXfilterItem 7 2 4" xfId="1975" xr:uid="{BEE089BA-11BF-48E1-AED1-2143C4CFBECA}"/>
    <cellStyle name="SAPBEXfilterItem 7 2 5" xfId="2329" xr:uid="{FBC5732D-0CCE-4C8D-A838-A3CCFED9AC93}"/>
    <cellStyle name="SAPBEXfilterItem 7 2 6" xfId="4132" xr:uid="{05FC27CC-9FEF-4060-91CA-5363B914B76D}"/>
    <cellStyle name="SAPBEXfilterItem 7 2 7" xfId="4245" xr:uid="{71C4DF15-017D-4AC8-8C00-EF323D2C7058}"/>
    <cellStyle name="SAPBEXfilterItem 7 3" xfId="1603" xr:uid="{F7562F95-DB32-4ACB-B9FF-D701FEFED728}"/>
    <cellStyle name="SAPBEXfilterItem 7 4" xfId="1933" xr:uid="{13C099DD-7177-42F7-AD74-097B14C34225}"/>
    <cellStyle name="SAPBEXfilterItem 7 5" xfId="3509" xr:uid="{A9B5215E-4367-4CD8-94B6-6390E485F126}"/>
    <cellStyle name="SAPBEXfilterItem 7 6" xfId="3417" xr:uid="{C6E51700-20A4-493F-AD8B-A0856CD59F58}"/>
    <cellStyle name="SAPBEXfilterItem 7 7" xfId="4158" xr:uid="{670C89E0-417D-4D36-8851-C39FEDC34F65}"/>
    <cellStyle name="SAPBEXfilterItem 7 8" xfId="4352" xr:uid="{10565CA2-B83C-4F49-B96F-9C93CDA2AEE5}"/>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3" xfId="15414" xr:uid="{A8684BF9-12B3-46C1-B761-88FB1425FE1E}"/>
    <cellStyle name="SAPBEXfilterItem 8 4" xfId="16756" xr:uid="{C692ED72-9750-46DB-BF84-FB4973208E85}"/>
    <cellStyle name="SAPBEXfilterItem 8 5" xfId="11896" xr:uid="{27C948B2-52D6-4DF2-B3E4-5C3C302BF01D}"/>
    <cellStyle name="SAPBEXfilterItem 9" xfId="10482" xr:uid="{539C114A-3A8D-4916-8E6D-A67976BAD464}"/>
    <cellStyle name="SAPBEXfilterItem 9 2" xfId="13742" xr:uid="{08B0045E-5EA5-4D46-BE8F-B2FFFDA704E7}"/>
    <cellStyle name="SAPBEXfilterItem 9 3" xfId="9057" xr:uid="{E0BBFB1B-F720-4F0D-84AD-661A50E066DD}"/>
    <cellStyle name="SAPBEXfilterText" xfId="65" xr:uid="{6696A8AC-5FF2-410C-A6B1-124FA94062C4}"/>
    <cellStyle name="SAPBEXfilterText 10" xfId="9202" xr:uid="{52666942-82BD-4F8D-8B79-1BFD23A0C266}"/>
    <cellStyle name="SAPBEXfilterText 11" xfId="8966" xr:uid="{DA3F7699-564C-4D1C-B372-A40D3EE6649D}"/>
    <cellStyle name="SAPBEXfilterText 12" xfId="7314" xr:uid="{ED64CF44-193F-434E-8152-630ECE2698A8}"/>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3" xfId="15522" xr:uid="{0FAF6194-A949-4D15-B2CB-682156F6931A}"/>
    <cellStyle name="SAPBEXfilterText 2 2 4" xfId="16918" xr:uid="{EAA3542D-9FB3-4F6D-9CE2-7BEDD448CF45}"/>
    <cellStyle name="SAPBEXfilterText 2 2 5" xfId="12119" xr:uid="{AA8B8C14-8B8B-4DBE-9EBF-B540789CFF26}"/>
    <cellStyle name="SAPBEXfilterText 2 3" xfId="10715" xr:uid="{E0E3763D-D0FF-4643-B086-E9EAFA38A9D9}"/>
    <cellStyle name="SAPBEXfilterText 2 3 2" xfId="13948" xr:uid="{83FF532B-225B-4C4A-8003-8D7B5BB8A0F4}"/>
    <cellStyle name="SAPBEXfilterText 2 3 3" xfId="15062" xr:uid="{61C0D2CE-BC63-458B-A114-F344129BA5E7}"/>
    <cellStyle name="SAPBEXfilterText 2 4" xfId="9829" xr:uid="{546D022B-65E2-40EB-89F8-2314DFC5DDEF}"/>
    <cellStyle name="SAPBEXfilterText 2 5" xfId="13262" xr:uid="{02539C72-5566-457D-BEF8-0AB0FD20F52B}"/>
    <cellStyle name="SAPBEXfilterText 2 6" xfId="13179" xr:uid="{39D9F7B3-40BF-4545-A433-DAA2F5B58802}"/>
    <cellStyle name="SAPBEXfilterText 2 7" xfId="7936" xr:uid="{47C891D4-19D8-44A6-AD34-FB6B46C71E89}"/>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3" xfId="15630" xr:uid="{477E31CB-F208-451C-B40B-91D31E3C0D8D}"/>
    <cellStyle name="SAPBEXfilterText 3 2 4" xfId="17014" xr:uid="{26EFEA82-5199-44B9-96CA-75AF55EAD2B4}"/>
    <cellStyle name="SAPBEXfilterText 3 2 5" xfId="12230" xr:uid="{10AA35B7-7144-46D6-9F4E-DA57BC0474AA}"/>
    <cellStyle name="SAPBEXfilterText 3 3" xfId="10827" xr:uid="{967F1D24-E8E1-4215-A98B-3908D8B84540}"/>
    <cellStyle name="SAPBEXfilterText 3 3 2" xfId="14058" xr:uid="{21BEBBEC-BED3-4C31-89F3-E8F6EB8013D9}"/>
    <cellStyle name="SAPBEXfilterText 3 3 3" xfId="13000" xr:uid="{68011146-69AB-4F35-BAFD-10A7D7CEF202}"/>
    <cellStyle name="SAPBEXfilterText 3 4" xfId="10253" xr:uid="{9A24EBE6-E51F-47F0-B415-26D89F705141}"/>
    <cellStyle name="SAPBEXfilterText 3 5" xfId="13609" xr:uid="{51B1737D-F238-4CDD-9C01-7738939A7005}"/>
    <cellStyle name="SAPBEXfilterText 3 6" xfId="13018" xr:uid="{82A15777-65B6-47AE-83DA-F75ECABEA218}"/>
    <cellStyle name="SAPBEXfilterText 3 7" xfId="8363" xr:uid="{C55A1679-4FD8-4CEC-8CFE-A83C58FC8AE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3" xfId="15798" xr:uid="{D714897C-2678-4352-85B5-5CC30E4E3E6A}"/>
    <cellStyle name="SAPBEXfilterText 4 2 4" xfId="17271" xr:uid="{E29C0FD2-A22D-41F9-8CA6-A834D5F05F1E}"/>
    <cellStyle name="SAPBEXfilterText 4 3" xfId="11085" xr:uid="{3BD45FDF-0131-41F5-A746-77BC9F44C748}"/>
    <cellStyle name="SAPBEXfilterText 4 3 2" xfId="14272" xr:uid="{AEA18A62-9FB6-49D8-BC06-B9B9FE189CD8}"/>
    <cellStyle name="SAPBEXfilterText 4 3 3" xfId="13544" xr:uid="{4504B375-518C-4202-96D2-BC2349ADFCAD}"/>
    <cellStyle name="SAPBEXfilterText 4 4" xfId="10127" xr:uid="{DB6D741C-E2BA-48C2-8FD1-3BA81ACA2FAE}"/>
    <cellStyle name="SAPBEXfilterText 4 5" xfId="13521" xr:uid="{11BFE171-6382-4929-BAC0-4FD89B593B1E}"/>
    <cellStyle name="SAPBEXfilterText 4 6" xfId="13849" xr:uid="{5D411804-9506-44BE-A06E-30084BCAF94B}"/>
    <cellStyle name="SAPBEXfilterText 4 7" xfId="8235" xr:uid="{99F83992-5E9C-49A3-99A7-598AA1260233}"/>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3" xfId="15885" xr:uid="{8DBD2FED-5B60-417E-BC91-F39214D62151}"/>
    <cellStyle name="SAPBEXfilterText 5 2 4" xfId="17446" xr:uid="{2D2F7729-021D-4FF3-B0FB-482F328C38F4}"/>
    <cellStyle name="SAPBEXfilterText 5 3" xfId="11262" xr:uid="{7E40D59C-C077-4A1F-A1C3-F376B55A8362}"/>
    <cellStyle name="SAPBEXfilterText 5 3 2" xfId="14408" xr:uid="{27D39B68-AA24-4081-A9BF-D46E38EE996E}"/>
    <cellStyle name="SAPBEXfilterText 5 3 3" xfId="9112" xr:uid="{57F776B4-4212-4A25-BF31-D45FB97CCB42}"/>
    <cellStyle name="SAPBEXfilterText 5 4" xfId="9766" xr:uid="{11EF78BA-2389-4AA9-8B26-145E5F4582D6}"/>
    <cellStyle name="SAPBEXfilterText 5 5" xfId="13199" xr:uid="{91A74C26-5FA5-4DD9-B6C0-D9CB1538A724}"/>
    <cellStyle name="SAPBEXfilterText 5 6" xfId="13365" xr:uid="{0ACF7FDC-F92B-417A-B1EC-600F667BCA85}"/>
    <cellStyle name="SAPBEXfilterText 5 7" xfId="7873" xr:uid="{C5814137-BE00-4903-9EBA-966FA7ACC0F3}"/>
    <cellStyle name="SAPBEXfilterText 6" xfId="1061" xr:uid="{FEC5DF83-650D-43AF-BC48-1DAEDE1DA3D2}"/>
    <cellStyle name="SAPBEXfilterText 6 2" xfId="1369" xr:uid="{705D5F72-D868-4E9A-9CC9-8469BAFC9E49}"/>
    <cellStyle name="SAPBEXfilterText 6 2 2" xfId="2617" xr:uid="{F1DBE362-06C9-47F8-82C3-0AAF285DCB5F}"/>
    <cellStyle name="SAPBEXfilterText 6 2 2 2" xfId="14990" xr:uid="{428C6643-60EC-4465-912D-0C957E78F36A}"/>
    <cellStyle name="SAPBEXfilterText 6 2 3" xfId="3123" xr:uid="{83B07441-A7C0-464A-B5DF-3CA6E74DEF3A}"/>
    <cellStyle name="SAPBEXfilterText 6 2 3 2" xfId="15721" xr:uid="{E22DE2F4-6803-4A73-85BE-49BF915F44CC}"/>
    <cellStyle name="SAPBEXfilterText 6 2 4" xfId="1778" xr:uid="{065BDE22-10ED-483D-9277-D1593A0D8467}"/>
    <cellStyle name="SAPBEXfilterText 6 2 4 2" xfId="17194" xr:uid="{4C001536-59DA-44EE-9C87-B3210EEA4560}"/>
    <cellStyle name="SAPBEXfilterText 6 2 5" xfId="1919" xr:uid="{FA3615A5-D989-4B9F-A51B-C4F4B1DD128B}"/>
    <cellStyle name="SAPBEXfilterText 6 2 6" xfId="4280" xr:uid="{85137DA6-2DC9-4B85-8468-EA224E7B5D20}"/>
    <cellStyle name="SAPBEXfilterText 6 2 7" xfId="4339" xr:uid="{8FD8DD48-3AFF-4280-9E41-C5A25396573F}"/>
    <cellStyle name="SAPBEXfilterText 6 2 8" xfId="12410" xr:uid="{7C1710E4-5D53-42EB-A4D5-A3880682A571}"/>
    <cellStyle name="SAPBEXfilterText 6 3" xfId="2319" xr:uid="{D6D59FF1-065C-4115-B88B-FDBD13D6735B}"/>
    <cellStyle name="SAPBEXfilterText 6 3 2" xfId="14195" xr:uid="{4AF626BE-5BFC-418E-9B38-5F38CC5E6376}"/>
    <cellStyle name="SAPBEXfilterText 6 4" xfId="2818" xr:uid="{383ED40C-F9F0-4705-8124-754C6D81DB47}"/>
    <cellStyle name="SAPBEXfilterText 6 4 2" xfId="12995" xr:uid="{5F1344CF-F035-4763-AB25-A5ECEF7DF849}"/>
    <cellStyle name="SAPBEXfilterText 6 5" xfId="3207" xr:uid="{AB1F0325-9856-4773-AC98-1E86DF82842E}"/>
    <cellStyle name="SAPBEXfilterText 6 6" xfId="3839" xr:uid="{7A99C8AA-28F1-4645-8DD5-B9567CD4EB09}"/>
    <cellStyle name="SAPBEXfilterText 6 7" xfId="2306" xr:uid="{EFCCE4B8-B344-41E4-8022-BEC645C6E295}"/>
    <cellStyle name="SAPBEXfilterText 6 8" xfId="4167" xr:uid="{413E3B49-2264-4EB7-A1DD-A533B839EDB4}"/>
    <cellStyle name="SAPBEXfilterText 6 9" xfId="11008" xr:uid="{3010D7C7-DAC0-491A-8EB7-CBD0BEB72EB8}"/>
    <cellStyle name="SAPBEXfilterText 7" xfId="262" xr:uid="{2E5501B3-D2A1-454D-95D1-CF1E0FEC916E}"/>
    <cellStyle name="SAPBEXfilterText 7 2" xfId="1178" xr:uid="{CC65E3F7-17DC-482C-8C78-69BA998720E5}"/>
    <cellStyle name="SAPBEXfilterText 7 2 2" xfId="2426" xr:uid="{CA2595B4-8E9B-4201-9234-6E83D2FE8800}"/>
    <cellStyle name="SAPBEXfilterText 7 2 3" xfId="2932" xr:uid="{3709DFD3-907B-42A7-A751-CB7E35AA699E}"/>
    <cellStyle name="SAPBEXfilterText 7 2 4" xfId="1499" xr:uid="{178C89AC-AB7C-4409-B064-5454A7D7CADA}"/>
    <cellStyle name="SAPBEXfilterText 7 2 5" xfId="3524" xr:uid="{1E0EB71E-9F42-4D24-9893-C17B4D66CF87}"/>
    <cellStyle name="SAPBEXfilterText 7 2 6" xfId="4126" xr:uid="{E3411DBA-429D-4701-9B00-C1D8F7853641}"/>
    <cellStyle name="SAPBEXfilterText 7 2 7" xfId="3887" xr:uid="{C4B8AAF6-10CA-4C98-95EA-248F2A673DDC}"/>
    <cellStyle name="SAPBEXfilterText 7 3" xfId="1604" xr:uid="{6995A58E-DF8F-42D3-B97C-9575C1F3B4EF}"/>
    <cellStyle name="SAPBEXfilterText 7 4" xfId="1932" xr:uid="{E1C803CA-D28B-4F1D-810E-F86523BC3C08}"/>
    <cellStyle name="SAPBEXfilterText 7 5" xfId="3510" xr:uid="{7DBBDD6B-0E25-45F5-BEB1-FE22EE1474C5}"/>
    <cellStyle name="SAPBEXfilterText 7 6" xfId="3680" xr:uid="{614FB756-8451-465F-A966-B39119A18449}"/>
    <cellStyle name="SAPBEXfilterText 7 7" xfId="4188" xr:uid="{AC6B45CD-6139-4E66-A4C6-47A63040BB30}"/>
    <cellStyle name="SAPBEXfilterText 7 8" xfId="4316" xr:uid="{BE32DE86-8501-4DB0-BE92-F14D7CC2EBE8}"/>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3" xfId="15415" xr:uid="{A87646D7-9CD8-4F36-A91E-ADB9F86C11CB}"/>
    <cellStyle name="SAPBEXfilterText 8 4" xfId="16757" xr:uid="{6C32DBD8-E002-4146-BD3B-FAA9024D5787}"/>
    <cellStyle name="SAPBEXfilterText 8 5" xfId="11897" xr:uid="{D84D8C74-256B-45C2-A980-B99224ECC908}"/>
    <cellStyle name="SAPBEXfilterText 9" xfId="10483" xr:uid="{45C30485-1316-4F8F-9BC4-15C9080CFD8C}"/>
    <cellStyle name="SAPBEXfilterText 9 2" xfId="13743" xr:uid="{DC31F27E-DF53-47F5-A51A-003EFC7BFC14}"/>
    <cellStyle name="SAPBEXfilterText 9 3" xfId="13694" xr:uid="{0C826CA0-033D-4F3F-A6DF-14F5339AFA55}"/>
    <cellStyle name="SAPBEXformats" xfId="66" xr:uid="{AEC3E268-5A45-42DE-B540-FF4DD72DAF31}"/>
    <cellStyle name="SAPBEXformats 10" xfId="1431" xr:uid="{6EE5CB8E-E1DC-41B1-BD1C-2D46CE89DCF9}"/>
    <cellStyle name="SAPBEXformats 10 2" xfId="8967" xr:uid="{9AF209DE-82B1-4B6E-A8D0-B1044C88D531}"/>
    <cellStyle name="SAPBEXformats 11" xfId="1612" xr:uid="{97105AA2-14C2-4908-8941-8806412F4E3B}"/>
    <cellStyle name="SAPBEXformats 12" xfId="3540" xr:uid="{53453D27-6FC3-45EB-8608-2B93FBA71B3E}"/>
    <cellStyle name="SAPBEXformats 13" xfId="3842" xr:uid="{A7B83665-67CA-4275-9AC7-C419449EAC81}"/>
    <cellStyle name="SAPBEXformats 14" xfId="4191" xr:uid="{31AC9F54-B7E5-4712-844E-7EE67B461B0C}"/>
    <cellStyle name="SAPBEXformats 15" xfId="3614" xr:uid="{8B576837-794E-4A6D-9DDF-29EC9DC161E9}"/>
    <cellStyle name="SAPBEXformats 16" xfId="5962" xr:uid="{FADABF6D-4D80-4365-A092-52894C8F4403}"/>
    <cellStyle name="SAPBEXformats 17" xfId="7315" xr:uid="{CB1FF417-9C7E-4096-90F2-D18BC10A8F08}"/>
    <cellStyle name="SAPBEXformats 2" xfId="773" xr:uid="{E4DD1900-1B5A-4E98-9D8B-147B2358A61C}"/>
    <cellStyle name="SAPBEXformats 2 10" xfId="7935" xr:uid="{A1B407C0-ED59-4956-8A14-00E1E7203916}"/>
    <cellStyle name="SAPBEXformats 2 2" xfId="774" xr:uid="{6BA453EB-6C63-4217-A989-CB48F6C6A35C}"/>
    <cellStyle name="SAPBEXformats 2 2 2" xfId="1269" xr:uid="{095DA5AD-4F70-4CA6-B1FE-720D02DFAC24}"/>
    <cellStyle name="SAPBEXformats 2 2 2 2" xfId="2517" xr:uid="{EDBCF76B-4838-4D7C-9868-FE45E97FAEE9}"/>
    <cellStyle name="SAPBEXformats 2 2 2 3" xfId="3023" xr:uid="{CCDF5D58-FE43-41D3-AE0A-BBE6CFCA0B83}"/>
    <cellStyle name="SAPBEXformats 2 2 2 4" xfId="3212" xr:uid="{F6CEE62F-8038-49ED-BB52-09CA6A6BD29F}"/>
    <cellStyle name="SAPBEXformats 2 2 2 5" xfId="3447" xr:uid="{80C707A6-6F1C-4015-A82E-1E192D34C4EC}"/>
    <cellStyle name="SAPBEXformats 2 2 2 6" xfId="1638" xr:uid="{1631816D-329D-4D53-924F-654BEDDC0EBE}"/>
    <cellStyle name="SAPBEXformats 2 2 2 7" xfId="4193" xr:uid="{F998BEA4-1DC8-4932-B31B-4FBEFF865DA1}"/>
    <cellStyle name="SAPBEXformats 2 2 2 8" xfId="14843" xr:uid="{42B0496A-4911-4B97-B57A-704444D25F56}"/>
    <cellStyle name="SAPBEXformats 2 2 3" xfId="2056" xr:uid="{A896DC7E-2E46-493B-8977-F69F5C1794BE}"/>
    <cellStyle name="SAPBEXformats 2 2 3 2" xfId="15523" xr:uid="{7196CC3C-0C08-4CF7-AE76-4824FC4FEEDC}"/>
    <cellStyle name="SAPBEXformats 2 2 4" xfId="1738" xr:uid="{4B713AC5-6B08-431A-8F4C-590CA2D31A5C}"/>
    <cellStyle name="SAPBEXformats 2 2 4 2" xfId="16919" xr:uid="{F780A01E-B828-49D3-B2E8-6D45CA270E74}"/>
    <cellStyle name="SAPBEXformats 2 2 5" xfId="3573" xr:uid="{AF370844-D15C-4860-A9B0-BB679D45B5E8}"/>
    <cellStyle name="SAPBEXformats 2 2 6" xfId="3867" xr:uid="{64894A9B-F0C1-41E4-8C0A-420830CE17B0}"/>
    <cellStyle name="SAPBEXformats 2 2 7" xfId="4271" xr:uid="{37E2F211-7F29-427B-A8D9-5352D4110208}"/>
    <cellStyle name="SAPBEXformats 2 2 8" xfId="4237" xr:uid="{745E065B-1C6A-4D07-9858-F1A7B278C387}"/>
    <cellStyle name="SAPBEXformats 2 2 9" xfId="12120" xr:uid="{359104B6-E816-4F77-B2DC-B393728039E3}"/>
    <cellStyle name="SAPBEXformats 2 3" xfId="1268" xr:uid="{B905CFA4-AB99-4C96-8336-6FE9CBEC2B36}"/>
    <cellStyle name="SAPBEXformats 2 3 2" xfId="2516" xr:uid="{2A22750F-FF0F-49EF-90FF-0B307BCD61DC}"/>
    <cellStyle name="SAPBEXformats 2 3 2 2" xfId="13949" xr:uid="{25FAF3F5-A39F-4529-A425-A771945914C4}"/>
    <cellStyle name="SAPBEXformats 2 3 3" xfId="3022" xr:uid="{5908C7D1-52F6-4B1A-8670-98F138FE0842}"/>
    <cellStyle name="SAPBEXformats 2 3 3 2" xfId="13151" xr:uid="{CDC17BFD-252D-4E88-81A3-84BD2C1D2CE1}"/>
    <cellStyle name="SAPBEXformats 2 3 4" xfId="3280" xr:uid="{6874AB46-41F3-48B0-AB15-C109C3DD7287}"/>
    <cellStyle name="SAPBEXformats 2 3 5" xfId="1399" xr:uid="{C405FF8C-8413-4880-9B46-94300DD50B7F}"/>
    <cellStyle name="SAPBEXformats 2 3 6" xfId="4027" xr:uid="{8D94B5C1-5483-4395-8797-57A382C20047}"/>
    <cellStyle name="SAPBEXformats 2 3 7" xfId="4146" xr:uid="{5DDB05FC-7353-4DC2-9F1C-6B63BB5023B0}"/>
    <cellStyle name="SAPBEXformats 2 3 8" xfId="10716" xr:uid="{1DF6E2C0-6DB0-459E-98F5-CB920410BD55}"/>
    <cellStyle name="SAPBEXformats 2 4" xfId="2055" xr:uid="{1B973888-49EA-4149-A075-5BE6B6855A41}"/>
    <cellStyle name="SAPBEXformats 2 4 2" xfId="9828" xr:uid="{D1C952ED-23F7-4272-9DDD-09EDFDF7B450}"/>
    <cellStyle name="SAPBEXformats 2 5" xfId="1744" xr:uid="{2EA3E852-93C1-4B92-9F6E-643DF9CE04BE}"/>
    <cellStyle name="SAPBEXformats 2 5 2" xfId="13261" xr:uid="{ED9BB7D9-CA7A-402B-92EA-2CF562B584FC}"/>
    <cellStyle name="SAPBEXformats 2 6" xfId="3574" xr:uid="{484463E2-874E-4F9B-9F69-80A57F1F044D}"/>
    <cellStyle name="SAPBEXformats 2 6 2" xfId="15258" xr:uid="{32550747-9B1B-4519-9264-1D5BA86D2E0E}"/>
    <cellStyle name="SAPBEXformats 2 7" xfId="1865" xr:uid="{925A0DBC-A787-4537-AF13-DB7D290A7D05}"/>
    <cellStyle name="SAPBEXformats 2 8" xfId="3731" xr:uid="{84C502DD-A1BB-4D04-9EA7-62CB2046B3B5}"/>
    <cellStyle name="SAPBEXformats 2 9" xfId="3727" xr:uid="{891D0C21-C115-4668-A031-977C7EC7BF1F}"/>
    <cellStyle name="SAPBEXformats 3" xfId="775" xr:uid="{C6872DBE-1095-4285-BADA-46396C06D18D}"/>
    <cellStyle name="SAPBEXformats 3 10" xfId="8145" xr:uid="{9B1431F0-C74D-472B-A2AD-35BACDB896DC}"/>
    <cellStyle name="SAPBEXformats 3 2" xfId="776" xr:uid="{1ADD6356-4C23-4F9C-9F31-079F5CE6F137}"/>
    <cellStyle name="SAPBEXformats 3 2 2" xfId="1271" xr:uid="{6EBE34A8-4A46-4076-B19A-20203A901414}"/>
    <cellStyle name="SAPBEXformats 3 2 2 2" xfId="2519" xr:uid="{7262C406-642B-4F9F-9523-8E4A42F1FE16}"/>
    <cellStyle name="SAPBEXformats 3 2 2 3" xfId="3025" xr:uid="{9D8B7DB4-E370-427C-A765-98CB7E8C9DDD}"/>
    <cellStyle name="SAPBEXformats 3 2 2 4" xfId="2333" xr:uid="{8CC937A9-A1DB-40A1-AE13-0018487DC806}"/>
    <cellStyle name="SAPBEXformats 3 2 2 5" xfId="3878" xr:uid="{12B3132D-26D2-4C84-95DA-FE4838570512}"/>
    <cellStyle name="SAPBEXformats 3 2 2 6" xfId="3720" xr:uid="{EC3DEBE0-EF92-4CB9-985C-2D6233027A85}"/>
    <cellStyle name="SAPBEXformats 3 2 2 7" xfId="4052" xr:uid="{BDC6C00B-9CF1-4500-90E8-B21AF8BCD459}"/>
    <cellStyle name="SAPBEXformats 3 2 2 8" xfId="14904" xr:uid="{B1AB2058-03C6-45E8-A6AC-484BC4E35440}"/>
    <cellStyle name="SAPBEXformats 3 2 3" xfId="2058" xr:uid="{BE69BCBE-2FE5-43C2-AD39-736761C8990A}"/>
    <cellStyle name="SAPBEXformats 3 2 3 2" xfId="15631" xr:uid="{9E828505-AC31-4F16-B612-2A17995C3C8D}"/>
    <cellStyle name="SAPBEXformats 3 2 4" xfId="1464" xr:uid="{467D9FA2-5D9F-4629-B4D1-9CB4188D148A}"/>
    <cellStyle name="SAPBEXformats 3 2 4 2" xfId="17015" xr:uid="{9C1168C6-DEF1-4ABD-9FA6-095ADDA7AD7D}"/>
    <cellStyle name="SAPBEXformats 3 2 5" xfId="2743" xr:uid="{87532BB7-105C-4115-87EF-5A827EFDD7FA}"/>
    <cellStyle name="SAPBEXformats 3 2 6" xfId="3495" xr:uid="{4D5950D2-E782-468D-8894-290F520A9CC1}"/>
    <cellStyle name="SAPBEXformats 3 2 7" xfId="3592" xr:uid="{B028DC93-0163-4728-BA44-61B77451E547}"/>
    <cellStyle name="SAPBEXformats 3 2 8" xfId="4291" xr:uid="{397166BB-B62E-4474-89BB-7FE1914D801D}"/>
    <cellStyle name="SAPBEXformats 3 2 9" xfId="12231" xr:uid="{4A2ED99B-2C9D-4155-85F3-5C37AC4ABD92}"/>
    <cellStyle name="SAPBEXformats 3 3" xfId="1270" xr:uid="{A02812D5-B597-411C-8CD8-D6E033DEDAFC}"/>
    <cellStyle name="SAPBEXformats 3 3 2" xfId="2518" xr:uid="{E33BD9F9-B5EE-4A8F-8D26-160D3C0C3136}"/>
    <cellStyle name="SAPBEXformats 3 3 2 2" xfId="14059" xr:uid="{5C4CC9E2-1A26-4029-9A71-F9A3AF36B391}"/>
    <cellStyle name="SAPBEXformats 3 3 3" xfId="3024" xr:uid="{758FD038-41DD-4C79-88EE-1330392796C6}"/>
    <cellStyle name="SAPBEXformats 3 3 3 2" xfId="14153" xr:uid="{84395D7F-9C16-40EE-B705-48A9B32D04AE}"/>
    <cellStyle name="SAPBEXformats 3 3 4" xfId="1772" xr:uid="{1024E507-3CD6-48B5-916F-495BA0BAD61D}"/>
    <cellStyle name="SAPBEXformats 3 3 5" xfId="3619" xr:uid="{897CB5CE-9461-450C-AF08-55DA5B76914F}"/>
    <cellStyle name="SAPBEXformats 3 3 6" xfId="3535" xr:uid="{AFCC7C31-FD1F-4914-B0F9-C2F2F0C0918B}"/>
    <cellStyle name="SAPBEXformats 3 3 7" xfId="4121" xr:uid="{031774D0-E164-4A66-B8DA-F3BF5457D38B}"/>
    <cellStyle name="SAPBEXformats 3 3 8" xfId="10828" xr:uid="{5463C0B6-09FD-43D7-AEE9-AD66F8871FB8}"/>
    <cellStyle name="SAPBEXformats 3 4" xfId="2057" xr:uid="{DA5CF725-3CB3-4E85-BC94-D61123EF9EF6}"/>
    <cellStyle name="SAPBEXformats 3 4 2" xfId="10038" xr:uid="{AA89E45C-01C4-4D3D-ADEA-5A95DAD97362}"/>
    <cellStyle name="SAPBEXformats 3 5" xfId="1658" xr:uid="{2BA4C6AA-0280-4966-9DEB-0D731005CF79}"/>
    <cellStyle name="SAPBEXformats 3 5 2" xfId="13432" xr:uid="{DDB3DB69-34EF-4C11-A10D-C116271599B2}"/>
    <cellStyle name="SAPBEXformats 3 6" xfId="3393" xr:uid="{90252987-38C9-4C72-927F-460CFBF16D60}"/>
    <cellStyle name="SAPBEXformats 3 6 2" xfId="15131" xr:uid="{C93F1962-236B-4AFA-A920-1B2CB38E8896}"/>
    <cellStyle name="SAPBEXformats 3 7" xfId="3900" xr:uid="{18AB3A80-52AA-4802-97E9-B82155DE89EF}"/>
    <cellStyle name="SAPBEXformats 3 8" xfId="1901" xr:uid="{9673BB0D-AE41-4194-9FEF-909165C0AFFE}"/>
    <cellStyle name="SAPBEXformats 3 9" xfId="4385" xr:uid="{25BB233B-46BA-4E70-A0B7-660BA29A431B}"/>
    <cellStyle name="SAPBEXformats 4" xfId="777" xr:uid="{0616D8A7-09DF-443E-B0A8-3AD3803780F0}"/>
    <cellStyle name="SAPBEXformats 4 2" xfId="1272" xr:uid="{ACFB7716-211B-4FE8-9FF8-556767F1D75B}"/>
    <cellStyle name="SAPBEXformats 4 2 2" xfId="2520" xr:uid="{159C2145-9462-4B70-AAFD-A93A7CC8CD65}"/>
    <cellStyle name="SAPBEXformats 4 2 2 2" xfId="15025" xr:uid="{2376745A-32A7-4181-806B-496E115C2875}"/>
    <cellStyle name="SAPBEXformats 4 2 3" xfId="3026" xr:uid="{B79DD7ED-DE42-46C2-B089-56BB038E7DE2}"/>
    <cellStyle name="SAPBEXformats 4 2 3 2" xfId="15799" xr:uid="{C1997E23-1574-4AEC-82B8-ACDFBFABAB73}"/>
    <cellStyle name="SAPBEXformats 4 2 4" xfId="2747" xr:uid="{2930A81E-6AA4-4B88-9AA0-A7C9C2B486B5}"/>
    <cellStyle name="SAPBEXformats 4 2 4 2" xfId="17272" xr:uid="{03EA2377-5E28-49E5-8343-88E3CDA11B34}"/>
    <cellStyle name="SAPBEXformats 4 2 5" xfId="3765" xr:uid="{C50D5F1F-D674-4DAA-AB93-9DAF7B69A304}"/>
    <cellStyle name="SAPBEXformats 4 2 6" xfId="3585" xr:uid="{3B257351-73EB-41BC-861E-2BE11E843F9C}"/>
    <cellStyle name="SAPBEXformats 4 2 7" xfId="4297" xr:uid="{E43C23F5-8CB6-41C7-83DE-8CA2C0FC5655}"/>
    <cellStyle name="SAPBEXformats 4 2 8" xfId="12488" xr:uid="{685DAF87-FD40-478E-B160-5C086443763C}"/>
    <cellStyle name="SAPBEXformats 4 3" xfId="2059" xr:uid="{56C26522-57AE-4E3F-8185-325C6E63A976}"/>
    <cellStyle name="SAPBEXformats 4 3 2" xfId="14273" xr:uid="{20C66C91-0B6C-49E9-975D-0EF2D73376EA}"/>
    <cellStyle name="SAPBEXformats 4 3 3" xfId="14715" xr:uid="{F0986755-EBF4-41A2-ADC9-635E4E440407}"/>
    <cellStyle name="SAPBEXformats 4 3 4" xfId="11086" xr:uid="{756C40EF-4FD9-45BA-9CAE-6449287252CF}"/>
    <cellStyle name="SAPBEXformats 4 4" xfId="1541" xr:uid="{4FF9378C-51A5-42FD-A68F-55BA87D666B1}"/>
    <cellStyle name="SAPBEXformats 4 4 2" xfId="9907" xr:uid="{C113B1AA-8E3D-42E8-9AAA-7C26416C57C8}"/>
    <cellStyle name="SAPBEXformats 4 5" xfId="1667" xr:uid="{C34AA13B-59E3-489F-BFC0-37870BB2FF91}"/>
    <cellStyle name="SAPBEXformats 4 5 2" xfId="13333" xr:uid="{550A991A-D0E4-4D13-AA00-089CE1578068}"/>
    <cellStyle name="SAPBEXformats 4 6" xfId="3779" xr:uid="{380F9F2C-CE22-4DA8-A7A6-3C33C6A1492A}"/>
    <cellStyle name="SAPBEXformats 4 6 2" xfId="14973" xr:uid="{B9CC1A2E-219F-45FC-89B4-5197DD322E18}"/>
    <cellStyle name="SAPBEXformats 4 7" xfId="1961" xr:uid="{07E2FEB0-68E5-49AE-BA76-36A02DC8979D}"/>
    <cellStyle name="SAPBEXformats 4 8" xfId="4487" xr:uid="{1372B531-B36B-40F3-84D5-4D6DD00AE38D}"/>
    <cellStyle name="SAPBEXformats 4 9" xfId="8014" xr:uid="{FA98E3F2-975C-4991-8728-630DB5145E16}"/>
    <cellStyle name="SAPBEXformats 5" xfId="948" xr:uid="{1A3B21D6-3AF2-40AF-AAEF-FE312E2E03ED}"/>
    <cellStyle name="SAPBEXformats 5 2" xfId="1356" xr:uid="{674C3E75-4075-4E82-87C7-7B1B315C003B}"/>
    <cellStyle name="SAPBEXformats 5 2 2" xfId="2604" xr:uid="{2685A4D4-FD1B-4EE3-B45C-30612B33C570}"/>
    <cellStyle name="SAPBEXformats 5 2 2 2" xfId="15109" xr:uid="{47271935-CCDA-448D-949B-B7528FD43E00}"/>
    <cellStyle name="SAPBEXformats 5 2 3" xfId="3110" xr:uid="{DC39958B-38D4-4639-A838-5B10B5AAE10C}"/>
    <cellStyle name="SAPBEXformats 5 2 3 2" xfId="15886" xr:uid="{248975C5-6813-4FD3-B483-C494B82A97EB}"/>
    <cellStyle name="SAPBEXformats 5 2 4" xfId="2684" xr:uid="{106D62CA-F4D2-4A4A-8B0C-26E079967D60}"/>
    <cellStyle name="SAPBEXformats 5 2 4 2" xfId="17447" xr:uid="{A0735582-DB26-4C9D-AA7B-2AC561EB5057}"/>
    <cellStyle name="SAPBEXformats 5 2 5" xfId="3476" xr:uid="{939D9611-E650-4ED7-A0A7-1467A90C6CEB}"/>
    <cellStyle name="SAPBEXformats 5 2 6" xfId="3611" xr:uid="{1033414A-123B-4A23-95C6-6D134B6B493B}"/>
    <cellStyle name="SAPBEXformats 5 2 7" xfId="4461" xr:uid="{0323909B-5897-4104-91F4-A8459AFFC3B1}"/>
    <cellStyle name="SAPBEXformats 5 2 8" xfId="12672" xr:uid="{70D6312B-8BB2-4070-A6BC-8B310A402F16}"/>
    <cellStyle name="SAPBEXformats 5 3" xfId="2216" xr:uid="{339DA09D-59EE-4D53-95A1-8D01A4310F3D}"/>
    <cellStyle name="SAPBEXformats 5 3 2" xfId="14409" xr:uid="{15BF3A6C-540E-4E3D-AA1C-182C41B14E7D}"/>
    <cellStyle name="SAPBEXformats 5 3 3" xfId="9113" xr:uid="{FB5BCA3A-94D2-4D81-8EEF-90549902163D}"/>
    <cellStyle name="SAPBEXformats 5 3 4" xfId="11263" xr:uid="{869F73DD-45FC-48AD-AD00-A5EB7D01AE8F}"/>
    <cellStyle name="SAPBEXformats 5 4" xfId="2723" xr:uid="{F1A20CC7-22B4-40D2-8E3C-9A7A4D33C5D0}"/>
    <cellStyle name="SAPBEXformats 5 4 2" xfId="10096" xr:uid="{B5AD2FB0-F81D-42D4-A50C-978283DEB7DF}"/>
    <cellStyle name="SAPBEXformats 5 5" xfId="2150" xr:uid="{DEA19FE8-7359-4D7B-802E-4B08B8A5C061}"/>
    <cellStyle name="SAPBEXformats 5 5 2" xfId="13490" xr:uid="{D5CB783C-FD73-4102-83C7-D76C0D7C3397}"/>
    <cellStyle name="SAPBEXformats 5 6" xfId="3760" xr:uid="{11C9BE0D-F137-45E6-ACAA-E6ABD5FA35C0}"/>
    <cellStyle name="SAPBEXformats 5 6 2" xfId="13118" xr:uid="{F3AC3F2E-F078-45B0-9906-6F16B3F03A99}"/>
    <cellStyle name="SAPBEXformats 5 7" xfId="3798" xr:uid="{F27F075A-ACC3-4FCF-B70C-7CA619843E13}"/>
    <cellStyle name="SAPBEXformats 5 8" xfId="4065" xr:uid="{B7D32B8E-7CC4-4A14-8AB9-EB60E4F78931}"/>
    <cellStyle name="SAPBEXformats 5 9" xfId="8204" xr:uid="{5DDB2E97-DF94-4281-9558-111C946B6F47}"/>
    <cellStyle name="SAPBEXformats 6" xfId="974" xr:uid="{789C873D-30FD-422D-88B5-5671476BA064}"/>
    <cellStyle name="SAPBEXformats 6 2" xfId="15318" xr:uid="{3E131B58-03E2-46BF-A53C-E19CBC88B139}"/>
    <cellStyle name="SAPBEXformats 6 3" xfId="16434" xr:uid="{A23C9743-78BE-4245-973D-B4714A7C7B46}"/>
    <cellStyle name="SAPBEXformats 6 4" xfId="11528" xr:uid="{4169F674-992C-482B-98D1-D6EFD447DF41}"/>
    <cellStyle name="SAPBEXformats 7" xfId="1039" xr:uid="{ADAF6A16-24DC-45B0-8EA9-F268E87EF15B}"/>
    <cellStyle name="SAPBEXformats 7 2" xfId="14693" xr:uid="{540CC7C1-50EB-4B40-9A7D-A24C8A95A65B}"/>
    <cellStyle name="SAPBEXformats 7 3" xfId="15416" xr:uid="{11AAD0CE-90CF-40C8-B504-9C68BFE98979}"/>
    <cellStyle name="SAPBEXformats 7 4" xfId="16758" xr:uid="{71E6F403-8B6E-4A22-B530-635550FD197A}"/>
    <cellStyle name="SAPBEXformats 7 5" xfId="11898" xr:uid="{995B5FDB-AAEA-4BA1-B0D1-401F377031BA}"/>
    <cellStyle name="SAPBEXformats 8" xfId="263" xr:uid="{F4F844E1-0B3C-496E-8C7E-34703818688D}"/>
    <cellStyle name="SAPBEXformats 8 2" xfId="1179" xr:uid="{23D68024-DAC6-4743-8B18-8F312052CC82}"/>
    <cellStyle name="SAPBEXformats 8 2 2" xfId="2427" xr:uid="{24BE05D4-C38C-4F70-8665-F79D942191EF}"/>
    <cellStyle name="SAPBEXformats 8 2 3" xfId="2933" xr:uid="{DB24FEF4-80F1-465F-BEC6-14084F59B04B}"/>
    <cellStyle name="SAPBEXformats 8 2 4" xfId="1756" xr:uid="{1A69B4BA-1F22-49B5-90E9-E38C836EBD49}"/>
    <cellStyle name="SAPBEXformats 8 2 5" xfId="2761" xr:uid="{94F609DC-F881-4141-9E7F-F45F12B1B1F6}"/>
    <cellStyle name="SAPBEXformats 8 2 6" xfId="3498" xr:uid="{510E13A6-F6F0-4B01-B86F-CBEC7A940E97}"/>
    <cellStyle name="SAPBEXformats 8 2 7" xfId="4466" xr:uid="{5988BCAA-A443-4CEC-8B29-D8D4CAB279F0}"/>
    <cellStyle name="SAPBEXformats 8 2 8" xfId="13744" xr:uid="{81DAACE9-EA1A-438A-9511-36477CCFA7E7}"/>
    <cellStyle name="SAPBEXformats 8 3" xfId="1605" xr:uid="{47BE1403-66F4-4F48-9FAE-465BC72D1C9F}"/>
    <cellStyle name="SAPBEXformats 8 3 2" xfId="14658" xr:uid="{649CCE99-C723-4FAE-ACD6-83F883EC9C38}"/>
    <cellStyle name="SAPBEXformats 8 4" xfId="1931" xr:uid="{C062B39C-61E6-4C1D-A5B9-83BA77F33303}"/>
    <cellStyle name="SAPBEXformats 8 5" xfId="2062" xr:uid="{DE5C74C8-4679-475D-BC95-503B60D49DEB}"/>
    <cellStyle name="SAPBEXformats 8 6" xfId="3583" xr:uid="{5220FB3B-A6BC-4733-B149-6B18E2A474D0}"/>
    <cellStyle name="SAPBEXformats 8 7" xfId="3829" xr:uid="{5D44B009-E804-4835-9CE5-4076EBFB4470}"/>
    <cellStyle name="SAPBEXformats 8 8" xfId="3922" xr:uid="{E4A44321-1975-45F0-9BE9-6CB06A94C43E}"/>
    <cellStyle name="SAPBEXformats 8 9" xfId="10484" xr:uid="{F9C0B949-6EAB-4001-B099-5DA853F53E7C}"/>
    <cellStyle name="SAPBEXformats 9" xfId="1129" xr:uid="{A7780E7A-4C21-4C28-85FE-B7251A16DBEE}"/>
    <cellStyle name="SAPBEXformats 9 2" xfId="2377" xr:uid="{180E79BE-B66A-48E0-8D27-9F2778440DFC}"/>
    <cellStyle name="SAPBEXformats 9 3" xfId="2883" xr:uid="{5F00D9D3-0AA8-4070-95B7-3E0203D3AF2B}"/>
    <cellStyle name="SAPBEXformats 9 4" xfId="2269" xr:uid="{B61AA413-4A0F-4F3A-9E3E-6BCCDF127076}"/>
    <cellStyle name="SAPBEXformats 9 5" xfId="1946" xr:uid="{7A3663C3-15EB-427F-805E-2B412469D23B}"/>
    <cellStyle name="SAPBEXformats 9 6" xfId="3882" xr:uid="{0DF6E0CA-DEC0-45E4-AC4C-13A1A70F434D}"/>
    <cellStyle name="SAPBEXformats 9 7" xfId="4452" xr:uid="{63EB9CAF-06E7-42B5-A248-872BBDE321DB}"/>
    <cellStyle name="SAPBEXformats 9 8" xfId="9203" xr:uid="{7D46951D-49CE-4FB6-BAE3-410AA9652E4B}"/>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3" xfId="13349" xr:uid="{9FAC8137-2608-4EAD-B5BF-9557461C87E8}"/>
    <cellStyle name="SAPBEXheaderItem 11" xfId="9204" xr:uid="{7F28D496-C604-46EF-B09C-706557F6AC30}"/>
    <cellStyle name="SAPBEXheaderItem 12" xfId="8968" xr:uid="{313752E2-948A-4E80-BF0B-96DFA39BE5C6}"/>
    <cellStyle name="SAPBEXheaderItem 13" xfId="7316" xr:uid="{199EBDA3-7546-4A07-9985-1052E2424A9A}"/>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3" xfId="15524" xr:uid="{D4CD2BE1-BC1E-4593-937F-38FFE3B698CF}"/>
    <cellStyle name="SAPBEXheaderItem 3 2 4" xfId="16920" xr:uid="{1BAB8754-F21B-4822-9CAB-B48E3345FB57}"/>
    <cellStyle name="SAPBEXheaderItem 3 2 5" xfId="12121" xr:uid="{8FD9CE27-409F-4988-9348-4F9834B7B98C}"/>
    <cellStyle name="SAPBEXheaderItem 3 3" xfId="10717" xr:uid="{4DFBFBEC-DE56-4E44-93C6-610BE3C67FB1}"/>
    <cellStyle name="SAPBEXheaderItem 3 3 2" xfId="13950" xr:uid="{824E472D-3EF6-4CFF-A4B9-B5045D2A844A}"/>
    <cellStyle name="SAPBEXheaderItem 3 3 3" xfId="12957" xr:uid="{AB69E03D-325B-432F-B261-E764580AF3BB}"/>
    <cellStyle name="SAPBEXheaderItem 3 4" xfId="9827" xr:uid="{FFF805F3-5446-425A-BACF-EC098393BD84}"/>
    <cellStyle name="SAPBEXheaderItem 3 5" xfId="13260" xr:uid="{E2F40719-5259-4E2C-AD5E-AA325EE528BB}"/>
    <cellStyle name="SAPBEXheaderItem 3 6" xfId="13084" xr:uid="{42065D13-A6C3-4B41-92E3-F1E4439880A2}"/>
    <cellStyle name="SAPBEXheaderItem 3 7" xfId="7934" xr:uid="{FA71C79E-9B1C-46E1-A151-63C8B5B513E3}"/>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3" xfId="15632" xr:uid="{0C1CFFB8-BE56-4633-92F2-6F6CBD06534E}"/>
    <cellStyle name="SAPBEXheaderItem 4 2 4" xfId="17016" xr:uid="{A791065A-170F-49AF-AF70-EACA4267DF53}"/>
    <cellStyle name="SAPBEXheaderItem 4 2 5" xfId="12232" xr:uid="{347A16BB-5854-478A-A5C4-41E282BC1911}"/>
    <cellStyle name="SAPBEXheaderItem 4 3" xfId="10829" xr:uid="{1DF4675B-78CE-45F6-B083-1A7D74A151C1}"/>
    <cellStyle name="SAPBEXheaderItem 4 3 2" xfId="14060" xr:uid="{FEF00A8B-C9C0-4734-BB73-B33D116AED99}"/>
    <cellStyle name="SAPBEXheaderItem 4 3 3" xfId="14947" xr:uid="{5A62BA42-EC07-471C-BCEB-50B68F342408}"/>
    <cellStyle name="SAPBEXheaderItem 4 4" xfId="9765" xr:uid="{509209DB-A30B-40C9-BDA2-265C6D9F83EB}"/>
    <cellStyle name="SAPBEXheaderItem 4 5" xfId="13198" xr:uid="{4F2A3CA4-0B1E-4B98-80BC-DE18618C3A58}"/>
    <cellStyle name="SAPBEXheaderItem 4 6" xfId="14673" xr:uid="{6870653A-0200-4512-B5F0-F2E1A008BE43}"/>
    <cellStyle name="SAPBEXheaderItem 4 7" xfId="7872" xr:uid="{57242BDF-7541-4A67-B7D5-924261C5E7CC}"/>
    <cellStyle name="SAPBEXheaderItem 5" xfId="949" xr:uid="{CDB895FB-FDDE-49A0-B28A-AE1B5408F61F}"/>
    <cellStyle name="SAPBEXheaderItem 5 2" xfId="1357" xr:uid="{2E9C3568-21DD-4011-A844-06BF496849DF}"/>
    <cellStyle name="SAPBEXheaderItem 5 2 2" xfId="2605" xr:uid="{A6BB0DE7-EF70-43A6-9E50-1A971428AA5D}"/>
    <cellStyle name="SAPBEXheaderItem 5 2 2 2" xfId="15026" xr:uid="{DD3E366C-30D5-475D-9C65-1A57A71BF2CC}"/>
    <cellStyle name="SAPBEXheaderItem 5 2 3" xfId="3111" xr:uid="{5ABE549B-ECFB-406F-AE2A-FF378D119BE0}"/>
    <cellStyle name="SAPBEXheaderItem 5 2 3 2" xfId="15800" xr:uid="{DD440971-18C3-40D1-9B15-CDF1F557B10D}"/>
    <cellStyle name="SAPBEXheaderItem 5 2 4" xfId="1633" xr:uid="{91D5C983-A9BE-452C-AC69-E92D6B4FCF8A}"/>
    <cellStyle name="SAPBEXheaderItem 5 2 4 2" xfId="17273" xr:uid="{862E05A3-110B-4D02-B309-AF546A62033D}"/>
    <cellStyle name="SAPBEXheaderItem 5 2 5" xfId="3443" xr:uid="{B58ED10D-A127-4DE1-B934-511335CCE298}"/>
    <cellStyle name="SAPBEXheaderItem 5 2 6" xfId="1472" xr:uid="{4FEE12D9-D446-420C-AFA9-F461F00CDAA2}"/>
    <cellStyle name="SAPBEXheaderItem 5 2 7" xfId="3131" xr:uid="{1185065C-B917-4F6A-B4A1-27B8AE0DACD3}"/>
    <cellStyle name="SAPBEXheaderItem 5 2 8" xfId="12489" xr:uid="{B26B564B-96E9-4A14-B13B-7108C717B19B}"/>
    <cellStyle name="SAPBEXheaderItem 5 3" xfId="2217" xr:uid="{C06AA542-598D-4282-A8A1-4BD12B90D637}"/>
    <cellStyle name="SAPBEXheaderItem 5 3 2" xfId="14274" xr:uid="{4D2A2569-E62D-4A08-B983-36E52B5B0059}"/>
    <cellStyle name="SAPBEXheaderItem 5 3 3" xfId="13037" xr:uid="{BF42046D-0521-4DE5-B171-91209CA22AC9}"/>
    <cellStyle name="SAPBEXheaderItem 5 3 4" xfId="11087" xr:uid="{F7AA8645-33EF-4916-942D-8692B6EA21AD}"/>
    <cellStyle name="SAPBEXheaderItem 5 4" xfId="2724" xr:uid="{FA1BE981-AA3B-4259-82A9-81D01A514ACE}"/>
    <cellStyle name="SAPBEXheaderItem 5 4 2" xfId="10126" xr:uid="{BE8C5A3F-C99D-4F71-9268-7189E4E43A87}"/>
    <cellStyle name="SAPBEXheaderItem 5 5" xfId="1748" xr:uid="{0A6CA502-E096-4A45-B29B-57CFF80FFA14}"/>
    <cellStyle name="SAPBEXheaderItem 5 5 2" xfId="13520" xr:uid="{9C7EEF3B-85EA-44F6-865B-1410D8BFA227}"/>
    <cellStyle name="SAPBEXheaderItem 5 6" xfId="2622" xr:uid="{DDF5CE74-9DCD-4473-A22D-84418BC34D25}"/>
    <cellStyle name="SAPBEXheaderItem 5 6 2" xfId="13115" xr:uid="{DCA007AB-6236-4AF2-BEB8-FC166DF6C7D4}"/>
    <cellStyle name="SAPBEXheaderItem 5 7" xfId="3553" xr:uid="{1AC15B11-BB70-4597-97EC-E55490820EFC}"/>
    <cellStyle name="SAPBEXheaderItem 5 8" xfId="4361" xr:uid="{3DA67B78-D94C-495F-BEF5-FAB138B1B3D0}"/>
    <cellStyle name="SAPBEXheaderItem 5 9" xfId="8234" xr:uid="{2E79B72F-6C6F-49D7-ACF6-45FD315D591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3" xfId="15887" xr:uid="{8D20AC21-7FA1-45FC-8025-0207F887C799}"/>
    <cellStyle name="SAPBEXheaderItem 6 2 4" xfId="17448" xr:uid="{F51FCC02-EEF6-40B7-B464-054852E2002E}"/>
    <cellStyle name="SAPBEXheaderItem 6 3" xfId="11264" xr:uid="{2D421656-A4EC-49DC-A6A2-C08EBA8D9DA4}"/>
    <cellStyle name="SAPBEXheaderItem 6 3 2" xfId="14410" xr:uid="{DB4FE292-0280-468E-9262-9C06C923AC97}"/>
    <cellStyle name="SAPBEXheaderItem 6 3 3" xfId="9114" xr:uid="{8FC30CA8-CC7A-451C-B7C8-25F395990738}"/>
    <cellStyle name="SAPBEXheaderItem 6 4" xfId="9764" xr:uid="{D5C7C708-37FB-4505-9F27-2BCB436C31A5}"/>
    <cellStyle name="SAPBEXheaderItem 6 5" xfId="13197" xr:uid="{3CD2A966-1663-4667-BA58-0993C1BCBCCA}"/>
    <cellStyle name="SAPBEXheaderItem 6 6" xfId="13711" xr:uid="{1BEDF697-756F-4A14-AA9F-80F12CC87B4A}"/>
    <cellStyle name="SAPBEXheaderItem 6 7" xfId="7871" xr:uid="{990FAFA5-B894-4CB3-BF90-6975268E2018}"/>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3" xfId="15722" xr:uid="{261E8FF1-22AB-4A6D-8D2B-1C93E11B0F38}"/>
    <cellStyle name="SAPBEXheaderItem 7 2 4" xfId="17195" xr:uid="{AE36D884-2A79-4057-A351-A6657DBBE184}"/>
    <cellStyle name="SAPBEXheaderItem 7 3" xfId="14196" xr:uid="{F5B967A5-2E2A-44A4-9517-613103CC868A}"/>
    <cellStyle name="SAPBEXheaderItem 7 4" xfId="14147" xr:uid="{CA8C2068-6C2C-4FFD-BEA5-F356AEA997AA}"/>
    <cellStyle name="SAPBEXheaderItem 7 5" xfId="11009" xr:uid="{72C0B5FE-3016-4B46-8D77-3F7378555DB4}"/>
    <cellStyle name="SAPBEXheaderItem 8" xfId="264" xr:uid="{20ADB912-AE31-4C9A-887A-53FE5052A12A}"/>
    <cellStyle name="SAPBEXheaderItem 8 2" xfId="1180" xr:uid="{63BD2754-1148-4867-A2EA-335B7082325C}"/>
    <cellStyle name="SAPBEXheaderItem 8 2 2" xfId="2428" xr:uid="{B40E87EB-7110-40D5-8331-E7EFF23F6185}"/>
    <cellStyle name="SAPBEXheaderItem 8 2 3" xfId="2934" xr:uid="{D6051168-0433-4E01-AD0D-FF178016D1AD}"/>
    <cellStyle name="SAPBEXheaderItem 8 2 4" xfId="2310" xr:uid="{C66BEBE6-8C4A-49A8-A57C-62FF28140F78}"/>
    <cellStyle name="SAPBEXheaderItem 8 2 5" xfId="1886" xr:uid="{43611209-9D75-42AC-B885-3E86A245FBAF}"/>
    <cellStyle name="SAPBEXheaderItem 8 2 6" xfId="2784" xr:uid="{FEDFC99D-1351-455C-A838-392D158713BB}"/>
    <cellStyle name="SAPBEXheaderItem 8 2 7" xfId="2839" xr:uid="{EC088FB5-9BE7-4564-971F-DAE506E59A6E}"/>
    <cellStyle name="SAPBEXheaderItem 8 3" xfId="1606" xr:uid="{9D44C385-1EFD-4AF2-86E0-83AB97ED2FA5}"/>
    <cellStyle name="SAPBEXheaderItem 8 4" xfId="1930" xr:uid="{572F6DDA-4FBE-4DBF-A847-54ED961C0353}"/>
    <cellStyle name="SAPBEXheaderItem 8 5" xfId="1482" xr:uid="{A525A446-E26B-4014-BDCC-9A3F4AB25C15}"/>
    <cellStyle name="SAPBEXheaderItem 8 6" xfId="3578" xr:uid="{D7BFBB24-2CB0-418A-B32E-A5E687433744}"/>
    <cellStyle name="SAPBEXheaderItem 8 7" xfId="4107" xr:uid="{DAAB1F9D-A7A5-4984-9933-420F23C78AC1}"/>
    <cellStyle name="SAPBEXheaderItem 8 8" xfId="4311" xr:uid="{8C58419F-3788-4372-A789-BEA154110A51}"/>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3" xfId="15417" xr:uid="{A7011D88-5B01-48D4-B0FB-1EFBD82DE1BE}"/>
    <cellStyle name="SAPBEXheaderItem 9 4" xfId="16759" xr:uid="{A57B7DB6-AA6A-442F-979D-1E6285A67C15}"/>
    <cellStyle name="SAPBEXheaderItem 9 5" xfId="11899" xr:uid="{04A537C1-A8E0-4273-806C-4C48A644FB0C}"/>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3" xfId="14590" xr:uid="{942534AB-D6C7-417E-A756-4EED4751A928}"/>
    <cellStyle name="SAPBEXheaderText 11" xfId="9206" xr:uid="{2B3A3288-B031-405C-8222-52EA1F771729}"/>
    <cellStyle name="SAPBEXheaderText 12" xfId="8969" xr:uid="{34623C6C-A24C-43AC-95AF-DA2ED03FA217}"/>
    <cellStyle name="SAPBEXheaderText 13" xfId="7317" xr:uid="{750B0347-9235-4E97-941B-B516E046CA59}"/>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3" xfId="15525" xr:uid="{8C5ACD34-0BDA-43EC-AF4F-BEDB4CE08E2F}"/>
    <cellStyle name="SAPBEXheaderText 3 2 4" xfId="16921" xr:uid="{B58658D2-257B-4439-96D0-32DDFBD8EEDD}"/>
    <cellStyle name="SAPBEXheaderText 3 2 5" xfId="12122" xr:uid="{8E048ED1-4CC3-4FAD-814C-AE6559D872EC}"/>
    <cellStyle name="SAPBEXheaderText 3 3" xfId="10718" xr:uid="{AA242131-8BC8-484B-A6F7-E728CC6C0EDF}"/>
    <cellStyle name="SAPBEXheaderText 3 3 2" xfId="13951" xr:uid="{F084AA1B-E099-4085-B700-594C44658B95}"/>
    <cellStyle name="SAPBEXheaderText 3 3 3" xfId="9071" xr:uid="{3A65A758-D87D-49F3-B606-28CDBF80EB84}"/>
    <cellStyle name="SAPBEXheaderText 3 4" xfId="9826" xr:uid="{4D7D3B4D-E084-4C0E-843A-F963AF4C6859}"/>
    <cellStyle name="SAPBEXheaderText 3 5" xfId="13259" xr:uid="{09387CD3-2E3D-410E-B40E-5FBB1A09DFAC}"/>
    <cellStyle name="SAPBEXheaderText 3 6" xfId="13595" xr:uid="{0BA84A1B-093B-4AF9-9C11-07FCCDB635DB}"/>
    <cellStyle name="SAPBEXheaderText 3 7" xfId="7933" xr:uid="{E978216E-0EC2-4A0C-AB50-796DE7FE5A91}"/>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3" xfId="15633" xr:uid="{6F18786A-65D2-42E5-995B-61476C20DE4E}"/>
    <cellStyle name="SAPBEXheaderText 4 2 4" xfId="17017" xr:uid="{827A3AE2-E9BD-42E6-8221-77EB64B006D6}"/>
    <cellStyle name="SAPBEXheaderText 4 2 5" xfId="12233" xr:uid="{A10E7761-834D-4EF7-8C6A-87E2056B7D0D}"/>
    <cellStyle name="SAPBEXheaderText 4 3" xfId="10830" xr:uid="{85CBFC6F-3259-4610-AD87-FD76C1D815AF}"/>
    <cellStyle name="SAPBEXheaderText 4 3 2" xfId="14061" xr:uid="{B16EEBE5-5DE9-40E9-B21F-0C51407AF902}"/>
    <cellStyle name="SAPBEXheaderText 4 3 3" xfId="13099" xr:uid="{8FD13F3E-DCFF-4781-A1CD-17FF26239E83}"/>
    <cellStyle name="SAPBEXheaderText 4 4" xfId="10243" xr:uid="{EA1C0928-AD8E-4906-AC5E-E69277ECC9DB}"/>
    <cellStyle name="SAPBEXheaderText 4 5" xfId="13598" xr:uid="{2886E156-CBBC-416C-BA78-3B61CA6CBD00}"/>
    <cellStyle name="SAPBEXheaderText 4 6" xfId="14663" xr:uid="{E289D0FC-CD2D-455A-B1E5-46B805584D6E}"/>
    <cellStyle name="SAPBEXheaderText 4 7" xfId="8352" xr:uid="{7A645388-22AD-4A9D-80E9-59F1BD798136}"/>
    <cellStyle name="SAPBEXheaderText 5" xfId="950" xr:uid="{032DC4CC-59E8-4CFB-8307-D5B827FD4321}"/>
    <cellStyle name="SAPBEXheaderText 5 2" xfId="1358" xr:uid="{6D324E98-5761-40CA-B8AB-D2C20D8FD3DF}"/>
    <cellStyle name="SAPBEXheaderText 5 2 2" xfId="2606" xr:uid="{ADCF0AAF-F9A1-4E58-8BD9-089C857F420F}"/>
    <cellStyle name="SAPBEXheaderText 5 2 2 2" xfId="15027" xr:uid="{F80903C4-4614-4643-ADC4-3B6930DF5540}"/>
    <cellStyle name="SAPBEXheaderText 5 2 3" xfId="3112" xr:uid="{F179E147-97F3-4C7A-B80F-32992D999F84}"/>
    <cellStyle name="SAPBEXheaderText 5 2 3 2" xfId="15801" xr:uid="{AA4A11F7-C15C-459C-AFDB-B64E4B8ECF47}"/>
    <cellStyle name="SAPBEXheaderText 5 2 4" xfId="1497" xr:uid="{24802478-7142-4155-917A-98F0A0AADD7F}"/>
    <cellStyle name="SAPBEXheaderText 5 2 4 2" xfId="17274" xr:uid="{D4E500CB-5CEF-42B3-ADEA-7CDFC374AC51}"/>
    <cellStyle name="SAPBEXheaderText 5 2 5" xfId="3522" xr:uid="{823F3092-88F8-4235-89C9-F6EDD70979A3}"/>
    <cellStyle name="SAPBEXheaderText 5 2 6" xfId="4168" xr:uid="{C22DF889-5169-43BD-B1FC-B264E575247A}"/>
    <cellStyle name="SAPBEXheaderText 5 2 7" xfId="4110" xr:uid="{A587A83F-D6CA-4DE3-8011-FD74D22ECFE0}"/>
    <cellStyle name="SAPBEXheaderText 5 2 8" xfId="12490" xr:uid="{C15E46D5-9B64-4C76-8B76-A66600233363}"/>
    <cellStyle name="SAPBEXheaderText 5 3" xfId="2218" xr:uid="{2F241AA6-E339-40BE-B451-AD6FFA6B54DC}"/>
    <cellStyle name="SAPBEXheaderText 5 3 2" xfId="14275" xr:uid="{86AE25C4-C03B-4472-9A29-9664C4815573}"/>
    <cellStyle name="SAPBEXheaderText 5 3 3" xfId="14343" xr:uid="{AF8BE961-E67A-4286-B3BF-5106AF306774}"/>
    <cellStyle name="SAPBEXheaderText 5 3 4" xfId="11088" xr:uid="{DF324497-8B96-421D-BCFE-6EE4A764C9BA}"/>
    <cellStyle name="SAPBEXheaderText 5 4" xfId="2725" xr:uid="{73D00661-A8DD-4C76-8A35-0E4CBDF42362}"/>
    <cellStyle name="SAPBEXheaderText 5 4 2" xfId="10125" xr:uid="{D8F9680E-0D83-4562-82CC-68AC649DD114}"/>
    <cellStyle name="SAPBEXheaderText 5 5" xfId="3281" xr:uid="{D506EABD-8271-4E5D-AF20-6942BF29BA0C}"/>
    <cellStyle name="SAPBEXheaderText 5 5 2" xfId="13519" xr:uid="{4ED1D1BC-CCF5-43C1-B01C-5AB1FD2442D2}"/>
    <cellStyle name="SAPBEXheaderText 5 6" xfId="2805" xr:uid="{D590CC8B-1E2A-4F43-8CF4-0952BA07426C}"/>
    <cellStyle name="SAPBEXheaderText 5 6 2" xfId="14964" xr:uid="{C1FC919D-B837-419F-8F54-B693AC06C6EE}"/>
    <cellStyle name="SAPBEXheaderText 5 7" xfId="3971" xr:uid="{57B49148-0155-4252-A45F-94E08D7C5093}"/>
    <cellStyle name="SAPBEXheaderText 5 8" xfId="1783" xr:uid="{1926FB64-A48E-4D13-9243-9BFEEB5EA143}"/>
    <cellStyle name="SAPBEXheaderText 5 9" xfId="8233" xr:uid="{027CFD3F-C9D6-42C0-A74C-E473239C538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3" xfId="15888" xr:uid="{3CA34D43-03D6-4FA0-84FA-CD26F2B3F53A}"/>
    <cellStyle name="SAPBEXheaderText 6 2 4" xfId="17449" xr:uid="{703CC2A6-872D-4A74-9927-89AAD8491623}"/>
    <cellStyle name="SAPBEXheaderText 6 3" xfId="11265" xr:uid="{FD4CC27F-BE19-4B4B-96E9-4E0C8CCB1418}"/>
    <cellStyle name="SAPBEXheaderText 6 3 2" xfId="14411" xr:uid="{615CE2CD-5977-4E2B-8AED-867066698ED5}"/>
    <cellStyle name="SAPBEXheaderText 6 3 3" xfId="9115" xr:uid="{AC164711-D78B-4BF5-A6DB-8C8C104939B4}"/>
    <cellStyle name="SAPBEXheaderText 6 4" xfId="9996" xr:uid="{7548630E-8F75-4CD9-BE8D-CB9AA03606DF}"/>
    <cellStyle name="SAPBEXheaderText 6 5" xfId="13390" xr:uid="{AFBB0EF3-6448-4B85-AD40-EFD6C7E1DB6D}"/>
    <cellStyle name="SAPBEXheaderText 6 6" xfId="13121" xr:uid="{93E7DA08-9F50-4BCC-8FA8-D2BB9970F001}"/>
    <cellStyle name="SAPBEXheaderText 6 7" xfId="8103" xr:uid="{078DC9A3-BA49-4372-B1D6-FDA4D6522620}"/>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3" xfId="15723" xr:uid="{CD94E6B2-FF20-4844-977F-0E37A46A2FA6}"/>
    <cellStyle name="SAPBEXheaderText 7 2 4" xfId="17196" xr:uid="{F0451630-07F3-434D-B7FC-2A2116CFAA73}"/>
    <cellStyle name="SAPBEXheaderText 7 3" xfId="14197" xr:uid="{483737EF-ACFE-4D4F-A209-FFD1C38AB56A}"/>
    <cellStyle name="SAPBEXheaderText 7 4" xfId="14941" xr:uid="{FABF2A92-E4E8-4E11-94D4-554F069F8A14}"/>
    <cellStyle name="SAPBEXheaderText 7 5" xfId="11010" xr:uid="{4630C5A9-75F9-4A91-9D64-9E6BEC754414}"/>
    <cellStyle name="SAPBEXheaderText 8" xfId="265" xr:uid="{6432F18A-5AE1-47B7-8EB7-D3537253DF8C}"/>
    <cellStyle name="SAPBEXheaderText 8 2" xfId="1181" xr:uid="{78424EBC-24C3-4924-9AB4-780272B5BE67}"/>
    <cellStyle name="SAPBEXheaderText 8 2 2" xfId="2429" xr:uid="{B0E80552-2A88-4D77-86E2-651279893074}"/>
    <cellStyle name="SAPBEXheaderText 8 2 3" xfId="2935" xr:uid="{3776683E-20A0-46BD-A6FA-8723231E58F9}"/>
    <cellStyle name="SAPBEXheaderText 8 2 4" xfId="3347" xr:uid="{696A8866-8D6B-4B53-BF2D-64E152D381BA}"/>
    <cellStyle name="SAPBEXheaderText 8 2 5" xfId="3880" xr:uid="{08519167-9E66-483E-9B86-EB0D37ECFC99}"/>
    <cellStyle name="SAPBEXheaderText 8 2 6" xfId="3806" xr:uid="{8672A5D7-1364-4C37-AE1C-B3E8A8FD755B}"/>
    <cellStyle name="SAPBEXheaderText 8 2 7" xfId="3348" xr:uid="{4606463D-72ED-4ED5-9A9D-1DA72BAA0D18}"/>
    <cellStyle name="SAPBEXheaderText 8 3" xfId="1607" xr:uid="{93453E95-7714-4D80-863C-108C9580828F}"/>
    <cellStyle name="SAPBEXheaderText 8 4" xfId="1646" xr:uid="{E18A583A-8C12-43C3-9F16-B434751B70D9}"/>
    <cellStyle name="SAPBEXheaderText 8 5" xfId="3508" xr:uid="{B62166A0-D817-4C3C-9637-D212AD138533}"/>
    <cellStyle name="SAPBEXheaderText 8 6" xfId="3749" xr:uid="{CC1E6D7B-B04F-48DB-A5C9-94716E5082BC}"/>
    <cellStyle name="SAPBEXheaderText 8 7" xfId="4067" xr:uid="{37365C26-A060-496C-B44F-C8100914D0B3}"/>
    <cellStyle name="SAPBEXheaderText 8 8" xfId="3936" xr:uid="{22212BAA-1E6E-45D1-8EE1-81381053B00A}"/>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3" xfId="15418" xr:uid="{BF18DF72-33CC-458A-A6E4-D64C9025B61F}"/>
    <cellStyle name="SAPBEXheaderText 9 4" xfId="16760" xr:uid="{160DF6AF-2AE6-42A4-AA6B-87987082A0FE}"/>
    <cellStyle name="SAPBEXheaderText 9 5" xfId="11900" xr:uid="{644C95A2-A134-4B00-9912-8CCB07F68CC7}"/>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1" xfId="2101" xr:uid="{BBA0F827-A90E-44A2-A2CD-9205BA156E7B}"/>
    <cellStyle name="SAPBEXHLevel0 11 2" xfId="8970" xr:uid="{E3B73AB7-FAF6-423E-8911-FFD56EF5FA74}"/>
    <cellStyle name="SAPBEXHLevel0 12" xfId="3538" xr:uid="{03E8A28B-7534-4458-940A-2C1B7C69AFDF}"/>
    <cellStyle name="SAPBEXHLevel0 13" xfId="3518" xr:uid="{3EE7D6B6-28FC-4104-9503-8462DC4D48F1}"/>
    <cellStyle name="SAPBEXHLevel0 14" xfId="4075" xr:uid="{B931BA18-A340-4199-BFAC-EC6543C84DB3}"/>
    <cellStyle name="SAPBEXHLevel0 15" xfId="4317" xr:uid="{72748AFA-6CB1-4BBA-BB15-223295B308E0}"/>
    <cellStyle name="SAPBEXHLevel0 16" xfId="5681" xr:uid="{47A4359C-208A-4C09-B196-57B42EE41BAC}"/>
    <cellStyle name="SAPBEXHLevel0 17" xfId="5965" xr:uid="{BDE7E6A0-9CBF-4CF6-A1C6-6EEBD0C7BF1C}"/>
    <cellStyle name="SAPBEXHLevel0 18" xfId="7318" xr:uid="{B2979DA0-D39A-4E7D-A090-A358478EBBB6}"/>
    <cellStyle name="SAPBEXHLevel0 2" xfId="789" xr:uid="{AD28487D-CBDF-43D4-BE20-7E93ECD60378}"/>
    <cellStyle name="SAPBEXHLevel0 2 10" xfId="5966" xr:uid="{0B1799A3-E987-4B2E-9FEA-B9F62F1EBD93}"/>
    <cellStyle name="SAPBEXHLevel0 2 10 2" xfId="8971" xr:uid="{EE9FCB0E-43FC-4AFE-B2CC-10D0F937EDC5}"/>
    <cellStyle name="SAPBEXHLevel0 2 11" xfId="7319" xr:uid="{7CAFD95E-A3D0-4AC4-93A8-E45D8948C5C7}"/>
    <cellStyle name="SAPBEXHLevel0 2 2" xfId="1273" xr:uid="{113DE577-7A0E-4C15-87E7-3A9972FE3A1F}"/>
    <cellStyle name="SAPBEXHLevel0 2 2 2" xfId="2521" xr:uid="{B15E221E-6C6B-4348-9D42-DF63CC940D4B}"/>
    <cellStyle name="SAPBEXHLevel0 2 2 2 2" xfId="15527" xr:uid="{46594B24-90E7-44F3-B296-D3CE7168E9C5}"/>
    <cellStyle name="SAPBEXHLevel0 2 2 2 3" xfId="16923" xr:uid="{BE777B7A-9283-482F-897A-499C08E7D7BF}"/>
    <cellStyle name="SAPBEXHLevel0 2 2 2 4" xfId="12124" xr:uid="{9C8A42BA-DB4C-45DF-AD66-0A9F87E525BF}"/>
    <cellStyle name="SAPBEXHLevel0 2 2 3" xfId="3027" xr:uid="{0CAA5B61-7106-4741-A762-D7DF998FCA1B}"/>
    <cellStyle name="SAPBEXHLevel0 2 2 3 2" xfId="13953" xr:uid="{2B188074-5CF6-43A0-83AB-9AF93A1EA4B0}"/>
    <cellStyle name="SAPBEXHLevel0 2 2 3 3" xfId="9073" xr:uid="{73350D00-9326-42F1-B1A6-24AF2509E9F1}"/>
    <cellStyle name="SAPBEXHLevel0 2 2 3 4" xfId="10720" xr:uid="{00445364-1140-435A-825B-1CCDA77789B6}"/>
    <cellStyle name="SAPBEXHLevel0 2 2 4" xfId="1916" xr:uid="{A03CF2DC-06F8-4F93-A0A1-0807B4E830BE}"/>
    <cellStyle name="SAPBEXHLevel0 2 2 4 2" xfId="9825" xr:uid="{0487C03A-BD58-4CDC-88F5-29FF5555A2D0}"/>
    <cellStyle name="SAPBEXHLevel0 2 2 5" xfId="2823" xr:uid="{90646620-4E1A-4125-A783-C570730DF3FB}"/>
    <cellStyle name="SAPBEXHLevel0 2 2 5 2" xfId="13258" xr:uid="{CE6B5F93-9D62-4046-B5D9-99F777EAC052}"/>
    <cellStyle name="SAPBEXHLevel0 2 2 6" xfId="1572" xr:uid="{03242037-491E-4440-8756-99F37AD29BBF}"/>
    <cellStyle name="SAPBEXHLevel0 2 2 6 2" xfId="14632" xr:uid="{9FAA6815-5772-43F7-AD68-0D4D1CC4664D}"/>
    <cellStyle name="SAPBEXHLevel0 2 2 7" xfId="4482" xr:uid="{7AA9672A-C1B6-4B83-A743-E278AF409791}"/>
    <cellStyle name="SAPBEXHLevel0 2 2 8" xfId="7932" xr:uid="{B470454B-0F18-4C5A-98D0-CA4A4F900FBA}"/>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3" xfId="17019" xr:uid="{FAF5B4C1-8DAF-4AAC-A007-5DEF49ACAC22}"/>
    <cellStyle name="SAPBEXHLevel0 2 3 3" xfId="10832" xr:uid="{120B169D-A540-4412-85C1-0C190AED08F0}"/>
    <cellStyle name="SAPBEXHLevel0 2 3 3 2" xfId="14063" xr:uid="{1B4B6BDE-7CE0-4CB4-98AC-2BCB5CEBA970}"/>
    <cellStyle name="SAPBEXHLevel0 2 3 3 3" xfId="13554" xr:uid="{1D5D1C5A-EB95-49F0-85CA-A6558CD39792}"/>
    <cellStyle name="SAPBEXHLevel0 2 3 4" xfId="10251" xr:uid="{47A49146-D89E-433B-9F6E-520A5F9D7F27}"/>
    <cellStyle name="SAPBEXHLevel0 2 3 5" xfId="13607" xr:uid="{B43DA29A-DD87-4642-8156-318A959E102F}"/>
    <cellStyle name="SAPBEXHLevel0 2 3 6" xfId="14595" xr:uid="{5C87E211-98F7-465F-A1D8-28249107CA59}"/>
    <cellStyle name="SAPBEXHLevel0 2 3 7" xfId="8361" xr:uid="{51A46D97-E6D3-4AB0-B53B-90690AD4CD8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3" xfId="17276" xr:uid="{D54914A5-B0A1-459B-B08A-CE9364D2D532}"/>
    <cellStyle name="SAPBEXHLevel0 2 4 3" xfId="11090" xr:uid="{2FA6F45D-CA84-44B7-8AC0-08C465F26814}"/>
    <cellStyle name="SAPBEXHLevel0 2 4 3 2" xfId="14277" xr:uid="{3C6CE4E6-9867-44F9-9A3D-62445B78AEE6}"/>
    <cellStyle name="SAPBEXHLevel0 2 4 3 3" xfId="13134" xr:uid="{F3137D24-1DAB-4941-B9D4-B712825D44B3}"/>
    <cellStyle name="SAPBEXHLevel0 2 4 4" xfId="9879" xr:uid="{622EA57C-7C38-4656-AF66-8D668708F715}"/>
    <cellStyle name="SAPBEXHLevel0 2 4 5" xfId="13312" xr:uid="{9D0AE114-D48B-4F26-A5C6-795556CFB1EB}"/>
    <cellStyle name="SAPBEXHLevel0 2 4 6" xfId="13173" xr:uid="{2B155E73-41D8-43AB-812E-5F65158E74E9}"/>
    <cellStyle name="SAPBEXHLevel0 2 4 7" xfId="7986" xr:uid="{A25E0643-9588-4197-B9D9-110A03F4794A}"/>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3" xfId="17451" xr:uid="{AF9B1F88-AE10-4F1B-ACA8-4831C4882D5D}"/>
    <cellStyle name="SAPBEXHLevel0 2 5 3" xfId="11267" xr:uid="{92234BF0-99A3-489B-9EC6-582FF07BE020}"/>
    <cellStyle name="SAPBEXHLevel0 2 5 3 2" xfId="14413" xr:uid="{1ED646F0-D716-4952-97C0-CAECE17FEE6C}"/>
    <cellStyle name="SAPBEXHLevel0 2 5 3 3" xfId="9117" xr:uid="{53251A5C-7AEC-4050-A401-684DE6CCB748}"/>
    <cellStyle name="SAPBEXHLevel0 2 5 4" xfId="10287" xr:uid="{7F1BC444-259A-4B69-A804-C8E0164D5E92}"/>
    <cellStyle name="SAPBEXHLevel0 2 5 5" xfId="13643" xr:uid="{CFEADECF-4AC4-46F4-B56C-4317A0031DDA}"/>
    <cellStyle name="SAPBEXHLevel0 2 5 6" xfId="14370" xr:uid="{40E84CDB-7BAE-4012-874F-DD11CD449A63}"/>
    <cellStyle name="SAPBEXHLevel0 2 5 7" xfId="8397" xr:uid="{36353AE4-8617-49D2-8EAC-79B9E645D3F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3" xfId="17197" xr:uid="{CAECF3AE-7F13-42E5-A8F4-421B43EDF108}"/>
    <cellStyle name="SAPBEXHLevel0 2 6 3" xfId="14198" xr:uid="{229654BD-9A59-409A-A915-CA741DAD01B5}"/>
    <cellStyle name="SAPBEXHLevel0 2 6 4" xfId="13093" xr:uid="{92217530-8DDF-432B-B96C-280F2E28E7F0}"/>
    <cellStyle name="SAPBEXHLevel0 2 6 5" xfId="11011" xr:uid="{7F132B98-C07B-4E02-9CEB-9C9CEAE8E766}"/>
    <cellStyle name="SAPBEXHLevel0 2 7" xfId="3742" xr:uid="{05119C2F-5CBA-4CB6-99B5-F177B66B0199}"/>
    <cellStyle name="SAPBEXHLevel0 2 7 2" xfId="15354" xr:uid="{AA1853D1-10D3-421E-88E9-59043A773D78}"/>
    <cellStyle name="SAPBEXHLevel0 2 7 3" xfId="16535" xr:uid="{6EDB5CB5-F408-4DE1-8798-0B3013C307DE}"/>
    <cellStyle name="SAPBEXHLevel0 2 7 4" xfId="11641" xr:uid="{50966983-B818-4026-A4F6-2AFE8C016DF1}"/>
    <cellStyle name="SAPBEXHLevel0 2 8" xfId="3758" xr:uid="{3A55F2EE-4CF3-4B9E-8466-4970D6BB12BD}"/>
    <cellStyle name="SAPBEXHLevel0 2 8 2" xfId="13748" xr:uid="{C8DBF1ED-6C76-45E1-91F9-490FDB60057D}"/>
    <cellStyle name="SAPBEXHLevel0 2 8 3" xfId="13013" xr:uid="{55537BC6-3A67-43C7-BBAF-B19ABB462CB8}"/>
    <cellStyle name="SAPBEXHLevel0 2 8 4" xfId="10488" xr:uid="{F2129002-9FCB-4CCB-A0D8-0C05B0F76853}"/>
    <cellStyle name="SAPBEXHLevel0 2 9" xfId="5682" xr:uid="{FC5C978F-08B6-42A3-84E0-0E9045B2F972}"/>
    <cellStyle name="SAPBEXHLevel0 2 9 2" xfId="9208" xr:uid="{4DE28577-0889-4AC7-9CBB-CFDF61AD9A26}"/>
    <cellStyle name="SAPBEXHLevel0 3" xfId="790" xr:uid="{CD2CE189-6454-462B-B9BC-DD3914B70E24}"/>
    <cellStyle name="SAPBEXHLevel0 3 2" xfId="1274" xr:uid="{7FD3DCB1-3F96-427A-B9A3-FB8AE46F85A7}"/>
    <cellStyle name="SAPBEXHLevel0 3 2 2" xfId="2522" xr:uid="{22FE0FCD-CF6C-4180-B266-75C89B9714DE}"/>
    <cellStyle name="SAPBEXHLevel0 3 2 2 2" xfId="14846" xr:uid="{B39C6BBF-F6FA-4C2E-AB15-B9CCB73660CD}"/>
    <cellStyle name="SAPBEXHLevel0 3 2 3" xfId="3028" xr:uid="{8D14395F-544D-47EB-8BB4-43BB7713C02F}"/>
    <cellStyle name="SAPBEXHLevel0 3 2 3 2" xfId="15526" xr:uid="{8C684F78-2B2F-4786-84B9-CCF4193DAF9B}"/>
    <cellStyle name="SAPBEXHLevel0 3 2 4" xfId="2278" xr:uid="{5D06723D-96F6-4B38-9668-0B409269AC0A}"/>
    <cellStyle name="SAPBEXHLevel0 3 2 4 2" xfId="16922" xr:uid="{81EDD1DB-5B37-427E-8E94-5F4321BB3A54}"/>
    <cellStyle name="SAPBEXHLevel0 3 2 5" xfId="3847" xr:uid="{96B6779E-0294-47EA-A4F0-3AF8E676FF68}"/>
    <cellStyle name="SAPBEXHLevel0 3 2 6" xfId="3790" xr:uid="{73789651-C6A9-4AE1-9339-38DC8BE4A7D1}"/>
    <cellStyle name="SAPBEXHLevel0 3 2 7" xfId="4328" xr:uid="{D39DE1CC-13BA-47C9-BC81-B036C3B129E2}"/>
    <cellStyle name="SAPBEXHLevel0 3 2 8" xfId="12123" xr:uid="{2B23DCD5-FFF4-4A00-988C-B662D444C08B}"/>
    <cellStyle name="SAPBEXHLevel0 3 3" xfId="2069" xr:uid="{B7274BC0-7CCB-40F5-93F9-091E10DE1F3A}"/>
    <cellStyle name="SAPBEXHLevel0 3 3 2" xfId="13952" xr:uid="{3E368F58-5416-4A80-9813-EDA544067E5A}"/>
    <cellStyle name="SAPBEXHLevel0 3 3 3" xfId="9072" xr:uid="{D3C5EB35-8878-46FC-94D1-AB91EBB4F9C2}"/>
    <cellStyle name="SAPBEXHLevel0 3 3 4" xfId="10719" xr:uid="{977DE21E-595B-4DB5-A5AE-E28CA926E1C1}"/>
    <cellStyle name="SAPBEXHLevel0 3 4" xfId="1741" xr:uid="{0ADD71CE-4D08-456B-B6BA-3DF0A107BF42}"/>
    <cellStyle name="SAPBEXHLevel0 3 4 2" xfId="10295" xr:uid="{4894A9B2-15CA-4C02-90A6-6649713FBB2C}"/>
    <cellStyle name="SAPBEXHLevel0 3 5" xfId="1512" xr:uid="{AD55953B-1FAB-48C4-AAF4-44E223D3616C}"/>
    <cellStyle name="SAPBEXHLevel0 3 5 2" xfId="13651" xr:uid="{26FC3488-154F-4FE3-B920-AEC7ADD0BF84}"/>
    <cellStyle name="SAPBEXHLevel0 3 6" xfId="3400" xr:uid="{53CD0927-D198-4B70-BBDA-0A45006EDEEE}"/>
    <cellStyle name="SAPBEXHLevel0 3 6 2" xfId="14593" xr:uid="{1E970F1E-C527-47F8-A032-5D8DEBE206A9}"/>
    <cellStyle name="SAPBEXHLevel0 3 7" xfId="1859" xr:uid="{A0CEFDF1-F3F3-44F1-BA9B-F2AEE6CE44A5}"/>
    <cellStyle name="SAPBEXHLevel0 3 8" xfId="3419" xr:uid="{3F6A6D79-5E6F-4562-B2E7-A46157E43D9A}"/>
    <cellStyle name="SAPBEXHLevel0 3 9" xfId="8405" xr:uid="{CBC5D30D-667D-48E7-8100-2468107AD37B}"/>
    <cellStyle name="SAPBEXHLevel0 4" xfId="791" xr:uid="{8BD6AEC2-5B62-4253-A503-028532250043}"/>
    <cellStyle name="SAPBEXHLevel0 4 10" xfId="8146" xr:uid="{8B9778BD-B3AB-4D68-8223-54BCA8331645}"/>
    <cellStyle name="SAPBEXHLevel0 4 2" xfId="792" xr:uid="{B5357AAB-F997-49B1-9FB7-7987D48E1E15}"/>
    <cellStyle name="SAPBEXHLevel0 4 2 2" xfId="1276" xr:uid="{0925E8DB-2597-45B1-ADB6-B4F97AFCC044}"/>
    <cellStyle name="SAPBEXHLevel0 4 2 2 2" xfId="2524" xr:uid="{D8765A25-7F2C-4AA0-B73A-FD1FA5514882}"/>
    <cellStyle name="SAPBEXHLevel0 4 2 2 3" xfId="3030" xr:uid="{0DEC0AFD-37FC-4757-8AA3-C355ABE997A9}"/>
    <cellStyle name="SAPBEXHLevel0 4 2 2 4" xfId="3209" xr:uid="{6F2BF442-CCCE-4D67-B953-9321A5B2ED3F}"/>
    <cellStyle name="SAPBEXHLevel0 4 2 2 5" xfId="3594" xr:uid="{6BF7A0F5-14C8-45DA-B743-B87211E7F121}"/>
    <cellStyle name="SAPBEXHLevel0 4 2 2 6" xfId="4079" xr:uid="{D81B7092-107A-4B2C-B599-8360C5AB0B8C}"/>
    <cellStyle name="SAPBEXHLevel0 4 2 2 7" xfId="2773" xr:uid="{77F3A377-310A-41CA-B980-E8042EDA477F}"/>
    <cellStyle name="SAPBEXHLevel0 4 2 2 8" xfId="14907" xr:uid="{4D561616-8103-410F-A72C-4DD68F802D8E}"/>
    <cellStyle name="SAPBEXHLevel0 4 2 3" xfId="2071" xr:uid="{DE1EF178-CA10-4B2E-8925-9DA7BF2AFA40}"/>
    <cellStyle name="SAPBEXHLevel0 4 2 3 2" xfId="15634" xr:uid="{AABDC3B9-D24B-4EAA-B757-693997189B9D}"/>
    <cellStyle name="SAPBEXHLevel0 4 2 4" xfId="1462" xr:uid="{49D446DD-899E-414A-99DA-CB5FAED9BC48}"/>
    <cellStyle name="SAPBEXHLevel0 4 2 4 2" xfId="17018" xr:uid="{909FBEF9-7FE0-4772-AFA3-55851371A8BD}"/>
    <cellStyle name="SAPBEXHLevel0 4 2 5" xfId="1849" xr:uid="{EF2B4A5C-BDC1-404F-823F-EADD6FDC048E}"/>
    <cellStyle name="SAPBEXHLevel0 4 2 6" xfId="3985" xr:uid="{874424BE-F671-49BE-A9D3-921A0AF7068B}"/>
    <cellStyle name="SAPBEXHLevel0 4 2 7" xfId="3958" xr:uid="{75975D47-786A-4E30-956F-9392DF0C6FEF}"/>
    <cellStyle name="SAPBEXHLevel0 4 2 8" xfId="4435" xr:uid="{322C2293-DF44-45C4-8D89-75A92C811EC2}"/>
    <cellStyle name="SAPBEXHLevel0 4 2 9" xfId="12234" xr:uid="{BAB6BF31-EE1C-4C9F-8056-3630B7781155}"/>
    <cellStyle name="SAPBEXHLevel0 4 3" xfId="1275" xr:uid="{C1F6B01D-88A1-497B-9260-709EC0999DE9}"/>
    <cellStyle name="SAPBEXHLevel0 4 3 2" xfId="2523" xr:uid="{6633908F-AC45-4019-A1DE-830A901A581B}"/>
    <cellStyle name="SAPBEXHLevel0 4 3 2 2" xfId="14062" xr:uid="{74FE51CE-AA83-4EF4-9661-CAF48A0B5316}"/>
    <cellStyle name="SAPBEXHLevel0 4 3 3" xfId="3029" xr:uid="{658BAFF0-9938-4313-9E0C-D81E97100AA4}"/>
    <cellStyle name="SAPBEXHLevel0 4 3 3 2" xfId="13830" xr:uid="{3BB3F3F8-FE12-46F3-92CE-31DC34C401E9}"/>
    <cellStyle name="SAPBEXHLevel0 4 3 4" xfId="3277" xr:uid="{87FF555F-81EE-4E09-817C-5A2BDEA1AE2A}"/>
    <cellStyle name="SAPBEXHLevel0 4 3 5" xfId="3929" xr:uid="{9027BD1B-306F-4CA3-8B36-0E024C9EF794}"/>
    <cellStyle name="SAPBEXHLevel0 4 3 6" xfId="3248" xr:uid="{656D4D1F-40A3-4EB0-ADFD-FC0273D2BC99}"/>
    <cellStyle name="SAPBEXHLevel0 4 3 7" xfId="4029" xr:uid="{972E2C0C-EE76-416C-BC36-AB567F588E92}"/>
    <cellStyle name="SAPBEXHLevel0 4 3 8" xfId="10831" xr:uid="{2B2437E4-2623-48B4-B607-E93D05B1BC3E}"/>
    <cellStyle name="SAPBEXHLevel0 4 4" xfId="2070" xr:uid="{20071390-7662-4409-8D82-FD894465BE1F}"/>
    <cellStyle name="SAPBEXHLevel0 4 4 2" xfId="10039" xr:uid="{83B78E54-6DF2-4DFC-A2FC-B688F47184E0}"/>
    <cellStyle name="SAPBEXHLevel0 4 5" xfId="1692" xr:uid="{D497DCCF-38CF-4283-8FF7-729F5C7F20DD}"/>
    <cellStyle name="SAPBEXHLevel0 4 5 2" xfId="13433" xr:uid="{1E8698AC-9A40-4DC6-AF34-9DF5F6C839BD}"/>
    <cellStyle name="SAPBEXHLevel0 4 6" xfId="2154" xr:uid="{092CA0B8-C056-44ED-9E59-96209844C2A1}"/>
    <cellStyle name="SAPBEXHLevel0 4 6 2" xfId="13087" xr:uid="{B264EACE-7B5D-4532-B7C3-8030A2E5DD95}"/>
    <cellStyle name="SAPBEXHLevel0 4 7" xfId="3740" xr:uid="{7DFA45D2-ED02-49FE-ACC5-655BF831C941}"/>
    <cellStyle name="SAPBEXHLevel0 4 8" xfId="3357" xr:uid="{8AD90664-FB09-4CB8-B03B-EE7664FAC4EF}"/>
    <cellStyle name="SAPBEXHLevel0 4 9" xfId="4436" xr:uid="{DF0855BF-EA15-49B1-841A-222046E48350}"/>
    <cellStyle name="SAPBEXHLevel0 5" xfId="951" xr:uid="{6C8EAA6F-A01F-43F0-91FE-401AAB08442E}"/>
    <cellStyle name="SAPBEXHLevel0 5 2" xfId="1359" xr:uid="{B4E9DBD7-A4CE-48A0-A360-1F10DA2A4A3C}"/>
    <cellStyle name="SAPBEXHLevel0 5 2 2" xfId="2607" xr:uid="{DE0E19B8-DDA5-4A8D-82AB-44B2CBE40A11}"/>
    <cellStyle name="SAPBEXHLevel0 5 2 2 2" xfId="15028" xr:uid="{AE392271-0DDF-4865-946F-25D425DB56A8}"/>
    <cellStyle name="SAPBEXHLevel0 5 2 3" xfId="3113" xr:uid="{CEFEED93-1E56-4D47-8355-F8B0E5E2AD3C}"/>
    <cellStyle name="SAPBEXHLevel0 5 2 3 2" xfId="15802" xr:uid="{4AD1BF81-7667-490E-BC06-79F643387728}"/>
    <cellStyle name="SAPBEXHLevel0 5 2 4" xfId="1775" xr:uid="{96EC29CE-604C-42CF-B70E-BBAC132BDCD6}"/>
    <cellStyle name="SAPBEXHLevel0 5 2 4 2" xfId="17275" xr:uid="{2A41BB70-AA7D-4B48-B5A4-8BB25142F16F}"/>
    <cellStyle name="SAPBEXHLevel0 5 2 5" xfId="3612" xr:uid="{277E61D8-751C-438F-BFE3-200A534DB86A}"/>
    <cellStyle name="SAPBEXHLevel0 5 2 6" xfId="1903" xr:uid="{0B666C7E-CA39-4EA9-A3DF-827943ABADD9}"/>
    <cellStyle name="SAPBEXHLevel0 5 2 7" xfId="4458" xr:uid="{9AA1944C-7728-47E0-81F4-A55950977A98}"/>
    <cellStyle name="SAPBEXHLevel0 5 2 8" xfId="12491" xr:uid="{86060331-3F4E-4A63-A6B4-5A617DEA0742}"/>
    <cellStyle name="SAPBEXHLevel0 5 3" xfId="2219" xr:uid="{43B54E98-09DA-4CB6-90C1-4F5A5BB6DF89}"/>
    <cellStyle name="SAPBEXHLevel0 5 3 2" xfId="14276" xr:uid="{2C5740DD-B7ED-48A2-8B6D-E971E807B4BE}"/>
    <cellStyle name="SAPBEXHLevel0 5 3 3" xfId="15045" xr:uid="{06B314FD-E12C-4137-B60B-665623F9BE54}"/>
    <cellStyle name="SAPBEXHLevel0 5 3 4" xfId="11089" xr:uid="{98D58EFB-E949-4E73-BCAC-2BE82780D421}"/>
    <cellStyle name="SAPBEXHLevel0 5 4" xfId="2726" xr:uid="{BBEC5DB6-61CF-49EF-99CA-37D109E4D07A}"/>
    <cellStyle name="SAPBEXHLevel0 5 4 2" xfId="9880" xr:uid="{B9681DC9-66AC-468B-AA2A-9C62AF601317}"/>
    <cellStyle name="SAPBEXHLevel0 5 5" xfId="3214" xr:uid="{92DA9354-08F5-4B40-A73C-DABD2C357D2B}"/>
    <cellStyle name="SAPBEXHLevel0 5 5 2" xfId="13313" xr:uid="{23E0EACD-CF08-4E2C-842B-09727767ED8A}"/>
    <cellStyle name="SAPBEXHLevel0 5 6" xfId="3751" xr:uid="{C37372D3-6AD4-4BC5-8EB6-BDD31DE359DE}"/>
    <cellStyle name="SAPBEXHLevel0 5 6 2" xfId="12978" xr:uid="{0AC1FF8A-C66B-42AF-A7F9-1016ECFAF7FE}"/>
    <cellStyle name="SAPBEXHLevel0 5 7" xfId="3376" xr:uid="{A82A2AA3-6D85-48C1-B773-254974E9ABC3}"/>
    <cellStyle name="SAPBEXHLevel0 5 8" xfId="4231" xr:uid="{DEF381A4-7DBB-41D1-AB4B-9FFE2522A890}"/>
    <cellStyle name="SAPBEXHLevel0 5 9" xfId="7987" xr:uid="{09D62FA7-EAA9-4279-8F11-646AB9C1BED5}"/>
    <cellStyle name="SAPBEXHLevel0 6" xfId="977" xr:uid="{F28E65CF-B87F-48DE-98BE-A7A6848A347F}"/>
    <cellStyle name="SAPBEXHLevel0 6 2" xfId="12675" xr:uid="{6AC32471-A723-4A2D-9043-AB64F8A9BDED}"/>
    <cellStyle name="SAPBEXHLevel0 6 2 2" xfId="15112" xr:uid="{1BE3F132-980C-465A-B70B-3A64C9FC1D98}"/>
    <cellStyle name="SAPBEXHLevel0 6 2 3" xfId="15889" xr:uid="{F2268C06-6B41-4C90-8F02-C01252025A56}"/>
    <cellStyle name="SAPBEXHLevel0 6 2 4" xfId="17450" xr:uid="{0127ED91-DBB2-4F6F-AABB-5AC836A1A9FE}"/>
    <cellStyle name="SAPBEXHLevel0 6 3" xfId="11266" xr:uid="{1886C36C-84A9-49FD-8BE0-F67BF250F21A}"/>
    <cellStyle name="SAPBEXHLevel0 6 3 2" xfId="14412" xr:uid="{F245B27A-CC8C-467A-B68E-BF98EBDE5E7D}"/>
    <cellStyle name="SAPBEXHLevel0 6 3 3" xfId="9116" xr:uid="{47854FB4-386D-471A-84F5-70EE33FB586E}"/>
    <cellStyle name="SAPBEXHLevel0 6 4" xfId="9997" xr:uid="{C872FF99-6C92-4E5E-8D34-EE522A1FACD3}"/>
    <cellStyle name="SAPBEXHLevel0 6 5" xfId="13391" xr:uid="{7C349935-6E55-4C42-B01A-FD36A15C8532}"/>
    <cellStyle name="SAPBEXHLevel0 6 6" xfId="13855" xr:uid="{608760BE-2677-48AC-9764-28FB74512057}"/>
    <cellStyle name="SAPBEXHLevel0 6 7" xfId="8104" xr:uid="{B404C760-6F38-4B2C-B722-125ABBC02DD4}"/>
    <cellStyle name="SAPBEXHLevel0 7" xfId="1036" xr:uid="{BBAC4AA0-1936-4BAE-A553-700280854C64}"/>
    <cellStyle name="SAPBEXHLevel0 7 2" xfId="15319" xr:uid="{297DC810-1FC6-4129-99F8-4CD2E1A3A399}"/>
    <cellStyle name="SAPBEXHLevel0 7 3" xfId="16435" xr:uid="{46C7E9D8-3821-4C9B-9706-E74B8BB2C8FD}"/>
    <cellStyle name="SAPBEXHLevel0 7 4" xfId="11531" xr:uid="{E2D2E1EA-0874-4457-8452-7C584CC6DE6E}"/>
    <cellStyle name="SAPBEXHLevel0 8" xfId="266" xr:uid="{4ADE1EA7-D0EC-42EE-A647-2B734C7E7EE7}"/>
    <cellStyle name="SAPBEXHLevel0 8 2" xfId="1182" xr:uid="{071055AC-B836-4778-B1B6-43704EF7B0FB}"/>
    <cellStyle name="SAPBEXHLevel0 8 2 2" xfId="2430" xr:uid="{BE3AA5F6-00D9-4529-966E-4E56ACB8CE78}"/>
    <cellStyle name="SAPBEXHLevel0 8 2 3" xfId="2936" xr:uid="{20FF6A68-07B9-450C-8371-510AE2724891}"/>
    <cellStyle name="SAPBEXHLevel0 8 2 4" xfId="3318" xr:uid="{C280D135-6F69-4349-80F5-F3630882700C}"/>
    <cellStyle name="SAPBEXHLevel0 8 2 5" xfId="2701" xr:uid="{9D864398-6A5E-4FAD-B86E-E80B36161044}"/>
    <cellStyle name="SAPBEXHLevel0 8 2 6" xfId="3939" xr:uid="{C562AE00-32D7-4D86-9C25-DDFFB5FB013F}"/>
    <cellStyle name="SAPBEXHLevel0 8 2 7" xfId="3360" xr:uid="{F1487AA3-4A3A-41D0-9250-A2DD5A4B86CD}"/>
    <cellStyle name="SAPBEXHLevel0 8 2 8" xfId="14696" xr:uid="{0EA936A8-DC5D-4E6D-A61E-8A6E92D41D1C}"/>
    <cellStyle name="SAPBEXHLevel0 8 3" xfId="1608" xr:uid="{CB677B4B-E9EB-4754-BADD-C8DF5AEE7EEA}"/>
    <cellStyle name="SAPBEXHLevel0 8 3 2" xfId="15419" xr:uid="{6022AAD7-A807-42DB-A5B3-4DE57B68C4A3}"/>
    <cellStyle name="SAPBEXHLevel0 8 4" xfId="2629" xr:uid="{D0252B06-91FB-4C84-9EC2-1E352623FA84}"/>
    <cellStyle name="SAPBEXHLevel0 8 4 2" xfId="16761" xr:uid="{E6C7075A-9F58-4091-8A4D-C5A2350BFD1A}"/>
    <cellStyle name="SAPBEXHLevel0 8 5" xfId="1874" xr:uid="{8F8D26F1-50C5-4BDF-BDE7-A024F4965031}"/>
    <cellStyle name="SAPBEXHLevel0 8 6" xfId="2772" xr:uid="{4F2036F4-549A-4339-9D9B-516B6B4F19EE}"/>
    <cellStyle name="SAPBEXHLevel0 8 7" xfId="4258" xr:uid="{946CF185-7A8C-4A60-B90B-A1E03EBA0B79}"/>
    <cellStyle name="SAPBEXHLevel0 8 8" xfId="3645" xr:uid="{D0F69E14-BAC4-42A6-BAB9-28A50D8A793E}"/>
    <cellStyle name="SAPBEXHLevel0 8 9" xfId="11901" xr:uid="{D7584EAE-9238-4EC0-A358-895F68C24DAE}"/>
    <cellStyle name="SAPBEXHLevel0 9" xfId="1130" xr:uid="{70AA9E3F-0B96-4568-9267-78E7E55BE7C0}"/>
    <cellStyle name="SAPBEXHLevel0 9 2" xfId="2378" xr:uid="{BDA91970-4BC1-4736-9FEE-A7E82BC26894}"/>
    <cellStyle name="SAPBEXHLevel0 9 2 2" xfId="13747" xr:uid="{B6D61A4E-5202-4697-AFE4-944D4AD58D0E}"/>
    <cellStyle name="SAPBEXHLevel0 9 3" xfId="2884" xr:uid="{A7AE52BA-A3AF-4CD1-851B-B65488669E0D}"/>
    <cellStyle name="SAPBEXHLevel0 9 3 2" xfId="15229" xr:uid="{6BCCD6F4-AEB7-4717-9182-78CD3662A85D}"/>
    <cellStyle name="SAPBEXHLevel0 9 4" xfId="1476" xr:uid="{0A802194-9FB2-4B46-BB9A-BD25E8375376}"/>
    <cellStyle name="SAPBEXHLevel0 9 5" xfId="3337" xr:uid="{BA1AE026-D586-4E9B-94FC-E9376C55AB28}"/>
    <cellStyle name="SAPBEXHLevel0 9 6" xfId="4095" xr:uid="{0456944D-7668-4CD5-9EA6-BD54E6EA365D}"/>
    <cellStyle name="SAPBEXHLevel0 9 7" xfId="4476" xr:uid="{7BE91BF9-DEC9-405A-B21E-73CBAB60C27F}"/>
    <cellStyle name="SAPBEXHLevel0 9 8" xfId="10487" xr:uid="{7DBA5C5F-9361-4986-A28D-845F640E460B}"/>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3" xfId="14165" xr:uid="{965BD2DD-2B4B-4655-9552-65D437827CD9}"/>
    <cellStyle name="SAPBEXHLevel0X 10 4" xfId="10489" xr:uid="{01AA5C03-1EA7-4D62-8DB1-ED6EE1DA69EC}"/>
    <cellStyle name="SAPBEXHLevel0X 11" xfId="2753" xr:uid="{2DB6F38D-4587-4153-93E5-4D65CD614663}"/>
    <cellStyle name="SAPBEXHLevel0X 11 2" xfId="9209" xr:uid="{4A645DCF-F36C-4460-8664-1C5ED480A223}"/>
    <cellStyle name="SAPBEXHLevel0X 12" xfId="4250" xr:uid="{AC4B8BAF-7D8B-494A-950B-9F66DB26E894}"/>
    <cellStyle name="SAPBEXHLevel0X 12 2" xfId="8972" xr:uid="{1191EB69-D7D6-41AC-A527-E216224CD804}"/>
    <cellStyle name="SAPBEXHLevel0X 13" xfId="4288" xr:uid="{B02F0622-CE42-4BF7-97B3-3770E39E21C0}"/>
    <cellStyle name="SAPBEXHLevel0X 14" xfId="5684" xr:uid="{609C1E57-0610-42D6-B0C7-E33724E2FD3D}"/>
    <cellStyle name="SAPBEXHLevel0X 15" xfId="5967" xr:uid="{D22E8E87-E435-4704-A061-8FFBA10AD456}"/>
    <cellStyle name="SAPBEXHLevel0X 16" xfId="7320" xr:uid="{A7931AEF-54CF-446C-AA38-33C353283ECC}"/>
    <cellStyle name="SAPBEXHLevel0X 2" xfId="793" xr:uid="{D01E4566-DA75-47AC-80B3-1962CD4A1EE8}"/>
    <cellStyle name="SAPBEXHLevel0X 2 10" xfId="5685" xr:uid="{3AFF58B3-A1E1-44B5-9B29-23A23F5FFCF5}"/>
    <cellStyle name="SAPBEXHLevel0X 2 10 2" xfId="8973" xr:uid="{EE34AFB9-0ECE-46F7-A4EE-8BE1F70899EE}"/>
    <cellStyle name="SAPBEXHLevel0X 2 11" xfId="5968" xr:uid="{86810040-B2F8-4A57-AE22-80A313D2BC20}"/>
    <cellStyle name="SAPBEXHLevel0X 2 12" xfId="7321" xr:uid="{9A40ADF9-BB5E-4578-AD70-B5F178EC8131}"/>
    <cellStyle name="SAPBEXHLevel0X 2 2" xfId="794" xr:uid="{1CD55BEA-0223-41EE-9CE5-692E647949C3}"/>
    <cellStyle name="SAPBEXHLevel0X 2 2 2" xfId="1278" xr:uid="{1BEDD3C4-7DF7-4639-9DB4-6B38C105295C}"/>
    <cellStyle name="SAPBEXHLevel0X 2 2 2 2" xfId="2526" xr:uid="{80E8B01A-335F-442E-A813-8CD37A7F038A}"/>
    <cellStyle name="SAPBEXHLevel0X 2 2 2 2 2" xfId="15529" xr:uid="{F4B1205B-3EF8-4221-AF43-1768D4AB94AD}"/>
    <cellStyle name="SAPBEXHLevel0X 2 2 2 3" xfId="3032" xr:uid="{38C8E303-466D-4C14-9980-C5A1A4C10A54}"/>
    <cellStyle name="SAPBEXHLevel0X 2 2 2 3 2" xfId="16925" xr:uid="{2AAC5CC1-138E-4D07-B914-9EF73BAAE019}"/>
    <cellStyle name="SAPBEXHLevel0X 2 2 2 4" xfId="2266" xr:uid="{647BB759-28BB-47CA-8414-013F931ECCA5}"/>
    <cellStyle name="SAPBEXHLevel0X 2 2 2 5" xfId="3527" xr:uid="{67E62530-B080-4E2A-A90C-0984F86B3B6A}"/>
    <cellStyle name="SAPBEXHLevel0X 2 2 2 6" xfId="3359" xr:uid="{213A99A4-CB06-4E21-BE5D-AF4D184CA2D3}"/>
    <cellStyle name="SAPBEXHLevel0X 2 2 2 7" xfId="4365" xr:uid="{F8A638B0-E0B7-43CB-886A-D27F93264C57}"/>
    <cellStyle name="SAPBEXHLevel0X 2 2 2 8" xfId="12126" xr:uid="{84794BEF-445A-4990-994C-770248FDF56E}"/>
    <cellStyle name="SAPBEXHLevel0X 2 2 3" xfId="2073" xr:uid="{C0A234BC-27A5-40E9-8F7E-AD900453F96B}"/>
    <cellStyle name="SAPBEXHLevel0X 2 2 3 2" xfId="13955" xr:uid="{96C68E6D-11FB-4DDC-A155-09D6E0557F39}"/>
    <cellStyle name="SAPBEXHLevel0X 2 2 3 3" xfId="9075" xr:uid="{DC139BD0-63B5-4B37-974E-F6CA39B05FE1}"/>
    <cellStyle name="SAPBEXHLevel0X 2 2 3 4" xfId="10722" xr:uid="{E2625705-02A2-4EB2-9982-3D620D543C22}"/>
    <cellStyle name="SAPBEXHLevel0X 2 2 4" xfId="2267" xr:uid="{DE6A19E0-51F8-4B88-A829-ECCE75C9CBEE}"/>
    <cellStyle name="SAPBEXHLevel0X 2 2 4 2" xfId="9823" xr:uid="{8714A666-E87C-466E-9687-A0A66C729E50}"/>
    <cellStyle name="SAPBEXHLevel0X 2 2 5" xfId="1455" xr:uid="{D76340BC-13AD-409D-9C4A-0E01D315408B}"/>
    <cellStyle name="SAPBEXHLevel0X 2 2 5 2" xfId="13256" xr:uid="{413EBFB6-0313-4A62-84D2-E2C3711C9EA4}"/>
    <cellStyle name="SAPBEXHLevel0X 2 2 6" xfId="3851" xr:uid="{65C8B123-2D35-4DD9-94B7-81569F2303A6}"/>
    <cellStyle name="SAPBEXHLevel0X 2 2 6 2" xfId="9040" xr:uid="{A8FC75BC-DA17-4777-90E4-66DBFB7B5A8A}"/>
    <cellStyle name="SAPBEXHLevel0X 2 2 7" xfId="2819" xr:uid="{7832FAAB-DED3-4B10-A3BE-F3498F7A5C33}"/>
    <cellStyle name="SAPBEXHLevel0X 2 2 8" xfId="2789" xr:uid="{08B037D5-197F-4FC2-A0A1-FC0AB766125D}"/>
    <cellStyle name="SAPBEXHLevel0X 2 2 9" xfId="7930" xr:uid="{12B34497-4F70-4CCF-819F-CE10638B8EBA}"/>
    <cellStyle name="SAPBEXHLevel0X 2 3" xfId="1277" xr:uid="{42F60030-5F53-475A-9741-DDF94DE03DD6}"/>
    <cellStyle name="SAPBEXHLevel0X 2 3 2" xfId="2525" xr:uid="{C7CBDA40-5C01-4282-ABC7-7F693C9E53DA}"/>
    <cellStyle name="SAPBEXHLevel0X 2 3 2 2" xfId="15637" xr:uid="{A186DAD1-783B-4BF4-BFFA-FF17D8AD27CA}"/>
    <cellStyle name="SAPBEXHLevel0X 2 3 2 3" xfId="17021" xr:uid="{4258007D-3AEE-451A-B9E7-5A2A6CD14E4F}"/>
    <cellStyle name="SAPBEXHLevel0X 2 3 2 4" xfId="12237" xr:uid="{C3768108-11C5-48B4-9120-F48ED4B67ADE}"/>
    <cellStyle name="SAPBEXHLevel0X 2 3 3" xfId="3031" xr:uid="{2759FC86-E0BC-404F-8B60-F224825478CB}"/>
    <cellStyle name="SAPBEXHLevel0X 2 3 3 2" xfId="14065" xr:uid="{5E6350E6-C90B-43BF-AB5F-BCC7A28BCAFD}"/>
    <cellStyle name="SAPBEXHLevel0X 2 3 3 3" xfId="13048" xr:uid="{95A83136-1506-40CA-864A-91188A01F4A7}"/>
    <cellStyle name="SAPBEXHLevel0X 2 3 3 4" xfId="10834" xr:uid="{BEFC8588-085B-4E8D-BDAC-953212CCA386}"/>
    <cellStyle name="SAPBEXHLevel0X 2 3 4" xfId="2188" xr:uid="{3F4E1782-9381-4925-83F1-4F9E802E32F2}"/>
    <cellStyle name="SAPBEXHLevel0X 2 3 4 2" xfId="10040" xr:uid="{D4D70BB2-C033-4090-8C2D-FF093ACAE0B6}"/>
    <cellStyle name="SAPBEXHLevel0X 2 3 5" xfId="3462" xr:uid="{D2B6CB0D-D77A-4FB0-84C5-98CB412C713B}"/>
    <cellStyle name="SAPBEXHLevel0X 2 3 5 2" xfId="13434" xr:uid="{904B448A-D5FA-4607-B984-BA59CF51433D}"/>
    <cellStyle name="SAPBEXHLevel0X 2 3 6" xfId="4023" xr:uid="{78576BD0-537C-4AFE-A977-899922C243A1}"/>
    <cellStyle name="SAPBEXHLevel0X 2 3 6 2" xfId="14141" xr:uid="{AFEB59D4-C90B-4A88-91B7-07B734242918}"/>
    <cellStyle name="SAPBEXHLevel0X 2 3 7" xfId="3344" xr:uid="{60366B6F-A8AA-4603-98B8-DC17CBEEA803}"/>
    <cellStyle name="SAPBEXHLevel0X 2 3 8" xfId="8147" xr:uid="{63B89D0F-7539-44AA-B5BD-510C780CD3DD}"/>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3" xfId="17278" xr:uid="{CC386D37-2470-4CCA-869F-8876A4017AB2}"/>
    <cellStyle name="SAPBEXHLevel0X 2 4 3" xfId="11092" xr:uid="{31885661-362C-49A0-8394-BA7DB8AE38FB}"/>
    <cellStyle name="SAPBEXHLevel0X 2 4 3 2" xfId="14279" xr:uid="{5FB477CD-0DD8-4574-9BE2-D80FEF129732}"/>
    <cellStyle name="SAPBEXHLevel0X 2 4 3 3" xfId="9373" xr:uid="{B2EB1CD5-8E14-4380-A90C-96A9BD987CCD}"/>
    <cellStyle name="SAPBEXHLevel0X 2 4 4" xfId="10108" xr:uid="{BC2C0543-33BA-46FC-8319-FDC0031DB7F9}"/>
    <cellStyle name="SAPBEXHLevel0X 2 4 5" xfId="13502" xr:uid="{4ACF6D27-44EC-4C15-BB21-0960DF299F9E}"/>
    <cellStyle name="SAPBEXHLevel0X 2 4 6" xfId="13357" xr:uid="{9000E391-334F-4622-B33B-A1F07E1E4FD9}"/>
    <cellStyle name="SAPBEXHLevel0X 2 4 7" xfId="8216" xr:uid="{3268E945-EE4A-41EA-815E-2D9702B8989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3" xfId="17453" xr:uid="{E7DB58A4-0F4E-443E-B7E4-91A0F989D454}"/>
    <cellStyle name="SAPBEXHLevel0X 2 5 3" xfId="11269" xr:uid="{3199B81D-0F67-4E84-8A98-353F32D6255A}"/>
    <cellStyle name="SAPBEXHLevel0X 2 5 3 2" xfId="14415" xr:uid="{D031D559-9DD2-4AE8-87BF-1C3957E8FF1E}"/>
    <cellStyle name="SAPBEXHLevel0X 2 5 3 3" xfId="9119" xr:uid="{16F464FA-2E95-47E4-800D-2DAD442EEA3E}"/>
    <cellStyle name="SAPBEXHLevel0X 2 5 4" xfId="9767" xr:uid="{C6E9509B-3588-423E-8833-66D0C32AAAA1}"/>
    <cellStyle name="SAPBEXHLevel0X 2 5 5" xfId="13200" xr:uid="{588D6C1F-A72B-4865-9B97-82DEE30B0FDA}"/>
    <cellStyle name="SAPBEXHLevel0X 2 5 6" xfId="14496" xr:uid="{3A5624CD-95A2-466A-A508-832B06301EE9}"/>
    <cellStyle name="SAPBEXHLevel0X 2 5 7" xfId="7874" xr:uid="{8D524287-3F2C-4645-B201-688184D53B5F}"/>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3" xfId="17333" xr:uid="{18E320D9-6EA1-46D7-90EC-DE87812A4A35}"/>
    <cellStyle name="SAPBEXHLevel0X 2 6 3" xfId="14334" xr:uid="{CAB9FCA1-3B1B-4F19-ADB6-0C0BF271E534}"/>
    <cellStyle name="SAPBEXHLevel0X 2 6 4" xfId="13541" xr:uid="{A79BE195-0F6A-4152-92B2-48AF7D7207D4}"/>
    <cellStyle name="SAPBEXHLevel0X 2 6 5" xfId="11149" xr:uid="{A9A1E3E9-B651-4287-94E9-EA5C2207FD3A}"/>
    <cellStyle name="SAPBEXHLevel0X 2 7" xfId="3599" xr:uid="{64E8AACF-D535-4080-A76A-5ECC3693D83F}"/>
    <cellStyle name="SAPBEXHLevel0X 2 7 2" xfId="15355" xr:uid="{91949D9A-9C67-44A3-B212-9903E13B1536}"/>
    <cellStyle name="SAPBEXHLevel0X 2 7 3" xfId="16536" xr:uid="{12AE2AE3-0384-4A6C-BC58-140F43B36A82}"/>
    <cellStyle name="SAPBEXHLevel0X 2 7 4" xfId="11642" xr:uid="{D6ECCA0D-4467-4932-949A-B85F2FFD0B83}"/>
    <cellStyle name="SAPBEXHLevel0X 2 8" xfId="2151" xr:uid="{24AFBFE3-C01B-4E91-9828-AFA4BC176117}"/>
    <cellStyle name="SAPBEXHLevel0X 2 8 2" xfId="13750" xr:uid="{A7B4D9DD-CB7A-46F6-A665-2C1186D514B8}"/>
    <cellStyle name="SAPBEXHLevel0X 2 8 3" xfId="14959" xr:uid="{7B560BD2-5C6D-468E-80BD-1786CA264E61}"/>
    <cellStyle name="SAPBEXHLevel0X 2 8 4" xfId="10490" xr:uid="{D0E3289E-FB8F-47DB-A2AF-2DF5BCF18C2E}"/>
    <cellStyle name="SAPBEXHLevel0X 2 9" xfId="1858" xr:uid="{C8238052-ECA2-4498-9405-08BE78DBC389}"/>
    <cellStyle name="SAPBEXHLevel0X 2 9 2" xfId="9210" xr:uid="{AC67E4D0-1AA8-4265-852C-1DBE848F8735}"/>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3" xfId="17022" xr:uid="{37AEB524-AD5B-4F4B-B553-84A8838F881C}"/>
    <cellStyle name="SAPBEXHLevel0X 3 10 3" xfId="10835" xr:uid="{7CC3EAE8-CA96-450A-8F5F-F4389B9198E0}"/>
    <cellStyle name="SAPBEXHLevel0X 3 10 3 2" xfId="14066" xr:uid="{43E5415F-F437-4A47-8BCD-0BF0C41E95F5}"/>
    <cellStyle name="SAPBEXHLevel0X 3 10 3 3" xfId="14354" xr:uid="{9942F5E1-186C-4FAB-8829-104C0A633C2E}"/>
    <cellStyle name="SAPBEXHLevel0X 3 10 4" xfId="10041" xr:uid="{7343E880-BF68-498E-9677-3478B7619E3D}"/>
    <cellStyle name="SAPBEXHLevel0X 3 10 5" xfId="13435" xr:uid="{24EFA38B-E681-4405-9FF8-17199850939C}"/>
    <cellStyle name="SAPBEXHLevel0X 3 10 6" xfId="14935" xr:uid="{C950F745-7D42-44A6-A202-FFB382125C5A}"/>
    <cellStyle name="SAPBEXHLevel0X 3 10 7" xfId="8148" xr:uid="{1DF653CE-6945-45A0-9B29-4089B74F2F9F}"/>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3" xfId="17279" xr:uid="{956C45E2-87DC-4D76-AC59-8CEAA4E37AE8}"/>
    <cellStyle name="SAPBEXHLevel0X 3 11 3" xfId="11093" xr:uid="{F3BA5D86-ADF1-4F60-B9B7-B557BEF1EDEF}"/>
    <cellStyle name="SAPBEXHLevel0X 3 11 3 2" xfId="14280" xr:uid="{821F38B0-C918-481D-8AAA-E7ED7D90BC20}"/>
    <cellStyle name="SAPBEXHLevel0X 3 11 3 3" xfId="13672" xr:uid="{F4269038-DE57-48E7-B71D-708569A5207A}"/>
    <cellStyle name="SAPBEXHLevel0X 3 11 4" xfId="9877" xr:uid="{64EE3677-9F82-4ED3-ABCE-51585AB97C25}"/>
    <cellStyle name="SAPBEXHLevel0X 3 11 5" xfId="13310" xr:uid="{2A49C6E8-1340-4B6B-8940-B0BB655C3840}"/>
    <cellStyle name="SAPBEXHLevel0X 3 11 6" xfId="14383" xr:uid="{965DF6FD-67EA-457D-8C71-FCD47E25B706}"/>
    <cellStyle name="SAPBEXHLevel0X 3 11 7" xfId="7984" xr:uid="{56DAA178-286F-4205-8ECF-A464937C4D81}"/>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3" xfId="17454" xr:uid="{6AC969C4-1422-4E69-8514-541F3F7995BD}"/>
    <cellStyle name="SAPBEXHLevel0X 3 12 3" xfId="11270" xr:uid="{E3F31126-4A2B-4084-8C78-BAB6000DC467}"/>
    <cellStyle name="SAPBEXHLevel0X 3 12 3 2" xfId="14416" xr:uid="{F7A917DC-336C-4E69-8EF1-00435451D768}"/>
    <cellStyle name="SAPBEXHLevel0X 3 12 3 3" xfId="9120" xr:uid="{9245AD6C-CECD-45F8-AA9D-73F72740F21C}"/>
    <cellStyle name="SAPBEXHLevel0X 3 12 4" xfId="10005" xr:uid="{3BBFFF3A-45FF-4053-9306-02D4886DA477}"/>
    <cellStyle name="SAPBEXHLevel0X 3 12 5" xfId="13399" xr:uid="{0F27CD57-5E57-4B9B-AB46-20ADC8C723A0}"/>
    <cellStyle name="SAPBEXHLevel0X 3 12 6" xfId="13707" xr:uid="{5F0AE9CA-12C6-4170-A9E9-92C46A35BFEB}"/>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3" xfId="17198" xr:uid="{32D35232-D577-4FD2-856D-2063EB0E293E}"/>
    <cellStyle name="SAPBEXHLevel0X 3 13 3" xfId="14199" xr:uid="{BD3D5C4B-A063-4E02-A32A-83D416ABA110}"/>
    <cellStyle name="SAPBEXHLevel0X 3 13 4" xfId="13824" xr:uid="{3D7B2E4A-2CFC-40D1-8F2E-8C7206D1D267}"/>
    <cellStyle name="SAPBEXHLevel0X 3 14" xfId="11643" xr:uid="{F4A47EB8-F3B2-4666-B66C-4933F067B2D9}"/>
    <cellStyle name="SAPBEXHLevel0X 3 14 2" xfId="15356" xr:uid="{6AA5C53E-7E7F-451D-8222-A88961542603}"/>
    <cellStyle name="SAPBEXHLevel0X 3 14 3" xfId="16537" xr:uid="{BDC1829B-E27E-4155-9A95-80856C047702}"/>
    <cellStyle name="SAPBEXHLevel0X 3 15" xfId="10491" xr:uid="{7B406DAF-AC3A-40E5-9F3E-2F72FA5106CA}"/>
    <cellStyle name="SAPBEXHLevel0X 3 15 2" xfId="13751" xr:uid="{75DC26A0-A926-41E7-9E3E-5984D66BD20A}"/>
    <cellStyle name="SAPBEXHLevel0X 3 15 3" xfId="13110" xr:uid="{BDD8FE1F-2A77-44FB-8136-681D95C1409F}"/>
    <cellStyle name="SAPBEXHLevel0X 3 16" xfId="9211" xr:uid="{0B4082DD-B3D2-425A-BF55-FDCBB0358E68}"/>
    <cellStyle name="SAPBEXHLevel0X 3 17" xfId="8974" xr:uid="{A97C1E0E-9768-4731-81C9-C8058E0C6A75}"/>
    <cellStyle name="SAPBEXHLevel0X 3 18" xfId="7322" xr:uid="{066AAAFF-2516-4DEC-A559-EF92DE769587}"/>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1" xfId="7323" xr:uid="{CAC07995-10EF-437A-B9F5-7AFDD490C135}"/>
    <cellStyle name="SAPBEXHLevel0X 3 2 2" xfId="1280" xr:uid="{B1B9EAEC-2BAE-44E3-A992-64CD06948022}"/>
    <cellStyle name="SAPBEXHLevel0X 3 2 2 2" xfId="2528" xr:uid="{0C3F5B92-4F15-475A-9714-929CAB0F3101}"/>
    <cellStyle name="SAPBEXHLevel0X 3 2 2 2 2" xfId="15531" xr:uid="{B78D6E3D-8430-471E-8BEA-9E100C3CAB21}"/>
    <cellStyle name="SAPBEXHLevel0X 3 2 2 2 3" xfId="16927" xr:uid="{A6DE5445-967D-485B-8F11-DBF9A9E93D51}"/>
    <cellStyle name="SAPBEXHLevel0X 3 2 2 2 4" xfId="12128" xr:uid="{8BC24810-2711-4F6D-A9B5-15E9C02AEF8E}"/>
    <cellStyle name="SAPBEXHLevel0X 3 2 2 3" xfId="3034" xr:uid="{D5271416-153A-4756-9C0D-47916CD32C2E}"/>
    <cellStyle name="SAPBEXHLevel0X 3 2 2 3 2" xfId="13957" xr:uid="{72B0DDB5-A904-41E6-9C93-10752ACB00C4}"/>
    <cellStyle name="SAPBEXHLevel0X 3 2 2 3 3" xfId="13687" xr:uid="{8BAEA4F0-8860-4DC5-8270-15ABE640DCB1}"/>
    <cellStyle name="SAPBEXHLevel0X 3 2 2 3 4" xfId="10724" xr:uid="{18777C9C-7945-478B-899B-CC89A452A7E7}"/>
    <cellStyle name="SAPBEXHLevel0X 3 2 2 4" xfId="1774" xr:uid="{EECD1870-318F-4DDD-81A6-BBAA8B95C59D}"/>
    <cellStyle name="SAPBEXHLevel0X 3 2 2 4 2" xfId="9821" xr:uid="{FD69D443-41A1-42D7-A5BF-EF09F8AB7D21}"/>
    <cellStyle name="SAPBEXHLevel0X 3 2 2 5" xfId="3788" xr:uid="{63ACE10B-6345-4958-ACA8-CF7389927205}"/>
    <cellStyle name="SAPBEXHLevel0X 3 2 2 5 2" xfId="13254" xr:uid="{853100B9-BC43-4975-8603-EED300C1FCCC}"/>
    <cellStyle name="SAPBEXHLevel0X 3 2 2 6" xfId="3893" xr:uid="{1CE56CEE-28D4-4EAD-81C7-801B3D48EF31}"/>
    <cellStyle name="SAPBEXHLevel0X 3 2 2 6 2" xfId="13812" xr:uid="{30C90493-6314-482A-AD5F-C01F77DFD4CF}"/>
    <cellStyle name="SAPBEXHLevel0X 3 2 2 7" xfId="4510" xr:uid="{735695C7-FEEE-4AAF-B7B8-105B25ACBE91}"/>
    <cellStyle name="SAPBEXHLevel0X 3 2 2 8" xfId="7928" xr:uid="{99F9A505-1D66-48B8-B091-CB89E52CA6D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3" xfId="17023" xr:uid="{DE1EEAF9-26D7-42E8-968C-50A10DA96EF7}"/>
    <cellStyle name="SAPBEXHLevel0X 3 2 3 3" xfId="10836" xr:uid="{5DAF11E2-5C92-4688-A157-F31ED6969D88}"/>
    <cellStyle name="SAPBEXHLevel0X 3 2 3 3 2" xfId="14067" xr:uid="{B39C121C-1A53-4D76-B8F0-67FC20781645}"/>
    <cellStyle name="SAPBEXHLevel0X 3 2 3 3 3" xfId="15056" xr:uid="{9AD17C69-A922-4063-9AC9-7E8D677D4F3B}"/>
    <cellStyle name="SAPBEXHLevel0X 3 2 3 4" xfId="10042" xr:uid="{3667B481-2D12-467F-8EFB-4CA6ECEAD6AE}"/>
    <cellStyle name="SAPBEXHLevel0X 3 2 3 5" xfId="13436" xr:uid="{6C9303DA-F600-4E19-9ACE-830FED273570}"/>
    <cellStyle name="SAPBEXHLevel0X 3 2 3 6" xfId="13180" xr:uid="{0B06F707-DB37-4568-BB61-3ACDA744A5B5}"/>
    <cellStyle name="SAPBEXHLevel0X 3 2 3 7" xfId="8149" xr:uid="{D914FA5E-C269-49F6-89D0-D30D629E76C0}"/>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3" xfId="17280" xr:uid="{CDB9800C-F9B3-4578-8170-F19A40FC37FE}"/>
    <cellStyle name="SAPBEXHLevel0X 3 2 4 3" xfId="11094" xr:uid="{CADEBA85-517A-4130-9842-E3B4DCD75590}"/>
    <cellStyle name="SAPBEXHLevel0X 3 2 4 3 2" xfId="14281" xr:uid="{EAC1A964-5453-48D6-8A0B-0E7CCDC54C44}"/>
    <cellStyle name="SAPBEXHLevel0X 3 2 4 3 3" xfId="14636" xr:uid="{8DF3191C-1135-4FCA-991B-CA167B92021C}"/>
    <cellStyle name="SAPBEXHLevel0X 3 2 4 4" xfId="9771" xr:uid="{21814077-2320-4701-86F1-6D53FD603671}"/>
    <cellStyle name="SAPBEXHLevel0X 3 2 4 5" xfId="13204" xr:uid="{E223A6D2-04E8-4A99-9989-602711D0DCC7}"/>
    <cellStyle name="SAPBEXHLevel0X 3 2 4 6" xfId="14976" xr:uid="{2B4438A0-2304-4F76-AB99-FBCE427B223B}"/>
    <cellStyle name="SAPBEXHLevel0X 3 2 4 7" xfId="7878" xr:uid="{0B4573F2-F6DE-48C0-A123-B2C4B159C6C8}"/>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3" xfId="17455" xr:uid="{DEFB26A5-92E5-48E9-B9A5-EC2C6B89851E}"/>
    <cellStyle name="SAPBEXHLevel0X 3 2 5 3" xfId="11271" xr:uid="{61D9DDE3-384F-4CF5-8916-A493A738EC6C}"/>
    <cellStyle name="SAPBEXHLevel0X 3 2 5 3 2" xfId="14417" xr:uid="{957FC331-1AE9-40DE-B18E-7F393386FAC3}"/>
    <cellStyle name="SAPBEXHLevel0X 3 2 5 3 3" xfId="9121" xr:uid="{669EC252-FD24-454A-B2B6-FA1B343AEF84}"/>
    <cellStyle name="SAPBEXHLevel0X 3 2 5 4" xfId="10242" xr:uid="{645C241A-D4C5-4D4C-A68A-9B4577330076}"/>
    <cellStyle name="SAPBEXHLevel0X 3 2 5 5" xfId="13597" xr:uid="{B9062A82-9029-4B63-9339-69BF094B6203}"/>
    <cellStyle name="SAPBEXHLevel0X 3 2 5 6" xfId="13700" xr:uid="{DC255074-582F-4493-A5B1-E391BFACFC40}"/>
    <cellStyle name="SAPBEXHLevel0X 3 2 5 7" xfId="8351" xr:uid="{AE8ECDEB-7A05-4DD5-B375-F627CC3AD1C1}"/>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3" xfId="17199" xr:uid="{D18538BC-6867-499A-9A2B-A7880D50001B}"/>
    <cellStyle name="SAPBEXHLevel0X 3 2 6 3" xfId="14200" xr:uid="{12344AAD-8394-4B7B-987C-11F2EF2D7C9C}"/>
    <cellStyle name="SAPBEXHLevel0X 3 2 6 4" xfId="13548" xr:uid="{C7BA5F86-7935-4F6C-BE8D-8426E252C217}"/>
    <cellStyle name="SAPBEXHLevel0X 3 2 6 5" xfId="11013" xr:uid="{555CDA92-9709-479E-A4DF-43005EEBEEB8}"/>
    <cellStyle name="SAPBEXHLevel0X 3 2 7" xfId="3469" xr:uid="{294BF2A0-CE10-496C-AEA1-7FAA0BFFC886}"/>
    <cellStyle name="SAPBEXHLevel0X 3 2 7 2" xfId="15357" xr:uid="{6085CA6D-0ED7-4942-A56E-81D190EEB6E7}"/>
    <cellStyle name="SAPBEXHLevel0X 3 2 7 3" xfId="16538" xr:uid="{EB740FB8-26CF-41EE-BAE5-22C6412E9AEC}"/>
    <cellStyle name="SAPBEXHLevel0X 3 2 7 4" xfId="11644" xr:uid="{973A4D79-E8DE-4600-9D44-E0222B693709}"/>
    <cellStyle name="SAPBEXHLevel0X 3 2 8" xfId="4438" xr:uid="{95DFDEF8-E51D-4E70-9647-CDE098D6D8D1}"/>
    <cellStyle name="SAPBEXHLevel0X 3 2 8 2" xfId="13752" xr:uid="{3088639B-D519-499E-AE6A-DCA4ECE75DB9}"/>
    <cellStyle name="SAPBEXHLevel0X 3 2 8 3" xfId="13843" xr:uid="{3788C3F2-4205-444F-B375-95AD2D9B660E}"/>
    <cellStyle name="SAPBEXHLevel0X 3 2 8 4" xfId="10492" xr:uid="{5FB2FF6A-B757-42FB-B661-9E5635B5838F}"/>
    <cellStyle name="SAPBEXHLevel0X 3 2 9" xfId="5687" xr:uid="{E78C9BCA-D578-46BD-A497-3793780F429C}"/>
    <cellStyle name="SAPBEXHLevel0X 3 2 9 2" xfId="9212" xr:uid="{82A238EC-40C6-46F8-BCDC-907A73FD59FB}"/>
    <cellStyle name="SAPBEXHLevel0X 3 3" xfId="1279" xr:uid="{51BD24D4-CF55-4A99-B2C5-28D0CD12D85A}"/>
    <cellStyle name="SAPBEXHLevel0X 3 3 10" xfId="8976" xr:uid="{5C69EB92-954D-4535-8516-149BA1735BF4}"/>
    <cellStyle name="SAPBEXHLevel0X 3 3 11" xfId="7324" xr:uid="{BC7C907A-4C97-472B-A316-C38D5348F924}"/>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3" xfId="16928" xr:uid="{3AC152F7-F08A-473A-9D2B-D9EE0FCC5B44}"/>
    <cellStyle name="SAPBEXHLevel0X 3 3 2 3" xfId="10725" xr:uid="{1E9E7844-EC28-4282-ACBC-0B391429AD6D}"/>
    <cellStyle name="SAPBEXHLevel0X 3 3 2 3 2" xfId="13958" xr:uid="{4845C3E5-5DD1-41B3-9AD9-87EE2398058C}"/>
    <cellStyle name="SAPBEXHLevel0X 3 3 2 3 3" xfId="14650" xr:uid="{FE636B79-22BF-432A-BA95-606F3C2FEFB7}"/>
    <cellStyle name="SAPBEXHLevel0X 3 3 2 4" xfId="9820" xr:uid="{1646237F-DCD7-47E0-82CA-C14642FCAD0B}"/>
    <cellStyle name="SAPBEXHLevel0X 3 3 2 5" xfId="13253" xr:uid="{9E23E3EE-38F7-4BDB-B3F1-942EBFE3CEBA}"/>
    <cellStyle name="SAPBEXHLevel0X 3 3 2 6" xfId="14017" xr:uid="{6183F6CD-5D52-467F-94C3-7649D8F11A27}"/>
    <cellStyle name="SAPBEXHLevel0X 3 3 2 7" xfId="7927" xr:uid="{330BEC25-180F-4343-A91B-2E5F647E81BF}"/>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3" xfId="17024" xr:uid="{91410BB6-5457-405B-913F-16EBE4EB393D}"/>
    <cellStyle name="SAPBEXHLevel0X 3 3 3 3" xfId="10837" xr:uid="{19AA70C0-F0BF-4BC2-89A1-338756D016C3}"/>
    <cellStyle name="SAPBEXHLevel0X 3 3 3 3 2" xfId="14068" xr:uid="{53C72B1A-7386-4B55-B2A7-C0BD697CDF20}"/>
    <cellStyle name="SAPBEXHLevel0X 3 3 3 3 3" xfId="13145" xr:uid="{CD19240C-6263-41DA-8945-526CC46B6247}"/>
    <cellStyle name="SAPBEXHLevel0X 3 3 3 4" xfId="10043" xr:uid="{5B8A5CDC-C0A9-4353-9A5B-F5FBBA0786BF}"/>
    <cellStyle name="SAPBEXHLevel0X 3 3 3 5" xfId="13437" xr:uid="{46690691-E169-4B15-B89D-3C2475AD6677}"/>
    <cellStyle name="SAPBEXHLevel0X 3 3 3 6" xfId="12986" xr:uid="{99F7CAEF-171E-4346-A07D-3B65D7919BF7}"/>
    <cellStyle name="SAPBEXHLevel0X 3 3 3 7" xfId="8150" xr:uid="{CE67C2FB-C441-4EA4-9823-2ABD36F2B74E}"/>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3" xfId="17281" xr:uid="{5EBD5F41-1235-4E10-B9F1-587E70EBFD26}"/>
    <cellStyle name="SAPBEXHLevel0X 3 3 4 3" xfId="11095" xr:uid="{F54A9D0D-AE43-4CE1-8FFE-7547BAA2B87E}"/>
    <cellStyle name="SAPBEXHLevel0X 3 3 4 3 2" xfId="14282" xr:uid="{5B73EEF5-367F-484C-A7A8-315BD77EB4DC}"/>
    <cellStyle name="SAPBEXHLevel0X 3 3 4 3 3" xfId="13317" xr:uid="{3A6636B1-EF0B-46AE-A9FA-E3E4EAD131C9}"/>
    <cellStyle name="SAPBEXHLevel0X 3 3 4 4" xfId="10097" xr:uid="{2AAA9205-166F-46BA-8982-5CD88054CAB1}"/>
    <cellStyle name="SAPBEXHLevel0X 3 3 4 5" xfId="13491" xr:uid="{7B176648-32B6-4B4A-85BE-94CE81E8C273}"/>
    <cellStyle name="SAPBEXHLevel0X 3 3 4 6" xfId="13852" xr:uid="{1B6D3ED5-97F7-488D-99DE-A0525E0AB763}"/>
    <cellStyle name="SAPBEXHLevel0X 3 3 4 7" xfId="8205" xr:uid="{F46B8403-81B1-402B-AD59-C30677E5BB12}"/>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3" xfId="17456" xr:uid="{1C55ED58-C0AA-4C2A-98C6-D891F3F50604}"/>
    <cellStyle name="SAPBEXHLevel0X 3 3 5 3" xfId="11272" xr:uid="{3C6392E1-4BAF-48AD-81BA-A615674A6724}"/>
    <cellStyle name="SAPBEXHLevel0X 3 3 5 3 2" xfId="14418" xr:uid="{93919750-D09A-44F1-B3B9-9705D1E9451A}"/>
    <cellStyle name="SAPBEXHLevel0X 3 3 5 3 3" xfId="9122" xr:uid="{22E99938-2E18-4DD8-B148-899E99AF6DC3}"/>
    <cellStyle name="SAPBEXHLevel0X 3 3 5 4" xfId="10282" xr:uid="{C2CB7E57-2C29-4AB8-9452-61060CE9EDF8}"/>
    <cellStyle name="SAPBEXHLevel0X 3 3 5 5" xfId="13638" xr:uid="{609D31BB-BA55-4198-A4E6-D83FC5E205ED}"/>
    <cellStyle name="SAPBEXHLevel0X 3 3 5 6" xfId="13113" xr:uid="{9E29C3D5-4A38-4291-B210-89ACE1108108}"/>
    <cellStyle name="SAPBEXHLevel0X 3 3 5 7" xfId="8392" xr:uid="{FD1CB645-C786-4F56-A1C8-3C71D226D99F}"/>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3" xfId="17081" xr:uid="{4A69ED00-E8BC-4EA6-BCD9-3204C6DA7D2D}"/>
    <cellStyle name="SAPBEXHLevel0X 3 3 6 3" xfId="14125" xr:uid="{3F87B8A5-080F-42A6-A0C3-BAB4471B50A3}"/>
    <cellStyle name="SAPBEXHLevel0X 3 3 6 4" xfId="13679" xr:uid="{FDDFBB58-090C-445B-95AF-1D1CC70A83BC}"/>
    <cellStyle name="SAPBEXHLevel0X 3 3 6 5" xfId="10894" xr:uid="{37E3036A-79B6-48E1-B942-F198BDCB199C}"/>
    <cellStyle name="SAPBEXHLevel0X 3 3 7" xfId="4341" xr:uid="{466939D3-DAF4-4FDE-9D08-0346B7B8E5FF}"/>
    <cellStyle name="SAPBEXHLevel0X 3 3 7 2" xfId="15358" xr:uid="{C5E833F9-65ED-4FA2-A223-ECCADC0AA5EC}"/>
    <cellStyle name="SAPBEXHLevel0X 3 3 7 3" xfId="16539" xr:uid="{83303F3E-6410-4A70-9585-502E6741AA65}"/>
    <cellStyle name="SAPBEXHLevel0X 3 3 7 4" xfId="11645" xr:uid="{4BC2B458-E27D-4AA2-9383-32049D5BDACB}"/>
    <cellStyle name="SAPBEXHLevel0X 3 3 8" xfId="5688" xr:uid="{9CF634AB-57D3-4BA7-941E-D9632ED8F88B}"/>
    <cellStyle name="SAPBEXHLevel0X 3 3 8 2" xfId="13753" xr:uid="{84F51470-2205-47C8-B2FF-452B9935ECCE}"/>
    <cellStyle name="SAPBEXHLevel0X 3 3 8 3" xfId="13568" xr:uid="{FB58C6AE-3983-4377-8967-62D9AFFD5D3C}"/>
    <cellStyle name="SAPBEXHLevel0X 3 3 8 4" xfId="10493" xr:uid="{1029D869-B4A7-4549-9202-029FB5827CA0}"/>
    <cellStyle name="SAPBEXHLevel0X 3 3 9" xfId="5971" xr:uid="{62945C9E-3D9C-4492-9EDF-E053D463BB48}"/>
    <cellStyle name="SAPBEXHLevel0X 3 3 9 2" xfId="9213" xr:uid="{9CDE735B-D993-4658-A0AC-EEE679610C4C}"/>
    <cellStyle name="SAPBEXHLevel0X 3 4" xfId="2074" xr:uid="{4990BE7E-D4D3-4CBD-9F23-DAEAE686EA7A}"/>
    <cellStyle name="SAPBEXHLevel0X 3 4 10" xfId="8977" xr:uid="{3FA594F9-C589-4D69-A070-6761CD9CA992}"/>
    <cellStyle name="SAPBEXHLevel0X 3 4 11" xfId="7325" xr:uid="{F732DCD2-716E-4930-865B-6DDC88CB9262}"/>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3" xfId="16929" xr:uid="{A26D543F-186F-44BF-B2EC-D539FC3EC6B2}"/>
    <cellStyle name="SAPBEXHLevel0X 3 4 2 3" xfId="10726" xr:uid="{E98E9513-25D2-4160-8080-C5E5F8B51E4F}"/>
    <cellStyle name="SAPBEXHLevel0X 3 4 2 3 2" xfId="13959" xr:uid="{4859DC4C-D581-4932-85A9-AC2F7D5D7001}"/>
    <cellStyle name="SAPBEXHLevel0X 3 4 2 3 3" xfId="13341" xr:uid="{349BB2D8-4D0E-4B48-947E-44AF4795629B}"/>
    <cellStyle name="SAPBEXHLevel0X 3 4 2 4" xfId="9819" xr:uid="{775297A2-015A-4C63-BE44-22DBB7A60753}"/>
    <cellStyle name="SAPBEXHLevel0X 3 4 2 5" xfId="13252" xr:uid="{0FCA4C13-0441-48E7-93AD-B5905F13CC7C}"/>
    <cellStyle name="SAPBEXHLevel0X 3 4 2 6" xfId="14863" xr:uid="{F1FD23EE-A37F-433E-AA31-D991ADF0909E}"/>
    <cellStyle name="SAPBEXHLevel0X 3 4 2 7" xfId="7926" xr:uid="{D043E436-178D-4B7E-82C4-8E6219D8452C}"/>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3" xfId="17025" xr:uid="{192B8A2C-82DD-4723-B379-75BF220E9839}"/>
    <cellStyle name="SAPBEXHLevel0X 3 4 3 3" xfId="10838" xr:uid="{53BBAF44-5522-47F1-A9A9-3B1474A346B6}"/>
    <cellStyle name="SAPBEXHLevel0X 3 4 3 3 2" xfId="14069" xr:uid="{FB8C1B03-78FB-4F6C-96D5-73BECF59AA0B}"/>
    <cellStyle name="SAPBEXHLevel0X 3 4 3 3 3" xfId="12952" xr:uid="{7BB8035D-4BF1-4F62-8ED2-017CBC685DE9}"/>
    <cellStyle name="SAPBEXHLevel0X 3 4 3 4" xfId="10044" xr:uid="{85F87028-F17F-4078-B88A-C2B13BD1630E}"/>
    <cellStyle name="SAPBEXHLevel0X 3 4 3 5" xfId="13438" xr:uid="{0CF7F7BC-8732-44E2-B9C6-2D8B3467E2F9}"/>
    <cellStyle name="SAPBEXHLevel0X 3 4 3 6" xfId="13818" xr:uid="{3C207574-F221-4AB4-9D6C-ADC7C1FE49AD}"/>
    <cellStyle name="SAPBEXHLevel0X 3 4 3 7" xfId="8151" xr:uid="{7AE5C714-9E80-4B9C-8639-CAD306B33D1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3" xfId="17282" xr:uid="{5D808DC9-738F-41BD-B838-9734FB856E21}"/>
    <cellStyle name="SAPBEXHLevel0X 3 4 4 3" xfId="11096" xr:uid="{82ADED27-D345-4C67-87E3-AE9283BFB673}"/>
    <cellStyle name="SAPBEXHLevel0X 3 4 4 3 2" xfId="14283" xr:uid="{9FDF4A50-4005-4FD1-B69B-22A5FB2797DA}"/>
    <cellStyle name="SAPBEXHLevel0X 3 4 4 3 3" xfId="14568" xr:uid="{0B71DFA2-D4E9-4019-85B0-F7821B5CEDC6}"/>
    <cellStyle name="SAPBEXHLevel0X 3 4 4 4" xfId="10119" xr:uid="{CB21562C-2163-4C8D-935C-538CBE478561}"/>
    <cellStyle name="SAPBEXHLevel0X 3 4 4 5" xfId="13513" xr:uid="{7F669F57-7136-4802-86AE-CBC30EFC745E}"/>
    <cellStyle name="SAPBEXHLevel0X 3 4 4 6" xfId="14375" xr:uid="{B3C3AFDE-C19E-45A6-A640-97E5F791A7AA}"/>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3" xfId="17457" xr:uid="{0081CFA6-1D56-4D24-873B-15A9FEE680D1}"/>
    <cellStyle name="SAPBEXHLevel0X 3 4 5 3" xfId="11273" xr:uid="{DED35C4C-88B5-46FC-813E-14A54DA4084B}"/>
    <cellStyle name="SAPBEXHLevel0X 3 4 5 3 2" xfId="14419" xr:uid="{126FD9C9-3E95-469C-BAE5-A85FCA0394C0}"/>
    <cellStyle name="SAPBEXHLevel0X 3 4 5 3 3" xfId="9123" xr:uid="{1FE6B3F1-65BC-4059-A715-CDBF18734A14}"/>
    <cellStyle name="SAPBEXHLevel0X 3 4 5 4" xfId="10006" xr:uid="{A26E826A-DC80-438E-B784-12CE2618D42B}"/>
    <cellStyle name="SAPBEXHLevel0X 3 4 5 5" xfId="13400" xr:uid="{F35E3052-AC68-4419-A610-EDBA8A0A48D4}"/>
    <cellStyle name="SAPBEXHLevel0X 3 4 5 6" xfId="14670" xr:uid="{9A8D642D-99F5-4872-8BDA-7BEABEE8449C}"/>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3" xfId="17211" xr:uid="{862CDA01-F5BA-42D8-8566-8A24FF53BFB0}"/>
    <cellStyle name="SAPBEXHLevel0X 3 4 6 3" xfId="14212" xr:uid="{B5CE58EE-62FA-4DAB-B660-CDED0D6F7667}"/>
    <cellStyle name="SAPBEXHLevel0X 3 4 6 4" xfId="15210" xr:uid="{E7388BE5-4DC0-41D8-9F7B-155A5AA03B8B}"/>
    <cellStyle name="SAPBEXHLevel0X 3 4 7" xfId="11646" xr:uid="{34B8DFA6-F647-407C-8655-E2B0FD313D87}"/>
    <cellStyle name="SAPBEXHLevel0X 3 4 7 2" xfId="15359" xr:uid="{9613B972-CB8F-42BF-AC54-87674D8A1C93}"/>
    <cellStyle name="SAPBEXHLevel0X 3 4 7 3" xfId="16540" xr:uid="{D37D0943-5FAE-42A3-B3DE-41ADD7D63298}"/>
    <cellStyle name="SAPBEXHLevel0X 3 4 8" xfId="10494" xr:uid="{0463A2B1-AE00-4A5E-89A3-8A391C718B7E}"/>
    <cellStyle name="SAPBEXHLevel0X 3 4 8 2" xfId="13754" xr:uid="{0821B1B7-69D3-4096-B2BD-DDBAD7B0D2F6}"/>
    <cellStyle name="SAPBEXHLevel0X 3 4 8 3" xfId="14739" xr:uid="{9E38119B-1257-415D-A4D4-F015CBD87CE0}"/>
    <cellStyle name="SAPBEXHLevel0X 3 4 9" xfId="9214" xr:uid="{2D77CB04-2D54-4F70-B979-2205974836C2}"/>
    <cellStyle name="SAPBEXHLevel0X 3 5" xfId="2189" xr:uid="{35E3A12A-D41E-4CF6-BF61-8540E1409924}"/>
    <cellStyle name="SAPBEXHLevel0X 3 5 10" xfId="8978" xr:uid="{A56BF88F-3B4E-47C3-A533-C2E77E46E66B}"/>
    <cellStyle name="SAPBEXHLevel0X 3 5 11" xfId="7326" xr:uid="{89C97743-BC28-4D34-9786-EEF519B0EE81}"/>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3" xfId="16930" xr:uid="{C9223C4B-72C0-4C24-8595-FE1187254436}"/>
    <cellStyle name="SAPBEXHLevel0X 3 5 2 3" xfId="10727" xr:uid="{862BC9E7-5394-4DB9-82E5-31B091C8822E}"/>
    <cellStyle name="SAPBEXHLevel0X 3 5 2 3 2" xfId="13960" xr:uid="{90C8CC2E-D8CE-48E0-8AED-46419CA7CA85}"/>
    <cellStyle name="SAPBEXHLevel0X 3 5 2 3 3" xfId="14582" xr:uid="{274C8591-B545-4A1B-B087-20A6F5E833CF}"/>
    <cellStyle name="SAPBEXHLevel0X 3 5 2 4" xfId="9818" xr:uid="{BA647C5B-74E9-4463-B3AA-01B751FD567E}"/>
    <cellStyle name="SAPBEXHLevel0X 3 5 2 5" xfId="13251" xr:uid="{7190EE85-5B35-4B5F-99A9-86EB8F280E2C}"/>
    <cellStyle name="SAPBEXHLevel0X 3 5 2 6" xfId="14708" xr:uid="{625C1265-2B54-4501-A39A-0087129B5EC2}"/>
    <cellStyle name="SAPBEXHLevel0X 3 5 2 7" xfId="7925" xr:uid="{AEE013C7-2D54-498B-87FE-FA87B9DEC387}"/>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3" xfId="17026" xr:uid="{AAA9F048-AFF5-4E38-9BDD-E89CE3A49D60}"/>
    <cellStyle name="SAPBEXHLevel0X 3 5 3 3" xfId="10839" xr:uid="{37F3E234-0D0C-4697-B908-52A7166AA6E2}"/>
    <cellStyle name="SAPBEXHLevel0X 3 5 3 3 2" xfId="14070" xr:uid="{7E87E5DD-0544-451F-877E-AFF3612C05AF}"/>
    <cellStyle name="SAPBEXHLevel0X 3 5 3 3 3" xfId="9092" xr:uid="{F0AD606D-C981-4228-B8A2-4D3A4B376F1F}"/>
    <cellStyle name="SAPBEXHLevel0X 3 5 3 4" xfId="10045" xr:uid="{96622EAF-71F0-4B4A-8FEE-630AD2FBC02D}"/>
    <cellStyle name="SAPBEXHLevel0X 3 5 3 5" xfId="13439" xr:uid="{AFC3070F-6D85-4402-A56A-C34DFBE1109E}"/>
    <cellStyle name="SAPBEXHLevel0X 3 5 3 6" xfId="13542" xr:uid="{C76A28D4-111C-44CA-ABF4-FBB3CBC441B9}"/>
    <cellStyle name="SAPBEXHLevel0X 3 5 3 7" xfId="8152" xr:uid="{15F7677D-380D-49CD-98E6-974A8D75B89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3" xfId="17283" xr:uid="{1BA07A3D-56E4-4BCF-B9D2-25F7C3A6DBD9}"/>
    <cellStyle name="SAPBEXHLevel0X 3 5 4 3" xfId="11097" xr:uid="{DE70B439-5D95-42AC-81CA-7F1DC23EE34D}"/>
    <cellStyle name="SAPBEXHLevel0X 3 5 4 3 2" xfId="14284" xr:uid="{DEDDF756-39FD-46D6-8073-97C89F6E7238}"/>
    <cellStyle name="SAPBEXHLevel0X 3 5 4 3 3" xfId="15206" xr:uid="{31D99A93-0BF2-4409-B37C-2ACBE85559C3}"/>
    <cellStyle name="SAPBEXHLevel0X 3 5 4 4" xfId="9871" xr:uid="{14BA6E48-5636-4274-9D57-67528B2E79F1}"/>
    <cellStyle name="SAPBEXHLevel0X 3 5 4 5" xfId="13304" xr:uid="{5B0619BB-B8C4-4679-8371-E0E762F24F85}"/>
    <cellStyle name="SAPBEXHLevel0X 3 5 4 6" xfId="14974" xr:uid="{1F1D0BA4-C72B-4EA4-A476-AAED71006367}"/>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3" xfId="17458" xr:uid="{1E035308-C219-493A-A6A6-1CCFF60D2C12}"/>
    <cellStyle name="SAPBEXHLevel0X 3 5 5 3" xfId="11274" xr:uid="{B3254803-EAA4-49D6-8A1D-8A7FDDB01916}"/>
    <cellStyle name="SAPBEXHLevel0X 3 5 5 3 2" xfId="14420" xr:uid="{DA9EC88F-2577-4690-960F-C549715B5D31}"/>
    <cellStyle name="SAPBEXHLevel0X 3 5 5 3 3" xfId="9124" xr:uid="{5AC621F3-7B90-4E7E-BD3E-870FE2436C81}"/>
    <cellStyle name="SAPBEXHLevel0X 3 5 5 4" xfId="10281" xr:uid="{9D5B319C-83DF-4B5E-AC68-413B95A90F3A}"/>
    <cellStyle name="SAPBEXHLevel0X 3 5 5 5" xfId="13637" xr:uid="{D1A86698-CF5D-4F31-9C2A-8A9B6CEDAAB0}"/>
    <cellStyle name="SAPBEXHLevel0X 3 5 5 6" xfId="14962" xr:uid="{CFA4119C-5BB8-463A-BD34-0E95682464BF}"/>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3" xfId="17212" xr:uid="{AFF140DD-EE34-46D6-BF1E-4507B48E85CF}"/>
    <cellStyle name="SAPBEXHLevel0X 3 5 6 3" xfId="14213" xr:uid="{23662603-1B0A-4ADF-8737-1FFE0A411D35}"/>
    <cellStyle name="SAPBEXHLevel0X 3 5 6 4" xfId="12994" xr:uid="{CD191570-01FC-438B-B460-22952A31A44A}"/>
    <cellStyle name="SAPBEXHLevel0X 3 5 7" xfId="11647" xr:uid="{9E30D95C-DDFB-4750-9F5D-508243C45D6F}"/>
    <cellStyle name="SAPBEXHLevel0X 3 5 7 2" xfId="15360" xr:uid="{36A67FDF-1A52-4E0D-9060-24F01C47DAB4}"/>
    <cellStyle name="SAPBEXHLevel0X 3 5 7 3" xfId="16541" xr:uid="{B5040044-50DB-4957-BB61-AFD20CDFA623}"/>
    <cellStyle name="SAPBEXHLevel0X 3 5 8" xfId="10495" xr:uid="{2F3BB929-E630-4845-8F25-F07F2A701A7C}"/>
    <cellStyle name="SAPBEXHLevel0X 3 5 8 2" xfId="13755" xr:uid="{722C0DC5-99AD-4E18-BE00-9FE114B209BD}"/>
    <cellStyle name="SAPBEXHLevel0X 3 5 8 3" xfId="13062" xr:uid="{EB004650-54CB-4B7B-A21A-AB29C805E7FE}"/>
    <cellStyle name="SAPBEXHLevel0X 3 5 9" xfId="9215" xr:uid="{79EBA294-66EF-4935-AB15-D078AB5D9D67}"/>
    <cellStyle name="SAPBEXHLevel0X 3 6" xfId="3572" xr:uid="{0B5C8F9A-1FD8-4B94-A269-8DDAB5E78C56}"/>
    <cellStyle name="SAPBEXHLevel0X 3 6 10" xfId="8979" xr:uid="{E265BEDB-3DB3-49BC-9D67-BD45566B2F17}"/>
    <cellStyle name="SAPBEXHLevel0X 3 6 11" xfId="7327" xr:uid="{3D799C1B-3B9A-44BF-889F-EC343A6A25B8}"/>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3" xfId="16931" xr:uid="{4CBF74AE-04C6-4159-9B6F-F886DE126CCA}"/>
    <cellStyle name="SAPBEXHLevel0X 3 6 2 3" xfId="10728" xr:uid="{73A6C16C-B3E9-472C-8B16-14C9B36AA3B8}"/>
    <cellStyle name="SAPBEXHLevel0X 3 6 2 3 2" xfId="13961" xr:uid="{C0927862-6E36-4BEA-97EA-F5F6FC4BA942}"/>
    <cellStyle name="SAPBEXHLevel0X 3 6 2 3 3" xfId="15221" xr:uid="{47D6FD2E-2C66-48CF-8A95-1B9ECE243C22}"/>
    <cellStyle name="SAPBEXHLevel0X 3 6 2 4" xfId="9817" xr:uid="{2782F377-7D79-48C5-98F5-349276023670}"/>
    <cellStyle name="SAPBEXHLevel0X 3 6 2 5" xfId="13250" xr:uid="{E804F561-5DD7-4CC8-8FF3-DC5C3B6FAEED}"/>
    <cellStyle name="SAPBEXHLevel0X 3 6 2 6" xfId="9039" xr:uid="{07D9F188-5879-4015-9008-531D2504173F}"/>
    <cellStyle name="SAPBEXHLevel0X 3 6 2 7" xfId="7924" xr:uid="{3CF8AF15-F685-402F-A7C5-F818F6F9EBDF}"/>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3" xfId="17027" xr:uid="{4C69F633-885A-4499-8290-36F9736A7639}"/>
    <cellStyle name="SAPBEXHLevel0X 3 6 3 3" xfId="10840" xr:uid="{4D195C83-5676-4993-8973-FABD59619AA7}"/>
    <cellStyle name="SAPBEXHLevel0X 3 6 3 3 2" xfId="14071" xr:uid="{3F7BEC9F-BE1E-415B-AAC7-2379AD2D0162}"/>
    <cellStyle name="SAPBEXHLevel0X 3 6 3 3 3" xfId="13682" xr:uid="{110C90F2-ED86-4ABE-B83A-84D8BA601CFC}"/>
    <cellStyle name="SAPBEXHLevel0X 3 6 3 4" xfId="10046" xr:uid="{81C721B8-5FC1-44B0-B31C-2B81368A84B7}"/>
    <cellStyle name="SAPBEXHLevel0X 3 6 3 5" xfId="13440" xr:uid="{EF16A69B-D4DF-4668-AE46-5FC1EFECFA8E}"/>
    <cellStyle name="SAPBEXHLevel0X 3 6 3 6" xfId="14713" xr:uid="{3B27F574-49B3-49DC-B1A1-0EBEEF6D22C3}"/>
    <cellStyle name="SAPBEXHLevel0X 3 6 3 7" xfId="8153" xr:uid="{2400578C-4986-4C63-B0A2-524E8A8A36EA}"/>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3" xfId="17284" xr:uid="{57F35991-89D4-4242-B7D8-D6457530DBD1}"/>
    <cellStyle name="SAPBEXHLevel0X 3 6 4 3" xfId="11098" xr:uid="{DF5044B8-903F-4B15-A382-30EA934E983E}"/>
    <cellStyle name="SAPBEXHLevel0X 3 6 4 3 2" xfId="14285" xr:uid="{A23A3760-0065-413B-A6AB-D51D9F67BCC9}"/>
    <cellStyle name="SAPBEXHLevel0X 3 6 4 3 3" xfId="12990" xr:uid="{18EE6D93-9D24-4A99-9382-EB52253B67F4}"/>
    <cellStyle name="SAPBEXHLevel0X 3 6 4 4" xfId="10118" xr:uid="{59B85E58-8D28-4BC8-9B14-5497156DFC30}"/>
    <cellStyle name="SAPBEXHLevel0X 3 6 4 5" xfId="13512" xr:uid="{5A7C8D3F-8310-440F-9DBF-C05BAE032A3C}"/>
    <cellStyle name="SAPBEXHLevel0X 3 6 4 6" xfId="13070" xr:uid="{434776CE-D07B-4ACE-88F4-A0C0287F5FCC}"/>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3" xfId="17459" xr:uid="{202F628D-959D-48AB-A4D0-6344F870884E}"/>
    <cellStyle name="SAPBEXHLevel0X 3 6 5 3" xfId="11275" xr:uid="{59D9F0CA-7C63-4DC0-8ED0-D840B3B9CB37}"/>
    <cellStyle name="SAPBEXHLevel0X 3 6 5 3 2" xfId="14421" xr:uid="{4834845F-41B3-4E9A-80E4-E45F69FAECEA}"/>
    <cellStyle name="SAPBEXHLevel0X 3 6 5 3 3" xfId="9125" xr:uid="{50A3F41D-DA3C-4408-9A24-E58C51C2004C}"/>
    <cellStyle name="SAPBEXHLevel0X 3 6 5 4" xfId="10007" xr:uid="{ECFA2171-DEAB-4EF9-9FE1-D4CB172D19A8}"/>
    <cellStyle name="SAPBEXHLevel0X 3 6 5 5" xfId="13401" xr:uid="{BBD5AD7B-5ADB-4166-8846-6A9256801E73}"/>
    <cellStyle name="SAPBEXHLevel0X 3 6 5 6" xfId="13362" xr:uid="{22DBB381-9132-4D83-A339-BD77B8E3C713}"/>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3" xfId="17213" xr:uid="{49EFF095-2218-4AE8-A6D4-5C33B1BBE31B}"/>
    <cellStyle name="SAPBEXHLevel0X 3 6 6 3" xfId="14214" xr:uid="{80B83DAA-396D-494A-A089-B3FA22B9F625}"/>
    <cellStyle name="SAPBEXHLevel0X 3 6 6 4" xfId="14146" xr:uid="{10865F9E-61D4-450F-BEF0-8798164E3793}"/>
    <cellStyle name="SAPBEXHLevel0X 3 6 7" xfId="11648" xr:uid="{5C0E2BF8-BF48-436D-BC60-B31C39B1C1FB}"/>
    <cellStyle name="SAPBEXHLevel0X 3 6 7 2" xfId="15361" xr:uid="{2FE13EFC-09DF-4F1B-AADE-D154AC77719E}"/>
    <cellStyle name="SAPBEXHLevel0X 3 6 7 3" xfId="16542" xr:uid="{75378563-E7EF-4FE9-AC90-0C878F29EBCC}"/>
    <cellStyle name="SAPBEXHLevel0X 3 6 8" xfId="10496" xr:uid="{7C24E534-61AA-4247-BFFC-F1A9E02177F0}"/>
    <cellStyle name="SAPBEXHLevel0X 3 6 8 2" xfId="13756" xr:uid="{137DC8D0-8193-4F0C-85E3-1C973848130C}"/>
    <cellStyle name="SAPBEXHLevel0X 3 6 8 3" xfId="14366" xr:uid="{82DD30FD-625C-4459-9C0E-DC856742914C}"/>
    <cellStyle name="SAPBEXHLevel0X 3 6 9" xfId="9216" xr:uid="{FBD160EC-38BF-47FF-A836-D96642B286EF}"/>
    <cellStyle name="SAPBEXHLevel0X 3 7" xfId="3988" xr:uid="{E363B607-A4B2-46FF-AEBC-6A4208E1AC64}"/>
    <cellStyle name="SAPBEXHLevel0X 3 7 10" xfId="8980" xr:uid="{9D9F03ED-AF0D-4AFB-B224-FD8B0E2A6814}"/>
    <cellStyle name="SAPBEXHLevel0X 3 7 11" xfId="7328" xr:uid="{65B5510B-23F6-4299-A07F-1D5BFD743EE4}"/>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3" xfId="16932" xr:uid="{641C58B3-9E27-4DEF-92AC-4BB1C32614E6}"/>
    <cellStyle name="SAPBEXHLevel0X 3 7 2 3" xfId="10729" xr:uid="{7FD2E4F2-1F2A-490C-A582-12A0AB0D08A3}"/>
    <cellStyle name="SAPBEXHLevel0X 3 7 2 3 2" xfId="13962" xr:uid="{0AAB493D-DDE3-4ABD-B7A6-B1074BA9B352}"/>
    <cellStyle name="SAPBEXHLevel0X 3 7 2 3 3" xfId="13005" xr:uid="{49D35009-25D3-4E96-B402-3AFD79A97518}"/>
    <cellStyle name="SAPBEXHLevel0X 3 7 2 4" xfId="9816" xr:uid="{43DBCC32-1198-4DC3-BA56-D746415392A9}"/>
    <cellStyle name="SAPBEXHLevel0X 3 7 2 5" xfId="13249" xr:uid="{4932F311-19BE-49F5-9938-AF9475C836BE}"/>
    <cellStyle name="SAPBEXHLevel0X 3 7 2 6" xfId="9038" xr:uid="{87459248-5568-4CDD-A611-46D20D6EA75C}"/>
    <cellStyle name="SAPBEXHLevel0X 3 7 2 7" xfId="7923" xr:uid="{C5E07D51-FC87-4CBA-9A92-52A678DD9E90}"/>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3" xfId="17028" xr:uid="{547DBC68-A0CF-420A-BA69-45B950E45338}"/>
    <cellStyle name="SAPBEXHLevel0X 3 7 3 3" xfId="10841" xr:uid="{BBA7F1CB-FFCB-4CDE-9AC4-E470D670DD9E}"/>
    <cellStyle name="SAPBEXHLevel0X 3 7 3 3 2" xfId="14072" xr:uid="{A6260321-0472-4E93-9FE1-3BD23C32125E}"/>
    <cellStyle name="SAPBEXHLevel0X 3 7 3 3 3" xfId="14645" xr:uid="{EE40D56D-81D0-4BF5-ACC3-7F820480A356}"/>
    <cellStyle name="SAPBEXHLevel0X 3 7 3 4" xfId="10047" xr:uid="{D05111C4-0F33-4ADC-8463-F18B88360D14}"/>
    <cellStyle name="SAPBEXHLevel0X 3 7 3 5" xfId="13441" xr:uid="{6CF6EB6C-153C-4858-9EF8-D48603E8B3CD}"/>
    <cellStyle name="SAPBEXHLevel0X 3 7 3 6" xfId="13035" xr:uid="{A0AD667E-3E81-4842-A235-7C41B98288C5}"/>
    <cellStyle name="SAPBEXHLevel0X 3 7 3 7" xfId="8154" xr:uid="{6234E1BE-9282-4C7F-A854-941C68918310}"/>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3" xfId="17285" xr:uid="{2D5CF55B-6816-4CAA-8575-489275024AA7}"/>
    <cellStyle name="SAPBEXHLevel0X 3 7 4 3" xfId="11099" xr:uid="{35ECB530-FF6F-4498-889B-CA4809F02097}"/>
    <cellStyle name="SAPBEXHLevel0X 3 7 4 3 2" xfId="14286" xr:uid="{9863B73C-D112-4774-84C6-99555C142C66}"/>
    <cellStyle name="SAPBEXHLevel0X 3 7 4 3 3" xfId="14142" xr:uid="{1A8D566D-4415-4E9C-A5FB-F41BFBFC3F0C}"/>
    <cellStyle name="SAPBEXHLevel0X 3 7 4 4" xfId="9870" xr:uid="{A67681E8-1FF9-47C3-A5CE-812BDB6E0A6E}"/>
    <cellStyle name="SAPBEXHLevel0X 3 7 4 5" xfId="13303" xr:uid="{57D2CCE9-375E-4A36-B145-C614EEB63ABC}"/>
    <cellStyle name="SAPBEXHLevel0X 3 7 4 6" xfId="14178" xr:uid="{04F08396-47F6-4736-BB70-91AB3AF09541}"/>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3" xfId="17460" xr:uid="{92ADE2D9-F92D-4F41-B1A8-20279680309E}"/>
    <cellStyle name="SAPBEXHLevel0X 3 7 5 3" xfId="11276" xr:uid="{87934308-90C0-44DE-BB96-18EE5E37DCA1}"/>
    <cellStyle name="SAPBEXHLevel0X 3 7 5 3 2" xfId="14422" xr:uid="{793A43B3-2D6A-4840-835E-CCA049340B12}"/>
    <cellStyle name="SAPBEXHLevel0X 3 7 5 3 3" xfId="9126" xr:uid="{324C0CCD-93FB-4186-AB51-C8A7FA943A0F}"/>
    <cellStyle name="SAPBEXHLevel0X 3 7 5 4" xfId="9785" xr:uid="{9AF502A8-731D-431A-85B7-0B9C0DDA0558}"/>
    <cellStyle name="SAPBEXHLevel0X 3 7 5 5" xfId="13218" xr:uid="{A4935D73-2CAD-4AD5-9FE9-0DE940E263EF}"/>
    <cellStyle name="SAPBEXHLevel0X 3 7 5 6" xfId="15244" xr:uid="{32F7F626-8E55-4D58-8728-844A22711A04}"/>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3" xfId="17214" xr:uid="{C04AA304-1CA1-47F8-B034-8D2809166C5C}"/>
    <cellStyle name="SAPBEXHLevel0X 3 7 6 3" xfId="14215" xr:uid="{8ABAD23F-6813-4E09-9961-21E753B4B9DF}"/>
    <cellStyle name="SAPBEXHLevel0X 3 7 6 4" xfId="14940" xr:uid="{9BB3EF02-7C38-47FB-9808-797340A7A1EF}"/>
    <cellStyle name="SAPBEXHLevel0X 3 7 7" xfId="11649" xr:uid="{D347B6B2-12CE-4413-8ADE-95BF72C07CE9}"/>
    <cellStyle name="SAPBEXHLevel0X 3 7 7 2" xfId="15362" xr:uid="{3BC1A857-2458-4E43-9F1D-9307F65AA76F}"/>
    <cellStyle name="SAPBEXHLevel0X 3 7 7 3" xfId="16543" xr:uid="{92C3CC48-D846-4CE1-BBB6-665795278835}"/>
    <cellStyle name="SAPBEXHLevel0X 3 7 8" xfId="10497" xr:uid="{18A7EAA7-CAE7-4635-A8AC-4FE04CC3E37D}"/>
    <cellStyle name="SAPBEXHLevel0X 3 7 8 2" xfId="13757" xr:uid="{6068A77C-1EE6-4590-8345-0CC7E3742C20}"/>
    <cellStyle name="SAPBEXHLevel0X 3 7 8 3" xfId="15068" xr:uid="{4EBCDDA5-4DB0-410A-BF40-8491F9E6CCB7}"/>
    <cellStyle name="SAPBEXHLevel0X 3 7 9" xfId="9217" xr:uid="{0B1FD92B-D22A-476C-84B4-E0203C799C68}"/>
    <cellStyle name="SAPBEXHLevel0X 3 8" xfId="3855" xr:uid="{AF31EC9C-C46C-44DE-A2D5-176DA1893ECD}"/>
    <cellStyle name="SAPBEXHLevel0X 3 8 10" xfId="8981" xr:uid="{C3FCBA12-42E2-43E2-9C93-66CF56930BCD}"/>
    <cellStyle name="SAPBEXHLevel0X 3 8 11" xfId="7329" xr:uid="{6152599A-C243-4E29-AEED-049DB085C5CC}"/>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3" xfId="16933" xr:uid="{DDCA7453-C9CC-4E50-82CC-EAFF79C0BE16}"/>
    <cellStyle name="SAPBEXHLevel0X 3 8 2 3" xfId="10730" xr:uid="{D51C9857-7AA7-4DA1-AC5B-EE08DAED9F37}"/>
    <cellStyle name="SAPBEXHLevel0X 3 8 2 3 2" xfId="13963" xr:uid="{14B41988-3AC5-458C-9EEE-75E2F85684D4}"/>
    <cellStyle name="SAPBEXHLevel0X 3 8 2 3 3" xfId="9077" xr:uid="{421F323E-A041-483D-9468-7C19C96ED6F5}"/>
    <cellStyle name="SAPBEXHLevel0X 3 8 2 4" xfId="9815" xr:uid="{6476ED76-9302-4FAD-8437-F17CEB8F78F9}"/>
    <cellStyle name="SAPBEXHLevel0X 3 8 2 5" xfId="13248" xr:uid="{33298BED-8C57-4354-992B-1C9B148E5429}"/>
    <cellStyle name="SAPBEXHLevel0X 3 8 2 6" xfId="12981" xr:uid="{0FCA5D78-2C36-4587-AC3A-96BBEB804027}"/>
    <cellStyle name="SAPBEXHLevel0X 3 8 2 7" xfId="7922" xr:uid="{0E594C7E-FB1C-4311-8161-F9316339F146}"/>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3" xfId="17029" xr:uid="{93D436AE-F3EC-4683-9188-5E5306158A17}"/>
    <cellStyle name="SAPBEXHLevel0X 3 8 3 3" xfId="10842" xr:uid="{519F7901-40BC-4B3D-971B-6AB626B328B2}"/>
    <cellStyle name="SAPBEXHLevel0X 3 8 3 3 2" xfId="14073" xr:uid="{6F979DEB-39A5-4866-87F8-A51101060365}"/>
    <cellStyle name="SAPBEXHLevel0X 3 8 3 3 3" xfId="13327" xr:uid="{334A97D1-02C4-4D5D-BBF2-E0B58DBD0F12}"/>
    <cellStyle name="SAPBEXHLevel0X 3 8 3 4" xfId="10048" xr:uid="{A8F2052B-397C-455C-8012-BB91DB599A24}"/>
    <cellStyle name="SAPBEXHLevel0X 3 8 3 5" xfId="13442" xr:uid="{A97A9D87-D4CA-446B-8CBB-10BABF37EC1C}"/>
    <cellStyle name="SAPBEXHLevel0X 3 8 3 6" xfId="14341" xr:uid="{5A46E901-9547-4BB1-AB59-9F5B175D515B}"/>
    <cellStyle name="SAPBEXHLevel0X 3 8 3 7" xfId="8155" xr:uid="{FD4966B2-14AB-4DD3-8C09-E88453F714D9}"/>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3" xfId="17286" xr:uid="{44A7C0CE-7E96-4AD8-83A3-ACA01D23C82C}"/>
    <cellStyle name="SAPBEXHLevel0X 3 8 4 3" xfId="11100" xr:uid="{F126BC02-34F8-4173-9BBF-B56B4CEB1663}"/>
    <cellStyle name="SAPBEXHLevel0X 3 8 4 3 2" xfId="14287" xr:uid="{3D392635-CAD9-4453-97CB-15E3C145D78D}"/>
    <cellStyle name="SAPBEXHLevel0X 3 8 4 3 3" xfId="14936" xr:uid="{18F94145-4BC0-491A-9CEB-04BA09B8481C}"/>
    <cellStyle name="SAPBEXHLevel0X 3 8 4 4" xfId="9869" xr:uid="{E8DEE4F8-37AB-4287-8156-274518DD504F}"/>
    <cellStyle name="SAPBEXHLevel0X 3 8 4 5" xfId="13302" xr:uid="{42F40659-FC95-4191-AB7B-69B5552EC6B6}"/>
    <cellStyle name="SAPBEXHLevel0X 3 8 4 6" xfId="13028" xr:uid="{53717CFB-390B-4911-BFF8-F5ABC3FAE556}"/>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3" xfId="17461" xr:uid="{A39B4C1C-E46F-443B-BC45-B55E88F37149}"/>
    <cellStyle name="SAPBEXHLevel0X 3 8 5 3" xfId="11277" xr:uid="{D4AD528F-FD90-42D7-B967-C6E1E3E57782}"/>
    <cellStyle name="SAPBEXHLevel0X 3 8 5 3 2" xfId="14423" xr:uid="{7275F8CC-FE2B-48EB-93B8-9790A9FA276E}"/>
    <cellStyle name="SAPBEXHLevel0X 3 8 5 3 3" xfId="9127" xr:uid="{B753C787-3748-47CC-973F-70CD35723A6C}"/>
    <cellStyle name="SAPBEXHLevel0X 3 8 5 4" xfId="10280" xr:uid="{01385CD2-859E-4F68-BE71-17AFF909C58C}"/>
    <cellStyle name="SAPBEXHLevel0X 3 8 5 5" xfId="13636" xr:uid="{CD22651D-2455-4653-B55D-34C961E87E52}"/>
    <cellStyle name="SAPBEXHLevel0X 3 8 5 6" xfId="14168" xr:uid="{9F73F88F-EDE5-40AE-B0AF-7698DF0DBCD1}"/>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3" xfId="17215" xr:uid="{A3CDFA3E-2D29-44DC-9C12-25C7317EA0B9}"/>
    <cellStyle name="SAPBEXHLevel0X 3 8 6 3" xfId="14216" xr:uid="{2696A4DC-4F86-458A-BB37-0B10068FFC94}"/>
    <cellStyle name="SAPBEXHLevel0X 3 8 6 4" xfId="13092" xr:uid="{A67AAD87-DB50-4B2C-958E-F4F497E57244}"/>
    <cellStyle name="SAPBEXHLevel0X 3 8 7" xfId="11650" xr:uid="{DF5934DC-9BA4-42FE-8F0D-8E45E3C4DB1E}"/>
    <cellStyle name="SAPBEXHLevel0X 3 8 7 2" xfId="15363" xr:uid="{3925E2C7-6CF3-4EC9-A3DD-45F844210373}"/>
    <cellStyle name="SAPBEXHLevel0X 3 8 7 3" xfId="16544" xr:uid="{2E5D1A27-4366-40E2-A410-8702CFBFE76A}"/>
    <cellStyle name="SAPBEXHLevel0X 3 8 8" xfId="10498" xr:uid="{2BECDAB7-D751-4C97-8C56-639A928E14A3}"/>
    <cellStyle name="SAPBEXHLevel0X 3 8 8 2" xfId="13758" xr:uid="{0E8758A9-5781-4D25-A979-043D1823DA36}"/>
    <cellStyle name="SAPBEXHLevel0X 3 8 8 3" xfId="13158" xr:uid="{E0D5CDA1-7CB2-4531-9427-89E851F22690}"/>
    <cellStyle name="SAPBEXHLevel0X 3 8 9" xfId="9218" xr:uid="{4FE77FB9-20F2-43B6-AB26-7398C46321CD}"/>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3" xfId="16926" xr:uid="{5CD38D8C-7B15-4448-A3B6-1E60D8A4E84A}"/>
    <cellStyle name="SAPBEXHLevel0X 3 9 3" xfId="10723" xr:uid="{254B586E-9AC8-4F08-9951-4FE08077E643}"/>
    <cellStyle name="SAPBEXHLevel0X 3 9 3 2" xfId="13956" xr:uid="{7CBA46EC-4DBA-45BA-BAA0-3188F33356AB}"/>
    <cellStyle name="SAPBEXHLevel0X 3 9 3 3" xfId="9076" xr:uid="{3ABA989B-40B8-45A9-916D-AAE0B259D80F}"/>
    <cellStyle name="SAPBEXHLevel0X 3 9 4" xfId="9822" xr:uid="{70843A2D-5334-40D1-A8B3-81BA976288A2}"/>
    <cellStyle name="SAPBEXHLevel0X 3 9 5" xfId="13255" xr:uid="{B273CD9E-50BE-4530-AFCC-CB9FCBA1D6D2}"/>
    <cellStyle name="SAPBEXHLevel0X 3 9 6" xfId="13710" xr:uid="{6123CB4B-5A55-426C-9AEE-E11A6DB76EF0}"/>
    <cellStyle name="SAPBEXHLevel0X 3 9 7" xfId="7929" xr:uid="{2BF47B5E-7BA5-4DC8-92D8-806B3838269E}"/>
    <cellStyle name="SAPBEXHLevel0X 4" xfId="978" xr:uid="{FBE64E8A-A84F-4A0B-9474-88A461712907}"/>
    <cellStyle name="SAPBEXHLevel0X 4 2" xfId="12125" xr:uid="{E367448B-27C2-431C-B05F-6F7E53E21E39}"/>
    <cellStyle name="SAPBEXHLevel0X 4 2 2" xfId="15528" xr:uid="{306634CE-9376-4304-89F8-576684C3C229}"/>
    <cellStyle name="SAPBEXHLevel0X 4 2 3" xfId="16924" xr:uid="{E8BA82B4-16A6-476B-ADA1-B9028C465342}"/>
    <cellStyle name="SAPBEXHLevel0X 4 3" xfId="10721" xr:uid="{5E656565-6FEC-4A06-BB3A-5013946BA83B}"/>
    <cellStyle name="SAPBEXHLevel0X 4 3 2" xfId="13954" xr:uid="{B355916B-6F6F-481E-AFE0-E556F2568B92}"/>
    <cellStyle name="SAPBEXHLevel0X 4 3 3" xfId="9074" xr:uid="{7F6487C1-C749-4C26-B567-D5CD7ADC8334}"/>
    <cellStyle name="SAPBEXHLevel0X 4 4" xfId="9824" xr:uid="{232B4095-E22D-4A9E-BA3A-13360658BC97}"/>
    <cellStyle name="SAPBEXHLevel0X 4 5" xfId="13257" xr:uid="{CFAE19B4-2BCD-47AE-B260-5B860CBB51F1}"/>
    <cellStyle name="SAPBEXHLevel0X 4 6" xfId="14707" xr:uid="{F145C15B-9D2F-4499-9351-056CB82A1419}"/>
    <cellStyle name="SAPBEXHLevel0X 4 7" xfId="7931" xr:uid="{68F71D22-E5D1-45A8-8726-8EC235408ECC}"/>
    <cellStyle name="SAPBEXHLevel0X 5" xfId="1035" xr:uid="{5A2C3E03-12D8-4035-9AF9-E42A2268D8F8}"/>
    <cellStyle name="SAPBEXHLevel0X 5 2" xfId="12236" xr:uid="{1C0AF2E9-ED20-42CE-8293-81D07688D686}"/>
    <cellStyle name="SAPBEXHLevel0X 5 2 2" xfId="15636" xr:uid="{E947CE33-C67D-4597-AC04-DB9CB92B602E}"/>
    <cellStyle name="SAPBEXHLevel0X 5 2 3" xfId="17020" xr:uid="{C68233F8-B9FE-4AE2-BA6F-EC9730494494}"/>
    <cellStyle name="SAPBEXHLevel0X 5 3" xfId="10833" xr:uid="{8C0362A8-0B22-4DD2-B971-21267D1DC554}"/>
    <cellStyle name="SAPBEXHLevel0X 5 3 2" xfId="14064" xr:uid="{0F552B0C-FF47-4A72-BE79-B4E13B1BDC7D}"/>
    <cellStyle name="SAPBEXHLevel0X 5 3 3" xfId="14725" xr:uid="{A476AFD5-7127-4EAD-BE9C-52BE119ED623}"/>
    <cellStyle name="SAPBEXHLevel0X 5 4" xfId="10252" xr:uid="{116985C3-CD27-4D1D-A7DA-7161BD1162AF}"/>
    <cellStyle name="SAPBEXHLevel0X 5 5" xfId="13608" xr:uid="{5CB53B6D-CA5F-4F7C-A2A1-ED9E98C83D2D}"/>
    <cellStyle name="SAPBEXHLevel0X 5 6" xfId="15235" xr:uid="{F8BA0F75-B213-4C13-B98F-9D33B04BA4D5}"/>
    <cellStyle name="SAPBEXHLevel0X 5 7" xfId="8362" xr:uid="{B5D6AB95-4655-486A-8611-CCA2A8D90694}"/>
    <cellStyle name="SAPBEXHLevel0X 6" xfId="202" xr:uid="{C0002469-8DE9-4E71-BF0D-2F74BFC3D4AE}"/>
    <cellStyle name="SAPBEXHLevel0X 6 2" xfId="1155" xr:uid="{2D0A159C-16B6-40FC-972F-90FE3F189CE3}"/>
    <cellStyle name="SAPBEXHLevel0X 6 2 2" xfId="2403" xr:uid="{0103923C-EC8B-490C-A5F9-86D10FE3A94C}"/>
    <cellStyle name="SAPBEXHLevel0X 6 2 2 2" xfId="15804" xr:uid="{6BAF4E2D-4549-4432-8919-39D0FDFAD274}"/>
    <cellStyle name="SAPBEXHLevel0X 6 2 3" xfId="2909" xr:uid="{7A2A9C2E-3175-411C-B314-0D9B95509F70}"/>
    <cellStyle name="SAPBEXHLevel0X 6 2 3 2" xfId="17277" xr:uid="{7F0C3267-5EC5-4C4B-BD02-7A24BDD3BC97}"/>
    <cellStyle name="SAPBEXHLevel0X 6 2 4" xfId="2172" xr:uid="{85AA9527-5EB5-4A0B-B675-3D3FD8B9E57C}"/>
    <cellStyle name="SAPBEXHLevel0X 6 2 5" xfId="2858" xr:uid="{7648808E-EF99-4A51-8B99-23D51ED0B5BF}"/>
    <cellStyle name="SAPBEXHLevel0X 6 2 6" xfId="3821" xr:uid="{2B1D27E2-392C-4BF3-AEFD-D01D3C62E184}"/>
    <cellStyle name="SAPBEXHLevel0X 6 2 7" xfId="4470" xr:uid="{75CDB898-CF12-4301-9D4A-9B1620E4B80E}"/>
    <cellStyle name="SAPBEXHLevel0X 6 2 8" xfId="12493" xr:uid="{46463EB0-B05E-4997-84E5-CA9985E0DC43}"/>
    <cellStyle name="SAPBEXHLevel0X 6 3" xfId="1549" xr:uid="{BCC43807-3D97-4520-9842-7A1C7D114463}"/>
    <cellStyle name="SAPBEXHLevel0X 6 3 2" xfId="14278" xr:uid="{EA5A8325-3850-41D1-96EF-754BD422EB60}"/>
    <cellStyle name="SAPBEXHLevel0X 6 3 3" xfId="12941" xr:uid="{6BD3E384-62BD-4AE0-A7FB-5D641B7C3377}"/>
    <cellStyle name="SAPBEXHLevel0X 6 3 4" xfId="11091" xr:uid="{3DC713FC-2D60-45DA-9B69-6014B2BD8406}"/>
    <cellStyle name="SAPBEXHLevel0X 6 4" xfId="1643" xr:uid="{6C4729E2-000B-4B85-BB9A-DD170C399595}"/>
    <cellStyle name="SAPBEXHLevel0X 6 4 2" xfId="9878" xr:uid="{1D033866-5947-4055-95FE-DCE1DC4A7861}"/>
    <cellStyle name="SAPBEXHLevel0X 6 5" xfId="3256" xr:uid="{DA53B946-84E9-469A-8B80-2EABEF2C7722}"/>
    <cellStyle name="SAPBEXHLevel0X 6 5 2" xfId="13311" xr:uid="{15767D15-0F64-4B93-A7EE-E7A605A2B2F3}"/>
    <cellStyle name="SAPBEXHLevel0X 6 6" xfId="1851" xr:uid="{4CB75832-C1C3-4E2D-AB3D-8C6045F3D267}"/>
    <cellStyle name="SAPBEXHLevel0X 6 6 2" xfId="15084" xr:uid="{61D84376-6472-4558-BFEC-79D4E7537CC1}"/>
    <cellStyle name="SAPBEXHLevel0X 6 7" xfId="4104" xr:uid="{64A02EFE-BBCF-466D-9AF2-228F51E77304}"/>
    <cellStyle name="SAPBEXHLevel0X 6 8" xfId="3974" xr:uid="{9046167A-68A2-4EC1-8B96-EF352B47DABA}"/>
    <cellStyle name="SAPBEXHLevel0X 6 9" xfId="7985" xr:uid="{F00780A7-9375-49EE-89DA-B53887FDC54A}"/>
    <cellStyle name="SAPBEXHLevel0X 7" xfId="1131" xr:uid="{D1DFC156-403F-447A-A95A-5231305D593B}"/>
    <cellStyle name="SAPBEXHLevel0X 7 2" xfId="2379" xr:uid="{28F08840-7907-44A7-B2E5-293B8DCACDF0}"/>
    <cellStyle name="SAPBEXHLevel0X 7 2 2" xfId="15891" xr:uid="{BB81787A-3A08-4A98-B2E4-6D2C48CA1A81}"/>
    <cellStyle name="SAPBEXHLevel0X 7 2 3" xfId="17452" xr:uid="{0D1401C5-FD36-440F-B1A0-EDC6C3EE9AF1}"/>
    <cellStyle name="SAPBEXHLevel0X 7 2 4" xfId="12677" xr:uid="{6822333C-ECCE-4186-A6B1-685407105BA7}"/>
    <cellStyle name="SAPBEXHLevel0X 7 3" xfId="2885" xr:uid="{F63E2309-419A-4683-AC85-B8CBF54BC641}"/>
    <cellStyle name="SAPBEXHLevel0X 7 3 2" xfId="14414" xr:uid="{C697ECF6-57B9-4312-A133-5F0B35D71C15}"/>
    <cellStyle name="SAPBEXHLevel0X 7 3 3" xfId="9118" xr:uid="{EE9C44F9-C2B2-428D-A027-7A424A49656F}"/>
    <cellStyle name="SAPBEXHLevel0X 7 3 4" xfId="11268" xr:uid="{69C290F2-0597-41FA-93EF-8FE2BB79EEAB}"/>
    <cellStyle name="SAPBEXHLevel0X 7 4" xfId="2148" xr:uid="{1411AFA1-3841-49B9-B90A-561C2498853A}"/>
    <cellStyle name="SAPBEXHLevel0X 7 4 2" xfId="10286" xr:uid="{0EBDB978-81D7-4822-96FC-0C2840250D0D}"/>
    <cellStyle name="SAPBEXHLevel0X 7 5" xfId="1511" xr:uid="{FA6B2275-F25E-4390-A9FF-DC8EE36C10B3}"/>
    <cellStyle name="SAPBEXHLevel0X 7 5 2" xfId="13642" xr:uid="{65DC491E-4132-4183-B507-58299A57C99C}"/>
    <cellStyle name="SAPBEXHLevel0X 7 6" xfId="3521" xr:uid="{0837DC51-365C-4DFF-9774-ACE13BA0ABC6}"/>
    <cellStyle name="SAPBEXHLevel0X 7 6 2" xfId="13066" xr:uid="{C23643C0-D0E4-4A3A-85CF-BB3DF907F59F}"/>
    <cellStyle name="SAPBEXHLevel0X 7 7" xfId="4454" xr:uid="{B033CFAF-4C2C-4E59-AFF3-48BD6CA5371F}"/>
    <cellStyle name="SAPBEXHLevel0X 7 8" xfId="8396" xr:uid="{8403007D-FF6D-4D02-8464-6B3E10BC86BE}"/>
    <cellStyle name="SAPBEXHLevel0X 8" xfId="1434" xr:uid="{51481766-3ED2-4279-84AE-342D83EC6F71}"/>
    <cellStyle name="SAPBEXHLevel0X 8 2" xfId="12560" xr:uid="{F43D36E2-19DE-4A61-80CB-6BAF4BF79E7C}"/>
    <cellStyle name="SAPBEXHLevel0X 8 2 2" xfId="15862" xr:uid="{7A3C98EF-64B7-41C9-AC73-02E93C0F98BF}"/>
    <cellStyle name="SAPBEXHLevel0X 8 2 3" xfId="17335" xr:uid="{2358DE44-0042-46AD-A549-D2C3AF463569}"/>
    <cellStyle name="SAPBEXHLevel0X 8 3" xfId="14336" xr:uid="{A95C5F1C-C7B2-4BFE-882C-C131E283D29B}"/>
    <cellStyle name="SAPBEXHLevel0X 8 4" xfId="13034" xr:uid="{87160FD8-926D-4905-A935-F68E969A8C62}"/>
    <cellStyle name="SAPBEXHLevel0X 8 5" xfId="11151" xr:uid="{AFFF2078-903B-48A0-AB35-28638B1A6E6B}"/>
    <cellStyle name="SAPBEXHLevel0X 9" xfId="2291" xr:uid="{397F3366-99BE-43C4-9A26-C0638F2DE2A1}"/>
    <cellStyle name="SAPBEXHLevel0X 9 2" xfId="15320" xr:uid="{7CF4530D-DE45-4FCE-8AD1-AF9487E84604}"/>
    <cellStyle name="SAPBEXHLevel0X 9 3" xfId="16436" xr:uid="{2C23975C-F33D-49F3-B79C-514BF24E67F6}"/>
    <cellStyle name="SAPBEXHLevel0X 9 4" xfId="11532" xr:uid="{C6ADB810-CF1A-41A6-BDF2-5E6B96DC0B91}"/>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1" xfId="2249" xr:uid="{051C4079-38A1-4C23-9F04-7FB3C05B0D2E}"/>
    <cellStyle name="SAPBEXHLevel1 11 2" xfId="8982" xr:uid="{3E74BE13-EF74-4F94-9E69-E021AB8DB28B}"/>
    <cellStyle name="SAPBEXHLevel1 12" xfId="3159" xr:uid="{2C956767-D13D-4D40-AE7E-3EA492D204DE}"/>
    <cellStyle name="SAPBEXHLevel1 13" xfId="3643" xr:uid="{4DAE0749-393B-4ABA-853A-AE6AAE5B8C4E}"/>
    <cellStyle name="SAPBEXHLevel1 14" xfId="4000" xr:uid="{1E71D8FE-F5FA-4FE8-B695-A2ECDE7424DE}"/>
    <cellStyle name="SAPBEXHLevel1 15" xfId="3246" xr:uid="{2E447948-75CE-4584-B084-C14BE86100DA}"/>
    <cellStyle name="SAPBEXHLevel1 16" xfId="5695" xr:uid="{0A1D4510-E186-4278-A169-75A300EEB1A5}"/>
    <cellStyle name="SAPBEXHLevel1 17" xfId="5977" xr:uid="{55387450-7E32-4321-AA8F-CAD87562EE3F}"/>
    <cellStyle name="SAPBEXHLevel1 18" xfId="7330" xr:uid="{56E9E545-397C-4705-B75E-C5D2A5CFEF12}"/>
    <cellStyle name="SAPBEXHLevel1 2" xfId="797" xr:uid="{180EB6E4-C2E3-4F0E-973F-71CF49F6534C}"/>
    <cellStyle name="SAPBEXHLevel1 2 10" xfId="5978" xr:uid="{13A7879F-6A1B-4932-9778-925B4B55C6EC}"/>
    <cellStyle name="SAPBEXHLevel1 2 10 2" xfId="8983" xr:uid="{D791F8C8-FB84-4F81-8E82-4D31C6DA1AA4}"/>
    <cellStyle name="SAPBEXHLevel1 2 11" xfId="7331" xr:uid="{B3119D32-77D2-4065-8B02-32755EA2157C}"/>
    <cellStyle name="SAPBEXHLevel1 2 2" xfId="1281" xr:uid="{90DB1FD3-D163-4F2B-98A4-3F6D32138069}"/>
    <cellStyle name="SAPBEXHLevel1 2 2 2" xfId="2529" xr:uid="{7B560E5D-96ED-4675-8088-038B918414F1}"/>
    <cellStyle name="SAPBEXHLevel1 2 2 2 2" xfId="15539" xr:uid="{1728550A-41C9-4ADA-B5C3-B32D64B586E0}"/>
    <cellStyle name="SAPBEXHLevel1 2 2 2 3" xfId="16935" xr:uid="{5BC680A3-6B29-44C1-8FAF-9930D0D5B463}"/>
    <cellStyle name="SAPBEXHLevel1 2 2 2 4" xfId="12136" xr:uid="{524C0DCD-5E38-4C7E-AFC2-2E7F84EE35D6}"/>
    <cellStyle name="SAPBEXHLevel1 2 2 3" xfId="3035" xr:uid="{528F23E8-DDFF-49DF-8DE2-9B62F43BF497}"/>
    <cellStyle name="SAPBEXHLevel1 2 2 3 2" xfId="13965" xr:uid="{E019BD03-42BC-4273-98A8-6B78AFFC73F0}"/>
    <cellStyle name="SAPBEXHLevel1 2 2 3 3" xfId="13835" xr:uid="{6D12D035-01E0-4C29-854D-C80A2954DCE2}"/>
    <cellStyle name="SAPBEXHLevel1 2 2 3 4" xfId="10732" xr:uid="{99AE50ED-FACA-40C0-B2A5-EE5FD0628EE6}"/>
    <cellStyle name="SAPBEXHLevel1 2 2 4" xfId="2798" xr:uid="{16565927-6EBA-4ECA-AF52-7712AD2245A6}"/>
    <cellStyle name="SAPBEXHLevel1 2 2 4 2" xfId="9813" xr:uid="{B51A5EF1-E84F-4060-9E43-A57207F91B84}"/>
    <cellStyle name="SAPBEXHLevel1 2 2 5" xfId="3729" xr:uid="{91AAE0CF-07A5-4AA3-BC9A-14C7D66581DA}"/>
    <cellStyle name="SAPBEXHLevel1 2 2 5 2" xfId="13246" xr:uid="{EC2FD5C1-0536-4976-A092-B439EE4BA8F3}"/>
    <cellStyle name="SAPBEXHLevel1 2 2 6" xfId="3889" xr:uid="{45B760EC-8F80-46DE-811E-A73D835076DC}"/>
    <cellStyle name="SAPBEXHLevel1 2 2 6 2" xfId="15087" xr:uid="{4FF84221-1E69-4E0C-A7D8-C0A3715782B6}"/>
    <cellStyle name="SAPBEXHLevel1 2 2 7" xfId="4499" xr:uid="{03B69988-3D9F-44D3-AE75-1A9F0D76333F}"/>
    <cellStyle name="SAPBEXHLevel1 2 2 8" xfId="7920" xr:uid="{9E3D5C2E-7177-43F5-BFDB-D78A1A30BCEB}"/>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3" xfId="17031" xr:uid="{C642A3C4-7A76-493C-B633-601AC7473328}"/>
    <cellStyle name="SAPBEXHLevel1 2 3 3" xfId="10844" xr:uid="{B7481D05-6779-4EF9-AFF0-5BED314F1F9F}"/>
    <cellStyle name="SAPBEXHLevel1 2 3 3 2" xfId="14075" xr:uid="{1362F173-3C4C-463C-B77B-6DE01172EE0F}"/>
    <cellStyle name="SAPBEXHLevel1 2 3 3 3" xfId="15215" xr:uid="{0B3D804D-35FF-4FD2-B31A-2CAD8C8332EF}"/>
    <cellStyle name="SAPBEXHLevel1 2 3 4" xfId="10049" xr:uid="{0DC4A291-2CBC-4FB0-BBA9-3442BA3CBA1B}"/>
    <cellStyle name="SAPBEXHLevel1 2 3 5" xfId="13443" xr:uid="{00ABA0CB-36E1-44DB-B595-22D9F3EA1D1C}"/>
    <cellStyle name="SAPBEXHLevel1 2 3 6" xfId="15043" xr:uid="{1558CABB-F04F-4B7C-A328-550E97AC60FF}"/>
    <cellStyle name="SAPBEXHLevel1 2 3 7" xfId="8156" xr:uid="{ED0A4C11-8784-4092-98C7-022DC88C611B}"/>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3" xfId="17288" xr:uid="{DEA6F2CC-09FD-4416-9E99-DDB9E17D2F74}"/>
    <cellStyle name="SAPBEXHLevel1 2 4 3" xfId="11102" xr:uid="{DFF0E3BA-D5D0-44C5-BA0E-C376CFE25B45}"/>
    <cellStyle name="SAPBEXHLevel1 2 4 3 2" xfId="14289" xr:uid="{FEAC9D9F-94A0-45B2-82E7-4D7074BBBE25}"/>
    <cellStyle name="SAPBEXHLevel1 2 4 3 3" xfId="13819" xr:uid="{5E4CDF9B-0097-41BE-BF92-8918FE7E72C0}"/>
    <cellStyle name="SAPBEXHLevel1 2 4 4" xfId="9867" xr:uid="{128D0DA8-6C2E-4EA2-9283-8C9A4B87E8D3}"/>
    <cellStyle name="SAPBEXHLevel1 2 4 5" xfId="13300" xr:uid="{46621B10-5DA1-4A9B-B4B2-A599F83CB2DB}"/>
    <cellStyle name="SAPBEXHLevel1 2 4 6" xfId="14601" xr:uid="{213E9C91-CD28-4181-9F7A-9D4E1BC56A01}"/>
    <cellStyle name="SAPBEXHLevel1 2 4 7" xfId="7974" xr:uid="{3C91779F-BDE1-4B3B-A5E7-EBBAB5D99EF2}"/>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3" xfId="17463" xr:uid="{2CEE003C-F944-46E0-AE90-6EFBF949B370}"/>
    <cellStyle name="SAPBEXHLevel1 2 5 3" xfId="11279" xr:uid="{2E7BD5A8-45FE-40E7-A8C5-A595281E7ED9}"/>
    <cellStyle name="SAPBEXHLevel1 2 5 3 2" xfId="14425" xr:uid="{443EA2FF-EF97-499D-AF9E-C4A996494544}"/>
    <cellStyle name="SAPBEXHLevel1 2 5 3 3" xfId="9129" xr:uid="{E1F1199B-81A0-48E7-B7AF-848A28BE69F0}"/>
    <cellStyle name="SAPBEXHLevel1 2 5 4" xfId="10008" xr:uid="{52FE1B11-E13F-407A-A943-43198388DE33}"/>
    <cellStyle name="SAPBEXHLevel1 2 5 5" xfId="13402" xr:uid="{0B084379-540D-4D82-B5B9-4AD0A09CCDDB}"/>
    <cellStyle name="SAPBEXHLevel1 2 5 6" xfId="14491" xr:uid="{4D3E9587-1176-46FB-BB71-31627620CA47}"/>
    <cellStyle name="SAPBEXHLevel1 2 5 7" xfId="8115" xr:uid="{35DF182E-751E-4D31-B701-98C56AF272B8}"/>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3" xfId="17216" xr:uid="{678113CC-3E14-4EC7-95F0-D52838E36B2D}"/>
    <cellStyle name="SAPBEXHLevel1 2 6 3" xfId="14217" xr:uid="{933E575B-3B0B-41C4-8B78-E2B3A4D16821}"/>
    <cellStyle name="SAPBEXHLevel1 2 6 4" xfId="13823" xr:uid="{C3639145-951B-4EA8-9619-D6DC25FA6483}"/>
    <cellStyle name="SAPBEXHLevel1 2 6 5" xfId="11030" xr:uid="{19391E29-DEE8-4AF5-A50E-AE5873D27B4F}"/>
    <cellStyle name="SAPBEXHLevel1 2 7" xfId="3220" xr:uid="{EB683E18-545F-41B6-BEF4-B36C38997C57}"/>
    <cellStyle name="SAPBEXHLevel1 2 7 2" xfId="15364" xr:uid="{FFDC68F3-26D7-4131-8D1A-2B3A6497E503}"/>
    <cellStyle name="SAPBEXHLevel1 2 7 3" xfId="16545" xr:uid="{F6A47795-6B63-457B-9A8E-72E972CAE4AB}"/>
    <cellStyle name="SAPBEXHLevel1 2 7 4" xfId="11651" xr:uid="{9FFED423-D6F1-46A5-B4EF-2CD32AF00D79}"/>
    <cellStyle name="SAPBEXHLevel1 2 8" xfId="4437" xr:uid="{ADE92176-921A-4943-9898-F5B423A58583}"/>
    <cellStyle name="SAPBEXHLevel1 2 8 2" xfId="13760" xr:uid="{2D4FDFEC-13A2-4323-998C-5127F5E5E593}"/>
    <cellStyle name="SAPBEXHLevel1 2 8 3" xfId="9058" xr:uid="{25B3F340-264E-4BAA-9A1D-6379047BC08D}"/>
    <cellStyle name="SAPBEXHLevel1 2 8 4" xfId="10500" xr:uid="{3B0FBBB7-ADC5-479C-BCA3-BCF1E7D606C5}"/>
    <cellStyle name="SAPBEXHLevel1 2 9" xfId="5696" xr:uid="{B73EE11D-7A1C-441D-95E3-0D22504EBBB1}"/>
    <cellStyle name="SAPBEXHLevel1 2 9 2" xfId="9220" xr:uid="{B83A0A1C-855C-4E44-890F-C6F0CEB8B2C9}"/>
    <cellStyle name="SAPBEXHLevel1 3" xfId="798" xr:uid="{0B32D011-B469-4B08-9325-B37E6986E6ED}"/>
    <cellStyle name="SAPBEXHLevel1 3 2" xfId="1282" xr:uid="{6DC6AE74-AEFF-4A26-980A-81315BD620AC}"/>
    <cellStyle name="SAPBEXHLevel1 3 2 2" xfId="2530" xr:uid="{76394FCE-DB2C-496F-A816-67869EBC2A4C}"/>
    <cellStyle name="SAPBEXHLevel1 3 2 2 2" xfId="14847" xr:uid="{0934F7D8-8FF8-49D9-A727-EAA3E7B5EF88}"/>
    <cellStyle name="SAPBEXHLevel1 3 2 3" xfId="3036" xr:uid="{72028FF9-6596-425C-8DCB-7764F1F97E15}"/>
    <cellStyle name="SAPBEXHLevel1 3 2 3 2" xfId="15538" xr:uid="{F85DD26E-0796-4F8B-9386-1ACC0D53C7CC}"/>
    <cellStyle name="SAPBEXHLevel1 3 2 4" xfId="1912" xr:uid="{1F7C0A32-E491-41B7-B3FA-133F38D67A3F}"/>
    <cellStyle name="SAPBEXHLevel1 3 2 4 2" xfId="16934" xr:uid="{CA01293C-0BC9-417B-A3CB-F3C59169E731}"/>
    <cellStyle name="SAPBEXHLevel1 3 2 5" xfId="2199" xr:uid="{8A2659C8-27F1-407C-B08B-AB0774082E75}"/>
    <cellStyle name="SAPBEXHLevel1 3 2 6" xfId="3863" xr:uid="{7DA15897-4C67-493A-BA91-C59999E18214}"/>
    <cellStyle name="SAPBEXHLevel1 3 2 7" xfId="4101" xr:uid="{9F74A0EA-5B69-446F-B4B4-CFA13501259C}"/>
    <cellStyle name="SAPBEXHLevel1 3 2 8" xfId="12135" xr:uid="{FB6C2CE5-691B-4C92-A29A-E5DB191E32E2}"/>
    <cellStyle name="SAPBEXHLevel1 3 3" xfId="2077" xr:uid="{873C4152-C5EA-49F3-AB42-10E825ED77F9}"/>
    <cellStyle name="SAPBEXHLevel1 3 3 2" xfId="13964" xr:uid="{F1302905-0F01-4C00-8488-1A1230C0A402}"/>
    <cellStyle name="SAPBEXHLevel1 3 3 3" xfId="9078" xr:uid="{75726096-AE49-49AC-B1B4-B0CE8C500D25}"/>
    <cellStyle name="SAPBEXHLevel1 3 3 4" xfId="10731" xr:uid="{6500C2CD-324F-4B51-8CD6-CE4F6D3DE8BE}"/>
    <cellStyle name="SAPBEXHLevel1 3 4" xfId="1653" xr:uid="{EC44091C-E9A6-4E0B-A9C3-059464DD6228}"/>
    <cellStyle name="SAPBEXHLevel1 3 4 2" xfId="9814" xr:uid="{CB7C7D27-43BE-40EF-9DD7-45B85BE3D93B}"/>
    <cellStyle name="SAPBEXHLevel1 3 5" xfId="2854" xr:uid="{F71C9804-0999-4B1A-9CA2-6DC4251E9C9A}"/>
    <cellStyle name="SAPBEXHLevel1 3 5 2" xfId="13247" xr:uid="{3A054917-24B0-48ED-98E2-3F1986D9ED03}"/>
    <cellStyle name="SAPBEXHLevel1 3 6" xfId="3710" xr:uid="{07A0BF70-9734-42F1-9449-2158CD6C1011}"/>
    <cellStyle name="SAPBEXHLevel1 3 6 2" xfId="13176" xr:uid="{A33B4D73-3265-400B-8B53-2A337DACD452}"/>
    <cellStyle name="SAPBEXHLevel1 3 7" xfId="3862" xr:uid="{9AF1F2B3-5EF5-4471-A1B0-1CD18DE9304B}"/>
    <cellStyle name="SAPBEXHLevel1 3 8" xfId="4331" xr:uid="{6B958264-0D8F-458F-B884-0786CC5C5584}"/>
    <cellStyle name="SAPBEXHLevel1 3 9" xfId="7921" xr:uid="{C40C9053-F7D6-4464-B6C2-5EE7119FBA1B}"/>
    <cellStyle name="SAPBEXHLevel1 4" xfId="799" xr:uid="{CE5DCB21-7055-4FC8-B982-9FC1160C096A}"/>
    <cellStyle name="SAPBEXHLevel1 4 10" xfId="8200" xr:uid="{A09B16DA-5D89-415B-84A3-DE0584F13750}"/>
    <cellStyle name="SAPBEXHLevel1 4 2" xfId="800" xr:uid="{ABAF89E9-3CE1-4225-BBBA-5C91749C7760}"/>
    <cellStyle name="SAPBEXHLevel1 4 2 2" xfId="1284" xr:uid="{2EDB3C1D-5DEA-43A7-BF85-B88C348722E4}"/>
    <cellStyle name="SAPBEXHLevel1 4 2 2 2" xfId="2532" xr:uid="{E514797A-8E78-4709-9E3C-84AB54899CF6}"/>
    <cellStyle name="SAPBEXHLevel1 4 2 2 3" xfId="3038" xr:uid="{602392B6-64F2-4977-9974-8C0184AA9B18}"/>
    <cellStyle name="SAPBEXHLevel1 4 2 2 4" xfId="3274" xr:uid="{84E27334-DD4A-488D-A538-DC34DC86380C}"/>
    <cellStyle name="SAPBEXHLevel1 4 2 2 5" xfId="3257" xr:uid="{CCD3071D-CAD2-43A9-B0DB-F855B5218EEE}"/>
    <cellStyle name="SAPBEXHLevel1 4 2 2 6" xfId="3961" xr:uid="{4246B67D-879E-4739-979F-0BDBBF3AA352}"/>
    <cellStyle name="SAPBEXHLevel1 4 2 2 7" xfId="4190" xr:uid="{B567F908-F228-4C37-B77C-8F1174384353}"/>
    <cellStyle name="SAPBEXHLevel1 4 2 2 8" xfId="14909" xr:uid="{D17FCFFC-0910-4F39-8D3F-AB956B3A5DBF}"/>
    <cellStyle name="SAPBEXHLevel1 4 2 3" xfId="2079" xr:uid="{7DF38EF4-CA2C-448D-AF47-73B2E97CF6D1}"/>
    <cellStyle name="SAPBEXHLevel1 4 2 3 2" xfId="15646" xr:uid="{6C49A816-BD69-4007-B5C4-2D4417481E77}"/>
    <cellStyle name="SAPBEXHLevel1 4 2 4" xfId="1461" xr:uid="{9653D9F8-6C51-405E-B6F6-9DD3C96925F5}"/>
    <cellStyle name="SAPBEXHLevel1 4 2 4 2" xfId="17030" xr:uid="{16D786A1-C878-430C-91E8-3232CD4C5CED}"/>
    <cellStyle name="SAPBEXHLevel1 4 2 5" xfId="2802" xr:uid="{22A9BFBB-F1A4-4685-BA2B-F6404ABDB773}"/>
    <cellStyle name="SAPBEXHLevel1 4 2 6" xfId="3852" xr:uid="{F44506BB-3A52-4C0F-887F-D625E9D70506}"/>
    <cellStyle name="SAPBEXHLevel1 4 2 7" xfId="4012" xr:uid="{F63B515C-492F-4D6F-8878-F99545C03FAD}"/>
    <cellStyle name="SAPBEXHLevel1 4 2 8" xfId="4492" xr:uid="{AC1A4525-2154-457A-A22E-9F6711D9DA65}"/>
    <cellStyle name="SAPBEXHLevel1 4 2 9" xfId="12246" xr:uid="{EBCC29E1-89F4-4FB0-A772-13E73F5CF63D}"/>
    <cellStyle name="SAPBEXHLevel1 4 3" xfId="1283" xr:uid="{6DBCC493-CF92-41F3-AF7E-7796CF6B64E9}"/>
    <cellStyle name="SAPBEXHLevel1 4 3 2" xfId="2531" xr:uid="{30D47903-6217-4580-8561-914B2A9E98A1}"/>
    <cellStyle name="SAPBEXHLevel1 4 3 2 2" xfId="14074" xr:uid="{DACDF4F8-A26F-4C9F-9D59-9C019137561C}"/>
    <cellStyle name="SAPBEXHLevel1 4 3 3" xfId="3037" xr:uid="{C5B5B977-92A3-4DC3-AD16-8A0860BFB7AF}"/>
    <cellStyle name="SAPBEXHLevel1 4 3 3 2" xfId="14576" xr:uid="{8944F5CF-22B9-47BD-9A29-1D8C7B61CC94}"/>
    <cellStyle name="SAPBEXHLevel1 4 3 4" xfId="2825" xr:uid="{2F2DE618-5E04-410B-A840-FC297A0D1F21}"/>
    <cellStyle name="SAPBEXHLevel1 4 3 5" xfId="3311" xr:uid="{61479BE4-46CF-49EF-BC01-DE48329EB65C}"/>
    <cellStyle name="SAPBEXHLevel1 4 3 6" xfId="3722" xr:uid="{C52560AD-543A-4E9A-8C8A-6EA89EEEE10D}"/>
    <cellStyle name="SAPBEXHLevel1 4 3 7" xfId="4337" xr:uid="{3208B60F-D881-4223-9B92-B526E27493D3}"/>
    <cellStyle name="SAPBEXHLevel1 4 3 8" xfId="10843" xr:uid="{58F58AC4-DEBD-47CE-8279-0A242175DD0F}"/>
    <cellStyle name="SAPBEXHLevel1 4 4" xfId="2078" xr:uid="{F7BAA9A2-81D2-4570-B307-562F9BCD92F2}"/>
    <cellStyle name="SAPBEXHLevel1 4 4 2" xfId="10093" xr:uid="{2408107B-57E6-4E54-9DB8-4A3D9E54F9F0}"/>
    <cellStyle name="SAPBEXHLevel1 4 5" xfId="1695" xr:uid="{505C26FC-08A5-440A-AA52-D5B8E6156EC6}"/>
    <cellStyle name="SAPBEXHLevel1 4 5 2" xfId="13487" xr:uid="{D1F78E24-30CF-4581-858C-17807E14B39C}"/>
    <cellStyle name="SAPBEXHLevel1 4 6" xfId="3575" xr:uid="{1BE950AC-AF24-45AA-8F1B-C1A018FB2172}"/>
    <cellStyle name="SAPBEXHLevel1 4 6 2" xfId="15239" xr:uid="{0A48FE34-64BB-46FA-AE0F-9D7FB08132B3}"/>
    <cellStyle name="SAPBEXHLevel1 4 7" xfId="1629" xr:uid="{C36707D5-AD0C-4E00-9BCD-6D8F0834428A}"/>
    <cellStyle name="SAPBEXHLevel1 4 8" xfId="3397" xr:uid="{83F425EF-EE6B-453B-9E7C-544699978FFD}"/>
    <cellStyle name="SAPBEXHLevel1 4 9" xfId="4194" xr:uid="{1F402388-851D-456D-875B-48AA1279534B}"/>
    <cellStyle name="SAPBEXHLevel1 5" xfId="952" xr:uid="{82F66AE9-1823-4132-B421-5492B588DCE9}"/>
    <cellStyle name="SAPBEXHLevel1 5 2" xfId="1360" xr:uid="{A84F4080-2976-44EF-B768-829678DE0E92}"/>
    <cellStyle name="SAPBEXHLevel1 5 2 2" xfId="2608" xr:uid="{CEF2EA95-6971-4111-BBCC-688F13B2A120}"/>
    <cellStyle name="SAPBEXHLevel1 5 2 2 2" xfId="15029" xr:uid="{60285D0C-B437-405A-AAFA-2DFB309C822E}"/>
    <cellStyle name="SAPBEXHLevel1 5 2 3" xfId="3114" xr:uid="{423CAE26-D419-4274-8C7B-A693C5E4157D}"/>
    <cellStyle name="SAPBEXHLevel1 5 2 3 2" xfId="15814" xr:uid="{A89F3C25-3020-4D5A-B342-74366A58B665}"/>
    <cellStyle name="SAPBEXHLevel1 5 2 4" xfId="1951" xr:uid="{A01E5002-24BE-4F3C-A79A-01B2FB348E2C}"/>
    <cellStyle name="SAPBEXHLevel1 5 2 4 2" xfId="17287" xr:uid="{CF26E818-AA41-4048-867F-C9E7B478DEA1}"/>
    <cellStyle name="SAPBEXHLevel1 5 2 5" xfId="3304" xr:uid="{18AF633F-5843-48C8-8F88-EDE1831E8273}"/>
    <cellStyle name="SAPBEXHLevel1 5 2 6" xfId="1828" xr:uid="{161A6227-638D-4DB3-B2F8-7DC7922F6F83}"/>
    <cellStyle name="SAPBEXHLevel1 5 2 7" xfId="1860" xr:uid="{AD8C0F52-0732-4104-9BE0-6B787AAF354C}"/>
    <cellStyle name="SAPBEXHLevel1 5 2 8" xfId="12503" xr:uid="{4F3404A5-1DBE-4A8F-989D-D98B129B3217}"/>
    <cellStyle name="SAPBEXHLevel1 5 3" xfId="2220" xr:uid="{78D4B988-09ED-4003-AE28-6EF8C7D219F7}"/>
    <cellStyle name="SAPBEXHLevel1 5 3 2" xfId="14288" xr:uid="{4359D156-95F9-4C62-9F0D-0B723E957735}"/>
    <cellStyle name="SAPBEXHLevel1 5 3 3" xfId="13088" xr:uid="{B93ACD1E-099A-4B46-8CE7-61944A0AEE27}"/>
    <cellStyle name="SAPBEXHLevel1 5 3 4" xfId="11101" xr:uid="{1C4A8FA5-A496-43CB-8129-6E6E066D75D2}"/>
    <cellStyle name="SAPBEXHLevel1 5 4" xfId="2727" xr:uid="{D3075655-C35F-42EA-9B69-1955B2320D77}"/>
    <cellStyle name="SAPBEXHLevel1 5 4 2" xfId="9868" xr:uid="{8C89F1B6-FED5-4491-8A87-9DDC42ACB842}"/>
    <cellStyle name="SAPBEXHLevel1 5 5" xfId="2280" xr:uid="{98C4BA60-B41C-41EE-A0F3-8670C6CA6B2E}"/>
    <cellStyle name="SAPBEXHLevel1 5 5 2" xfId="13301" xr:uid="{8ACD889A-EB96-46AD-B562-802CD4096EA3}"/>
    <cellStyle name="SAPBEXHLevel1 5 6" xfId="1516" xr:uid="{6FE6194C-77F5-437D-82DB-6B72BBF4B003}"/>
    <cellStyle name="SAPBEXHLevel1 5 6 2" xfId="15242" xr:uid="{7BBCECEA-0771-4A99-8C6E-88E16308FFEA}"/>
    <cellStyle name="SAPBEXHLevel1 5 7" xfId="3690" xr:uid="{664A5AE8-3548-4E7A-A52B-F0CDB2193F26}"/>
    <cellStyle name="SAPBEXHLevel1 5 8" xfId="3622" xr:uid="{42C271AB-B1C4-452C-BD04-83B1E4CD3A1B}"/>
    <cellStyle name="SAPBEXHLevel1 5 9" xfId="7975" xr:uid="{FBEA16A2-62C5-4978-AFA1-BC43AE6F1A5B}"/>
    <cellStyle name="SAPBEXHLevel1 6" xfId="979" xr:uid="{DFE032A7-D598-4DF9-AABB-17FB912DD5CE}"/>
    <cellStyle name="SAPBEXHLevel1 6 2" xfId="12687" xr:uid="{FFA238AB-09A1-4243-9128-57E077C1ED7F}"/>
    <cellStyle name="SAPBEXHLevel1 6 2 2" xfId="15113" xr:uid="{996A352F-249D-43F9-BC72-47DD6538F914}"/>
    <cellStyle name="SAPBEXHLevel1 6 2 3" xfId="15901" xr:uid="{24F25028-1FD6-4EF4-B1FF-EE2C253EF7EF}"/>
    <cellStyle name="SAPBEXHLevel1 6 2 4" xfId="17462" xr:uid="{25505D8C-F500-4A00-92F8-9DD6270544AD}"/>
    <cellStyle name="SAPBEXHLevel1 6 3" xfId="11278" xr:uid="{74BBFBCB-211B-4240-BD8F-E603B82054F1}"/>
    <cellStyle name="SAPBEXHLevel1 6 3 2" xfId="14424" xr:uid="{CD40C307-47EA-4F77-B2B8-137CA640BDC4}"/>
    <cellStyle name="SAPBEXHLevel1 6 3 3" xfId="9128" xr:uid="{72112669-58CC-4BED-86AD-1B51A4855F6C}"/>
    <cellStyle name="SAPBEXHLevel1 6 4" xfId="10279" xr:uid="{C1E33D06-0667-429F-88BF-FE6F03499181}"/>
    <cellStyle name="SAPBEXHLevel1 6 5" xfId="13635" xr:uid="{E1B8FF49-4567-4A45-B799-008B7AB510DF}"/>
    <cellStyle name="SAPBEXHLevel1 6 6" xfId="13017" xr:uid="{CBF761E9-62C9-49DA-9307-772F552605EE}"/>
    <cellStyle name="SAPBEXHLevel1 6 7" xfId="8389" xr:uid="{98C95A38-1DA8-46B8-A762-7477A829441B}"/>
    <cellStyle name="SAPBEXHLevel1 7" xfId="1034" xr:uid="{15635FF4-9998-47F0-AEFB-FDEBEE507655}"/>
    <cellStyle name="SAPBEXHLevel1 7 2" xfId="15321" xr:uid="{322C879F-208A-42E9-921F-4AD7A35C730D}"/>
    <cellStyle name="SAPBEXHLevel1 7 3" xfId="16437" xr:uid="{8CE6B76B-FDF4-44D5-AB7C-C6D397BEB93A}"/>
    <cellStyle name="SAPBEXHLevel1 7 4" xfId="11533" xr:uid="{6C9DA9EB-AF8F-47C3-9F2F-10F14C319BA4}"/>
    <cellStyle name="SAPBEXHLevel1 8" xfId="267" xr:uid="{20C628A1-F5B2-4202-B2B9-AB1790966F4C}"/>
    <cellStyle name="SAPBEXHLevel1 8 2" xfId="1183" xr:uid="{8092DFFA-155A-4557-9AB2-C2329B29D036}"/>
    <cellStyle name="SAPBEXHLevel1 8 2 2" xfId="2431" xr:uid="{62E40368-AAC4-4335-8CC6-2E95A94E2702}"/>
    <cellStyle name="SAPBEXHLevel1 8 2 3" xfId="2937" xr:uid="{68D0E425-7B27-485C-9096-1429BAA8B791}"/>
    <cellStyle name="SAPBEXHLevel1 8 2 4" xfId="2681" xr:uid="{823712ED-6F7B-471D-B48C-C0478F032DB5}"/>
    <cellStyle name="SAPBEXHLevel1 8 2 5" xfId="2250" xr:uid="{8C065967-9821-495C-A772-1D1CD8669C5B}"/>
    <cellStyle name="SAPBEXHLevel1 8 2 6" xfId="2793" xr:uid="{F24EE1EA-605B-44EC-B4A4-BD6274D9E947}"/>
    <cellStyle name="SAPBEXHLevel1 8 2 7" xfId="4485" xr:uid="{C74E0D3A-F8DE-4F56-96BC-2687068D90F3}"/>
    <cellStyle name="SAPBEXHLevel1 8 2 8" xfId="14697" xr:uid="{9ECE3525-A7F0-447F-AF8A-EF0DB1DEE5D0}"/>
    <cellStyle name="SAPBEXHLevel1 8 3" xfId="1609" xr:uid="{FE62F568-32EF-4098-B6B1-8C440B957938}"/>
    <cellStyle name="SAPBEXHLevel1 8 3 2" xfId="15420" xr:uid="{4D626241-3113-4238-A04D-8477E8BF13A3}"/>
    <cellStyle name="SAPBEXHLevel1 8 4" xfId="1929" xr:uid="{AF357B3E-3ECC-45FF-B07D-6B2D5AC6065A}"/>
    <cellStyle name="SAPBEXHLevel1 8 4 2" xfId="16762" xr:uid="{2E734FB7-E88D-4852-A769-09FC05429758}"/>
    <cellStyle name="SAPBEXHLevel1 8 5" xfId="3507" xr:uid="{AA95A2CD-471E-4892-872A-63EF13B63CE1}"/>
    <cellStyle name="SAPBEXHLevel1 8 6" xfId="1532" xr:uid="{BE53DB41-C784-44D6-91E9-C74AE0D0E466}"/>
    <cellStyle name="SAPBEXHLevel1 8 7" xfId="4054" xr:uid="{3386760E-83DB-4CDF-96B8-8481508B93EB}"/>
    <cellStyle name="SAPBEXHLevel1 8 8" xfId="4007" xr:uid="{BDB7134B-8AA0-46CC-B03D-E573D28C21D0}"/>
    <cellStyle name="SAPBEXHLevel1 8 9" xfId="11902" xr:uid="{9789E8AC-BC6A-4F28-BBAA-DD9D7788C394}"/>
    <cellStyle name="SAPBEXHLevel1 9" xfId="1132" xr:uid="{8C52A617-BA55-4064-BED4-746A15BE1ECE}"/>
    <cellStyle name="SAPBEXHLevel1 9 2" xfId="2380" xr:uid="{B68FDCBD-8098-476E-B6A5-8ED6EBA7CDB0}"/>
    <cellStyle name="SAPBEXHLevel1 9 2 2" xfId="13759" xr:uid="{9E5F98C2-C30D-4A48-A925-D5925BC04CCF}"/>
    <cellStyle name="SAPBEXHLevel1 9 3" xfId="2886" xr:uid="{727E215A-3D9B-4B41-96B4-D324C6E082FA}"/>
    <cellStyle name="SAPBEXHLevel1 9 3 2" xfId="12964" xr:uid="{6E01D655-2CB7-445B-900A-6646FC410160}"/>
    <cellStyle name="SAPBEXHLevel1 9 4" xfId="2147" xr:uid="{B410D0A6-6D6E-45E3-BEB8-496CE11D6514}"/>
    <cellStyle name="SAPBEXHLevel1 9 5" xfId="3702" xr:uid="{A1F72F10-4F8D-4B6B-948C-28C3AC3AA318}"/>
    <cellStyle name="SAPBEXHLevel1 9 6" xfId="4080" xr:uid="{6E9D8FDA-F09B-4E6D-B964-BCD79EF31512}"/>
    <cellStyle name="SAPBEXHLevel1 9 7" xfId="4324" xr:uid="{EC57EB34-E283-415F-9D12-BF35258EA5DA}"/>
    <cellStyle name="SAPBEXHLevel1 9 8" xfId="10499" xr:uid="{B7582653-9FE6-40FC-A2CD-935636B0026F}"/>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3" xfId="13693" xr:uid="{EDFCE81F-10C1-42CA-AAC2-EEF7A3C426E1}"/>
    <cellStyle name="SAPBEXHLevel1X 10 4" xfId="10501" xr:uid="{D8D8A2C4-9A7D-4628-B2C1-43BF101E3D8B}"/>
    <cellStyle name="SAPBEXHLevel1X 11" xfId="3153" xr:uid="{5B7E6A8B-3AE2-4C18-B566-2E7A9990DE6C}"/>
    <cellStyle name="SAPBEXHLevel1X 11 2" xfId="9221" xr:uid="{6C788807-077B-48A4-97A5-6C46FF10AA1F}"/>
    <cellStyle name="SAPBEXHLevel1X 12" xfId="3771" xr:uid="{9DF4BC47-17D2-4C23-A812-ED36BF23D2E8}"/>
    <cellStyle name="SAPBEXHLevel1X 12 2" xfId="8984" xr:uid="{39B4813A-93C6-401F-ADD7-9CBBD55A6D32}"/>
    <cellStyle name="SAPBEXHLevel1X 13" xfId="4016" xr:uid="{DB2F5A37-ECB8-4872-8FA6-395FE9008FB9}"/>
    <cellStyle name="SAPBEXHLevel1X 14" xfId="5698" xr:uid="{9A58C802-84B6-4AC2-932B-5309E83715CD}"/>
    <cellStyle name="SAPBEXHLevel1X 15" xfId="5979" xr:uid="{24E9DE03-9F04-4742-8C32-36797C77DE57}"/>
    <cellStyle name="SAPBEXHLevel1X 16" xfId="7332" xr:uid="{A9DF2CE2-54AA-4A82-9769-1B5D5D49DF26}"/>
    <cellStyle name="SAPBEXHLevel1X 2" xfId="801" xr:uid="{8F78F673-DC6F-4796-A79C-E815160E15E2}"/>
    <cellStyle name="SAPBEXHLevel1X 2 10" xfId="5699" xr:uid="{6E314052-3369-486F-80B9-9C5F6A2ADC09}"/>
    <cellStyle name="SAPBEXHLevel1X 2 10 2" xfId="8985" xr:uid="{FDA47063-DF7F-4E4A-9654-D74191F9D63F}"/>
    <cellStyle name="SAPBEXHLevel1X 2 11" xfId="5980" xr:uid="{C3B79628-B7F1-464F-BC82-22EBB9EE18BD}"/>
    <cellStyle name="SAPBEXHLevel1X 2 12" xfId="7333" xr:uid="{19442E0D-2C3B-4C0B-AA96-8C475ADA6312}"/>
    <cellStyle name="SAPBEXHLevel1X 2 2" xfId="802" xr:uid="{6A9A4F1F-2460-4566-B41E-145D331F4770}"/>
    <cellStyle name="SAPBEXHLevel1X 2 2 2" xfId="1286" xr:uid="{56502722-F727-4D42-9CDB-E73B21BF340F}"/>
    <cellStyle name="SAPBEXHLevel1X 2 2 2 2" xfId="2534" xr:uid="{86C0C743-8DBA-48F4-B2B7-21B3A0A2EF26}"/>
    <cellStyle name="SAPBEXHLevel1X 2 2 2 2 2" xfId="15541" xr:uid="{756CE312-2070-452D-8EC3-05222C1FDE91}"/>
    <cellStyle name="SAPBEXHLevel1X 2 2 2 3" xfId="3040" xr:uid="{C3634992-72A6-4434-8E67-37994CEF1067}"/>
    <cellStyle name="SAPBEXHLevel1X 2 2 2 3 2" xfId="16937" xr:uid="{A0FDA76A-FB1F-49C5-A01F-6292493F05A5}"/>
    <cellStyle name="SAPBEXHLevel1X 2 2 2 4" xfId="1749" xr:uid="{6A35FE5F-469F-43D9-8EE3-E35558EB75B6}"/>
    <cellStyle name="SAPBEXHLevel1X 2 2 2 5" xfId="3696" xr:uid="{A9BB3DDF-5429-40EB-8C55-BAC58F7BA673}"/>
    <cellStyle name="SAPBEXHLevel1X 2 2 2 6" xfId="4042" xr:uid="{02297D17-A091-498F-B6D5-FBDE60B8DE82}"/>
    <cellStyle name="SAPBEXHLevel1X 2 2 2 7" xfId="4109" xr:uid="{2777693F-AE05-477B-862A-EA115003E5A4}"/>
    <cellStyle name="SAPBEXHLevel1X 2 2 2 8" xfId="12138" xr:uid="{281463FD-905D-4CB2-BAE3-86883135B830}"/>
    <cellStyle name="SAPBEXHLevel1X 2 2 3" xfId="2081" xr:uid="{2D999214-712E-41E2-9ABA-5B23B48C8C05}"/>
    <cellStyle name="SAPBEXHLevel1X 2 2 3 2" xfId="13967" xr:uid="{E87678BD-10E8-492D-A6E8-616EC085ADC3}"/>
    <cellStyle name="SAPBEXHLevel1X 2 2 3 3" xfId="14730" xr:uid="{7BD6890C-1013-4E58-89EA-2F6947BB80E4}"/>
    <cellStyle name="SAPBEXHLevel1X 2 2 3 4" xfId="10734" xr:uid="{36130C8A-C78E-4C90-BB3D-B36781D2A4DD}"/>
    <cellStyle name="SAPBEXHLevel1X 2 2 4" xfId="2265" xr:uid="{21B104EC-1A99-48D7-AE20-839E42789E0A}"/>
    <cellStyle name="SAPBEXHLevel1X 2 2 4 2" xfId="10144" xr:uid="{BE92BA5B-F500-4773-9E8A-E836979AA4C8}"/>
    <cellStyle name="SAPBEXHLevel1X 2 2 5" xfId="2048" xr:uid="{FAFC0C58-CAE7-463F-9DD9-48162F489CA5}"/>
    <cellStyle name="SAPBEXHLevel1X 2 2 5 2" xfId="13538" xr:uid="{0FC59135-E30D-48E7-8302-CC2600112DBC}"/>
    <cellStyle name="SAPBEXHLevel1X 2 2 6" xfId="3708" xr:uid="{6530FA8C-FEDC-40F3-A5C7-BC022A5FE209}"/>
    <cellStyle name="SAPBEXHLevel1X 2 2 6 2" xfId="13850" xr:uid="{B3811AC6-A01E-4E76-985F-90108D2309AA}"/>
    <cellStyle name="SAPBEXHLevel1X 2 2 7" xfId="3909" xr:uid="{79C82BC5-27DD-4ED6-856E-B7DCAB7D030F}"/>
    <cellStyle name="SAPBEXHLevel1X 2 2 8" xfId="3876" xr:uid="{B8049AC6-C41C-4219-A968-26E237009CF1}"/>
    <cellStyle name="SAPBEXHLevel1X 2 2 9" xfId="8252" xr:uid="{062AE994-7283-4D8D-A4EC-F58D1C046547}"/>
    <cellStyle name="SAPBEXHLevel1X 2 3" xfId="1285" xr:uid="{6665BCD3-FE09-4A0D-9F67-75E5D2BFA4E5}"/>
    <cellStyle name="SAPBEXHLevel1X 2 3 2" xfId="2533" xr:uid="{49EA477B-F168-4872-9314-81546D4EBD36}"/>
    <cellStyle name="SAPBEXHLevel1X 2 3 2 2" xfId="15649" xr:uid="{5FDB1B46-88EC-45BC-9CB7-2C0CCF12583D}"/>
    <cellStyle name="SAPBEXHLevel1X 2 3 2 3" xfId="17033" xr:uid="{B6E8F38A-3100-4440-9670-9F4519C2AFC7}"/>
    <cellStyle name="SAPBEXHLevel1X 2 3 2 4" xfId="12249" xr:uid="{F0008979-E70C-413A-85E1-E5784B0B408E}"/>
    <cellStyle name="SAPBEXHLevel1X 2 3 3" xfId="3039" xr:uid="{839FB516-C543-4E5D-AEFD-7FCF48963612}"/>
    <cellStyle name="SAPBEXHLevel1X 2 3 3 2" xfId="14077" xr:uid="{6736C9B7-0277-4CA5-9CB2-ED3350BD9A3F}"/>
    <cellStyle name="SAPBEXHLevel1X 2 3 3 3" xfId="14152" xr:uid="{0C23ED2A-4289-4122-9433-9A665E7F5E6B}"/>
    <cellStyle name="SAPBEXHLevel1X 2 3 3 4" xfId="10846" xr:uid="{81DC4CD9-82FA-40D4-8FF4-3913F07F62D6}"/>
    <cellStyle name="SAPBEXHLevel1X 2 3 4" xfId="3205" xr:uid="{120B5C9E-2439-411D-B329-2D478BC7D08E}"/>
    <cellStyle name="SAPBEXHLevel1X 2 3 4 2" xfId="10050" xr:uid="{346B43A8-E480-4557-B5C8-B460E18B4D11}"/>
    <cellStyle name="SAPBEXHLevel1X 2 3 5" xfId="3464" xr:uid="{365ED64F-ABE7-4524-94DF-BF65BCD61517}"/>
    <cellStyle name="SAPBEXHLevel1X 2 3 5 2" xfId="13444" xr:uid="{10CD8FC1-4720-406E-BD88-C81DC974756C}"/>
    <cellStyle name="SAPBEXHLevel1X 2 3 6" xfId="4092" xr:uid="{F070E7BB-412E-493F-9405-3171EB224C33}"/>
    <cellStyle name="SAPBEXHLevel1X 2 3 6 2" xfId="13132" xr:uid="{B44A7F15-D5A3-4689-B7F5-FA1E42C79F4A}"/>
    <cellStyle name="SAPBEXHLevel1X 2 3 7" xfId="4312" xr:uid="{D94BD5E5-8DA9-4CA8-BE50-6FC3E527DD0C}"/>
    <cellStyle name="SAPBEXHLevel1X 2 3 8" xfId="8157" xr:uid="{659EAEF8-C0BF-406F-90B6-5B76EF664FC7}"/>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3" xfId="17290" xr:uid="{4F126579-223A-4565-9458-45F5DF209678}"/>
    <cellStyle name="SAPBEXHLevel1X 2 4 3" xfId="11104" xr:uid="{E5FB8073-C960-464A-9C93-A19680BB1A8E}"/>
    <cellStyle name="SAPBEXHLevel1X 2 4 3 2" xfId="14291" xr:uid="{2571F350-AA3D-42EE-8CF0-FB32A13C45C1}"/>
    <cellStyle name="SAPBEXHLevel1X 2 4 3 3" xfId="14714" xr:uid="{69C23F82-2C84-48B0-838B-982B1FCAD247}"/>
    <cellStyle name="SAPBEXHLevel1X 2 4 4" xfId="10117" xr:uid="{273C0855-9CD4-4EC7-9D64-B20385B326EF}"/>
    <cellStyle name="SAPBEXHLevel1X 2 4 5" xfId="13511" xr:uid="{24359F47-EBCF-4508-8E57-6829BC56662C}"/>
    <cellStyle name="SAPBEXHLevel1X 2 4 6" xfId="14746" xr:uid="{2F57292A-BBAA-483C-B2B6-ABEA5216CB3D}"/>
    <cellStyle name="SAPBEXHLevel1X 2 4 7" xfId="8225" xr:uid="{5320CBE4-4B1F-425A-91A8-38870AC1D6DF}"/>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3" xfId="17465" xr:uid="{D9F222E7-D72F-4D85-B293-5979E908192A}"/>
    <cellStyle name="SAPBEXHLevel1X 2 5 3" xfId="11281" xr:uid="{C24465F8-82F9-45D4-BCEE-86B973F1EA5A}"/>
    <cellStyle name="SAPBEXHLevel1X 2 5 3 2" xfId="14427" xr:uid="{1BD9875B-6015-4593-A5F6-B512E3978002}"/>
    <cellStyle name="SAPBEXHLevel1X 2 5 3 3" xfId="9130" xr:uid="{C2FC858B-C967-49D8-9254-4D1456E518B6}"/>
    <cellStyle name="SAPBEXHLevel1X 2 5 4" xfId="10278" xr:uid="{F9CA4398-D68C-47B1-8DA7-606B2CA8270D}"/>
    <cellStyle name="SAPBEXHLevel1X 2 5 5" xfId="13634" xr:uid="{AF61BF14-7F1D-459B-A99A-D85C007504AE}"/>
    <cellStyle name="SAPBEXHLevel1X 2 5 6" xfId="15234" xr:uid="{29050829-2B73-4AFE-BC0B-C947E6D88C46}"/>
    <cellStyle name="SAPBEXHLevel1X 2 5 7" xfId="8388" xr:uid="{164BD078-BD89-48A8-8818-4DCA62F06C43}"/>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3" xfId="17218" xr:uid="{5BA4EDD5-36A5-4BBF-9A04-DE3AF2746962}"/>
    <cellStyle name="SAPBEXHLevel1X 2 6 3" xfId="14219" xr:uid="{97CE8CC4-1F47-4E83-8E54-96272121D816}"/>
    <cellStyle name="SAPBEXHLevel1X 2 6 4" xfId="14718" xr:uid="{073CED72-1146-4A20-91DE-506A13A12627}"/>
    <cellStyle name="SAPBEXHLevel1X 2 6 5" xfId="11032" xr:uid="{477785BE-BAD6-4161-9E41-FD77E32F90DE}"/>
    <cellStyle name="SAPBEXHLevel1X 2 7" xfId="1746" xr:uid="{DFFCB800-C30F-4323-AF17-1C74076C2815}"/>
    <cellStyle name="SAPBEXHLevel1X 2 7 2" xfId="15365" xr:uid="{9A357168-1B47-4772-9845-3A65347E63BA}"/>
    <cellStyle name="SAPBEXHLevel1X 2 7 3" xfId="16546" xr:uid="{07E01C57-801E-4EF6-A9AE-96D4D73F3AF4}"/>
    <cellStyle name="SAPBEXHLevel1X 2 7 4" xfId="11652" xr:uid="{C384F72C-5117-426C-8EC3-0231E3115620}"/>
    <cellStyle name="SAPBEXHLevel1X 2 8" xfId="3934" xr:uid="{18D85259-80FB-4E2D-808E-AF7C6333E2BE}"/>
    <cellStyle name="SAPBEXHLevel1X 2 8 2" xfId="13762" xr:uid="{D267E6A6-B370-4AC1-9F59-D8C3AEAB1283}"/>
    <cellStyle name="SAPBEXHLevel1X 2 8 3" xfId="14657" xr:uid="{51D2C38A-193E-4887-BBD3-3BC8F2334CE3}"/>
    <cellStyle name="SAPBEXHLevel1X 2 8 4" xfId="10502" xr:uid="{862C4EF9-004D-47AD-A884-966769D7929C}"/>
    <cellStyle name="SAPBEXHLevel1X 2 9" xfId="3174" xr:uid="{3AE9CCAB-6DA6-4764-A4A0-7E66FCFD03E8}"/>
    <cellStyle name="SAPBEXHLevel1X 2 9 2" xfId="9222" xr:uid="{38C60782-574F-4514-A1FA-43C3E2DB1BA2}"/>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3" xfId="17034" xr:uid="{AB8DEE9D-F8EE-4266-BF7D-83409BB91668}"/>
    <cellStyle name="SAPBEXHLevel1X 3 10 3" xfId="10847" xr:uid="{4F0BD8D8-E880-4027-98A7-86D37A63451E}"/>
    <cellStyle name="SAPBEXHLevel1X 3 10 3 2" xfId="14078" xr:uid="{7F19F4F3-6892-4B3D-B537-75B1C4EA1E8C}"/>
    <cellStyle name="SAPBEXHLevel1X 3 10 3 3" xfId="14946" xr:uid="{537308F3-7C9F-4F1F-8EB2-029DC4DA64DA}"/>
    <cellStyle name="SAPBEXHLevel1X 3 10 4" xfId="10051" xr:uid="{055C1F9A-2E96-4EED-99E5-8D3982B6EDA0}"/>
    <cellStyle name="SAPBEXHLevel1X 3 10 5" xfId="13445" xr:uid="{D859B083-5895-4838-B0AF-FA38DE40948D}"/>
    <cellStyle name="SAPBEXHLevel1X 3 10 6" xfId="12939" xr:uid="{52177231-1362-4F20-AFD3-DEE1CDD0922D}"/>
    <cellStyle name="SAPBEXHLevel1X 3 10 7" xfId="8158" xr:uid="{237FF1B3-3765-458D-970B-1CF1A18D8A9D}"/>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3" xfId="17291" xr:uid="{CEFDE12C-9896-426A-97D1-B2F2FD91FD47}"/>
    <cellStyle name="SAPBEXHLevel1X 3 11 3" xfId="11105" xr:uid="{F1EB318E-A8F5-42C2-AECC-3AD39FA1F54B}"/>
    <cellStyle name="SAPBEXHLevel1X 3 11 3 2" xfId="14292" xr:uid="{56CDC75F-2EB0-49A7-9A56-39EE28EEF9D5}"/>
    <cellStyle name="SAPBEXHLevel1X 3 11 3 3" xfId="13036" xr:uid="{C6EE74F5-717C-46E6-A808-7500D2DA5E6D}"/>
    <cellStyle name="SAPBEXHLevel1X 3 11 4" xfId="9866" xr:uid="{5DC8EB09-02C6-4FAF-BB05-C8C9F33FA46F}"/>
    <cellStyle name="SAPBEXHLevel1X 3 11 5" xfId="13299" xr:uid="{8F1BC7B9-D293-4AD4-91BD-43FBD4F8D168}"/>
    <cellStyle name="SAPBEXHLevel1X 3 11 6" xfId="13363" xr:uid="{43D24DE7-253C-4899-94C2-873AB382EB13}"/>
    <cellStyle name="SAPBEXHLevel1X 3 11 7" xfId="7973" xr:uid="{CC7FBFE5-3129-45DD-B2CA-821036A63A60}"/>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3" xfId="17466" xr:uid="{63FF06C0-D67B-4B46-8C0A-102A0AD4AA27}"/>
    <cellStyle name="SAPBEXHLevel1X 3 12 3" xfId="11282" xr:uid="{299610D4-ED3E-4230-8307-63B22E945084}"/>
    <cellStyle name="SAPBEXHLevel1X 3 12 3 2" xfId="14428" xr:uid="{EEF61509-E48F-4C09-9A70-A96A15642906}"/>
    <cellStyle name="SAPBEXHLevel1X 3 12 3 3" xfId="9131" xr:uid="{E0CCDCCD-D7FA-4594-B0F3-5C97339D575E}"/>
    <cellStyle name="SAPBEXHLevel1X 3 12 4" xfId="10009" xr:uid="{F82551D8-71B1-4270-B3DD-603CB75D547E}"/>
    <cellStyle name="SAPBEXHLevel1X 3 12 5" xfId="13403" xr:uid="{650CC64F-C02A-4235-8258-4F8DD2805D1C}"/>
    <cellStyle name="SAPBEXHLevel1X 3 12 6" xfId="15133" xr:uid="{6FBF1CFD-1AD9-4C4E-9694-25AD068B72D4}"/>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3" xfId="17219" xr:uid="{EE656A87-2B0D-4697-9EE9-FF11DA5EB70A}"/>
    <cellStyle name="SAPBEXHLevel1X 3 13 3" xfId="14220" xr:uid="{859D4006-0691-4918-A38E-CEC311A8024D}"/>
    <cellStyle name="SAPBEXHLevel1X 3 13 4" xfId="13040" xr:uid="{2BBC9857-5FE3-4192-80EF-C471FC8A655E}"/>
    <cellStyle name="SAPBEXHLevel1X 3 14" xfId="11653" xr:uid="{1321FAF7-0172-4526-96C0-FE26131022AB}"/>
    <cellStyle name="SAPBEXHLevel1X 3 14 2" xfId="15366" xr:uid="{B670EE3A-A52B-4133-93EA-2A67D94A9957}"/>
    <cellStyle name="SAPBEXHLevel1X 3 14 3" xfId="16547" xr:uid="{7A215FB4-14DE-4278-9CCB-A5DDFE09E106}"/>
    <cellStyle name="SAPBEXHLevel1X 3 15" xfId="10503" xr:uid="{3B7AACC9-E28E-4F18-B145-3C0B5386B024}"/>
    <cellStyle name="SAPBEXHLevel1X 3 15 2" xfId="13763" xr:uid="{662B3193-6D82-47D2-9C40-6F966E967C42}"/>
    <cellStyle name="SAPBEXHLevel1X 3 15 3" xfId="13348" xr:uid="{584C0C1C-B63D-4C25-8594-A96B932E2D8B}"/>
    <cellStyle name="SAPBEXHLevel1X 3 16" xfId="9223" xr:uid="{85F7DEBB-C367-41E6-80E9-5000FA898C7B}"/>
    <cellStyle name="SAPBEXHLevel1X 3 17" xfId="8986" xr:uid="{17224F78-2075-4EA0-9BDF-D189BC7D117D}"/>
    <cellStyle name="SAPBEXHLevel1X 3 18" xfId="7334" xr:uid="{56EDA910-E76C-4F0B-8BDB-22F8BE728BB1}"/>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1" xfId="7335" xr:uid="{242B4E3D-E797-4126-9CFC-A9F1E41C5DF3}"/>
    <cellStyle name="SAPBEXHLevel1X 3 2 2" xfId="1288" xr:uid="{141FBB43-441A-4DE5-BD0F-A2832BEBEC73}"/>
    <cellStyle name="SAPBEXHLevel1X 3 2 2 2" xfId="2536" xr:uid="{DFF40D06-56D1-4FDF-A4F1-12F250EE4806}"/>
    <cellStyle name="SAPBEXHLevel1X 3 2 2 2 2" xfId="15543" xr:uid="{DE6E673D-783E-48BC-B1F3-A7733AF13C12}"/>
    <cellStyle name="SAPBEXHLevel1X 3 2 2 2 3" xfId="16939" xr:uid="{AF682E4D-1AB9-4B3F-A0BB-4540DC566B9F}"/>
    <cellStyle name="SAPBEXHLevel1X 3 2 2 2 4" xfId="12140" xr:uid="{8FB5B3DA-06C4-44A2-8488-8AF05694C0FE}"/>
    <cellStyle name="SAPBEXHLevel1X 3 2 2 3" xfId="3042" xr:uid="{30DF6995-65AF-439C-BCAC-E74FC5DD1250}"/>
    <cellStyle name="SAPBEXHLevel1X 3 2 2 3 2" xfId="13969" xr:uid="{DE8ECE12-AE2E-40CA-B702-E45FB224D26A}"/>
    <cellStyle name="SAPBEXHLevel1X 3 2 2 3 3" xfId="14359" xr:uid="{01D3DBB7-0E9A-407D-B1CE-C94B048A85F0}"/>
    <cellStyle name="SAPBEXHLevel1X 3 2 2 3 4" xfId="10736" xr:uid="{7E53CC3D-9147-4185-B92A-8B647EF1B569}"/>
    <cellStyle name="SAPBEXHLevel1X 3 2 2 4" xfId="2748" xr:uid="{EFD0F06C-657F-41CF-BF69-D1321FC5FD88}"/>
    <cellStyle name="SAPBEXHLevel1X 3 2 2 4 2" xfId="9810" xr:uid="{D1702019-F45B-42FC-A2DB-17573AE41FE4}"/>
    <cellStyle name="SAPBEXHLevel1X 3 2 2 5" xfId="3869" xr:uid="{6938A67F-A9D4-4A02-AB54-EF6156FA02B3}"/>
    <cellStyle name="SAPBEXHLevel1X 3 2 2 5 2" xfId="13243" xr:uid="{4AC8B742-38AB-4EB8-967D-CA1AFB057FB4}"/>
    <cellStyle name="SAPBEXHLevel1X 3 2 2 6" xfId="3799" xr:uid="{B99F505F-136F-4AA6-96CF-9CA2600C5862}"/>
    <cellStyle name="SAPBEXHLevel1X 3 2 2 6 2" xfId="14757" xr:uid="{836917E9-268F-4DC8-83C3-3906D8A1C160}"/>
    <cellStyle name="SAPBEXHLevel1X 3 2 2 7" xfId="4498" xr:uid="{8AA13244-F3E1-4404-8828-5D756048BA94}"/>
    <cellStyle name="SAPBEXHLevel1X 3 2 2 8" xfId="7917" xr:uid="{58B0C3B5-ACB3-45EC-A95F-9F33FD063F1C}"/>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3" xfId="17035" xr:uid="{3D3733EE-4831-4D3D-B87F-AEC13572C5AE}"/>
    <cellStyle name="SAPBEXHLevel1X 3 2 3 3" xfId="10848" xr:uid="{F4E627E4-FEFE-4C5A-BDF2-92CFAE6419BE}"/>
    <cellStyle name="SAPBEXHLevel1X 3 2 3 3 2" xfId="14079" xr:uid="{05156FCE-8D0B-4BC9-83CF-63FB7369A5FF}"/>
    <cellStyle name="SAPBEXHLevel1X 3 2 3 3 3" xfId="13098" xr:uid="{C40CB1C4-9B08-4474-B87D-5285077C9EB6}"/>
    <cellStyle name="SAPBEXHLevel1X 3 2 3 4" xfId="10052" xr:uid="{B04890F2-1CC7-4323-B19C-8EA72D3CC551}"/>
    <cellStyle name="SAPBEXHLevel1X 3 2 3 5" xfId="13446" xr:uid="{4A33755A-921F-48E1-AD11-E3B51840BAA8}"/>
    <cellStyle name="SAPBEXHLevel1X 3 2 3 6" xfId="13705" xr:uid="{CE957914-8051-41F5-92D1-F0F8FEEB7D3F}"/>
    <cellStyle name="SAPBEXHLevel1X 3 2 3 7" xfId="8159" xr:uid="{D82DBE89-B37A-42DB-AC96-5B51E2C71909}"/>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3" xfId="17292" xr:uid="{7BE70BC6-8E03-46AD-B403-632653281562}"/>
    <cellStyle name="SAPBEXHLevel1X 3 2 4 3" xfId="11106" xr:uid="{9B353A92-A5D5-4C0B-9A2C-56181B1EBA56}"/>
    <cellStyle name="SAPBEXHLevel1X 3 2 4 3 2" xfId="14293" xr:uid="{007DB203-16B2-4222-88AF-3523F90945B8}"/>
    <cellStyle name="SAPBEXHLevel1X 3 2 4 3 3" xfId="14342" xr:uid="{E324E0BE-A7E5-469C-9F10-B0682FB15D0C}"/>
    <cellStyle name="SAPBEXHLevel1X 3 2 4 4" xfId="10116" xr:uid="{48AC9A4E-8751-4462-8021-2E3F2B9D2EEE}"/>
    <cellStyle name="SAPBEXHLevel1X 3 2 4 5" xfId="13510" xr:uid="{F062A361-D15A-442C-BA94-EF0EDC1E90C5}"/>
    <cellStyle name="SAPBEXHLevel1X 3 2 4 6" xfId="13576" xr:uid="{F903F199-F6AF-4D89-9B29-9FACDC4791A1}"/>
    <cellStyle name="SAPBEXHLevel1X 3 2 4 7" xfId="8224" xr:uid="{1AE26D2A-508F-4CC9-A6CC-E42664DCB361}"/>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3" xfId="17467" xr:uid="{FBDBD9E6-2012-4B9C-80EC-014923E5D9CD}"/>
    <cellStyle name="SAPBEXHLevel1X 3 2 5 3" xfId="11283" xr:uid="{F25387EF-6125-4C74-8141-BAB1D0AF7C10}"/>
    <cellStyle name="SAPBEXHLevel1X 3 2 5 3 2" xfId="14429" xr:uid="{3F6EA96D-407E-47F7-A144-60BAADB0DF7C}"/>
    <cellStyle name="SAPBEXHLevel1X 3 2 5 3 3" xfId="9132" xr:uid="{FD1941B9-76C0-492B-B1FC-FCFBBC06E15E}"/>
    <cellStyle name="SAPBEXHLevel1X 3 2 5 4" xfId="10304" xr:uid="{A2E1294E-7EFC-46B5-9A8E-57D075D4EBF4}"/>
    <cellStyle name="SAPBEXHLevel1X 3 2 5 5" xfId="13660" xr:uid="{49FC6304-5245-43EF-B0FC-29C73EC983E6}"/>
    <cellStyle name="SAPBEXHLevel1X 3 2 5 6" xfId="13065" xr:uid="{A5A63C14-81B8-4E44-9576-7C36A77EFE06}"/>
    <cellStyle name="SAPBEXHLevel1X 3 2 5 7" xfId="8414" xr:uid="{1A2E749B-2F22-4432-A56A-2A2D0EA25F8E}"/>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3" xfId="17338" xr:uid="{1631E508-755B-47C7-8EE2-610625294BDD}"/>
    <cellStyle name="SAPBEXHLevel1X 3 2 6 3" xfId="14339" xr:uid="{5975270A-AC8E-438E-931D-7E9F7E0238D1}"/>
    <cellStyle name="SAPBEXHLevel1X 3 2 6 4" xfId="13131" xr:uid="{F3093C64-8F1F-4309-BD4C-C311AD64C9C7}"/>
    <cellStyle name="SAPBEXHLevel1X 3 2 6 5" xfId="11154" xr:uid="{D7E7769C-D164-4150-A357-34A6502CBAD6}"/>
    <cellStyle name="SAPBEXHLevel1X 3 2 7" xfId="3590" xr:uid="{997314BC-9AF9-4B0A-A16A-1F6037B5926B}"/>
    <cellStyle name="SAPBEXHLevel1X 3 2 7 2" xfId="15367" xr:uid="{6070B241-594C-4CD2-B9D1-A160157962DB}"/>
    <cellStyle name="SAPBEXHLevel1X 3 2 7 3" xfId="16548" xr:uid="{BB82F281-12D1-4384-9136-B9ED9AB32534}"/>
    <cellStyle name="SAPBEXHLevel1X 3 2 7 4" xfId="11654" xr:uid="{23A15807-4DE6-4BBA-8917-81474565D973}"/>
    <cellStyle name="SAPBEXHLevel1X 3 2 8" xfId="4286" xr:uid="{65C741E7-ADAF-476F-B96C-2881A5CC567C}"/>
    <cellStyle name="SAPBEXHLevel1X 3 2 8 2" xfId="13764" xr:uid="{B1CFEA17-A345-472D-A593-F2584CF05D9A}"/>
    <cellStyle name="SAPBEXHLevel1X 3 2 8 3" xfId="14589" xr:uid="{09A551FA-0494-4516-A74D-63114B646243}"/>
    <cellStyle name="SAPBEXHLevel1X 3 2 8 4" xfId="10504" xr:uid="{93247886-DA0F-4616-BC57-1A86CFDFAF75}"/>
    <cellStyle name="SAPBEXHLevel1X 3 2 9" xfId="5701" xr:uid="{D5120227-2D47-4EE2-8943-F6D76BA1F72E}"/>
    <cellStyle name="SAPBEXHLevel1X 3 2 9 2" xfId="9224" xr:uid="{573E49A9-93D9-41A4-BBA3-5936CE312CC4}"/>
    <cellStyle name="SAPBEXHLevel1X 3 3" xfId="1287" xr:uid="{D4902A08-234F-4DB2-BEC2-DF6AE3CE286A}"/>
    <cellStyle name="SAPBEXHLevel1X 3 3 10" xfId="8988" xr:uid="{1E4AAF0B-10B2-4342-A8E6-652781C9BED3}"/>
    <cellStyle name="SAPBEXHLevel1X 3 3 11" xfId="7336" xr:uid="{5332D7A1-BA13-4914-8B33-F0F4C5FD8308}"/>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3" xfId="16940" xr:uid="{D81F22BD-68D8-421A-AF32-8536F1E39AF1}"/>
    <cellStyle name="SAPBEXHLevel1X 3 3 2 3" xfId="10737" xr:uid="{EAB4ECC6-8EE2-46C1-91C5-E0E89885A3C6}"/>
    <cellStyle name="SAPBEXHLevel1X 3 3 2 3 2" xfId="13970" xr:uid="{4A579D8B-448A-432C-9F0E-2BE2C29CF213}"/>
    <cellStyle name="SAPBEXHLevel1X 3 3 2 3 3" xfId="15061" xr:uid="{C3A9FB50-7DF8-4DDB-9329-E4C87F070B8C}"/>
    <cellStyle name="SAPBEXHLevel1X 3 3 2 4" xfId="9809" xr:uid="{ED3BBC66-0C78-4562-81EB-53E1CFC07A4B}"/>
    <cellStyle name="SAPBEXHLevel1X 3 3 2 5" xfId="13242" xr:uid="{65A66159-32BA-4EA2-9822-C2CB8CD26024}"/>
    <cellStyle name="SAPBEXHLevel1X 3 3 2 6" xfId="13587" xr:uid="{479C1BE4-2612-44C9-8105-E43E7CF0EDD0}"/>
    <cellStyle name="SAPBEXHLevel1X 3 3 2 7" xfId="7916" xr:uid="{B8E6154C-6E1E-47E7-9053-DCBE472A86BF}"/>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3" xfId="17036" xr:uid="{82D54F20-F094-40F4-9927-A9469648BB9F}"/>
    <cellStyle name="SAPBEXHLevel1X 3 3 3 3" xfId="10849" xr:uid="{11B594D0-14CD-491D-B75E-78E5F7F41E29}"/>
    <cellStyle name="SAPBEXHLevel1X 3 3 3 3 2" xfId="14080" xr:uid="{DE39C270-5BDD-4F78-873F-312E0D921A78}"/>
    <cellStyle name="SAPBEXHLevel1X 3 3 3 3 3" xfId="13829" xr:uid="{CC47175A-1D9A-44DE-A096-E1D2733316CF}"/>
    <cellStyle name="SAPBEXHLevel1X 3 3 3 4" xfId="10053" xr:uid="{6001805A-D4E3-46A4-BC1F-FD3BECDD2201}"/>
    <cellStyle name="SAPBEXHLevel1X 3 3 3 5" xfId="13447" xr:uid="{88AC2D79-4A85-40EA-A5B7-217166D0824D}"/>
    <cellStyle name="SAPBEXHLevel1X 3 3 3 6" xfId="14668" xr:uid="{AAC102D0-463F-433B-9DF6-4EA8090F8D4C}"/>
    <cellStyle name="SAPBEXHLevel1X 3 3 3 7" xfId="8160" xr:uid="{4F9DF52A-3510-40EC-8D0A-490AA436F177}"/>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3" xfId="17293" xr:uid="{F3CDDFD0-305C-4E2E-B18A-7A3AE81C9B72}"/>
    <cellStyle name="SAPBEXHLevel1X 3 3 4 3" xfId="11107" xr:uid="{AE2BB5CC-765E-491D-AA00-F5B4DC81502C}"/>
    <cellStyle name="SAPBEXHLevel1X 3 3 4 3 2" xfId="14294" xr:uid="{03612461-F5F1-4C32-9F18-2405C4F5C821}"/>
    <cellStyle name="SAPBEXHLevel1X 3 3 4 3 3" xfId="15044" xr:uid="{FBCF247F-456E-42B7-A5C2-F5CF0EE94E9E}"/>
    <cellStyle name="SAPBEXHLevel1X 3 3 4 4" xfId="9865" xr:uid="{41EF1BA6-AA26-41AF-ABA7-FBF440D0C2C7}"/>
    <cellStyle name="SAPBEXHLevel1X 3 3 4 5" xfId="13298" xr:uid="{A9633C39-CDDE-47E5-A93D-32A5EE3C535C}"/>
    <cellStyle name="SAPBEXHLevel1X 3 3 4 6" xfId="14671" xr:uid="{AD8BDC5A-08A9-46DE-A918-6010CE98CDB6}"/>
    <cellStyle name="SAPBEXHLevel1X 3 3 4 7" xfId="7972" xr:uid="{77A7D6C8-537E-4453-881E-B286EA79D327}"/>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3" xfId="17468" xr:uid="{DD56411D-EC7C-463F-AD7F-ABB27D7351BC}"/>
    <cellStyle name="SAPBEXHLevel1X 3 3 5 3" xfId="11284" xr:uid="{EC11DD88-EE7A-4487-89CA-EDD0217601E9}"/>
    <cellStyle name="SAPBEXHLevel1X 3 3 5 3 2" xfId="14430" xr:uid="{8E3B0F94-DDA2-4AB7-A019-1D280871D2AA}"/>
    <cellStyle name="SAPBEXHLevel1X 3 3 5 3 3" xfId="9133" xr:uid="{FBDABB8E-88C4-4B7A-B8E8-FD596FB23728}"/>
    <cellStyle name="SAPBEXHLevel1X 3 3 5 4" xfId="10308" xr:uid="{3C3F4801-02F8-40CD-A0EC-8F34BC4FBB67}"/>
    <cellStyle name="SAPBEXHLevel1X 3 3 5 5" xfId="13664" xr:uid="{FFD8A89B-D685-40BB-8B5C-D1A6725B4CBD}"/>
    <cellStyle name="SAPBEXHLevel1X 3 3 5 6" xfId="12967" xr:uid="{3469BED1-479F-4539-B62E-BB55901A1AFE}"/>
    <cellStyle name="SAPBEXHLevel1X 3 3 5 7" xfId="8418" xr:uid="{3405B3F7-7639-48E2-8028-AB387A59730B}"/>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3" xfId="17220" xr:uid="{3BC13B5B-4739-4056-BA2B-97E1CE95D2E1}"/>
    <cellStyle name="SAPBEXHLevel1X 3 3 6 3" xfId="14221" xr:uid="{17DA2914-728B-4935-A6DB-E5CFACBD5E2D}"/>
    <cellStyle name="SAPBEXHLevel1X 3 3 6 4" xfId="14346" xr:uid="{8C4DA6CF-2B0B-45F8-915C-F878CC95B109}"/>
    <cellStyle name="SAPBEXHLevel1X 3 3 6 5" xfId="11034" xr:uid="{5FDB064C-8372-45BC-8917-A60A2169306C}"/>
    <cellStyle name="SAPBEXHLevel1X 3 3 7" xfId="4117" xr:uid="{D04424F6-D8D0-4372-966F-5A035139EC16}"/>
    <cellStyle name="SAPBEXHLevel1X 3 3 7 2" xfId="15368" xr:uid="{9BC58513-1435-4BD5-ADEE-4BAA7C512EEA}"/>
    <cellStyle name="SAPBEXHLevel1X 3 3 7 3" xfId="16549" xr:uid="{3EA69E2B-3110-476A-8AAC-EB5DB9F4F6B1}"/>
    <cellStyle name="SAPBEXHLevel1X 3 3 7 4" xfId="11655" xr:uid="{446C2418-DFFA-4237-B7E1-AC2E28CB5E07}"/>
    <cellStyle name="SAPBEXHLevel1X 3 3 8" xfId="5702" xr:uid="{61AD1221-D437-4E72-9179-C8FD53F210E9}"/>
    <cellStyle name="SAPBEXHLevel1X 3 3 8 2" xfId="13765" xr:uid="{23345A0B-A5D9-4EFE-8242-727454A7613B}"/>
    <cellStyle name="SAPBEXHLevel1X 3 3 8 3" xfId="15228" xr:uid="{0639AFBD-E1B6-4C88-94B1-B96A9926D773}"/>
    <cellStyle name="SAPBEXHLevel1X 3 3 8 4" xfId="10505" xr:uid="{A20B48E5-BA3F-4647-B46F-DF7E61718B6C}"/>
    <cellStyle name="SAPBEXHLevel1X 3 3 9" xfId="5983" xr:uid="{E0FEAAB0-00FF-42AE-9B1B-14FD848B8B6F}"/>
    <cellStyle name="SAPBEXHLevel1X 3 3 9 2" xfId="9225" xr:uid="{408979D9-F40E-4832-BAED-0D8E9B6952E6}"/>
    <cellStyle name="SAPBEXHLevel1X 3 4" xfId="2082" xr:uid="{D4660475-BB07-453D-B2D1-23A204C2F974}"/>
    <cellStyle name="SAPBEXHLevel1X 3 4 10" xfId="8989" xr:uid="{F8F3707B-2EEA-486E-A42A-1D1704B4EFFD}"/>
    <cellStyle name="SAPBEXHLevel1X 3 4 11" xfId="7337" xr:uid="{DAA14989-ECCF-4BEB-9F5D-CC338F13929C}"/>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3" xfId="16941" xr:uid="{790BAB61-0B0F-48A2-AA37-C868DC95A970}"/>
    <cellStyle name="SAPBEXHLevel1X 3 4 2 3" xfId="10738" xr:uid="{BE0523F6-DAAC-4E03-91A8-C0D5AA5F0281}"/>
    <cellStyle name="SAPBEXHLevel1X 3 4 2 3 2" xfId="13971" xr:uid="{59BCE64B-7DAD-4062-AF7F-C9E20CD018B2}"/>
    <cellStyle name="SAPBEXHLevel1X 3 4 2 3 3" xfId="13150" xr:uid="{89F65B39-8CA6-4630-AD53-E87766DCC4B9}"/>
    <cellStyle name="SAPBEXHLevel1X 3 4 2 4" xfId="9808" xr:uid="{56C9F6C2-6E92-4C2C-83CE-547331599D83}"/>
    <cellStyle name="SAPBEXHLevel1X 3 4 2 5" xfId="13241" xr:uid="{72C92978-3469-4C17-9E4D-6D2DFF5DF7F7}"/>
    <cellStyle name="SAPBEXHLevel1X 3 4 2 6" xfId="13862" xr:uid="{87B74302-35AC-4558-A4E3-F1D6FBCFD701}"/>
    <cellStyle name="SAPBEXHLevel1X 3 4 2 7" xfId="7915" xr:uid="{D2F12EFF-83E4-4456-9EAB-6A4276F9366D}"/>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3" xfId="17037" xr:uid="{EFD4713D-B1E5-484B-AF74-DA1098F8096E}"/>
    <cellStyle name="SAPBEXHLevel1X 3 4 3 3" xfId="10850" xr:uid="{AD949D0A-1945-4D3D-8296-AE31625D05A7}"/>
    <cellStyle name="SAPBEXHLevel1X 3 4 3 3 2" xfId="14081" xr:uid="{1CB7B8DE-2F2B-4CB8-A16E-F48B30C41EAE}"/>
    <cellStyle name="SAPBEXHLevel1X 3 4 3 3 3" xfId="13553" xr:uid="{61C6EDB0-587E-414B-95A0-6515E2C293DB}"/>
    <cellStyle name="SAPBEXHLevel1X 3 4 3 4" xfId="10054" xr:uid="{75FF5B47-7CF1-46B0-980E-2CCD2257D5D1}"/>
    <cellStyle name="SAPBEXHLevel1X 3 4 3 5" xfId="13448" xr:uid="{E7DAE56D-2305-4F61-BD0F-FB8292545F73}"/>
    <cellStyle name="SAPBEXHLevel1X 3 4 3 6" xfId="13360" xr:uid="{C1B05F03-EEBB-4888-AC60-3F74FA28699D}"/>
    <cellStyle name="SAPBEXHLevel1X 3 4 3 7" xfId="8161" xr:uid="{5E484D01-6C1A-4207-8E43-16C4677A3530}"/>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3" xfId="17294" xr:uid="{67596403-2CB7-45ED-9ACC-A9867A8CD367}"/>
    <cellStyle name="SAPBEXHLevel1X 3 4 4 3" xfId="11108" xr:uid="{04E1FB7F-7188-4BEA-9AC3-EF1E5CAE3D4C}"/>
    <cellStyle name="SAPBEXHLevel1X 3 4 4 3 2" xfId="14295" xr:uid="{0A592D85-8CCC-42D1-80F7-B635D2312628}"/>
    <cellStyle name="SAPBEXHLevel1X 3 4 4 3 3" xfId="13133" xr:uid="{D45A153C-1EFB-469B-BB90-6FA0271B255D}"/>
    <cellStyle name="SAPBEXHLevel1X 3 4 4 4" xfId="10301" xr:uid="{41B03935-7E80-448D-9657-1D5E38C878F5}"/>
    <cellStyle name="SAPBEXHLevel1X 3 4 4 5" xfId="13657" xr:uid="{8884EA7A-B1BD-4FD0-8E7C-E96421F6516C}"/>
    <cellStyle name="SAPBEXHLevel1X 3 4 4 6" xfId="13846" xr:uid="{DCFDCD16-078A-4200-AFB3-EF9CF8F2D60D}"/>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3" xfId="17469" xr:uid="{0B6E1F66-D6F0-48AB-B9C1-2143F0CDECEC}"/>
    <cellStyle name="SAPBEXHLevel1X 3 4 5 3" xfId="11285" xr:uid="{56217B0A-CD08-479E-841F-49C3A65257A8}"/>
    <cellStyle name="SAPBEXHLevel1X 3 4 5 3 2" xfId="14431" xr:uid="{982BFF78-8780-4E00-9246-0A9D26F9CACF}"/>
    <cellStyle name="SAPBEXHLevel1X 3 4 5 3 3" xfId="9134" xr:uid="{564EF4CE-9A7F-4C32-8AA9-E4D6F2146BA6}"/>
    <cellStyle name="SAPBEXHLevel1X 3 4 5 4" xfId="10248" xr:uid="{A624EF29-0A3C-4B7C-997D-2290EC8ED0A9}"/>
    <cellStyle name="SAPBEXHLevel1X 3 4 5 5" xfId="13604" xr:uid="{1041EC11-AC6E-428A-9F84-264B8151FE2B}"/>
    <cellStyle name="SAPBEXHLevel1X 3 4 5 6" xfId="13699" xr:uid="{B097F07A-7A92-45AC-9ABD-53584DF8CC81}"/>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3" xfId="17221" xr:uid="{C6CE2167-9FF4-472F-84A1-43B3F781D471}"/>
    <cellStyle name="SAPBEXHLevel1X 3 4 6 3" xfId="14222" xr:uid="{E8846426-6599-49A9-A8F4-59BFEFF0CA0C}"/>
    <cellStyle name="SAPBEXHLevel1X 3 4 6 4" xfId="15048" xr:uid="{ED1BF067-9527-41A0-92F6-AF9D49D83EC0}"/>
    <cellStyle name="SAPBEXHLevel1X 3 4 7" xfId="11656" xr:uid="{C63BE732-5AB9-4447-9E5C-F9DBC00041D9}"/>
    <cellStyle name="SAPBEXHLevel1X 3 4 7 2" xfId="15369" xr:uid="{66AE91CA-D235-462C-9AC3-9B4DCD88A9FB}"/>
    <cellStyle name="SAPBEXHLevel1X 3 4 7 3" xfId="16550" xr:uid="{2FD93530-01DD-4225-806A-FFFEA92DE92E}"/>
    <cellStyle name="SAPBEXHLevel1X 3 4 8" xfId="10506" xr:uid="{72C4AD31-DF19-48D7-9BEC-49474972BF1F}"/>
    <cellStyle name="SAPBEXHLevel1X 3 4 8 2" xfId="13766" xr:uid="{DFDAC691-8279-427F-94D0-2CA627B21168}"/>
    <cellStyle name="SAPBEXHLevel1X 3 4 8 3" xfId="13012" xr:uid="{9893E861-2666-4655-A7F7-C18476B6B661}"/>
    <cellStyle name="SAPBEXHLevel1X 3 4 9" xfId="9226" xr:uid="{D8CEF02A-24CB-4C9C-85E7-715B4F6F602C}"/>
    <cellStyle name="SAPBEXHLevel1X 3 5" xfId="2185" xr:uid="{BB85B614-55A2-4981-B35B-64B577B0809B}"/>
    <cellStyle name="SAPBEXHLevel1X 3 5 10" xfId="8990" xr:uid="{2EBC55F1-43DA-4558-8C1E-7E3AAE234722}"/>
    <cellStyle name="SAPBEXHLevel1X 3 5 11" xfId="7338" xr:uid="{C655B162-C94A-4C9D-AF46-E00F1E108795}"/>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3" xfId="16942" xr:uid="{5D2A26DA-E459-48F9-A13C-5724CD693F2A}"/>
    <cellStyle name="SAPBEXHLevel1X 3 5 2 3" xfId="10739" xr:uid="{DB736547-3603-46DD-99A2-063D32AE0B2C}"/>
    <cellStyle name="SAPBEXHLevel1X 3 5 2 3 2" xfId="13972" xr:uid="{4486B13C-371A-47BE-BF17-00E4867A1B7F}"/>
    <cellStyle name="SAPBEXHLevel1X 3 5 2 3 3" xfId="12956" xr:uid="{A9073BE9-6039-47D6-A4A6-A6E2BA5B0FF9}"/>
    <cellStyle name="SAPBEXHLevel1X 3 5 2 4" xfId="9807" xr:uid="{4EA3770D-8C79-4126-9D3D-F40986D012ED}"/>
    <cellStyle name="SAPBEXHLevel1X 3 5 2 5" xfId="13240" xr:uid="{67070C30-0D8C-4FC6-B0ED-DF2A7427A5CD}"/>
    <cellStyle name="SAPBEXHLevel1X 3 5 2 6" xfId="13128" xr:uid="{7CBF85CC-20FD-470D-BEED-E4EBB7A6A432}"/>
    <cellStyle name="SAPBEXHLevel1X 3 5 2 7" xfId="7914" xr:uid="{3A685B81-10D7-43EC-A320-0378D59726F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3" xfId="17038" xr:uid="{6AD4D12D-714C-4B39-B981-8EC3FC0A9391}"/>
    <cellStyle name="SAPBEXHLevel1X 3 5 3 3" xfId="10851" xr:uid="{74413160-D71A-40D6-AD6E-9B024BFBFB0F}"/>
    <cellStyle name="SAPBEXHLevel1X 3 5 3 3 2" xfId="14082" xr:uid="{55141BD2-F91A-4960-91E7-125ADA0E785C}"/>
    <cellStyle name="SAPBEXHLevel1X 3 5 3 3 3" xfId="14724" xr:uid="{352408EE-4282-466B-AA06-DA5DC8EF7927}"/>
    <cellStyle name="SAPBEXHLevel1X 3 5 3 4" xfId="10055" xr:uid="{81F694EC-ACFE-41C4-BC85-BFEFD15251FF}"/>
    <cellStyle name="SAPBEXHLevel1X 3 5 3 5" xfId="13449" xr:uid="{77EFE7CF-CEFB-40A8-ADE7-ABDA4988541A}"/>
    <cellStyle name="SAPBEXHLevel1X 3 5 3 6" xfId="14600" xr:uid="{074DB80C-D7AC-4FD3-9A63-D92D25D9076E}"/>
    <cellStyle name="SAPBEXHLevel1X 3 5 3 7" xfId="8162" xr:uid="{D8A7DB63-BE29-42E5-BC50-3EBE6836BFCD}"/>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3" xfId="17295" xr:uid="{813606A2-5E8A-449F-BF14-5A5F0BF755BA}"/>
    <cellStyle name="SAPBEXHLevel1X 3 5 4 3" xfId="11109" xr:uid="{28B97250-8F34-4ED9-BC21-80C42EDD4698}"/>
    <cellStyle name="SAPBEXHLevel1X 3 5 4 3 2" xfId="14296" xr:uid="{8B19EE73-0032-4D43-A641-2125596F80CA}"/>
    <cellStyle name="SAPBEXHLevel1X 3 5 4 3 3" xfId="12940" xr:uid="{A5718784-A653-41D7-BF0E-E7ED333DE792}"/>
    <cellStyle name="SAPBEXHLevel1X 3 5 4 4" xfId="10303" xr:uid="{9985564C-6AE2-4FCC-8A0C-4B71DCF0E26D}"/>
    <cellStyle name="SAPBEXHLevel1X 3 5 4 5" xfId="13659" xr:uid="{594B8123-946F-4A24-99E4-280795AC74F9}"/>
    <cellStyle name="SAPBEXHLevel1X 3 5 4 6" xfId="14741" xr:uid="{3E3DE45E-7006-47D3-ABD7-5AE31054C24B}"/>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3" xfId="17470" xr:uid="{0DE2E2E5-C4EC-434A-AC70-AA2A98DCEC65}"/>
    <cellStyle name="SAPBEXHLevel1X 3 5 5 3" xfId="11286" xr:uid="{032C61F4-7127-4A63-9A27-30B538C4C8FC}"/>
    <cellStyle name="SAPBEXHLevel1X 3 5 5 3 2" xfId="14432" xr:uid="{B1092DFE-0261-4858-A579-281768081F2C}"/>
    <cellStyle name="SAPBEXHLevel1X 3 5 5 3 3" xfId="9135" xr:uid="{E275A332-933C-4EAE-A47B-00C4BFAD4F8B}"/>
    <cellStyle name="SAPBEXHLevel1X 3 5 5 4" xfId="10277" xr:uid="{D1E32C9A-0F00-49E9-84BA-7723524F99B4}"/>
    <cellStyle name="SAPBEXHLevel1X 3 5 5 5" xfId="13633" xr:uid="{AF4CD54F-DE24-492F-8E8E-F771D078C111}"/>
    <cellStyle name="SAPBEXHLevel1X 3 5 5 6" xfId="14594" xr:uid="{BB3F2222-D23B-4CC2-95A3-FD742307F85A}"/>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3" xfId="17222" xr:uid="{6F1F087B-F170-4F9F-B429-37CDFD05AF63}"/>
    <cellStyle name="SAPBEXHLevel1X 3 5 6 3" xfId="14223" xr:uid="{14090984-3231-40A7-907F-AEDD1CDBDA97}"/>
    <cellStyle name="SAPBEXHLevel1X 3 5 6 4" xfId="13137" xr:uid="{D62447CF-59D9-49AC-BAE1-E51D7428D13B}"/>
    <cellStyle name="SAPBEXHLevel1X 3 5 7" xfId="11657" xr:uid="{A59BCDE9-1826-4650-B035-90AADE9D7AEA}"/>
    <cellStyle name="SAPBEXHLevel1X 3 5 7 2" xfId="15370" xr:uid="{0B4A41A8-21F9-43E3-953B-740F57F82A5F}"/>
    <cellStyle name="SAPBEXHLevel1X 3 5 7 3" xfId="16551" xr:uid="{938D0A5A-8DC0-4CC7-9C19-246CC822AB5C}"/>
    <cellStyle name="SAPBEXHLevel1X 3 5 8" xfId="10507" xr:uid="{38D4CC8D-760C-4B4B-8763-764FE063164B}"/>
    <cellStyle name="SAPBEXHLevel1X 3 5 8 2" xfId="13767" xr:uid="{E5F0EAA3-E0A4-4258-839E-773F4B735B5F}"/>
    <cellStyle name="SAPBEXHLevel1X 3 5 8 3" xfId="9059" xr:uid="{70E13BAC-4AE4-4AB9-8C2D-3B653EF4A832}"/>
    <cellStyle name="SAPBEXHLevel1X 3 5 9" xfId="9227" xr:uid="{A952BB3C-EB9A-49BF-84C2-D6A8FBF6C7B6}"/>
    <cellStyle name="SAPBEXHLevel1X 3 6" xfId="2834" xr:uid="{25C2FF49-056F-4F66-BF12-82ADBB323BCD}"/>
    <cellStyle name="SAPBEXHLevel1X 3 6 10" xfId="8991" xr:uid="{26721871-9038-4831-B302-A7A332ECB7E9}"/>
    <cellStyle name="SAPBEXHLevel1X 3 6 11" xfId="7339" xr:uid="{D7DCEED8-DA07-4EDD-9DD4-F1F4614E2EDF}"/>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3" xfId="16943" xr:uid="{4E55547A-4D1D-4931-BB66-8E3A281CEC64}"/>
    <cellStyle name="SAPBEXHLevel1X 3 6 2 3" xfId="10740" xr:uid="{2A39AA09-3C34-4F4D-8FC1-B4EE1FBDE0F8}"/>
    <cellStyle name="SAPBEXHLevel1X 3 6 2 3 2" xfId="13973" xr:uid="{151CE988-DD2E-48AD-AE7D-B6535DE781C5}"/>
    <cellStyle name="SAPBEXHLevel1X 3 6 2 3 3" xfId="9079" xr:uid="{11C29B01-C5D4-4B79-9A32-050AA34F7BD4}"/>
    <cellStyle name="SAPBEXHLevel1X 3 6 2 4" xfId="10141" xr:uid="{89208BD5-6498-469B-9923-1323EB933996}"/>
    <cellStyle name="SAPBEXHLevel1X 3 6 2 5" xfId="13535" xr:uid="{F2F18B06-6E6C-47E4-8058-D5C7CF1503DA}"/>
    <cellStyle name="SAPBEXHLevel1X 3 6 2 6" xfId="14171" xr:uid="{1C3CE35E-6BD6-4C87-9EFA-4095F0855583}"/>
    <cellStyle name="SAPBEXHLevel1X 3 6 2 7" xfId="8249" xr:uid="{92AC7355-D1AA-45C3-91D3-452ECC8DAEC1}"/>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3" xfId="17039" xr:uid="{BE3DF9B0-FF7C-4143-BE9D-2A7641A1CFC3}"/>
    <cellStyle name="SAPBEXHLevel1X 3 6 3 3" xfId="10852" xr:uid="{641B99DA-D7F4-41E7-81D7-1EEAC13D21C0}"/>
    <cellStyle name="SAPBEXHLevel1X 3 6 3 3 2" xfId="14083" xr:uid="{5897CE14-D29C-42B6-821F-2CA139366A36}"/>
    <cellStyle name="SAPBEXHLevel1X 3 6 3 3 3" xfId="13047" xr:uid="{94A4F67A-E3E5-486E-8604-F925A847699A}"/>
    <cellStyle name="SAPBEXHLevel1X 3 6 3 4" xfId="10056" xr:uid="{3FDBA780-6678-4652-8C75-3A00FF6D4710}"/>
    <cellStyle name="SAPBEXHLevel1X 3 6 3 5" xfId="13450" xr:uid="{D64ED182-602E-4F7F-903F-F61C0055BC09}"/>
    <cellStyle name="SAPBEXHLevel1X 3 6 3 6" xfId="15241" xr:uid="{F0546232-7ECF-4712-ABE0-C078D9EFDE7E}"/>
    <cellStyle name="SAPBEXHLevel1X 3 6 3 7" xfId="8163" xr:uid="{08E54D9B-DE80-4DC2-BFF1-CE62E3A84B9D}"/>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3" xfId="17296" xr:uid="{ED835BB8-D7E2-44B9-97AD-E098103A25E7}"/>
    <cellStyle name="SAPBEXHLevel1X 3 6 4 3" xfId="11110" xr:uid="{3453E856-22F0-4D0A-9876-8047BC3B9E18}"/>
    <cellStyle name="SAPBEXHLevel1X 3 6 4 3 2" xfId="14297" xr:uid="{DCF0172B-A89D-4FAD-963D-8269844ABBAD}"/>
    <cellStyle name="SAPBEXHLevel1X 3 6 4 3 3" xfId="8849" xr:uid="{FEE46C8B-8BF2-4E2A-8A90-0BCFE39D39D7}"/>
    <cellStyle name="SAPBEXHLevel1X 3 6 4 4" xfId="10115" xr:uid="{87EAA4C5-B59A-4795-B124-F4C67902E564}"/>
    <cellStyle name="SAPBEXHLevel1X 3 6 4 5" xfId="13509" xr:uid="{8AFEBF3F-5794-48CA-B10E-A75F23FC7C04}"/>
    <cellStyle name="SAPBEXHLevel1X 3 6 4 6" xfId="13851" xr:uid="{0FBD664C-8C28-4283-BB8C-60D74C9C463E}"/>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3" xfId="17471" xr:uid="{7F8E8377-5DB5-4552-8FBB-81A63F5C9900}"/>
    <cellStyle name="SAPBEXHLevel1X 3 6 5 3" xfId="11287" xr:uid="{683AF9D6-C4D4-47DE-8626-D7AAF3E76B91}"/>
    <cellStyle name="SAPBEXHLevel1X 3 6 5 3 2" xfId="14433" xr:uid="{989E6229-7CD2-407C-B745-F9CAAE89ADB0}"/>
    <cellStyle name="SAPBEXHLevel1X 3 6 5 3 3" xfId="9136" xr:uid="{3909836E-6DB8-4908-8389-1571CC5390DF}"/>
    <cellStyle name="SAPBEXHLevel1X 3 6 5 4" xfId="10010" xr:uid="{F738A55B-BA15-4DFF-8AC4-FA0A34E82D3E}"/>
    <cellStyle name="SAPBEXHLevel1X 3 6 5 5" xfId="13404" xr:uid="{6D204552-7304-4BE3-9680-FAABB8D17C9B}"/>
    <cellStyle name="SAPBEXHLevel1X 3 6 5 6" xfId="13026" xr:uid="{6539AA78-97CD-42E5-B057-FFB9FA0FDBC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3" xfId="17223" xr:uid="{C33122BC-A2FE-4CFE-A630-44C34285C6E5}"/>
    <cellStyle name="SAPBEXHLevel1X 3 6 6 3" xfId="14224" xr:uid="{421C8FB4-B2F4-4D6D-995D-D9092B9F0A0F}"/>
    <cellStyle name="SAPBEXHLevel1X 3 6 6 4" xfId="12944" xr:uid="{FF5804B0-F750-4772-A4D7-C622E75DE680}"/>
    <cellStyle name="SAPBEXHLevel1X 3 6 7" xfId="11658" xr:uid="{FEA1CEA4-DD70-4AB2-83F6-7E907DAA03E9}"/>
    <cellStyle name="SAPBEXHLevel1X 3 6 7 2" xfId="15371" xr:uid="{EC8657F7-2F1A-4037-A1F5-C2C6166A65EB}"/>
    <cellStyle name="SAPBEXHLevel1X 3 6 7 3" xfId="16552" xr:uid="{6FFC0963-446A-484B-BA10-2F6FAA8C60FA}"/>
    <cellStyle name="SAPBEXHLevel1X 3 6 8" xfId="10508" xr:uid="{BC209A05-61F9-4560-B0E6-33400420FED2}"/>
    <cellStyle name="SAPBEXHLevel1X 3 6 8 2" xfId="13768" xr:uid="{BE632189-E334-4DB7-9E46-EECFC56A8B32}"/>
    <cellStyle name="SAPBEXHLevel1X 3 6 8 3" xfId="13692" xr:uid="{71408568-4585-427D-9710-A5477E90CC44}"/>
    <cellStyle name="SAPBEXHLevel1X 3 6 9" xfId="9228" xr:uid="{6A2EECFE-6F05-41FD-BB41-C88A2CF8FBEC}"/>
    <cellStyle name="SAPBEXHLevel1X 3 7" xfId="1847" xr:uid="{19F8B55B-0AB3-4A45-8502-D1ED78F6F5FE}"/>
    <cellStyle name="SAPBEXHLevel1X 3 7 10" xfId="8992" xr:uid="{733D2BFD-8437-4730-B119-148F50EF422A}"/>
    <cellStyle name="SAPBEXHLevel1X 3 7 11" xfId="7340" xr:uid="{B984ED48-066D-4D4D-8CD8-8A1EF255F4D1}"/>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3" xfId="16944" xr:uid="{E1016AD9-CF5C-446E-A9B1-2AFEE41CD2E0}"/>
    <cellStyle name="SAPBEXHLevel1X 3 7 2 3" xfId="10741" xr:uid="{7B51D2D9-685A-46A3-AB61-E0A5C802D777}"/>
    <cellStyle name="SAPBEXHLevel1X 3 7 2 3 2" xfId="13974" xr:uid="{79092F27-DC17-4634-A8AC-AC021EB3607C}"/>
    <cellStyle name="SAPBEXHLevel1X 3 7 2 3 3" xfId="9080" xr:uid="{5C561C7C-7926-4872-B571-5959ADE37DA4}"/>
    <cellStyle name="SAPBEXHLevel1X 3 7 2 4" xfId="9750" xr:uid="{FB82EF0E-A9D9-4E9C-8E46-15E74009192A}"/>
    <cellStyle name="SAPBEXHLevel1X 3 7 2 5" xfId="13184" xr:uid="{6B16122A-8F18-4D76-A893-2754E93BF257}"/>
    <cellStyle name="SAPBEXHLevel1X 3 7 2 6" xfId="13130" xr:uid="{DCE6E104-2C86-41A9-9944-7A4CDA436A26}"/>
    <cellStyle name="SAPBEXHLevel1X 3 7 2 7" xfId="7857" xr:uid="{308CA8C3-F6E3-4AE2-A7FA-6AFA325EB1B7}"/>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3" xfId="17040" xr:uid="{4B2BD91F-DEFE-4BB1-BA32-75762D8AF88E}"/>
    <cellStyle name="SAPBEXHLevel1X 3 7 3 3" xfId="10853" xr:uid="{622072CF-EE7A-4486-89C3-C6A31B2CE41F}"/>
    <cellStyle name="SAPBEXHLevel1X 3 7 3 3 2" xfId="14084" xr:uid="{C31D061F-B5CB-478F-B749-BEEFA99FC934}"/>
    <cellStyle name="SAPBEXHLevel1X 3 7 3 3 3" xfId="14353" xr:uid="{B1EDCB2A-F500-4914-8D17-8B2155027AAE}"/>
    <cellStyle name="SAPBEXHLevel1X 3 7 3 4" xfId="10057" xr:uid="{086BF9E0-5AAE-496E-8F01-D3D6048E4A9B}"/>
    <cellStyle name="SAPBEXHLevel1X 3 7 3 5" xfId="13451" xr:uid="{15159915-4D6E-460C-A186-BBE58A5EB961}"/>
    <cellStyle name="SAPBEXHLevel1X 3 7 3 6" xfId="13024" xr:uid="{2CE082BA-8F55-4575-B497-936B16DED478}"/>
    <cellStyle name="SAPBEXHLevel1X 3 7 3 7" xfId="8164" xr:uid="{705BBCCC-3A93-4FCB-9A67-F230176FC020}"/>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3" xfId="17297" xr:uid="{1B8DE0F5-2A35-4F81-825F-4D371C58957F}"/>
    <cellStyle name="SAPBEXHLevel1X 3 7 4 3" xfId="11111" xr:uid="{41FDBCAA-3652-472D-9434-00CB347328E4}"/>
    <cellStyle name="SAPBEXHLevel1X 3 7 4 3 2" xfId="14298" xr:uid="{4568C89A-92A3-4DD5-B207-F21C372A0644}"/>
    <cellStyle name="SAPBEXHLevel1X 3 7 4 3 3" xfId="9100" xr:uid="{3E7E3A7E-71B2-4763-AA40-6F7BCE609B3C}"/>
    <cellStyle name="SAPBEXHLevel1X 3 7 4 4" xfId="9864" xr:uid="{00FB082D-818E-4513-AD4E-57D3ADE1A576}"/>
    <cellStyle name="SAPBEXHLevel1X 3 7 4 5" xfId="13297" xr:uid="{CF9C1DF0-EC64-41FF-BC4D-17D34EA0C977}"/>
    <cellStyle name="SAPBEXHLevel1X 3 7 4 6" xfId="13708" xr:uid="{E2A2463A-B297-4201-811F-0398A7EC9FEF}"/>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3" xfId="17472" xr:uid="{E52A8DF2-2CD3-4E8B-963B-6FF06A6D80C4}"/>
    <cellStyle name="SAPBEXHLevel1X 3 7 5 3" xfId="11288" xr:uid="{A10606C8-5698-4FF1-A4DC-8CF343068EB9}"/>
    <cellStyle name="SAPBEXHLevel1X 3 7 5 3 2" xfId="14434" xr:uid="{9D791251-4D8F-438B-9C3C-2B943D967992}"/>
    <cellStyle name="SAPBEXHLevel1X 3 7 5 3 3" xfId="9137" xr:uid="{96CEAAF5-9556-42C3-A412-2A30296562F2}"/>
    <cellStyle name="SAPBEXHLevel1X 3 7 5 4" xfId="10011" xr:uid="{5B64DE13-956D-4111-B53D-B2E5F6EA7109}"/>
    <cellStyle name="SAPBEXHLevel1X 3 7 5 5" xfId="13405" xr:uid="{2C832977-F61A-41A6-ADE5-FB2CED269A94}"/>
    <cellStyle name="SAPBEXHLevel1X 3 7 5 6" xfId="14176" xr:uid="{AF0F5193-94A4-4890-A3DE-C61B7C137A8D}"/>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3" xfId="17224" xr:uid="{D10CE182-81F3-481D-972A-3CD6F11A6BD8}"/>
    <cellStyle name="SAPBEXHLevel1X 3 7 6 3" xfId="14225" xr:uid="{263771A6-4B4F-4F47-B7D6-D007AFD5B8FA}"/>
    <cellStyle name="SAPBEXHLevel1X 3 7 6 4" xfId="9097" xr:uid="{28E196AC-AF6E-4F8A-B323-D8FA18E99089}"/>
    <cellStyle name="SAPBEXHLevel1X 3 7 7" xfId="11659" xr:uid="{A293DBC1-8457-4538-B0FA-1FD3A435A795}"/>
    <cellStyle name="SAPBEXHLevel1X 3 7 7 2" xfId="15372" xr:uid="{0E8D94A0-4BEF-46BC-AB18-A8AA486E8A79}"/>
    <cellStyle name="SAPBEXHLevel1X 3 7 7 3" xfId="16553" xr:uid="{B6DDBC72-0430-4A39-9891-02787A059BD8}"/>
    <cellStyle name="SAPBEXHLevel1X 3 7 8" xfId="10509" xr:uid="{7EC42FF9-2659-4070-8E14-6543850343E0}"/>
    <cellStyle name="SAPBEXHLevel1X 3 7 8 2" xfId="13769" xr:uid="{BE0322E1-1E2D-46F5-B1BE-5FE503B3A37F}"/>
    <cellStyle name="SAPBEXHLevel1X 3 7 8 3" xfId="14656" xr:uid="{0F2EFE37-1018-405B-9AC4-1A0966F6A49D}"/>
    <cellStyle name="SAPBEXHLevel1X 3 7 9" xfId="9229" xr:uid="{890E48C7-028B-40E1-B944-72A6C2F127D5}"/>
    <cellStyle name="SAPBEXHLevel1X 3 8" xfId="3445" xr:uid="{9699D750-91CD-4BA3-B7C9-6BDD7A2EDA4C}"/>
    <cellStyle name="SAPBEXHLevel1X 3 8 10" xfId="8993" xr:uid="{7D788E54-92AA-4F8F-9740-72B0390074CF}"/>
    <cellStyle name="SAPBEXHLevel1X 3 8 11" xfId="7341" xr:uid="{952A8F44-A00D-4565-9567-DBB6C40EBC76}"/>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3" xfId="16945" xr:uid="{D11B96D2-8D1D-4356-8F8E-5B8B4E91A4D2}"/>
    <cellStyle name="SAPBEXHLevel1X 3 8 2 3" xfId="10742" xr:uid="{6AC300FA-BA0E-42E7-85A4-9DB3E5464575}"/>
    <cellStyle name="SAPBEXHLevel1X 3 8 2 3 2" xfId="13975" xr:uid="{2457AA71-B129-427B-9B9E-DF36BECEBD67}"/>
    <cellStyle name="SAPBEXHLevel1X 3 8 2 3 3" xfId="9081" xr:uid="{505BCEB5-4F25-4FD3-93C3-8AD8EA08F517}"/>
    <cellStyle name="SAPBEXHLevel1X 3 8 2 4" xfId="9806" xr:uid="{316E0C32-0D21-43DD-A2D8-AA68D43FC250}"/>
    <cellStyle name="SAPBEXHLevel1X 3 8 2 5" xfId="13239" xr:uid="{E929B8D7-4722-456E-A881-1DBC6C0B2D9C}"/>
    <cellStyle name="SAPBEXHLevel1X 3 8 2 6" xfId="14977" xr:uid="{EFE0493B-8F93-48CC-A4C8-DCB3A05F8733}"/>
    <cellStyle name="SAPBEXHLevel1X 3 8 2 7" xfId="7913" xr:uid="{42F25A8C-384D-44F9-9B11-F05D083E0A0C}"/>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3" xfId="17041" xr:uid="{2EF1A51B-7238-43BE-A172-0451D8CCED47}"/>
    <cellStyle name="SAPBEXHLevel1X 3 8 3 3" xfId="10854" xr:uid="{1F47A71F-4095-4BA0-A8E1-837CF320EAB6}"/>
    <cellStyle name="SAPBEXHLevel1X 3 8 3 3 2" xfId="14085" xr:uid="{CB13F663-DFEB-4AA3-8AF0-CDF4138F407A}"/>
    <cellStyle name="SAPBEXHLevel1X 3 8 3 3 3" xfId="15055" xr:uid="{BB2BA0A8-F57E-4258-A5F5-5FA65B31A699}"/>
    <cellStyle name="SAPBEXHLevel1X 3 8 3 4" xfId="10058" xr:uid="{C7B1D8F9-274D-4918-B1E4-E28C2BFBC14B}"/>
    <cellStyle name="SAPBEXHLevel1X 3 8 3 5" xfId="13452" xr:uid="{CF639C23-68C6-45A6-9EAA-AB7B4E8D6B0B}"/>
    <cellStyle name="SAPBEXHLevel1X 3 8 3 6" xfId="14174" xr:uid="{CF84DBCC-E278-469A-AF03-0BC95D97C559}"/>
    <cellStyle name="SAPBEXHLevel1X 3 8 3 7" xfId="8165" xr:uid="{B2CE665F-0A94-4F76-AEC5-7310AE5580BE}"/>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3" xfId="17298" xr:uid="{1140B469-6974-4BDF-BC41-45A5D50EB0B0}"/>
    <cellStyle name="SAPBEXHLevel1X 3 8 4 3" xfId="11112" xr:uid="{E7120964-3D79-4096-B52B-5B9FD1097AF0}"/>
    <cellStyle name="SAPBEXHLevel1X 3 8 4 3 2" xfId="14299" xr:uid="{FAF04BBA-AC4A-463A-9CCE-E125DBBE2D15}"/>
    <cellStyle name="SAPBEXHLevel1X 3 8 4 3 3" xfId="15249" xr:uid="{1C429CEF-0392-45CC-9D9E-FD01F719CB35}"/>
    <cellStyle name="SAPBEXHLevel1X 3 8 4 4" xfId="10114" xr:uid="{96DFB381-5CF7-4FE3-A4EC-88D5C209B165}"/>
    <cellStyle name="SAPBEXHLevel1X 3 8 4 5" xfId="13508" xr:uid="{29A49DDA-7D34-4EFA-B6BF-65F6A2C10F3C}"/>
    <cellStyle name="SAPBEXHLevel1X 3 8 4 6" xfId="13117" xr:uid="{A03311EB-E907-4C41-BA4D-69C4C21C874C}"/>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3" xfId="17473" xr:uid="{F6776D16-5281-4D4B-A7A0-046A1AD00392}"/>
    <cellStyle name="SAPBEXHLevel1X 3 8 5 3" xfId="11289" xr:uid="{9898D44E-E9F1-4B87-9B82-97235AAE8964}"/>
    <cellStyle name="SAPBEXHLevel1X 3 8 5 3 2" xfId="14435" xr:uid="{D425C95C-7FEB-45C6-994E-41ACC1BA18CB}"/>
    <cellStyle name="SAPBEXHLevel1X 3 8 5 3 3" xfId="9138" xr:uid="{35D2BBD9-D1AD-4B1A-BEA8-E38C81968DED}"/>
    <cellStyle name="SAPBEXHLevel1X 3 8 5 4" xfId="10012" xr:uid="{A54F069C-DE77-4117-8E65-579CD348129E}"/>
    <cellStyle name="SAPBEXHLevel1X 3 8 5 5" xfId="13406" xr:uid="{58AC4AF5-7650-401B-9325-35A992F4A239}"/>
    <cellStyle name="SAPBEXHLevel1X 3 8 5 6" xfId="14971" xr:uid="{6D37B5F9-3A77-4A00-8A06-9C4B3117CE62}"/>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3" xfId="17225" xr:uid="{AEBF579A-A16A-4262-8E67-294A245372FC}"/>
    <cellStyle name="SAPBEXHLevel1X 3 8 6 3" xfId="14226" xr:uid="{E15EA2CB-F40B-456D-8E64-B2C49A0CFE33}"/>
    <cellStyle name="SAPBEXHLevel1X 3 8 6 4" xfId="13675" xr:uid="{DFFD84F1-E463-4505-8F1C-FD63A87036F2}"/>
    <cellStyle name="SAPBEXHLevel1X 3 8 7" xfId="11660" xr:uid="{5F9DB3ED-71C6-42AF-AF2F-D025EB203DFA}"/>
    <cellStyle name="SAPBEXHLevel1X 3 8 7 2" xfId="15373" xr:uid="{38553568-5BF4-4984-97C4-B49D7386ADAC}"/>
    <cellStyle name="SAPBEXHLevel1X 3 8 7 3" xfId="16554" xr:uid="{81CEE8BE-7FC2-4691-B658-E618718447FD}"/>
    <cellStyle name="SAPBEXHLevel1X 3 8 8" xfId="10510" xr:uid="{868120A3-2EBA-4E72-939F-396BFF067CBE}"/>
    <cellStyle name="SAPBEXHLevel1X 3 8 8 2" xfId="13770" xr:uid="{24EF8F9E-AE88-440B-A1EB-5934E3B38EFA}"/>
    <cellStyle name="SAPBEXHLevel1X 3 8 8 3" xfId="13347" xr:uid="{936D84E2-016F-4ACC-BAA7-FE8194CB8723}"/>
    <cellStyle name="SAPBEXHLevel1X 3 8 9" xfId="9230" xr:uid="{F18C4EDD-C89D-40EA-938B-D3E25C0A6A44}"/>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3" xfId="16938" xr:uid="{511F68D3-AC8D-448A-8969-C7EC094EB2C2}"/>
    <cellStyle name="SAPBEXHLevel1X 3 9 3" xfId="10735" xr:uid="{8781F396-3509-43F6-8ECE-5FDE194DEB35}"/>
    <cellStyle name="SAPBEXHLevel1X 3 9 3 2" xfId="13968" xr:uid="{4BF0E4F1-774C-4BEA-9B9B-F646806DE9E1}"/>
    <cellStyle name="SAPBEXHLevel1X 3 9 3 3" xfId="13053" xr:uid="{2D15A7AC-CAE0-4E28-A65F-5649FAFF5C39}"/>
    <cellStyle name="SAPBEXHLevel1X 3 9 4" xfId="9811" xr:uid="{D5733442-21B3-4565-BBA4-FF235307B23E}"/>
    <cellStyle name="SAPBEXHLevel1X 3 9 5" xfId="13244" xr:uid="{2C51943B-16B4-4AE7-BAA9-345823958D3B}"/>
    <cellStyle name="SAPBEXHLevel1X 3 9 6" xfId="13081" xr:uid="{57D700C0-61A2-4DCF-A27C-2DFC9F81092A}"/>
    <cellStyle name="SAPBEXHLevel1X 3 9 7" xfId="7918" xr:uid="{09E1AD30-5795-44C6-A27A-E31CE47DE33F}"/>
    <cellStyle name="SAPBEXHLevel1X 4" xfId="980" xr:uid="{55FC7022-7D06-4A46-BE61-D17638D6A3F5}"/>
    <cellStyle name="SAPBEXHLevel1X 4 2" xfId="12137" xr:uid="{269914B9-8D0A-4267-A94D-AF65242D2F22}"/>
    <cellStyle name="SAPBEXHLevel1X 4 2 2" xfId="15540" xr:uid="{DC3D3EE2-E795-4EB0-AB37-EBF6587BB09B}"/>
    <cellStyle name="SAPBEXHLevel1X 4 2 3" xfId="16936" xr:uid="{1C405821-3288-4838-885D-71C736C67AC8}"/>
    <cellStyle name="SAPBEXHLevel1X 4 3" xfId="10733" xr:uid="{B4C30578-3102-44D8-B64B-8B3297D8F99B}"/>
    <cellStyle name="SAPBEXHLevel1X 4 3 2" xfId="13966" xr:uid="{B6BA374D-DBF2-4459-9DFB-0DF0BF2717D8}"/>
    <cellStyle name="SAPBEXHLevel1X 4 3 3" xfId="13559" xr:uid="{139173D5-8641-4B34-899A-3ABF6C1386C1}"/>
    <cellStyle name="SAPBEXHLevel1X 4 4" xfId="9812" xr:uid="{7242D885-5EE3-413C-97FE-E443A4C1D6D9}"/>
    <cellStyle name="SAPBEXHLevel1X 4 5" xfId="13245" xr:uid="{DEA85C73-4B84-4602-AAE9-053358F9BDFD}"/>
    <cellStyle name="SAPBEXHLevel1X 4 6" xfId="14386" xr:uid="{1D1EEFAF-0373-46F9-BE3F-91A92E721E1D}"/>
    <cellStyle name="SAPBEXHLevel1X 4 7" xfId="7919" xr:uid="{6D07FCE3-1EA2-4538-994C-1FC557DF066A}"/>
    <cellStyle name="SAPBEXHLevel1X 5" xfId="1033" xr:uid="{A9FFA2B7-063E-4383-A81E-163DE3FAE881}"/>
    <cellStyle name="SAPBEXHLevel1X 5 2" xfId="12248" xr:uid="{5DA98FB1-FA81-4EE1-A07D-E6C35F93F234}"/>
    <cellStyle name="SAPBEXHLevel1X 5 2 2" xfId="15648" xr:uid="{1642EE75-DFCA-4736-9643-0E9EE41A884B}"/>
    <cellStyle name="SAPBEXHLevel1X 5 2 3" xfId="17032" xr:uid="{3984B1BB-3B6D-4D68-97A2-54754FD9A4E2}"/>
    <cellStyle name="SAPBEXHLevel1X 5 3" xfId="10845" xr:uid="{EE9BFBA8-67F8-4289-9583-F36E1097F579}"/>
    <cellStyle name="SAPBEXHLevel1X 5 3 2" xfId="14076" xr:uid="{B7C8B748-4937-47B3-8913-4F1B5FAF5F40}"/>
    <cellStyle name="SAPBEXHLevel1X 5 3 3" xfId="12999" xr:uid="{D22FF18F-D9E6-4FAB-ABED-84D059B10DE4}"/>
    <cellStyle name="SAPBEXHLevel1X 5 4" xfId="10235" xr:uid="{5349CFC4-1F6A-4D34-8FA6-C2C95280A64A}"/>
    <cellStyle name="SAPBEXHLevel1X 5 5" xfId="13590" xr:uid="{BE388DEC-CA21-4039-81E2-21BF1DB5A5F3}"/>
    <cellStyle name="SAPBEXHLevel1X 5 6" xfId="14745" xr:uid="{F36E366D-97F4-4B86-87B2-7BE95ACFF414}"/>
    <cellStyle name="SAPBEXHLevel1X 5 7" xfId="8344" xr:uid="{49DFB21A-3C11-4613-B55A-D7A4BD4E10E2}"/>
    <cellStyle name="SAPBEXHLevel1X 6" xfId="203" xr:uid="{DE55D5A7-1D7C-46F4-BDF9-A653D24C841F}"/>
    <cellStyle name="SAPBEXHLevel1X 6 2" xfId="1156" xr:uid="{12136D67-97E5-4703-A41C-4B2D58554652}"/>
    <cellStyle name="SAPBEXHLevel1X 6 2 2" xfId="2404" xr:uid="{4A1C6E9C-040B-46B4-88B9-39AAE02C1B46}"/>
    <cellStyle name="SAPBEXHLevel1X 6 2 2 2" xfId="15816" xr:uid="{CE6AE5AD-B56B-4384-B563-EE547E6B2D93}"/>
    <cellStyle name="SAPBEXHLevel1X 6 2 3" xfId="2910" xr:uid="{7AADC001-C59A-4ABB-95CF-35A897E4468C}"/>
    <cellStyle name="SAPBEXHLevel1X 6 2 3 2" xfId="17289" xr:uid="{2524E364-C3A2-4FB2-9EED-2F3DF91EF0DE}"/>
    <cellStyle name="SAPBEXHLevel1X 6 2 4" xfId="3269" xr:uid="{6475D85C-756F-4E35-AFA9-75B78CB7F0F2}"/>
    <cellStyle name="SAPBEXHLevel1X 6 2 5" xfId="3172" xr:uid="{B113E92E-E866-49A5-940C-A259CCAD5905}"/>
    <cellStyle name="SAPBEXHLevel1X 6 2 6" xfId="3793" xr:uid="{096E5284-B4E1-422E-96BD-FB76BE7451C1}"/>
    <cellStyle name="SAPBEXHLevel1X 6 2 7" xfId="4380" xr:uid="{0E824D26-6B88-4C9B-A9F4-2B21F74A76C7}"/>
    <cellStyle name="SAPBEXHLevel1X 6 2 8" xfId="12505" xr:uid="{9C96117D-D864-485D-8DF8-52F8A46000A3}"/>
    <cellStyle name="SAPBEXHLevel1X 6 3" xfId="1550" xr:uid="{D3B858BD-3B32-4687-A87E-C6F6A1A91805}"/>
    <cellStyle name="SAPBEXHLevel1X 6 3 2" xfId="14290" xr:uid="{E9D23C75-3112-4218-8393-A44DB1EF96E3}"/>
    <cellStyle name="SAPBEXHLevel1X 6 3 3" xfId="13543" xr:uid="{59BAAF1F-A69B-4669-9CF5-D33D7C285A26}"/>
    <cellStyle name="SAPBEXHLevel1X 6 3 4" xfId="11103" xr:uid="{F66AB7C6-829D-4EAD-B02B-75376DEE11C1}"/>
    <cellStyle name="SAPBEXHLevel1X 6 4" xfId="2625" xr:uid="{2F351804-6F35-4C6C-B048-F42E733A2330}"/>
    <cellStyle name="SAPBEXHLevel1X 6 4 2" xfId="9774" xr:uid="{F84285BE-27FB-4E6D-BF93-9EFDFDA9E971}"/>
    <cellStyle name="SAPBEXHLevel1X 6 5" xfId="1866" xr:uid="{1961AEAF-DE97-4C75-AF8B-C9652DF99E63}"/>
    <cellStyle name="SAPBEXHLevel1X 6 5 2" xfId="13207" xr:uid="{7F4BD9F3-7498-4160-AA18-B9DF2BBAC34A}"/>
    <cellStyle name="SAPBEXHLevel1X 6 6" xfId="1569" xr:uid="{665CBE53-961D-488A-B200-C3A91F21756B}"/>
    <cellStyle name="SAPBEXHLevel1X 6 6 2" xfId="13586" xr:uid="{CA5A8B61-93FE-4C00-A698-12065657D1D1}"/>
    <cellStyle name="SAPBEXHLevel1X 6 7" xfId="4070" xr:uid="{E9B9DDC5-2DCB-45D5-B678-D927AB539CEB}"/>
    <cellStyle name="SAPBEXHLevel1X 6 8" xfId="4236" xr:uid="{55B29A69-8B46-4B0A-801C-2360E5963B41}"/>
    <cellStyle name="SAPBEXHLevel1X 6 9" xfId="7881" xr:uid="{1FBCA5CA-C8AA-4B86-9106-47588EC6B756}"/>
    <cellStyle name="SAPBEXHLevel1X 7" xfId="1133" xr:uid="{CE463E67-9949-468E-BAFB-D09ED80FDFE3}"/>
    <cellStyle name="SAPBEXHLevel1X 7 2" xfId="2381" xr:uid="{791D5DA6-1CFE-468F-A078-E3EF6397636F}"/>
    <cellStyle name="SAPBEXHLevel1X 7 2 2" xfId="15903" xr:uid="{B1ABDFDF-51C2-4DAB-AECE-426620D67787}"/>
    <cellStyle name="SAPBEXHLevel1X 7 2 3" xfId="17464" xr:uid="{3F9059C2-13FF-46F4-A518-53E6D81C59BE}"/>
    <cellStyle name="SAPBEXHLevel1X 7 2 4" xfId="12689" xr:uid="{E06F56C1-7293-42C0-9E64-67035E098A54}"/>
    <cellStyle name="SAPBEXHLevel1X 7 3" xfId="2887" xr:uid="{281E64A2-BC8B-407C-AC2A-596BC1156D6D}"/>
    <cellStyle name="SAPBEXHLevel1X 7 3 2" xfId="14426" xr:uid="{783A9F3C-D4A5-47FA-9E4C-AA7994A1FF4D}"/>
    <cellStyle name="SAPBEXHLevel1X 7 3 3" xfId="9369" xr:uid="{FD0AA2DD-178E-4D01-9ADC-CC7484D3A7E5}"/>
    <cellStyle name="SAPBEXHLevel1X 7 3 4" xfId="11280" xr:uid="{23DC5963-934B-4445-AACD-E891420FA455}"/>
    <cellStyle name="SAPBEXHLevel1X 7 4" xfId="1804" xr:uid="{4FA77953-5919-4D32-B433-4270224A638D}"/>
    <cellStyle name="SAPBEXHLevel1X 7 4 2" xfId="10306" xr:uid="{158157CB-C6C6-44E3-BF8C-C81D7252F6F5}"/>
    <cellStyle name="SAPBEXHLevel1X 7 5" xfId="2275" xr:uid="{ECEDE255-AB77-4BA3-8235-F2545696BEFF}"/>
    <cellStyle name="SAPBEXHLevel1X 7 5 2" xfId="13662" xr:uid="{6B5FCD03-9DF8-4FA3-A107-3008FA58FEF1}"/>
    <cellStyle name="SAPBEXHLevel1X 7 6" xfId="1955" xr:uid="{F6FD855C-57E5-40EA-8217-10CCD0B8458E}"/>
    <cellStyle name="SAPBEXHLevel1X 7 6 2" xfId="15071" xr:uid="{47F224A4-BB67-4E22-9EB9-7661E32B86F6}"/>
    <cellStyle name="SAPBEXHLevel1X 7 7" xfId="4506" xr:uid="{C68657F1-6D2B-46C2-A4F1-C164FDC0D199}"/>
    <cellStyle name="SAPBEXHLevel1X 7 8" xfId="8416" xr:uid="{6843231C-623B-416C-B9E4-1590ED016895}"/>
    <cellStyle name="SAPBEXHLevel1X 8" xfId="1436" xr:uid="{E030AEAA-40D9-475B-BC52-5F0B1E32DC97}"/>
    <cellStyle name="SAPBEXHLevel1X 8 2" xfId="12433" xr:uid="{269CE932-9206-4F1C-9395-184522C85C7F}"/>
    <cellStyle name="SAPBEXHLevel1X 8 2 2" xfId="15744" xr:uid="{6107DEC5-76D8-43F9-A1CD-B3475A01FD63}"/>
    <cellStyle name="SAPBEXHLevel1X 8 2 3" xfId="17217" xr:uid="{35D232B9-C6B2-4543-B4B3-4A7ACB85A856}"/>
    <cellStyle name="SAPBEXHLevel1X 8 3" xfId="14218" xr:uid="{66F842F3-8B03-45B6-93BF-966E925C08B3}"/>
    <cellStyle name="SAPBEXHLevel1X 8 4" xfId="13547" xr:uid="{0C5CDF99-C8FE-4566-969C-CDD84E23929E}"/>
    <cellStyle name="SAPBEXHLevel1X 8 5" xfId="11031" xr:uid="{17B19DAB-7822-4F2A-B8B9-BF7596BFEB7F}"/>
    <cellStyle name="SAPBEXHLevel1X 9" xfId="2292" xr:uid="{56206DCD-5298-49E3-8F0E-594FB512AE03}"/>
    <cellStyle name="SAPBEXHLevel1X 9 2" xfId="15322" xr:uid="{493669F9-6A02-40DC-BB60-20315183E31B}"/>
    <cellStyle name="SAPBEXHLevel1X 9 3" xfId="16438" xr:uid="{8485DCFD-0F77-4BEB-8E15-DC31E368BD8F}"/>
    <cellStyle name="SAPBEXHLevel1X 9 4" xfId="11534" xr:uid="{DDF88C14-1F00-4B39-AA27-29C7BFA01B0A}"/>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1" xfId="2248" xr:uid="{EDA85556-7983-43DE-99B9-AA29C59B26D3}"/>
    <cellStyle name="SAPBEXHLevel2 11 2" xfId="8994" xr:uid="{23255616-3D24-447F-8AD0-5C240838398E}"/>
    <cellStyle name="SAPBEXHLevel2 12" xfId="2750" xr:uid="{469AE3F0-7016-48C3-9B14-1D3360B6B590}"/>
    <cellStyle name="SAPBEXHLevel2 13" xfId="3913" xr:uid="{48410AFD-ECE1-44FF-9825-BDC8B1FE29BD}"/>
    <cellStyle name="SAPBEXHLevel2 14" xfId="3999" xr:uid="{B18A3FF6-381A-43C2-98C9-7C17B0003462}"/>
    <cellStyle name="SAPBEXHLevel2 15" xfId="4301" xr:uid="{24628115-2F9E-480C-B96E-FF909C0ACABE}"/>
    <cellStyle name="SAPBEXHLevel2 16" xfId="5709" xr:uid="{D9AADCA3-CFBC-4119-8FD4-CE7264408E7F}"/>
    <cellStyle name="SAPBEXHLevel2 17" xfId="5989" xr:uid="{19CF07A3-E0D5-4DB3-8BE1-2DA6C6BE4852}"/>
    <cellStyle name="SAPBEXHLevel2 18" xfId="7342" xr:uid="{188F5289-DBDB-4DF4-8582-FD8071824711}"/>
    <cellStyle name="SAPBEXHLevel2 2" xfId="805" xr:uid="{81CC1D84-E376-4A1A-9167-D58A3ABB68F8}"/>
    <cellStyle name="SAPBEXHLevel2 2 10" xfId="5990" xr:uid="{E0BA8176-CBBA-49ED-A2AA-CE7413FDE25C}"/>
    <cellStyle name="SAPBEXHLevel2 2 10 2" xfId="8995" xr:uid="{66F18A1A-CF3C-42E6-ACF9-BA0CB25F4F7B}"/>
    <cellStyle name="SAPBEXHLevel2 2 11" xfId="7343" xr:uid="{5FABC4A7-AEA4-466C-8785-79C4BABF3BDC}"/>
    <cellStyle name="SAPBEXHLevel2 2 2" xfId="1289" xr:uid="{4102AB36-D7AD-4C7B-B932-0A3E2C72D757}"/>
    <cellStyle name="SAPBEXHLevel2 2 2 2" xfId="2537" xr:uid="{74D1CEC8-87AA-418F-8288-D6F72C212A3D}"/>
    <cellStyle name="SAPBEXHLevel2 2 2 2 2" xfId="15551" xr:uid="{95F3F766-683E-4E1F-B526-80084D972EEE}"/>
    <cellStyle name="SAPBEXHLevel2 2 2 2 3" xfId="16947" xr:uid="{9D81A843-B1BD-4FF2-8D4F-38792A44E37D}"/>
    <cellStyle name="SAPBEXHLevel2 2 2 2 4" xfId="12148" xr:uid="{2AFB0E27-4C9F-4CFA-8274-CAD1779F6224}"/>
    <cellStyle name="SAPBEXHLevel2 2 2 3" xfId="3043" xr:uid="{7A766B0F-D5AB-4006-9D3E-534C7CCDD050}"/>
    <cellStyle name="SAPBEXHLevel2 2 2 3 2" xfId="13977" xr:uid="{BA8664FF-432E-4D9C-910C-212275849100}"/>
    <cellStyle name="SAPBEXHLevel2 2 2 3 3" xfId="9083" xr:uid="{25A4E3BB-9EC8-4644-8F6D-4D88EEBFA05D}"/>
    <cellStyle name="SAPBEXHLevel2 2 2 3 4" xfId="10744" xr:uid="{D572704D-7856-4C45-969D-7F0B499A31BD}"/>
    <cellStyle name="SAPBEXHLevel2 2 2 4" xfId="1451" xr:uid="{6AF041C6-3FF5-4305-BE63-3BAAFAE40A67}"/>
    <cellStyle name="SAPBEXHLevel2 2 2 4 2" xfId="9804" xr:uid="{B2B80107-15A7-4C4A-9488-C62142FBD99E}"/>
    <cellStyle name="SAPBEXHLevel2 2 2 5" xfId="3563" xr:uid="{50C4FEDC-EBD2-487E-A5DF-0C679F38C330}"/>
    <cellStyle name="SAPBEXHLevel2 2 2 5 2" xfId="13237" xr:uid="{75320F95-7961-4679-812B-5B659F8908ED}"/>
    <cellStyle name="SAPBEXHLevel2 2 2 6" xfId="2324" xr:uid="{AD7D6BB1-2757-4C3D-999F-66FAB2333C92}"/>
    <cellStyle name="SAPBEXHLevel2 2 2 6 2" xfId="13031" xr:uid="{3023D439-C84A-4786-846A-00A2ABCD3C5D}"/>
    <cellStyle name="SAPBEXHLevel2 2 2 7" xfId="3843" xr:uid="{BF70CE1A-4597-4A06-9111-8E25C3DF50F2}"/>
    <cellStyle name="SAPBEXHLevel2 2 2 8" xfId="7911" xr:uid="{95C8E90B-1C2A-4986-AE2C-52D296F3D697}"/>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3" xfId="17043" xr:uid="{A2AC637E-F703-4627-AC60-DA9435F4F756}"/>
    <cellStyle name="SAPBEXHLevel2 2 3 3" xfId="10856" xr:uid="{FD8A0BA4-5AC2-4E1A-89BE-5471CFCEC2CE}"/>
    <cellStyle name="SAPBEXHLevel2 2 3 3 2" xfId="14087" xr:uid="{3116085C-EFCA-4F20-9E63-93567D7160F8}"/>
    <cellStyle name="SAPBEXHLevel2 2 3 3 3" xfId="12951" xr:uid="{FF7B34D6-6C71-4B0E-95B7-D93896C64D05}"/>
    <cellStyle name="SAPBEXHLevel2 2 3 4" xfId="10060" xr:uid="{CD2CF53D-54EE-4032-A5F1-53A34D31743F}"/>
    <cellStyle name="SAPBEXHLevel2 2 3 5" xfId="13454" xr:uid="{D6AC8038-B461-4879-B480-41B9B8EBF40D}"/>
    <cellStyle name="SAPBEXHLevel2 2 3 6" xfId="13120" xr:uid="{EFF0F02D-41B6-421B-8408-BE8F3A8FF186}"/>
    <cellStyle name="SAPBEXHLevel2 2 3 7" xfId="8167" xr:uid="{2AC3F582-82C3-4B43-A77A-CD36D1E424DF}"/>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3" xfId="17300" xr:uid="{279F985A-2D6D-4B33-82DE-EE0686BE7788}"/>
    <cellStyle name="SAPBEXHLevel2 2 4 3" xfId="11114" xr:uid="{D96568E3-15B3-4508-8014-951B5CE3D98D}"/>
    <cellStyle name="SAPBEXHLevel2 2 4 3 2" xfId="14301" xr:uid="{E0316853-66EC-4B43-BB0A-B7E69A3575ED}"/>
    <cellStyle name="SAPBEXHLevel2 2 4 3 3" xfId="14630" xr:uid="{FC41F1AD-4513-4E65-95F3-7791F99E755B}"/>
    <cellStyle name="SAPBEXHLevel2 2 4 4" xfId="9863" xr:uid="{DBD67C3C-BE66-459A-8A55-837F100042B8}"/>
    <cellStyle name="SAPBEXHLevel2 2 4 5" xfId="13296" xr:uid="{A3D03956-E657-4533-B6A2-94B8DBA35E02}"/>
    <cellStyle name="SAPBEXHLevel2 2 4 6" xfId="9041" xr:uid="{409A7FC5-58DC-41A7-8FEF-D567B14732CB}"/>
    <cellStyle name="SAPBEXHLevel2 2 4 7" xfId="7970" xr:uid="{DCFDDF53-3F19-4975-86B9-6E3CDE9EF57D}"/>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3" xfId="17475" xr:uid="{7973EC49-5669-4CD5-BBA4-94DE215843EF}"/>
    <cellStyle name="SAPBEXHLevel2 2 5 3" xfId="11291" xr:uid="{AAFA6FA0-E570-478F-B138-C7F1315DE6A8}"/>
    <cellStyle name="SAPBEXHLevel2 2 5 3 2" xfId="14437" xr:uid="{7E4D9B5E-440A-4E1B-9133-1047F426AF33}"/>
    <cellStyle name="SAPBEXHLevel2 2 5 3 3" xfId="9140" xr:uid="{661629F6-6366-4D6A-8A09-7317E2635C64}"/>
    <cellStyle name="SAPBEXHLevel2 2 5 4" xfId="10276" xr:uid="{5121A550-FFFF-4C20-99B3-A595E746243D}"/>
    <cellStyle name="SAPBEXHLevel2 2 5 5" xfId="13632" xr:uid="{B8758EA5-1CB1-4621-A445-C9ACC199B7D0}"/>
    <cellStyle name="SAPBEXHLevel2 2 5 6" xfId="13353" xr:uid="{CC83E481-18C2-4BB0-A27E-B178E1B35FD4}"/>
    <cellStyle name="SAPBEXHLevel2 2 5 7" xfId="8386" xr:uid="{5825606E-6295-48EB-9230-70D26B72B81D}"/>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3" xfId="17226" xr:uid="{165ADF57-C582-41E7-AB37-40866F1C675D}"/>
    <cellStyle name="SAPBEXHLevel2 2 6 3" xfId="14227" xr:uid="{EC45C5DE-5183-4CC6-849D-715587FB76EF}"/>
    <cellStyle name="SAPBEXHLevel2 2 6 4" xfId="14639" xr:uid="{EEAB60B6-98AD-4A00-BE7E-2E668D885172}"/>
    <cellStyle name="SAPBEXHLevel2 2 6 5" xfId="11040" xr:uid="{B9036B8A-FB7A-486A-B6D1-07C56F0F8126}"/>
    <cellStyle name="SAPBEXHLevel2 2 7" xfId="3258" xr:uid="{D00D7EB9-D944-4C26-8AD0-B7D0119C85D6}"/>
    <cellStyle name="SAPBEXHLevel2 2 7 2" xfId="15374" xr:uid="{73301860-7499-46BD-957A-ED34BB0C2446}"/>
    <cellStyle name="SAPBEXHLevel2 2 7 3" xfId="16555" xr:uid="{9E61DCB9-63F5-4B53-A594-C5918302D066}"/>
    <cellStyle name="SAPBEXHLevel2 2 7 4" xfId="11661" xr:uid="{9719CB7C-4E81-445C-80D8-27758162C117}"/>
    <cellStyle name="SAPBEXHLevel2 2 8" xfId="4491" xr:uid="{44044169-7276-43F0-AED5-D66C5302A8A2}"/>
    <cellStyle name="SAPBEXHLevel2 2 8 2" xfId="13772" xr:uid="{B84DF6B1-75C5-4AEF-90C5-868EFE43D9FC}"/>
    <cellStyle name="SAPBEXHLevel2 2 8 3" xfId="15227" xr:uid="{26B9CC68-5782-48DA-98E9-C1F9D0633157}"/>
    <cellStyle name="SAPBEXHLevel2 2 8 4" xfId="10512" xr:uid="{4510AED9-F31D-4340-9B24-00B69DC3502C}"/>
    <cellStyle name="SAPBEXHLevel2 2 9" xfId="5710" xr:uid="{BDE89753-EFF7-4E5F-B31A-C0B0D7C05BAF}"/>
    <cellStyle name="SAPBEXHLevel2 2 9 2" xfId="9232" xr:uid="{6E8FC997-7BE0-43F7-8DF1-53175B61FA2F}"/>
    <cellStyle name="SAPBEXHLevel2 3" xfId="806" xr:uid="{C37D8979-634D-4473-895D-A21B416D445E}"/>
    <cellStyle name="SAPBEXHLevel2 3 2" xfId="1290" xr:uid="{99688F44-67B9-4E61-8CD3-EDC9588EDA2A}"/>
    <cellStyle name="SAPBEXHLevel2 3 2 2" xfId="2538" xr:uid="{F4F6951A-C683-4EBC-AAFC-4290D7402C6B}"/>
    <cellStyle name="SAPBEXHLevel2 3 2 2 2" xfId="14848" xr:uid="{CA5F5E08-5C0F-4F95-8A60-4FA95809F834}"/>
    <cellStyle name="SAPBEXHLevel2 3 2 3" xfId="3044" xr:uid="{9E2F9C1B-8585-4E8F-B429-0159D4AA1163}"/>
    <cellStyle name="SAPBEXHLevel2 3 2 3 2" xfId="15550" xr:uid="{F166BE43-25AD-4B3B-A509-CE3D0C4AC7C1}"/>
    <cellStyle name="SAPBEXHLevel2 3 2 4" xfId="1565" xr:uid="{532425F9-EA8E-4412-96E7-9A8ADDCDC14F}"/>
    <cellStyle name="SAPBEXHLevel2 3 2 4 2" xfId="16946" xr:uid="{A6FBFE22-606F-40CF-B1EC-C5113DD10510}"/>
    <cellStyle name="SAPBEXHLevel2 3 2 5" xfId="1957" xr:uid="{868D5FAE-B8B2-4F5B-8F53-4CDFA8959382}"/>
    <cellStyle name="SAPBEXHLevel2 3 2 6" xfId="3910" xr:uid="{AC8149C6-1D76-4BD9-92F3-DE8169828FAB}"/>
    <cellStyle name="SAPBEXHLevel2 3 2 7" xfId="4074" xr:uid="{DDD0BBE0-2FA3-464A-8DCF-593634CEA782}"/>
    <cellStyle name="SAPBEXHLevel2 3 2 8" xfId="12147" xr:uid="{39093B68-EDF6-4543-8287-204770BEF00E}"/>
    <cellStyle name="SAPBEXHLevel2 3 3" xfId="2085" xr:uid="{AB9224D3-C7AD-4188-8B63-5F6A6612E202}"/>
    <cellStyle name="SAPBEXHLevel2 3 3 2" xfId="13976" xr:uid="{2EBBBB34-B458-45FD-996F-5FFC6FD8F37A}"/>
    <cellStyle name="SAPBEXHLevel2 3 3 3" xfId="9082" xr:uid="{2B49ABD6-4C1C-4DA6-A532-EEB37D0B9D2D}"/>
    <cellStyle name="SAPBEXHLevel2 3 3 4" xfId="10743" xr:uid="{AE856BAA-B900-4E78-9A03-BC35C2DE76D2}"/>
    <cellStyle name="SAPBEXHLevel2 3 4" xfId="1699" xr:uid="{1A8D5911-1DBC-4AF2-8D4F-38DA33ACE22B}"/>
    <cellStyle name="SAPBEXHLevel2 3 4 2" xfId="9805" xr:uid="{085CEB97-A26E-4D73-AC2C-A3D0CB55A7CB}"/>
    <cellStyle name="SAPBEXHLevel2 3 5" xfId="1733" xr:uid="{339AC927-D8F3-40D1-A63B-C731F9C87E89}"/>
    <cellStyle name="SAPBEXHLevel2 3 5 2" xfId="13238" xr:uid="{29BC6EF3-6B78-45E0-836E-9CF387CB92AC}"/>
    <cellStyle name="SAPBEXHLevel2 3 6" xfId="3176" xr:uid="{3A9697B6-8C61-4012-A070-27217E909F0A}"/>
    <cellStyle name="SAPBEXHLevel2 3 6 2" xfId="14181" xr:uid="{6E0B2879-83A1-4655-B958-7C1F8737161F}"/>
    <cellStyle name="SAPBEXHLevel2 3 7" xfId="4014" xr:uid="{32B8568B-4BA5-49B3-9951-D457429D25D4}"/>
    <cellStyle name="SAPBEXHLevel2 3 8" xfId="4488" xr:uid="{1426E90C-391C-44C3-AB92-4498CD77474C}"/>
    <cellStyle name="SAPBEXHLevel2 3 9" xfId="7912" xr:uid="{AEA31B06-80C4-44C3-BABD-2CAF68B8E3FA}"/>
    <cellStyle name="SAPBEXHLevel2 4" xfId="807" xr:uid="{C30B53B2-B7FE-4A5D-9DBD-14E46FBD0461}"/>
    <cellStyle name="SAPBEXHLevel2 4 10" xfId="8166" xr:uid="{DC4BE311-4124-41ED-A66A-66A332173AC6}"/>
    <cellStyle name="SAPBEXHLevel2 4 2" xfId="808" xr:uid="{42476C9E-B55D-4775-86CF-D712E66AD57A}"/>
    <cellStyle name="SAPBEXHLevel2 4 2 2" xfId="1292" xr:uid="{70391527-C2CD-4ABE-B9C9-E532BAC2C76F}"/>
    <cellStyle name="SAPBEXHLevel2 4 2 2 2" xfId="2540" xr:uid="{62B8A620-A8B4-406B-A5C2-082C80DC5526}"/>
    <cellStyle name="SAPBEXHLevel2 4 2 2 3" xfId="3046" xr:uid="{60237D39-4DC0-4A19-B022-77217C245D03}"/>
    <cellStyle name="SAPBEXHLevel2 4 2 2 4" xfId="3201" xr:uid="{15BEDD0A-9B75-4C91-9F2D-ECEA50CE6B46}"/>
    <cellStyle name="SAPBEXHLevel2 4 2 2 5" xfId="1412" xr:uid="{B300E997-EC19-4A9E-A947-AD3531260418}"/>
    <cellStyle name="SAPBEXHLevel2 4 2 2 6" xfId="3421" xr:uid="{326DDDC0-C75A-471D-B5FF-66D641BA68BF}"/>
    <cellStyle name="SAPBEXHLevel2 4 2 2 7" xfId="4212" xr:uid="{7838822B-979F-4070-AEBA-0212322C1C6B}"/>
    <cellStyle name="SAPBEXHLevel2 4 2 2 8" xfId="14910" xr:uid="{6607FF5F-9C1A-49E6-9021-09F5FDBF85AF}"/>
    <cellStyle name="SAPBEXHLevel2 4 2 3" xfId="2087" xr:uid="{1F227AC8-40D0-4495-86CB-1D183AD63DBD}"/>
    <cellStyle name="SAPBEXHLevel2 4 2 3 2" xfId="15658" xr:uid="{0486E821-59BC-4650-A61A-200DBE40757F}"/>
    <cellStyle name="SAPBEXHLevel2 4 2 4" xfId="1460" xr:uid="{96CD2711-35C7-4A36-BB5D-76CEA40090F6}"/>
    <cellStyle name="SAPBEXHLevel2 4 2 4 2" xfId="17042" xr:uid="{9B60E6F5-3FF2-4091-A4C8-AAD5417F8CC3}"/>
    <cellStyle name="SAPBEXHLevel2 4 2 5" xfId="2309" xr:uid="{7EE3581D-D5F8-4286-8D47-79EA5F708FD4}"/>
    <cellStyle name="SAPBEXHLevel2 4 2 6" xfId="2053" xr:uid="{407559B1-F64C-4727-9421-B23C401D29BC}"/>
    <cellStyle name="SAPBEXHLevel2 4 2 7" xfId="1830" xr:uid="{0367A4FB-6547-4044-925B-AD6B62C73C58}"/>
    <cellStyle name="SAPBEXHLevel2 4 2 8" xfId="4414" xr:uid="{BCB70AA5-98E7-471A-B6FB-CC4E115A890C}"/>
    <cellStyle name="SAPBEXHLevel2 4 2 9" xfId="12258" xr:uid="{94A950A6-79C5-4802-8895-BF297FA40FAD}"/>
    <cellStyle name="SAPBEXHLevel2 4 3" xfId="1291" xr:uid="{1EA2C913-A85C-4D01-A9C5-24DE09C28FB2}"/>
    <cellStyle name="SAPBEXHLevel2 4 3 2" xfId="2539" xr:uid="{59FE5207-94B2-4412-8D56-A98CEF7FFF52}"/>
    <cellStyle name="SAPBEXHLevel2 4 3 2 2" xfId="14086" xr:uid="{453B66CF-4ABB-4E4D-951C-FBCB5BEA5EBF}"/>
    <cellStyle name="SAPBEXHLevel2 4 3 3" xfId="3045" xr:uid="{2F317843-47C1-4F0A-808D-1D3B2ECD27AF}"/>
    <cellStyle name="SAPBEXHLevel2 4 3 3 2" xfId="13144" xr:uid="{1603D87D-B34A-498C-BA98-29498587A92A}"/>
    <cellStyle name="SAPBEXHLevel2 4 3 4" xfId="3271" xr:uid="{4B123C50-3B71-489D-A90A-7A639E1A5997}"/>
    <cellStyle name="SAPBEXHLevel2 4 3 5" xfId="3224" xr:uid="{D3FB3647-A855-4880-979D-21E19F542198}"/>
    <cellStyle name="SAPBEXHLevel2 4 3 6" xfId="3398" xr:uid="{2B1D4DBD-99D0-4EE2-B7BE-498A2EB06162}"/>
    <cellStyle name="SAPBEXHLevel2 4 3 7" xfId="3761" xr:uid="{4D6EC568-5FB8-45C0-A8BA-EE0BD7FD47F3}"/>
    <cellStyle name="SAPBEXHLevel2 4 3 8" xfId="10855" xr:uid="{82BEBBB8-EE26-4475-A465-4E0EC7537241}"/>
    <cellStyle name="SAPBEXHLevel2 4 4" xfId="2086" xr:uid="{C165F80C-3194-4183-B147-A2F249B0F62A}"/>
    <cellStyle name="SAPBEXHLevel2 4 4 2" xfId="10059" xr:uid="{EFD6EE7F-CFD7-4BA4-8785-8E3FA8F48CD8}"/>
    <cellStyle name="SAPBEXHLevel2 4 5" xfId="1700" xr:uid="{C2C666FA-43FB-4644-A104-BF4994120852}"/>
    <cellStyle name="SAPBEXHLevel2 4 5 2" xfId="13453" xr:uid="{07318620-24BE-4180-AB06-8234C32EB5D0}"/>
    <cellStyle name="SAPBEXHLevel2 4 6" xfId="3185" xr:uid="{072027B8-E9F6-43FE-A38B-26ED327A3857}"/>
    <cellStyle name="SAPBEXHLevel2 4 6 2" xfId="14969" xr:uid="{646B6D4D-29DF-4424-B89A-8A4BC5CFECDC}"/>
    <cellStyle name="SAPBEXHLevel2 4 7" xfId="2619" xr:uid="{D87A19EF-3E3F-4C67-8D8D-DB43860216C0}"/>
    <cellStyle name="SAPBEXHLevel2 4 8" xfId="3795" xr:uid="{A69643C9-4AEF-4A86-8797-A7660613D894}"/>
    <cellStyle name="SAPBEXHLevel2 4 9" xfId="4196" xr:uid="{5596B490-7B68-4525-86C6-9E3956513F6D}"/>
    <cellStyle name="SAPBEXHLevel2 5" xfId="953" xr:uid="{4F3565F1-DFF5-4A1F-A56C-352BD5DE6953}"/>
    <cellStyle name="SAPBEXHLevel2 5 2" xfId="1361" xr:uid="{6631F11F-A358-4F33-B4EA-03775361FA32}"/>
    <cellStyle name="SAPBEXHLevel2 5 2 2" xfId="2609" xr:uid="{705C0FE3-D3CB-4BB5-953F-4189B24BB86E}"/>
    <cellStyle name="SAPBEXHLevel2 5 2 2 2" xfId="15031" xr:uid="{CE1B8C97-532F-49D8-A752-C7C3AF7FC13B}"/>
    <cellStyle name="SAPBEXHLevel2 5 2 3" xfId="3115" xr:uid="{98A683DE-E621-4A04-9F6E-F24E42829E40}"/>
    <cellStyle name="SAPBEXHLevel2 5 2 3 2" xfId="15826" xr:uid="{4B82B6AD-AEC1-4EF5-B132-FB3603108D24}"/>
    <cellStyle name="SAPBEXHLevel2 5 2 4" xfId="1636" xr:uid="{8B255818-38AA-42F3-88F9-E54A661ED0A1}"/>
    <cellStyle name="SAPBEXHLevel2 5 2 4 2" xfId="17299" xr:uid="{779301CC-40A0-4841-BFFC-08F3638E49C8}"/>
    <cellStyle name="SAPBEXHLevel2 5 2 5" xfId="1809" xr:uid="{3AA806D3-E954-49BF-85EF-BD1DF811B990}"/>
    <cellStyle name="SAPBEXHLevel2 5 2 6" xfId="3738" xr:uid="{98D1EF6A-8D34-41A2-83B1-3B1883408F2F}"/>
    <cellStyle name="SAPBEXHLevel2 5 2 7" xfId="3441" xr:uid="{96FE56FE-D105-4A27-964D-EC38327B3E63}"/>
    <cellStyle name="SAPBEXHLevel2 5 2 8" xfId="12515" xr:uid="{EBEF36F9-741C-4CDF-80F2-959DAE19884A}"/>
    <cellStyle name="SAPBEXHLevel2 5 3" xfId="2221" xr:uid="{0ED3DA26-5131-41F8-86CE-E7EE98E62B23}"/>
    <cellStyle name="SAPBEXHLevel2 5 3 2" xfId="14300" xr:uid="{BB7ABA41-1209-42B2-AA72-68E1453C6FDB}"/>
    <cellStyle name="SAPBEXHLevel2 5 3 3" xfId="15256" xr:uid="{9E16747D-7427-4726-859D-938A3ADD0934}"/>
    <cellStyle name="SAPBEXHLevel2 5 3 4" xfId="11113" xr:uid="{6B38CDBA-E504-40D9-9208-3788C820CE9D}"/>
    <cellStyle name="SAPBEXHLevel2 5 4" xfId="2728" xr:uid="{42EE7EF4-D7F1-4E3C-B1FB-D34DD6C1F76D}"/>
    <cellStyle name="SAPBEXHLevel2 5 4 2" xfId="10113" xr:uid="{483FA187-3C0C-4EFD-AEA1-EF3C96B64026}"/>
    <cellStyle name="SAPBEXHLevel2 5 5" xfId="1513" xr:uid="{485C9ECA-4999-4DFF-A94A-BBC1AE4F4754}"/>
    <cellStyle name="SAPBEXHLevel2 5 5 2" xfId="13507" xr:uid="{4C101D56-2069-4C67-A0E6-38FB38BCE284}"/>
    <cellStyle name="SAPBEXHLevel2 5 6" xfId="3770" xr:uid="{DE290201-D0F8-4D17-86AD-22396B41039A}"/>
    <cellStyle name="SAPBEXHLevel2 5 6 2" xfId="14966" xr:uid="{86AA4D77-914B-408D-81AF-31EF76A72D1D}"/>
    <cellStyle name="SAPBEXHLevel2 5 7" xfId="1432" xr:uid="{605E0C09-DCF9-4B1A-A645-62EEF908E4CF}"/>
    <cellStyle name="SAPBEXHLevel2 5 8" xfId="4256" xr:uid="{F3CB1E7E-657F-4055-A038-18E09A4D112F}"/>
    <cellStyle name="SAPBEXHLevel2 5 9" xfId="8221" xr:uid="{02CA2BFD-1319-4B03-9A1C-4A6A02F5057F}"/>
    <cellStyle name="SAPBEXHLevel2 6" xfId="981" xr:uid="{62F93644-555B-4E78-B806-3F691F0AD159}"/>
    <cellStyle name="SAPBEXHLevel2 6 2" xfId="12699" xr:uid="{EDE93394-C95D-41C0-92A9-5BB475E4B37E}"/>
    <cellStyle name="SAPBEXHLevel2 6 2 2" xfId="15115" xr:uid="{27A890C7-86D8-4C31-99CD-5D7FDB5C4755}"/>
    <cellStyle name="SAPBEXHLevel2 6 2 3" xfId="15913" xr:uid="{B0C014D6-3302-4B1C-8B05-3536C75EB577}"/>
    <cellStyle name="SAPBEXHLevel2 6 2 4" xfId="17474" xr:uid="{CCECBE46-E34E-4634-9ABF-BE768F2478CD}"/>
    <cellStyle name="SAPBEXHLevel2 6 3" xfId="11290" xr:uid="{F8DB783B-64C5-48FC-AE7F-45F10CD29C46}"/>
    <cellStyle name="SAPBEXHLevel2 6 3 2" xfId="14436" xr:uid="{28E41D58-F635-4CA8-B832-7917A2F00652}"/>
    <cellStyle name="SAPBEXHLevel2 6 3 3" xfId="9139" xr:uid="{E14CC1E6-40F8-4A2E-838B-B67F8C6284E2}"/>
    <cellStyle name="SAPBEXHLevel2 6 4" xfId="10244" xr:uid="{2BF2ACB1-D19D-472C-9CC9-4F2702AE7B24}"/>
    <cellStyle name="SAPBEXHLevel2 6 5" xfId="13599" xr:uid="{800DB277-9DA6-452B-A02E-58BD54BE44A0}"/>
    <cellStyle name="SAPBEXHLevel2 6 6" xfId="13355" xr:uid="{0111D780-2F37-445B-8B28-9D0ADB72DD71}"/>
    <cellStyle name="SAPBEXHLevel2 6 7" xfId="8353" xr:uid="{D1EF8AA5-B794-443D-9CE2-9E13A50B8E56}"/>
    <cellStyle name="SAPBEXHLevel2 7" xfId="1032" xr:uid="{AAD638EF-7253-41B3-A51A-765C198EFBBC}"/>
    <cellStyle name="SAPBEXHLevel2 7 2" xfId="15323" xr:uid="{E22CAA3B-6BA2-41EF-BE82-4C73E71F37B4}"/>
    <cellStyle name="SAPBEXHLevel2 7 3" xfId="16439" xr:uid="{E7B2A940-39F3-4748-BB61-C39D0161CAB6}"/>
    <cellStyle name="SAPBEXHLevel2 7 4" xfId="11535" xr:uid="{8ABF9986-6C8A-4F64-8BA7-CACC4F83E837}"/>
    <cellStyle name="SAPBEXHLevel2 8" xfId="268" xr:uid="{46AE0E09-4E5E-4FF3-A151-11FEE505E331}"/>
    <cellStyle name="SAPBEXHLevel2 8 2" xfId="1184" xr:uid="{D60052AF-81A2-4FB6-9095-5CC98F61C830}"/>
    <cellStyle name="SAPBEXHLevel2 8 2 2" xfId="2432" xr:uid="{C8BBD89C-2B00-4F21-849B-541B5C99372C}"/>
    <cellStyle name="SAPBEXHLevel2 8 2 3" xfId="2938" xr:uid="{C950C021-B2F9-4FAA-807B-290DE4178511}"/>
    <cellStyle name="SAPBEXHLevel2 8 2 4" xfId="2864" xr:uid="{4C824049-3E70-453E-8681-9E414AD197AC}"/>
    <cellStyle name="SAPBEXHLevel2 8 2 5" xfId="1893" xr:uid="{046DC8B7-96F5-41AF-8FC1-D107880C8258}"/>
    <cellStyle name="SAPBEXHLevel2 8 2 6" xfId="3957" xr:uid="{919CB827-BA90-4285-8C36-86E02BD465B8}"/>
    <cellStyle name="SAPBEXHLevel2 8 2 7" xfId="4368" xr:uid="{3EAC27FF-6A2C-452C-8AFD-B8D387AFC2C8}"/>
    <cellStyle name="SAPBEXHLevel2 8 2 8" xfId="14698" xr:uid="{0E1F772B-8CDD-48F2-BAA0-2EB229C52B07}"/>
    <cellStyle name="SAPBEXHLevel2 8 3" xfId="1610" xr:uid="{715741F0-8F1F-4FE4-ABB0-AAA8DE064699}"/>
    <cellStyle name="SAPBEXHLevel2 8 3 2" xfId="15421" xr:uid="{C56D5359-0FB6-4B27-8F17-2BBEF2D3DC6F}"/>
    <cellStyle name="SAPBEXHLevel2 8 4" xfId="1928" xr:uid="{049A820B-5650-4598-A5B3-F504C3DA3891}"/>
    <cellStyle name="SAPBEXHLevel2 8 4 2" xfId="16763" xr:uid="{9B327330-4258-4E2A-B55E-1492D4A563BB}"/>
    <cellStyle name="SAPBEXHLevel2 8 5" xfId="1875" xr:uid="{FD31277F-0F01-470E-9BB3-A264B05C1B51}"/>
    <cellStyle name="SAPBEXHLevel2 8 6" xfId="2195" xr:uid="{C8D59384-5E6A-45BB-B64C-36FAAF347E76}"/>
    <cellStyle name="SAPBEXHLevel2 8 7" xfId="4224" xr:uid="{A39EB04C-600C-4A59-B1C1-F7CE7E6AB362}"/>
    <cellStyle name="SAPBEXHLevel2 8 8" xfId="2699" xr:uid="{5FBCC1A3-120B-4F49-B6EA-CBC505F83CB1}"/>
    <cellStyle name="SAPBEXHLevel2 8 9" xfId="11903" xr:uid="{25091099-9761-4E0A-ADCC-26E800219776}"/>
    <cellStyle name="SAPBEXHLevel2 9" xfId="1134" xr:uid="{37E7CD0C-DD50-4F71-AB56-DBEBCE45005B}"/>
    <cellStyle name="SAPBEXHLevel2 9 2" xfId="2382" xr:uid="{6DE72D85-EBB2-48E4-98F8-2B8CC3890F09}"/>
    <cellStyle name="SAPBEXHLevel2 9 2 2" xfId="13771" xr:uid="{3BF9229F-50D3-4D08-87A9-3D906938A8E2}"/>
    <cellStyle name="SAPBEXHLevel2 9 3" xfId="2888" xr:uid="{EF2D6C07-5BD8-4CF0-A30B-8BEFE9003639}"/>
    <cellStyle name="SAPBEXHLevel2 9 3 2" xfId="14588" xr:uid="{30A2CFF5-1DCD-4C6B-BF7A-9F01144696B4}"/>
    <cellStyle name="SAPBEXHLevel2 9 4" xfId="1953" xr:uid="{B5626909-97B3-4F1D-B4BE-3CE65F030863}"/>
    <cellStyle name="SAPBEXHLevel2 9 5" xfId="3975" xr:uid="{9B6F47F8-F2CD-446F-B8EE-C919CB3D42CA}"/>
    <cellStyle name="SAPBEXHLevel2 9 6" xfId="4025" xr:uid="{54E55413-0B07-4E15-99B2-05168DACE4CF}"/>
    <cellStyle name="SAPBEXHLevel2 9 7" xfId="4335" xr:uid="{80252145-712F-49DD-99DF-BBE5EE456C89}"/>
    <cellStyle name="SAPBEXHLevel2 9 8" xfId="10511" xr:uid="{3E16F94C-B5A4-48FC-A07D-048468FA4588}"/>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3" xfId="13011" xr:uid="{1517892B-298C-4657-B874-446401171625}"/>
    <cellStyle name="SAPBEXHLevel2X 10 4" xfId="10513" xr:uid="{37254E80-64A7-4C7A-BE62-BBBFB1962529}"/>
    <cellStyle name="SAPBEXHLevel2X 11" xfId="2816" xr:uid="{D36AFE56-33FE-44C0-AB8F-C10C0065437E}"/>
    <cellStyle name="SAPBEXHLevel2X 11 2" xfId="9233" xr:uid="{E8652E13-B5E3-4099-BA53-ABD6A6B63168}"/>
    <cellStyle name="SAPBEXHLevel2X 12" xfId="4165" xr:uid="{DAE4481C-4EB2-474A-98C4-F4497E2B9046}"/>
    <cellStyle name="SAPBEXHLevel2X 12 2" xfId="8996" xr:uid="{A48982DD-9558-4804-ABD0-6562464A09A6}"/>
    <cellStyle name="SAPBEXHLevel2X 13" xfId="3970" xr:uid="{DE06141E-8735-478B-8280-FAFC1A3508E9}"/>
    <cellStyle name="SAPBEXHLevel2X 14" xfId="5712" xr:uid="{4201E167-28A9-4733-964D-EECE13E8E0AA}"/>
    <cellStyle name="SAPBEXHLevel2X 15" xfId="5991" xr:uid="{997F8B01-3072-43FB-AA43-B46D00B6E6F2}"/>
    <cellStyle name="SAPBEXHLevel2X 16" xfId="7344" xr:uid="{34D7C0A7-AF70-4FF4-A4B6-49DE57CC6065}"/>
    <cellStyle name="SAPBEXHLevel2X 2" xfId="809" xr:uid="{73B3828B-9CA5-42D4-879F-AC356D360909}"/>
    <cellStyle name="SAPBEXHLevel2X 2 10" xfId="5713" xr:uid="{D1A99A70-1B38-433B-87CA-625BB36DF6AA}"/>
    <cellStyle name="SAPBEXHLevel2X 2 10 2" xfId="8997" xr:uid="{F4C91434-89F1-446D-9427-E5CE043B0188}"/>
    <cellStyle name="SAPBEXHLevel2X 2 11" xfId="5992" xr:uid="{7CF887D6-A691-4812-B1BC-B4B6DC4C8E03}"/>
    <cellStyle name="SAPBEXHLevel2X 2 12" xfId="7345" xr:uid="{81865283-9592-4681-9935-23030F91EB8E}"/>
    <cellStyle name="SAPBEXHLevel2X 2 2" xfId="810" xr:uid="{E4B5C48E-9FBB-42B9-BC8D-C90BD2F8FD98}"/>
    <cellStyle name="SAPBEXHLevel2X 2 2 2" xfId="1294" xr:uid="{136718B0-6293-48FC-B423-B8855A80540C}"/>
    <cellStyle name="SAPBEXHLevel2X 2 2 2 2" xfId="2542" xr:uid="{543D15E5-678B-4190-B170-B875DC99BDB5}"/>
    <cellStyle name="SAPBEXHLevel2X 2 2 2 2 2" xfId="15553" xr:uid="{73BDADDE-72F1-4F9D-8E9B-4A2C27795754}"/>
    <cellStyle name="SAPBEXHLevel2X 2 2 2 3" xfId="3048" xr:uid="{230D4738-7441-479C-8453-14DE254C9076}"/>
    <cellStyle name="SAPBEXHLevel2X 2 2 2 3 2" xfId="16949" xr:uid="{D2485684-50DB-4372-A9D2-60E8F45FD233}"/>
    <cellStyle name="SAPBEXHLevel2X 2 2 2 4" xfId="2325" xr:uid="{9EE721BF-3BF5-4CA5-AE83-7EB83F426E5B}"/>
    <cellStyle name="SAPBEXHLevel2X 2 2 2 5" xfId="3250" xr:uid="{C0B9DB2D-7A44-4531-8CF7-A898D5C95BD9}"/>
    <cellStyle name="SAPBEXHLevel2X 2 2 2 6" xfId="4089" xr:uid="{F1688C4F-DB6E-48C6-BE61-E07C37AE722C}"/>
    <cellStyle name="SAPBEXHLevel2X 2 2 2 7" xfId="4041" xr:uid="{8AADCBDE-5DD2-4790-AE94-C0EBE97BD920}"/>
    <cellStyle name="SAPBEXHLevel2X 2 2 2 8" xfId="12150" xr:uid="{E96692CB-EC73-4946-91E2-BBFC1215F8B7}"/>
    <cellStyle name="SAPBEXHLevel2X 2 2 3" xfId="2089" xr:uid="{7DDBCFA1-905A-495D-9A26-C118ED211453}"/>
    <cellStyle name="SAPBEXHLevel2X 2 2 3 2" xfId="13979" xr:uid="{7ECEDA18-6150-4BCB-AA6E-885072CFB41E}"/>
    <cellStyle name="SAPBEXHLevel2X 2 2 3 3" xfId="9085" xr:uid="{1B941792-9BF3-40A9-BE79-B65A14C5E6EA}"/>
    <cellStyle name="SAPBEXHLevel2X 2 2 3 4" xfId="10746" xr:uid="{ACA78882-B3F4-4EE1-90F5-4BBBD3935488}"/>
    <cellStyle name="SAPBEXHLevel2X 2 2 4" xfId="2262" xr:uid="{F4040866-C7A2-4FC6-B767-6689F8BFE634}"/>
    <cellStyle name="SAPBEXHLevel2X 2 2 4 2" xfId="10299" xr:uid="{60AA8429-00C9-473F-8851-0C2DEF219CB8}"/>
    <cellStyle name="SAPBEXHLevel2X 2 2 5" xfId="2859" xr:uid="{FF265A81-3EBC-4E61-91F9-88F8AEBA10A2}"/>
    <cellStyle name="SAPBEXHLevel2X 2 2 5 2" xfId="13655" xr:uid="{B88369E5-D0EF-4884-B784-8865AB0734E4}"/>
    <cellStyle name="SAPBEXHLevel2X 2 2 6" xfId="3919" xr:uid="{F03CD825-F515-43B6-B349-86387F93DB60}"/>
    <cellStyle name="SAPBEXHLevel2X 2 2 6 2" xfId="14961" xr:uid="{04275482-B452-407D-A9DC-3A23CA138C2B}"/>
    <cellStyle name="SAPBEXHLevel2X 2 2 7" xfId="3586" xr:uid="{AE92C91E-9D48-412F-A5FE-C7CDBF7B53AA}"/>
    <cellStyle name="SAPBEXHLevel2X 2 2 8" xfId="2160" xr:uid="{75F4A913-5783-443B-A1AB-49A965F84DEC}"/>
    <cellStyle name="SAPBEXHLevel2X 2 2 9" xfId="8409" xr:uid="{5132CDA9-A6D4-4B0A-B574-0E77AC67B618}"/>
    <cellStyle name="SAPBEXHLevel2X 2 3" xfId="1293" xr:uid="{47BFED2D-DE37-4805-B008-B6592C584D57}"/>
    <cellStyle name="SAPBEXHLevel2X 2 3 2" xfId="2541" xr:uid="{E0954138-43C9-48D6-B9B6-9CA06545CC20}"/>
    <cellStyle name="SAPBEXHLevel2X 2 3 2 2" xfId="15661" xr:uid="{50593224-091C-4D39-A5CC-B6ED5C37A1CD}"/>
    <cellStyle name="SAPBEXHLevel2X 2 3 2 3" xfId="17045" xr:uid="{D6F1D99A-F6D7-43A0-A38D-E90BE35A3841}"/>
    <cellStyle name="SAPBEXHLevel2X 2 3 2 4" xfId="12261" xr:uid="{61442827-F969-4A21-A3CF-F3A4DFC70775}"/>
    <cellStyle name="SAPBEXHLevel2X 2 3 3" xfId="3047" xr:uid="{1A81AD5F-5DA6-434C-A586-345311725820}"/>
    <cellStyle name="SAPBEXHLevel2X 2 3 3 2" xfId="14089" xr:uid="{30792097-8D29-467C-969D-438D5A06B7E8}"/>
    <cellStyle name="SAPBEXHLevel2X 2 3 3 3" xfId="13681" xr:uid="{73BB6648-8556-4785-9D04-654599A0FA3D}"/>
    <cellStyle name="SAPBEXHLevel2X 2 3 3 4" xfId="10858" xr:uid="{BC531988-997C-4CB3-8A84-8A4EA1389F6D}"/>
    <cellStyle name="SAPBEXHLevel2X 2 3 4" xfId="1789" xr:uid="{02B70EAC-188F-4CA7-B413-0077D0181B76}"/>
    <cellStyle name="SAPBEXHLevel2X 2 3 4 2" xfId="10062" xr:uid="{363BE394-C5BC-4331-8BFA-20FB0D9E10EA}"/>
    <cellStyle name="SAPBEXHLevel2X 2 3 5" xfId="1660" xr:uid="{A6EB3296-55D5-4986-81CA-915B8DD8B83E}"/>
    <cellStyle name="SAPBEXHLevel2X 2 3 5 2" xfId="13456" xr:uid="{A8D79AC7-3FB2-4C5A-85DB-87AEB9BF15F9}"/>
    <cellStyle name="SAPBEXHLevel2X 2 3 6" xfId="3735" xr:uid="{D3AEB347-CEA0-489B-A84E-E520F03E34FF}"/>
    <cellStyle name="SAPBEXHLevel2X 2 3 6 2" xfId="13579" xr:uid="{4981EB4A-6374-4315-8E4C-337C9273DB87}"/>
    <cellStyle name="SAPBEXHLevel2X 2 3 7" xfId="4336" xr:uid="{E5F5682E-8C3F-4875-B22B-9A95C3887CA4}"/>
    <cellStyle name="SAPBEXHLevel2X 2 3 8" xfId="8169" xr:uid="{2E80BD06-58FB-4846-B8B6-AE5E81BB2894}"/>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3" xfId="17302" xr:uid="{0FC5F786-8EAA-4A66-9F27-BB0A0EB7D8A5}"/>
    <cellStyle name="SAPBEXHLevel2X 2 4 3" xfId="11116" xr:uid="{A4BA233E-F374-49F1-B066-58940E8A5A6D}"/>
    <cellStyle name="SAPBEXHLevel2X 2 4 3 2" xfId="14303" xr:uid="{6A62E2F3-D9A5-4388-AF60-E30AAD7C56E6}"/>
    <cellStyle name="SAPBEXHLevel2X 2 4 3 3" xfId="15130" xr:uid="{3109DE59-E7D9-4187-89D8-14A12793C119}"/>
    <cellStyle name="SAPBEXHLevel2X 2 4 4" xfId="9862" xr:uid="{5771931D-959A-46BF-BBD3-629E2D493119}"/>
    <cellStyle name="SAPBEXHLevel2X 2 4 5" xfId="13295" xr:uid="{9C234B36-7389-4DBC-9D45-70E2CC8862EF}"/>
    <cellStyle name="SAPBEXHLevel2X 2 4 6" xfId="12979" xr:uid="{E41E58FC-ADDF-4E31-82AE-C3EB231B2F52}"/>
    <cellStyle name="SAPBEXHLevel2X 2 4 7" xfId="7969" xr:uid="{0AFE754A-7F1E-4D2D-961C-57F5AD19A130}"/>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3" xfId="17477" xr:uid="{7694F544-D0B4-4D8F-A572-F527E04268B1}"/>
    <cellStyle name="SAPBEXHLevel2X 2 5 3" xfId="11293" xr:uid="{3ED2B6E3-752A-437B-A03B-2C58255CE4BF}"/>
    <cellStyle name="SAPBEXHLevel2X 2 5 3 2" xfId="14439" xr:uid="{40A66A13-E5AA-4852-BE00-4A1593E9D514}"/>
    <cellStyle name="SAPBEXHLevel2X 2 5 3 3" xfId="9142" xr:uid="{9AD4E595-DDE7-41A6-A56F-6D0E56D891EA}"/>
    <cellStyle name="SAPBEXHLevel2X 2 5 4" xfId="10013" xr:uid="{9483E991-BEB4-46AA-93CD-C73BA5BF6BF4}"/>
    <cellStyle name="SAPBEXHLevel2X 2 5 5" xfId="13407" xr:uid="{F282A692-6B30-4999-A31C-80EBBBAC1287}"/>
    <cellStyle name="SAPBEXHLevel2X 2 5 6" xfId="13122" xr:uid="{B1B59A65-8223-4056-A72C-B1CDE161C9B3}"/>
    <cellStyle name="SAPBEXHLevel2X 2 5 7" xfId="8120" xr:uid="{D3055F61-B3AC-485D-8A03-DB93AE7B1F0A}"/>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3" xfId="17083" xr:uid="{F0E58E97-FB78-41D6-8F83-6CB0A1439798}"/>
    <cellStyle name="SAPBEXHLevel2X 2 6 3" xfId="14126" xr:uid="{06EFD459-4337-4D9D-BCA5-483417A09472}"/>
    <cellStyle name="SAPBEXHLevel2X 2 6 4" xfId="13324" xr:uid="{76191D37-4531-4E0B-B7E0-4EF72AB85DD0}"/>
    <cellStyle name="SAPBEXHLevel2X 2 6 5" xfId="10896" xr:uid="{A72FB557-3028-4929-94A0-B29A73970F7D}"/>
    <cellStyle name="SAPBEXHLevel2X 2 7" xfId="2752" xr:uid="{A44F643E-15A1-4698-B199-41B40A5444DA}"/>
    <cellStyle name="SAPBEXHLevel2X 2 7 2" xfId="15375" xr:uid="{0724A9E9-5C00-4200-9E26-21787FCF8C06}"/>
    <cellStyle name="SAPBEXHLevel2X 2 7 3" xfId="16556" xr:uid="{26E6FE8D-3D70-42EA-BE1C-BBD1C9E8E422}"/>
    <cellStyle name="SAPBEXHLevel2X 2 7 4" xfId="11662" xr:uid="{BB47ED0D-ECBE-4A44-83DA-DDF6805627FD}"/>
    <cellStyle name="SAPBEXHLevel2X 2 8" xfId="3949" xr:uid="{19F431DB-E2DC-4456-9B8E-BEE79B2CD4A9}"/>
    <cellStyle name="SAPBEXHLevel2X 2 8 2" xfId="13774" xr:uid="{09FEC990-4CFA-4497-A813-E3FF72F5B108}"/>
    <cellStyle name="SAPBEXHLevel2X 2 8 3" xfId="14164" xr:uid="{204C7C56-A5EA-40CC-8E25-DD0E9883E2C5}"/>
    <cellStyle name="SAPBEXHLevel2X 2 8 4" xfId="10514" xr:uid="{19693570-6CA7-46C2-A8D4-D635957EE102}"/>
    <cellStyle name="SAPBEXHLevel2X 2 9" xfId="4393" xr:uid="{1EF729B5-9F6D-402F-9698-4CABAC50A226}"/>
    <cellStyle name="SAPBEXHLevel2X 2 9 2" xfId="9234" xr:uid="{09CF8D54-6ED7-4A29-95A3-1FD9F9427497}"/>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3" xfId="17046" xr:uid="{E290F180-6DAA-4F69-A3AD-FF4D06E911D6}"/>
    <cellStyle name="SAPBEXHLevel2X 3 10 3" xfId="10859" xr:uid="{C5410C40-7847-4CFB-A502-0B95CEF62865}"/>
    <cellStyle name="SAPBEXHLevel2X 3 10 3 2" xfId="14090" xr:uid="{A7C9B2DC-DE94-4ADD-84DA-47FDECF4DFDE}"/>
    <cellStyle name="SAPBEXHLevel2X 3 10 3 3" xfId="14644" xr:uid="{D59E56D5-4733-4238-80B9-B77598DA3F78}"/>
    <cellStyle name="SAPBEXHLevel2X 3 10 4" xfId="10063" xr:uid="{E94574C2-8135-4C33-AB61-B087D0F512F3}"/>
    <cellStyle name="SAPBEXHLevel2X 3 10 5" xfId="13457" xr:uid="{620999F7-3840-43E7-9266-B63D42231913}"/>
    <cellStyle name="SAPBEXHLevel2X 3 10 6" xfId="14749" xr:uid="{36B28361-D6C2-4B52-BBD5-376B062671DF}"/>
    <cellStyle name="SAPBEXHLevel2X 3 10 7" xfId="8170" xr:uid="{9216321F-81C0-4109-B786-77844A4F3ED9}"/>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3" xfId="17303" xr:uid="{D8668218-80CB-43D2-BA88-32B6D500919D}"/>
    <cellStyle name="SAPBEXHLevel2X 3 11 3" xfId="11117" xr:uid="{A87BA4C5-50BA-4EDF-B07A-0227ECE63432}"/>
    <cellStyle name="SAPBEXHLevel2X 3 11 3 2" xfId="14304" xr:uid="{5599B398-C191-4F16-871B-826B9B96B24E}"/>
    <cellStyle name="SAPBEXHLevel2X 3 11 3 3" xfId="14488" xr:uid="{A0ADBB39-8D4E-4E6C-A24A-0E6C7B22EF0C}"/>
    <cellStyle name="SAPBEXHLevel2X 3 11 4" xfId="9861" xr:uid="{E596FE73-2791-4D35-9B23-A3AF2E91E502}"/>
    <cellStyle name="SAPBEXHLevel2X 3 11 5" xfId="13294" xr:uid="{90BC2A39-5008-452D-84A3-C8D0BF2DF850}"/>
    <cellStyle name="SAPBEXHLevel2X 3 11 6" xfId="13174" xr:uid="{4F003510-16BE-4C88-8E27-5BB7A256D0F1}"/>
    <cellStyle name="SAPBEXHLevel2X 3 11 7" xfId="7968" xr:uid="{F29FF7AE-A4FF-4B07-95A4-70FD51129CC0}"/>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3" xfId="17478" xr:uid="{0BA4935B-C689-444C-8166-820CF6407AB5}"/>
    <cellStyle name="SAPBEXHLevel2X 3 12 3" xfId="11294" xr:uid="{7C2CEA2D-FFCE-4234-8685-430EC5055C59}"/>
    <cellStyle name="SAPBEXHLevel2X 3 12 3 2" xfId="14440" xr:uid="{DB632119-2A76-49D6-8CAD-7313686CFD96}"/>
    <cellStyle name="SAPBEXHLevel2X 3 12 3 3" xfId="14477" xr:uid="{7390599A-8B89-4342-99F8-B74F38206869}"/>
    <cellStyle name="SAPBEXHLevel2X 3 12 4" xfId="9768" xr:uid="{7FCFB282-F129-45ED-8458-F1BBE18F17F9}"/>
    <cellStyle name="SAPBEXHLevel2X 3 12 5" xfId="13201" xr:uid="{BB55959D-0977-478F-AD3F-67A8CC7EDF63}"/>
    <cellStyle name="SAPBEXHLevel2X 3 12 6" xfId="15138" xr:uid="{2417A120-2C6E-4D46-9946-AFDB182A0387}"/>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3" xfId="17228" xr:uid="{3E56AB8D-B0A2-461C-91B4-4C5B409577B8}"/>
    <cellStyle name="SAPBEXHLevel2X 3 13 3" xfId="14229" xr:uid="{79221CEC-7D9E-41B5-8431-FDE20D5380C5}"/>
    <cellStyle name="SAPBEXHLevel2X 3 13 4" xfId="14571" xr:uid="{E2B02E68-F3A4-4A8B-8B94-B65829BEA136}"/>
    <cellStyle name="SAPBEXHLevel2X 3 14" xfId="11663" xr:uid="{E312A1AB-FB41-46D7-91E5-50CCE80FA867}"/>
    <cellStyle name="SAPBEXHLevel2X 3 14 2" xfId="15376" xr:uid="{46FBDBEF-E969-45D8-8D57-B5870ADB1306}"/>
    <cellStyle name="SAPBEXHLevel2X 3 14 3" xfId="16557" xr:uid="{F664E758-3A56-4B78-9C08-3D4F5C5C5E30}"/>
    <cellStyle name="SAPBEXHLevel2X 3 15" xfId="10515" xr:uid="{43E064BA-F8F9-4693-AB0C-A64C31DE4ED4}"/>
    <cellStyle name="SAPBEXHLevel2X 3 15 2" xfId="13775" xr:uid="{FAFEC29D-E767-4E08-A46B-A28CCA317512}"/>
    <cellStyle name="SAPBEXHLevel2X 3 15 3" xfId="14958" xr:uid="{8F8DD6D0-245C-4CCD-95A2-0D6EBF8FD64F}"/>
    <cellStyle name="SAPBEXHLevel2X 3 16" xfId="9235" xr:uid="{6BE5048D-C4D8-4C97-948D-3D3FBF4EE147}"/>
    <cellStyle name="SAPBEXHLevel2X 3 17" xfId="8998" xr:uid="{2809EC87-F364-437E-95D1-AEC584485D39}"/>
    <cellStyle name="SAPBEXHLevel2X 3 18" xfId="7346" xr:uid="{689326C2-C968-4C8B-B08E-25297383C9A3}"/>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1" xfId="7347" xr:uid="{807B5E04-9C7E-4E94-9BB2-B0FDE4997577}"/>
    <cellStyle name="SAPBEXHLevel2X 3 2 2" xfId="1296" xr:uid="{1FF7AAB9-8B5A-4B4C-A1D9-B658BCD27376}"/>
    <cellStyle name="SAPBEXHLevel2X 3 2 2 2" xfId="2544" xr:uid="{9AB8EC17-4F13-4197-8540-B2BFC4FCF8C7}"/>
    <cellStyle name="SAPBEXHLevel2X 3 2 2 2 2" xfId="15555" xr:uid="{BBF7EE9F-0A5E-49A4-B75C-8B540DBD885A}"/>
    <cellStyle name="SAPBEXHLevel2X 3 2 2 2 3" xfId="16951" xr:uid="{60B35FFA-E1BE-4F90-A164-552C1E63D232}"/>
    <cellStyle name="SAPBEXHLevel2X 3 2 2 2 4" xfId="12152" xr:uid="{2DB3F931-8D34-4930-B345-2E9574A1E5C4}"/>
    <cellStyle name="SAPBEXHLevel2X 3 2 2 3" xfId="3050" xr:uid="{9EB11D6A-3B3A-43EA-8E63-7861B65C18AC}"/>
    <cellStyle name="SAPBEXHLevel2X 3 2 2 3 2" xfId="13981" xr:uid="{A8743DC1-E4A3-4218-816A-D71192039C3E}"/>
    <cellStyle name="SAPBEXHLevel2X 3 2 2 3 3" xfId="9087" xr:uid="{572801F2-F97D-4E7E-AB8E-EE0315528BB0}"/>
    <cellStyle name="SAPBEXHLevel2X 3 2 2 3 4" xfId="10748" xr:uid="{7EE96D04-420F-4525-B644-CF31C0E06AD4}"/>
    <cellStyle name="SAPBEXHLevel2X 3 2 2 4" xfId="2346" xr:uid="{5DFD2060-72E4-4F53-B61F-880F81FF6F10}"/>
    <cellStyle name="SAPBEXHLevel2X 3 2 2 4 2" xfId="9802" xr:uid="{F6E390E6-DC4F-4826-842B-04AA5BB3DF94}"/>
    <cellStyle name="SAPBEXHLevel2X 3 2 2 5" xfId="2771" xr:uid="{AB3B4C84-3542-48DB-956E-15F331F6E651}"/>
    <cellStyle name="SAPBEXHLevel2X 3 2 2 5 2" xfId="13235" xr:uid="{566EFF16-9369-462E-B8BE-C1055BB844A5}"/>
    <cellStyle name="SAPBEXHLevel2X 3 2 2 6" xfId="3628" xr:uid="{6356D166-4C41-4E24-97BB-1A839D707A60}"/>
    <cellStyle name="SAPBEXHLevel2X 3 2 2 6 2" xfId="14497" xr:uid="{D347C722-DB99-4834-B139-A01FD25ED7FC}"/>
    <cellStyle name="SAPBEXHLevel2X 3 2 2 7" xfId="4217" xr:uid="{7F87E91A-4049-46B7-8CED-422DADE30FED}"/>
    <cellStyle name="SAPBEXHLevel2X 3 2 2 8" xfId="7909" xr:uid="{CB869610-DBFE-4806-B5B7-926A16906D47}"/>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3" xfId="17047" xr:uid="{D186C02C-545B-4211-A891-575ECEEA9E86}"/>
    <cellStyle name="SAPBEXHLevel2X 3 2 3 3" xfId="10860" xr:uid="{8E99349E-FB71-4C4D-8960-751E9C7BF989}"/>
    <cellStyle name="SAPBEXHLevel2X 3 2 3 3 2" xfId="14091" xr:uid="{191B9546-5FAB-4491-9F10-C3B4D04F7546}"/>
    <cellStyle name="SAPBEXHLevel2X 3 2 3 3 3" xfId="13326" xr:uid="{36960DFF-0A97-4C39-B422-2BD3C8CBEC9E}"/>
    <cellStyle name="SAPBEXHLevel2X 3 2 3 4" xfId="10064" xr:uid="{FE81CF75-BA32-43D7-9B83-4EE662303366}"/>
    <cellStyle name="SAPBEXHLevel2X 3 2 3 5" xfId="13458" xr:uid="{CE3EAA04-7E60-4BA2-9CF5-18E7C007419C}"/>
    <cellStyle name="SAPBEXHLevel2X 3 2 3 6" xfId="13073" xr:uid="{0F604311-8581-45ED-991A-C0DE11EE204A}"/>
    <cellStyle name="SAPBEXHLevel2X 3 2 3 7" xfId="8171" xr:uid="{48FD14B3-8A30-4323-96A7-3B52D710654C}"/>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3" xfId="17304" xr:uid="{4219AD97-2846-4ADF-8B79-19D145D15D4F}"/>
    <cellStyle name="SAPBEXHLevel2X 3 2 4 3" xfId="11118" xr:uid="{8EADBDFA-9E32-4753-9AD4-82BAD78E0D8C}"/>
    <cellStyle name="SAPBEXHLevel2X 3 2 4 3 2" xfId="14305" xr:uid="{73AAD19F-83E1-4FF6-A18B-7212500711F2}"/>
    <cellStyle name="SAPBEXHLevel2X 3 2 4 3 3" xfId="15129" xr:uid="{16C059C6-D92F-41CB-A88B-96AFC3DA9935}"/>
    <cellStyle name="SAPBEXHLevel2X 3 2 4 4" xfId="9860" xr:uid="{4C8C168D-FBB1-4D53-B896-93BE81F2C387}"/>
    <cellStyle name="SAPBEXHLevel2X 3 2 4 5" xfId="13293" xr:uid="{061390F1-9708-4E01-A9AD-0212B8601E5B}"/>
    <cellStyle name="SAPBEXHLevel2X 3 2 4 6" xfId="15085" xr:uid="{4709C658-2B74-469A-AC37-156027B92A66}"/>
    <cellStyle name="SAPBEXHLevel2X 3 2 4 7" xfId="7967" xr:uid="{421BF7D9-F9F7-4E04-AEF0-71D7BB70DCBC}"/>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3" xfId="17479" xr:uid="{70CEB763-3CE7-466C-A153-74E2AA2AC545}"/>
    <cellStyle name="SAPBEXHLevel2X 3 2 5 3" xfId="11295" xr:uid="{D97CFB17-35FF-4953-924E-2E14BBF04D2D}"/>
    <cellStyle name="SAPBEXHLevel2X 3 2 5 3 2" xfId="14441" xr:uid="{1402FC56-A8A5-4A58-9BA0-1D9B92C7CC14}"/>
    <cellStyle name="SAPBEXHLevel2X 3 2 5 3 3" xfId="9143" xr:uid="{F1AE3258-6175-4104-9ED8-453E45BC21EA}"/>
    <cellStyle name="SAPBEXHLevel2X 3 2 5 4" xfId="10274" xr:uid="{243E69FA-C84C-49E6-87E8-A841158D9F57}"/>
    <cellStyle name="SAPBEXHLevel2X 3 2 5 5" xfId="13630" xr:uid="{267A75FD-4907-4DA0-AF62-9191A47FD515}"/>
    <cellStyle name="SAPBEXHLevel2X 3 2 5 6" xfId="13698" xr:uid="{C6B93156-D483-40BA-8CB5-661A21985A90}"/>
    <cellStyle name="SAPBEXHLevel2X 3 2 5 7" xfId="8384" xr:uid="{9D86A6E4-97C7-4A52-B6C3-066CE39004CF}"/>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3" xfId="17229" xr:uid="{AF287838-B76E-4B15-A268-BC0576E58156}"/>
    <cellStyle name="SAPBEXHLevel2X 3 2 6 3" xfId="14230" xr:uid="{F1EB8EB6-0B91-4091-9F66-E12E036E9BD9}"/>
    <cellStyle name="SAPBEXHLevel2X 3 2 6 4" xfId="15209" xr:uid="{8787DA62-014A-407C-BB56-E062A7DDF300}"/>
    <cellStyle name="SAPBEXHLevel2X 3 2 6 5" xfId="11043" xr:uid="{BBB69FF4-B529-44A8-ACD0-3D327F55339E}"/>
    <cellStyle name="SAPBEXHLevel2X 3 2 7" xfId="1892" xr:uid="{E07502B0-CA3F-4E00-A5F2-CC2F6801FB0C}"/>
    <cellStyle name="SAPBEXHLevel2X 3 2 7 2" xfId="15377" xr:uid="{2C5B6749-099A-4A59-A7CA-BA8A2835D8AE}"/>
    <cellStyle name="SAPBEXHLevel2X 3 2 7 3" xfId="16558" xr:uid="{41DE409B-8549-4C31-9DDF-318D5B235C88}"/>
    <cellStyle name="SAPBEXHLevel2X 3 2 7 4" xfId="11664" xr:uid="{BA2BBEE1-EA5F-476E-A48D-3B907E5B9C25}"/>
    <cellStyle name="SAPBEXHLevel2X 3 2 8" xfId="4292" xr:uid="{10778704-FB05-465A-9B86-DCF4D5D80118}"/>
    <cellStyle name="SAPBEXHLevel2X 3 2 8 2" xfId="13776" xr:uid="{3F7579B2-366A-4DDA-A0C4-7A87410B116C}"/>
    <cellStyle name="SAPBEXHLevel2X 3 2 8 3" xfId="13109" xr:uid="{5406DE9A-206E-4AB8-BEAE-CBB6E2C5D4A9}"/>
    <cellStyle name="SAPBEXHLevel2X 3 2 8 4" xfId="10516" xr:uid="{5B2B7DCB-599A-4F63-A919-31BBC17502AA}"/>
    <cellStyle name="SAPBEXHLevel2X 3 2 9" xfId="5715" xr:uid="{75BEC0F7-1DD5-4BF8-9F80-C57911848BC2}"/>
    <cellStyle name="SAPBEXHLevel2X 3 2 9 2" xfId="9236" xr:uid="{D5425626-2760-44DF-B3DF-2454AD67E5A9}"/>
    <cellStyle name="SAPBEXHLevel2X 3 3" xfId="1295" xr:uid="{91792D7C-3F78-46D7-A5AF-FFC088F98F09}"/>
    <cellStyle name="SAPBEXHLevel2X 3 3 10" xfId="9000" xr:uid="{29BE1D49-5F16-4D5D-BB49-2D059A2F8976}"/>
    <cellStyle name="SAPBEXHLevel2X 3 3 11" xfId="7348" xr:uid="{CACD2D44-A599-4540-AD65-2E847234D9CC}"/>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3" xfId="16952" xr:uid="{69D799BE-D45B-4A98-943A-21A15DA3C54F}"/>
    <cellStyle name="SAPBEXHLevel2X 3 3 2 3" xfId="10749" xr:uid="{2F15C9D3-F6E2-4B79-BB6D-3AAD99CA176F}"/>
    <cellStyle name="SAPBEXHLevel2X 3 3 2 3 2" xfId="13982" xr:uid="{8F1C6CAF-AC0A-4130-88E4-B0126FB8D62B}"/>
    <cellStyle name="SAPBEXHLevel2X 3 3 2 3 3" xfId="9088" xr:uid="{FD39DD3F-2DBE-4993-9E01-5F15D99D609E}"/>
    <cellStyle name="SAPBEXHLevel2X 3 3 2 4" xfId="9801" xr:uid="{2C3D4D6E-C74B-4D81-A6F5-253EAAA0439E}"/>
    <cellStyle name="SAPBEXHLevel2X 3 3 2 5" xfId="13234" xr:uid="{6A0DEA43-0F4A-43AA-ADB4-B3D567AE0C0E}"/>
    <cellStyle name="SAPBEXHLevel2X 3 3 2 6" xfId="13366" xr:uid="{3D788928-391A-4390-B7EB-237984817240}"/>
    <cellStyle name="SAPBEXHLevel2X 3 3 2 7" xfId="7908" xr:uid="{42A128B3-35F8-4A80-B79E-F6B3B9F1279A}"/>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3" xfId="17048" xr:uid="{01AC31E7-2FE3-4FB6-BCF9-79B5BA34B488}"/>
    <cellStyle name="SAPBEXHLevel2X 3 3 3 3" xfId="10861" xr:uid="{D4825A1B-A9E9-4D95-B53D-895E4DA92F64}"/>
    <cellStyle name="SAPBEXHLevel2X 3 3 3 3 2" xfId="14092" xr:uid="{DA9D6E6F-F7BD-4D0E-9B7E-ED27D094BB02}"/>
    <cellStyle name="SAPBEXHLevel2X 3 3 3 3 3" xfId="14575" xr:uid="{1AE37575-1042-46FD-BCA7-80D1F522705F}"/>
    <cellStyle name="SAPBEXHLevel2X 3 3 3 4" xfId="9747" xr:uid="{59035D22-E77D-49D8-B5F3-5B88BF55F78C}"/>
    <cellStyle name="SAPBEXHLevel2X 3 3 3 5" xfId="13183" xr:uid="{1A6D99F5-A33A-4687-A7CC-9B8F4E242622}"/>
    <cellStyle name="SAPBEXHLevel2X 3 3 3 6" xfId="14979" xr:uid="{0F93DC81-5E90-4B2C-BA35-71BF003FC4FA}"/>
    <cellStyle name="SAPBEXHLevel2X 3 3 3 7" xfId="7853" xr:uid="{05B63E98-BF78-4622-9ADE-49B12A82416B}"/>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3" xfId="17305" xr:uid="{94EC7910-32DC-4073-B671-013A0B5ACF42}"/>
    <cellStyle name="SAPBEXHLevel2X 3 3 4 3" xfId="11119" xr:uid="{C2D2FA7A-4631-4FC2-8404-2A98763DB54D}"/>
    <cellStyle name="SAPBEXHLevel2X 3 3 4 3 2" xfId="14306" xr:uid="{4FA511B7-6F1B-4644-AC43-4B9E08C9DA87}"/>
    <cellStyle name="SAPBEXHLevel2X 3 3 4 3 3" xfId="14487" xr:uid="{B1994527-D557-45EB-BD34-E4AA952E235F}"/>
    <cellStyle name="SAPBEXHLevel2X 3 3 4 4" xfId="10095" xr:uid="{8C918662-A75B-428A-80A2-1A4C561E3849}"/>
    <cellStyle name="SAPBEXHLevel2X 3 3 4 5" xfId="13489" xr:uid="{8569CD34-D2AC-49E1-BBA9-5018304EB164}"/>
    <cellStyle name="SAPBEXHLevel2X 3 3 4 6" xfId="14967" xr:uid="{8386A119-C738-4ED7-84C9-C0B8726EB1EC}"/>
    <cellStyle name="SAPBEXHLevel2X 3 3 4 7" xfId="8203" xr:uid="{7E88BD75-914F-417C-A159-69C7FE44E97F}"/>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3" xfId="17480" xr:uid="{591D3358-52ED-4EF7-9956-5039A6D8ECDA}"/>
    <cellStyle name="SAPBEXHLevel2X 3 3 5 3" xfId="11296" xr:uid="{38D00C29-8D05-4DDE-AB7B-BB1EB4F4A5A1}"/>
    <cellStyle name="SAPBEXHLevel2X 3 3 5 3 2" xfId="14442" xr:uid="{B8587971-92D6-4BF5-94FA-0DFC935DA9BA}"/>
    <cellStyle name="SAPBEXHLevel2X 3 3 5 3 3" xfId="14476" xr:uid="{7A4C9720-BD57-4355-B824-82EB760D02DA}"/>
    <cellStyle name="SAPBEXHLevel2X 3 3 5 4" xfId="10014" xr:uid="{EC327AA8-091F-49CC-A57B-41AFE81D3BA9}"/>
    <cellStyle name="SAPBEXHLevel2X 3 3 5 5" xfId="13408" xr:uid="{14120EC9-ED1C-4950-BE2C-2FD1741D455B}"/>
    <cellStyle name="SAPBEXHLevel2X 3 3 5 6" xfId="13856" xr:uid="{F6D7162C-F378-475C-8AF4-56006F23513A}"/>
    <cellStyle name="SAPBEXHLevel2X 3 3 5 7" xfId="8121" xr:uid="{64A8C936-D970-4BC3-ABC7-D3679EED2810}"/>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3" xfId="17230" xr:uid="{4D19F97E-B4E7-4165-8475-F78E1A94D4C5}"/>
    <cellStyle name="SAPBEXHLevel2X 3 3 6 3" xfId="14231" xr:uid="{6D3EB59B-E6C0-48B0-8650-8C5A9EC48846}"/>
    <cellStyle name="SAPBEXHLevel2X 3 3 6 4" xfId="12993" xr:uid="{D21C11FA-A0AB-4DA1-802E-D1A28FDB36F2}"/>
    <cellStyle name="SAPBEXHLevel2X 3 3 6 5" xfId="11044" xr:uid="{6CACF083-5698-472E-A2AD-065D0BA9E342}"/>
    <cellStyle name="SAPBEXHLevel2X 3 3 7" xfId="3595" xr:uid="{23B98355-ABC7-4114-8C21-7A0B68A98201}"/>
    <cellStyle name="SAPBEXHLevel2X 3 3 7 2" xfId="15378" xr:uid="{C33951F9-B56D-4202-A277-00AAEFEBD146}"/>
    <cellStyle name="SAPBEXHLevel2X 3 3 7 3" xfId="16559" xr:uid="{CCB42A89-7E8E-4A6C-8CA0-1B9C0C2F6E28}"/>
    <cellStyle name="SAPBEXHLevel2X 3 3 7 4" xfId="11665" xr:uid="{D0F6E6FA-6A7C-463E-9A41-719CA33D41C2}"/>
    <cellStyle name="SAPBEXHLevel2X 3 3 8" xfId="5716" xr:uid="{0D88E4A0-DFB8-4733-A8A3-0F54002AF3CC}"/>
    <cellStyle name="SAPBEXHLevel2X 3 3 8 2" xfId="13777" xr:uid="{FEC087F3-AA6D-49BA-9DD1-891EC43913B8}"/>
    <cellStyle name="SAPBEXHLevel2X 3 3 8 3" xfId="9060" xr:uid="{DCC28C2A-719E-407F-8FD7-27141F51F634}"/>
    <cellStyle name="SAPBEXHLevel2X 3 3 8 4" xfId="10517" xr:uid="{3876BF06-3963-4D4C-84B0-31F5BC6FA6F1}"/>
    <cellStyle name="SAPBEXHLevel2X 3 3 9" xfId="5995" xr:uid="{DAC22720-B28B-4D10-90F4-247B48CD49AB}"/>
    <cellStyle name="SAPBEXHLevel2X 3 3 9 2" xfId="9237" xr:uid="{8D077905-EA7B-4CB9-880E-E28AEDE43EF6}"/>
    <cellStyle name="SAPBEXHLevel2X 3 4" xfId="2090" xr:uid="{C9B4DD6C-C2B3-4148-990C-FBA250971612}"/>
    <cellStyle name="SAPBEXHLevel2X 3 4 10" xfId="9001" xr:uid="{A455BBB1-6008-4737-8C12-BB7359DE71D1}"/>
    <cellStyle name="SAPBEXHLevel2X 3 4 11" xfId="7349" xr:uid="{97981489-7B05-4855-9B88-4B06D0981EDC}"/>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3" xfId="16953" xr:uid="{14B0F103-417F-4FF5-8D80-968B11B6A1F1}"/>
    <cellStyle name="SAPBEXHLevel2X 3 4 2 3" xfId="10750" xr:uid="{6D43262C-8295-48F0-A4E2-6D75A81DC83C}"/>
    <cellStyle name="SAPBEXHLevel2X 3 4 2 3 2" xfId="13983" xr:uid="{B393142E-C722-496B-A501-989117D98B6F}"/>
    <cellStyle name="SAPBEXHLevel2X 3 4 2 3 3" xfId="13686" xr:uid="{0B0A9CCF-182A-492E-AD6B-F59DB1C4F759}"/>
    <cellStyle name="SAPBEXHLevel2X 3 4 2 4" xfId="9800" xr:uid="{306E4362-8EE6-4A91-9309-6F53EF1E7793}"/>
    <cellStyle name="SAPBEXHLevel2X 3 4 2 5" xfId="13233" xr:uid="{752C75D3-0CE8-4AD5-B5F2-DE615CF7D008}"/>
    <cellStyle name="SAPBEXHLevel2X 3 4 2 6" xfId="14674" xr:uid="{1FFF890B-66F4-4CC4-9D93-95BAE8CC1CCA}"/>
    <cellStyle name="SAPBEXHLevel2X 3 4 2 7" xfId="7907" xr:uid="{4D25CCD7-AEDF-46F1-8D06-935F14471731}"/>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3" xfId="17049" xr:uid="{41FA20E2-4BB6-46DD-865B-430D2F3323CD}"/>
    <cellStyle name="SAPBEXHLevel2X 3 4 3 3" xfId="10862" xr:uid="{FC0861D6-1F46-49A6-AB0C-F6CE75FCEC76}"/>
    <cellStyle name="SAPBEXHLevel2X 3 4 3 3 2" xfId="14093" xr:uid="{16C9D659-DF16-41EC-955C-6B472BFD0A15}"/>
    <cellStyle name="SAPBEXHLevel2X 3 4 3 3 3" xfId="15214" xr:uid="{928DBCAF-3603-4C6B-A00C-7E8A37BEADB0}"/>
    <cellStyle name="SAPBEXHLevel2X 3 4 3 4" xfId="10065" xr:uid="{CA9133BC-1A7F-482D-B38B-85C6854BFEB7}"/>
    <cellStyle name="SAPBEXHLevel2X 3 4 3 5" xfId="13459" xr:uid="{C56A915C-8CFA-4727-9FB0-8155374EE590}"/>
    <cellStyle name="SAPBEXHLevel2X 3 4 3 6" xfId="14378" xr:uid="{E263A1C0-86CD-4416-B0B8-145673EFB72B}"/>
    <cellStyle name="SAPBEXHLevel2X 3 4 3 7" xfId="8172" xr:uid="{DFE9534E-8A43-49D7-B669-23263F348C79}"/>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3" xfId="17306" xr:uid="{750654DD-D814-4445-A36E-BD9E5B9364AD}"/>
    <cellStyle name="SAPBEXHLevel2X 3 4 4 3" xfId="11120" xr:uid="{1BF30A3F-58C1-4036-AC1F-79031078D344}"/>
    <cellStyle name="SAPBEXHLevel2X 3 4 4 3 2" xfId="14307" xr:uid="{3A5C408C-0793-4F1D-9AAC-A227927FEE87}"/>
    <cellStyle name="SAPBEXHLevel2X 3 4 4 3 3" xfId="15250" xr:uid="{18CB1274-5889-4FF4-984F-962AA9D7D828}"/>
    <cellStyle name="SAPBEXHLevel2X 3 4 4 4" xfId="9859" xr:uid="{3F75A7CD-6F1A-4FC1-99A7-1E256990BED4}"/>
    <cellStyle name="SAPBEXHLevel2X 3 4 4 5" xfId="13292" xr:uid="{853D52E5-6171-4554-8700-E9EAC16C5D42}"/>
    <cellStyle name="SAPBEXHLevel2X 3 4 4 6" xfId="14384" xr:uid="{D970354F-238F-48D6-B5FB-52427276A438}"/>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3" xfId="17481" xr:uid="{7DA09D30-80A1-4659-9621-DDD4B13C5EE7}"/>
    <cellStyle name="SAPBEXHLevel2X 3 4 5 3" xfId="11297" xr:uid="{EA5A4DAB-0E59-45AE-BD89-C6FE3DEAAE8C}"/>
    <cellStyle name="SAPBEXHLevel2X 3 4 5 3 2" xfId="14443" xr:uid="{15231CD1-414C-446E-9ACF-7A9F31B0B022}"/>
    <cellStyle name="SAPBEXHLevel2X 3 4 5 3 3" xfId="9144" xr:uid="{274CCC7D-D7E0-41CE-BA82-F24FD94864F4}"/>
    <cellStyle name="SAPBEXHLevel2X 3 4 5 4" xfId="10098" xr:uid="{740A9A3A-9F3A-4C80-97B2-67D3CB001A3F}"/>
    <cellStyle name="SAPBEXHLevel2X 3 4 5 5" xfId="13492" xr:uid="{B9799F3F-BD4F-48DC-A559-7D1DF9BC4F1C}"/>
    <cellStyle name="SAPBEXHLevel2X 3 4 5 6" xfId="13577" xr:uid="{A9C20225-E81D-4A56-BDAD-DB7829FBA9EC}"/>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3" xfId="17231" xr:uid="{F724C392-729B-44C8-9F74-DF503EB6729E}"/>
    <cellStyle name="SAPBEXHLevel2X 3 4 6 3" xfId="14232" xr:uid="{A6DFD26C-E59D-4CC7-979E-9D4FE7811791}"/>
    <cellStyle name="SAPBEXHLevel2X 3 4 6 4" xfId="14145" xr:uid="{35AC9658-92AD-4183-8DD1-86AECD6FCD15}"/>
    <cellStyle name="SAPBEXHLevel2X 3 4 7" xfId="11666" xr:uid="{D62BF62C-E5A9-45B9-BA07-00BCEA5AE777}"/>
    <cellStyle name="SAPBEXHLevel2X 3 4 7 2" xfId="15379" xr:uid="{81A724E9-2546-430D-AC7F-F177677C2C1A}"/>
    <cellStyle name="SAPBEXHLevel2X 3 4 7 3" xfId="16560" xr:uid="{F5E21979-50F4-4A95-9C27-742EFD66D2E5}"/>
    <cellStyle name="SAPBEXHLevel2X 3 4 8" xfId="10518" xr:uid="{289B513F-68BA-4E87-9F49-A617ACDBDEFE}"/>
    <cellStyle name="SAPBEXHLevel2X 3 4 8 2" xfId="13778" xr:uid="{8F36A7B0-D133-4953-8B3F-876D2958FEDB}"/>
    <cellStyle name="SAPBEXHLevel2X 3 4 8 3" xfId="9061" xr:uid="{FC555F61-EF29-4F0F-AAA7-820E3E0FE616}"/>
    <cellStyle name="SAPBEXHLevel2X 3 4 9" xfId="9238" xr:uid="{D88A36BF-867A-4A7A-978F-4A66CA047CAE}"/>
    <cellStyle name="SAPBEXHLevel2X 3 5" xfId="2181" xr:uid="{DE48688E-D965-4575-BD72-91E337BDB475}"/>
    <cellStyle name="SAPBEXHLevel2X 3 5 10" xfId="9002" xr:uid="{AB7BEBB7-2846-418F-BE82-189EDA096C33}"/>
    <cellStyle name="SAPBEXHLevel2X 3 5 11" xfId="7350" xr:uid="{7519C72D-330D-4723-B2DB-1B024623D2DE}"/>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3" xfId="16954" xr:uid="{CF201233-A9E8-419B-A84D-453058B3EEAB}"/>
    <cellStyle name="SAPBEXHLevel2X 3 5 2 3" xfId="10751" xr:uid="{D834A8B2-811F-4261-A5BD-120B32C4F6C4}"/>
    <cellStyle name="SAPBEXHLevel2X 3 5 2 3 2" xfId="13984" xr:uid="{3066E558-9C3E-4B91-BF36-C61B571A79A5}"/>
    <cellStyle name="SAPBEXHLevel2X 3 5 2 3 3" xfId="14649" xr:uid="{84AB451B-AAB9-48D0-99EB-45391FB95EE4}"/>
    <cellStyle name="SAPBEXHLevel2X 3 5 2 4" xfId="9799" xr:uid="{77E4CEB1-9D1A-47A8-8FF1-1D16E4113430}"/>
    <cellStyle name="SAPBEXHLevel2X 3 5 2 5" xfId="13232" xr:uid="{9F220C8A-9195-4DAC-B1E2-EF4C1F99D792}"/>
    <cellStyle name="SAPBEXHLevel2X 3 5 2 6" xfId="13712" xr:uid="{7A8326A6-0898-4E1A-B777-BE9EAE02D79D}"/>
    <cellStyle name="SAPBEXHLevel2X 3 5 2 7" xfId="7906" xr:uid="{549C7E22-9F59-40D7-AEA6-36483DC7265D}"/>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3" xfId="17050" xr:uid="{159DF888-CD3A-41AA-95EF-095D940EE6C6}"/>
    <cellStyle name="SAPBEXHLevel2X 3 5 3 3" xfId="10863" xr:uid="{2970AA9A-B9DB-4904-989F-86238EA65C49}"/>
    <cellStyle name="SAPBEXHLevel2X 3 5 3 3 2" xfId="14094" xr:uid="{71D7BE4E-C163-497B-A62B-35537124DE25}"/>
    <cellStyle name="SAPBEXHLevel2X 3 5 3 3 3" xfId="12998" xr:uid="{641A6AA4-88FD-4D54-8F7A-E4D2A8A09D5D}"/>
    <cellStyle name="SAPBEXHLevel2X 3 5 3 4" xfId="10066" xr:uid="{A2E2A34B-EDE6-4601-A25E-A4F0F0670C7B}"/>
    <cellStyle name="SAPBEXHLevel2X 3 5 3 5" xfId="13460" xr:uid="{783D8C0A-E936-449B-87A2-58B133EA8AD7}"/>
    <cellStyle name="SAPBEXHLevel2X 3 5 3 6" xfId="15079" xr:uid="{5E79B1A1-3611-4BEB-A320-84FD0D1F3EAB}"/>
    <cellStyle name="SAPBEXHLevel2X 3 5 3 7" xfId="8173" xr:uid="{5FF2077B-0C86-4667-89FC-F1826E38EE00}"/>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3" xfId="17307" xr:uid="{39EFB8FE-AB7F-43CF-880A-5C44355812EF}"/>
    <cellStyle name="SAPBEXHLevel2X 3 5 4 3" xfId="11121" xr:uid="{575E6ABE-1717-414E-9CE2-D7E21EA426D4}"/>
    <cellStyle name="SAPBEXHLevel2X 3 5 4 3 2" xfId="14308" xr:uid="{B1003309-ED8B-4175-9696-5E0710BE5A97}"/>
    <cellStyle name="SAPBEXHLevel2X 3 5 4 3 3" xfId="14624" xr:uid="{D058B23B-8C1D-4955-8ED9-E55A88FB0A01}"/>
    <cellStyle name="SAPBEXHLevel2X 3 5 4 4" xfId="9858" xr:uid="{324F85C7-B01A-4C58-B16E-D182589F1A62}"/>
    <cellStyle name="SAPBEXHLevel2X 3 5 4 5" xfId="13291" xr:uid="{5561310F-233B-4E35-9058-BDDAAE9697FB}"/>
    <cellStyle name="SAPBEXHLevel2X 3 5 4 6" xfId="13079" xr:uid="{39ABEA80-9322-4529-9084-68C1403262F2}"/>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3" xfId="17482" xr:uid="{EC1B0446-8568-46B5-BF5B-883131DBADB4}"/>
    <cellStyle name="SAPBEXHLevel2X 3 5 5 3" xfId="11298" xr:uid="{36A668FA-37BF-4192-8130-1578DB5DD76A}"/>
    <cellStyle name="SAPBEXHLevel2X 3 5 5 3 2" xfId="14444" xr:uid="{5FB5A9FE-BD06-492C-B48C-917322374F11}"/>
    <cellStyle name="SAPBEXHLevel2X 3 5 5 3 3" xfId="9145" xr:uid="{6B5A5661-B84A-4B30-A7EE-A908B0132913}"/>
    <cellStyle name="SAPBEXHLevel2X 3 5 5 4" xfId="10302" xr:uid="{E10929EB-02F7-4A16-A124-4DF7B705BD70}"/>
    <cellStyle name="SAPBEXHLevel2X 3 5 5 5" xfId="13658" xr:uid="{6CF9B806-186E-4F2A-9021-5644562A4B1F}"/>
    <cellStyle name="SAPBEXHLevel2X 3 5 5 6" xfId="13571" xr:uid="{67BF218B-0863-4ADC-80C2-7E79A2590D45}"/>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3" xfId="17232" xr:uid="{D4A202CF-8A5A-4956-951E-C2FDB338F98A}"/>
    <cellStyle name="SAPBEXHLevel2X 3 5 6 3" xfId="14233" xr:uid="{F9C2F415-9B0F-4D79-A944-63025051466C}"/>
    <cellStyle name="SAPBEXHLevel2X 3 5 6 4" xfId="14939" xr:uid="{1E456BAB-5951-4CFD-9EFE-5F78E8A704FD}"/>
    <cellStyle name="SAPBEXHLevel2X 3 5 7" xfId="11667" xr:uid="{BDD2DD55-348B-449B-89F6-F3DE06052B37}"/>
    <cellStyle name="SAPBEXHLevel2X 3 5 7 2" xfId="15380" xr:uid="{061D619B-4AB7-4E48-9019-E133BF99BAA1}"/>
    <cellStyle name="SAPBEXHLevel2X 3 5 7 3" xfId="16561" xr:uid="{327837CB-298F-414D-AB63-C0780CAC2E25}"/>
    <cellStyle name="SAPBEXHLevel2X 3 5 8" xfId="10519" xr:uid="{8D285DBF-299E-4DE6-9585-2F1B49FE32F0}"/>
    <cellStyle name="SAPBEXHLevel2X 3 5 8 2" xfId="13779" xr:uid="{372947C9-36CE-41AC-B494-7DDCB66D6CC3}"/>
    <cellStyle name="SAPBEXHLevel2X 3 5 8 3" xfId="13678" xr:uid="{5222CC48-38DF-494D-85E9-2906339BD5DF}"/>
    <cellStyle name="SAPBEXHLevel2X 3 5 9" xfId="9239" xr:uid="{A954FC5D-63C2-4294-A8C5-D53D374DEAE5}"/>
    <cellStyle name="SAPBEXHLevel2X 3 6" xfId="1635" xr:uid="{6C576DB1-D2F7-454A-9A91-2FD517C884B6}"/>
    <cellStyle name="SAPBEXHLevel2X 3 6 10" xfId="9003" xr:uid="{6626B799-DCA2-461A-876A-A99BD8826B37}"/>
    <cellStyle name="SAPBEXHLevel2X 3 6 11" xfId="7351" xr:uid="{2EB82BDB-BAEA-4AAC-8FF7-1013E13BD1D9}"/>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3" xfId="16955" xr:uid="{C74C662D-67B6-4E3C-BB49-7A84118C1522}"/>
    <cellStyle name="SAPBEXHLevel2X 3 6 2 3" xfId="10752" xr:uid="{AF847BC3-65FE-443D-A4C1-5A7B5C91040B}"/>
    <cellStyle name="SAPBEXHLevel2X 3 6 2 3 2" xfId="13985" xr:uid="{2CFCC6BB-4650-4DBC-95F1-65151361273D}"/>
    <cellStyle name="SAPBEXHLevel2X 3 6 2 3 3" xfId="13332" xr:uid="{4C977CE8-C0B1-4BAD-9EE5-1C9DA377BEAE}"/>
    <cellStyle name="SAPBEXHLevel2X 3 6 2 4" xfId="9798" xr:uid="{766C5709-BD5B-45FF-A2DF-DB5FE85DCAB3}"/>
    <cellStyle name="SAPBEXHLevel2X 3 6 2 5" xfId="13231" xr:uid="{0FF12360-73C5-4546-9444-65512F51E4CB}"/>
    <cellStyle name="SAPBEXHLevel2X 3 6 2 6" xfId="9037" xr:uid="{47052506-1A70-4062-8AAC-1A466226AA05}"/>
    <cellStyle name="SAPBEXHLevel2X 3 6 2 7" xfId="7905" xr:uid="{819EAC62-D771-4706-913D-0F10B916C5DF}"/>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3" xfId="17051" xr:uid="{AA3EEF0C-C78A-428A-8994-E514B70D82DA}"/>
    <cellStyle name="SAPBEXHLevel2X 3 6 3 3" xfId="10864" xr:uid="{E366B327-846D-4B23-B453-F4F4BE17976C}"/>
    <cellStyle name="SAPBEXHLevel2X 3 6 3 3 2" xfId="14095" xr:uid="{889D077A-5FAF-4209-BF55-D6A12BC3E967}"/>
    <cellStyle name="SAPBEXHLevel2X 3 6 3 3 3" xfId="14151" xr:uid="{CC28B149-2B37-4464-A621-B340777EC19C}"/>
    <cellStyle name="SAPBEXHLevel2X 3 6 3 4" xfId="10067" xr:uid="{489677B2-7928-4D4E-87E7-CB8A84324891}"/>
    <cellStyle name="SAPBEXHLevel2X 3 6 3 5" xfId="13461" xr:uid="{6420839D-8A7F-4F14-91E2-D587D94BC71E}"/>
    <cellStyle name="SAPBEXHLevel2X 3 6 3 6" xfId="13169" xr:uid="{39A63A37-227D-4538-B72C-4A3FA3942E09}"/>
    <cellStyle name="SAPBEXHLevel2X 3 6 3 7" xfId="8174" xr:uid="{CA495EE5-0F5D-45D9-A7FA-236C29734BFC}"/>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3" xfId="17308" xr:uid="{FA195A9F-FAE8-4AF7-B5A6-C8DD2AD54AD2}"/>
    <cellStyle name="SAPBEXHLevel2X 3 6 4 3" xfId="11122" xr:uid="{513DE2A5-BDC9-49F8-AB3F-82DE8D540819}"/>
    <cellStyle name="SAPBEXHLevel2X 3 6 4 3 2" xfId="14309" xr:uid="{63B02722-4EC2-4F34-92B1-3EAABE4212AE}"/>
    <cellStyle name="SAPBEXHLevel2X 3 6 4 3 3" xfId="14921" xr:uid="{76F7DC0B-F736-4BC9-9787-1161FC8B8913}"/>
    <cellStyle name="SAPBEXHLevel2X 3 6 4 4" xfId="9857" xr:uid="{95C4EE0D-FE14-4749-9F26-ED99178D6EAB}"/>
    <cellStyle name="SAPBEXHLevel2X 3 6 4 5" xfId="13290" xr:uid="{B348947C-6A46-49B2-846A-42D37DA91CED}"/>
    <cellStyle name="SAPBEXHLevel2X 3 6 4 6" xfId="14755" xr:uid="{C613326A-AEDC-483E-8F3C-FDA3B8B9E49F}"/>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3" xfId="17483" xr:uid="{14F0F792-D9C9-43F6-9C76-3C321A0BA8CF}"/>
    <cellStyle name="SAPBEXHLevel2X 3 6 5 3" xfId="11299" xr:uid="{E96EB179-5595-4101-BDFC-DA01B76FB0C0}"/>
    <cellStyle name="SAPBEXHLevel2X 3 6 5 3 2" xfId="14445" xr:uid="{817C82CF-9713-466F-A9DC-DD027DD630A7}"/>
    <cellStyle name="SAPBEXHLevel2X 3 6 5 3 3" xfId="9146" xr:uid="{4BD79151-24E2-436F-B56E-B6CA7DAF4764}"/>
    <cellStyle name="SAPBEXHLevel2X 3 6 5 4" xfId="10273" xr:uid="{23B3E6A1-0764-4388-82E4-80B501D4D33C}"/>
    <cellStyle name="SAPBEXHLevel2X 3 6 5 5" xfId="13629" xr:uid="{931524EC-D66A-441B-AF7D-998C389938F0}"/>
    <cellStyle name="SAPBEXHLevel2X 3 6 5 6" xfId="12963" xr:uid="{3F5A537A-7591-45BB-A9BA-48F121B3E58D}"/>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3" xfId="17233" xr:uid="{39A3BFEE-A634-426B-8768-21676BEF9C39}"/>
    <cellStyle name="SAPBEXHLevel2X 3 6 6 3" xfId="14234" xr:uid="{0AB360EE-95E2-4366-BF71-C3F698E515FE}"/>
    <cellStyle name="SAPBEXHLevel2X 3 6 6 4" xfId="13091" xr:uid="{4588E89E-9895-4183-BB63-926F03634EC1}"/>
    <cellStyle name="SAPBEXHLevel2X 3 6 7" xfId="11668" xr:uid="{E2F85CC2-D710-45CB-979A-2F70C59FB58B}"/>
    <cellStyle name="SAPBEXHLevel2X 3 6 7 2" xfId="15381" xr:uid="{289A502E-7F92-469C-8166-C5CE767B6A63}"/>
    <cellStyle name="SAPBEXHLevel2X 3 6 7 3" xfId="16562" xr:uid="{394984E1-67AC-47EA-9C79-BF9AFE439B48}"/>
    <cellStyle name="SAPBEXHLevel2X 3 6 8" xfId="10520" xr:uid="{AAFF92E9-1922-4F23-B24F-052BACB5CAAD}"/>
    <cellStyle name="SAPBEXHLevel2X 3 6 8 2" xfId="13780" xr:uid="{FC91C7F6-84E5-4520-A1C8-3691DCDA3832}"/>
    <cellStyle name="SAPBEXHLevel2X 3 6 8 3" xfId="13323" xr:uid="{48E909FE-74EB-416C-BC9A-187374923562}"/>
    <cellStyle name="SAPBEXHLevel2X 3 6 9" xfId="9240" xr:uid="{735DCC6D-0011-4755-8C3E-6B4F47065B59}"/>
    <cellStyle name="SAPBEXHLevel2X 3 7" xfId="3639" xr:uid="{EBE81BA4-FF41-44F1-BB91-8385D42D253B}"/>
    <cellStyle name="SAPBEXHLevel2X 3 7 10" xfId="9004" xr:uid="{F9439E75-6AFA-4C4F-B965-484C5AF055F3}"/>
    <cellStyle name="SAPBEXHLevel2X 3 7 11" xfId="7352" xr:uid="{EF0F2D7B-F353-47C8-A7CD-918B5E35868C}"/>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3" xfId="16956" xr:uid="{48A02800-08CC-44BE-96AC-91950E19B882}"/>
    <cellStyle name="SAPBEXHLevel2X 3 7 2 3" xfId="10753" xr:uid="{DF4D3A1D-2073-48A3-B424-83BA95E332C1}"/>
    <cellStyle name="SAPBEXHLevel2X 3 7 2 3 2" xfId="13986" xr:uid="{262B72E8-1576-4251-A9A0-2EEED9B09999}"/>
    <cellStyle name="SAPBEXHLevel2X 3 7 2 3 3" xfId="14581" xr:uid="{856CD525-333F-45D9-89DC-1A1E1921730A}"/>
    <cellStyle name="SAPBEXHLevel2X 3 7 2 4" xfId="9797" xr:uid="{DF4171FF-43D7-4AA4-B8CF-ADE27C965014}"/>
    <cellStyle name="SAPBEXHLevel2X 3 7 2 5" xfId="13230" xr:uid="{A159E01C-4530-4678-84A1-F5CF585CE9C7}"/>
    <cellStyle name="SAPBEXHLevel2X 3 7 2 6" xfId="12982" xr:uid="{884DF77D-17FE-4CBF-B491-9E0E85C657D8}"/>
    <cellStyle name="SAPBEXHLevel2X 3 7 2 7" xfId="7904" xr:uid="{CC352327-4CC3-4161-A076-363BDE778A2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3" xfId="17052" xr:uid="{DFE2CB21-9A5E-493D-B666-07352B249A74}"/>
    <cellStyle name="SAPBEXHLevel2X 3 7 3 3" xfId="10865" xr:uid="{A1460172-720B-4717-86D9-9DF4548D22B4}"/>
    <cellStyle name="SAPBEXHLevel2X 3 7 3 3 2" xfId="14096" xr:uid="{B3C279D4-12BD-4AD7-A025-7D3D42606FB4}"/>
    <cellStyle name="SAPBEXHLevel2X 3 7 3 3 3" xfId="14945" xr:uid="{B2281F46-AC03-41E4-B38A-E76C07BD7BD9}"/>
    <cellStyle name="SAPBEXHLevel2X 3 7 3 4" xfId="10068" xr:uid="{156DB134-ACDA-43E6-A3B1-2862B623EB33}"/>
    <cellStyle name="SAPBEXHLevel2X 3 7 3 5" xfId="13462" xr:uid="{C684F771-4774-4A3B-B856-0310FC9DBCDB}"/>
    <cellStyle name="SAPBEXHLevel2X 3 7 3 6" xfId="12974" xr:uid="{270AF75D-5A1A-450F-AA91-52672F74DBE4}"/>
    <cellStyle name="SAPBEXHLevel2X 3 7 3 7" xfId="8175" xr:uid="{132B9409-590D-465E-A02E-B1D805D50DDE}"/>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3" xfId="17309" xr:uid="{129D5748-0984-4DC3-A23F-4E9B5ACF09C8}"/>
    <cellStyle name="SAPBEXHLevel2X 3 7 4 3" xfId="11123" xr:uid="{4DBF3892-607E-4E32-B22B-D731E991EA90}"/>
    <cellStyle name="SAPBEXHLevel2X 3 7 4 3 2" xfId="14310" xr:uid="{797AB6FA-00A7-435D-A57E-80050B2D612B}"/>
    <cellStyle name="SAPBEXHLevel2X 3 7 4 3 3" xfId="14124" xr:uid="{6306C2AE-E954-45F6-ACC3-DFF2C801CF36}"/>
    <cellStyle name="SAPBEXHLevel2X 3 7 4 4" xfId="9856" xr:uid="{A435B001-A8C8-4BAF-AE7A-4DEC234D53D6}"/>
    <cellStyle name="SAPBEXHLevel2X 3 7 4 5" xfId="13289" xr:uid="{90EE4169-D9C2-402F-B05C-DE1CF8283424}"/>
    <cellStyle name="SAPBEXHLevel2X 3 7 4 6" xfId="13585" xr:uid="{C18B54A0-62B8-4168-9019-AEDCF77B2E67}"/>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3" xfId="17484" xr:uid="{1CA99D2E-B0CD-4E64-9FD5-BAF1F49A60A5}"/>
    <cellStyle name="SAPBEXHLevel2X 3 7 5 3" xfId="11300" xr:uid="{A3778110-4BBC-4259-B8F3-AB81F99F19FC}"/>
    <cellStyle name="SAPBEXHLevel2X 3 7 5 3 2" xfId="14446" xr:uid="{6086B343-B750-4E34-8A6F-7A541BBA9296}"/>
    <cellStyle name="SAPBEXHLevel2X 3 7 5 3 3" xfId="9147" xr:uid="{51F3C263-85E2-4B92-BB87-AA9567F483FF}"/>
    <cellStyle name="SAPBEXHLevel2X 3 7 5 4" xfId="10015" xr:uid="{ACF500DA-A9B5-407F-984C-8A1CD6A03D5A}"/>
    <cellStyle name="SAPBEXHLevel2X 3 7 5 5" xfId="13409" xr:uid="{404CACF6-8665-4397-B1F1-78B67EB013A4}"/>
    <cellStyle name="SAPBEXHLevel2X 3 7 5 6" xfId="13581" xr:uid="{79479155-F7A3-47AE-8182-0DEAD8FF0F24}"/>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3" xfId="17234" xr:uid="{5BDB0770-0E8E-4879-9EEC-3CBEB650A323}"/>
    <cellStyle name="SAPBEXHLevel2X 3 7 6 3" xfId="14235" xr:uid="{A62E3D08-38D6-44DE-B920-A14F50A34099}"/>
    <cellStyle name="SAPBEXHLevel2X 3 7 6 4" xfId="13822" xr:uid="{AE217011-BA54-4767-B3B9-37EE43EB90D6}"/>
    <cellStyle name="SAPBEXHLevel2X 3 7 7" xfId="11669" xr:uid="{CEEB560A-3B27-4023-9B24-CC72FC959551}"/>
    <cellStyle name="SAPBEXHLevel2X 3 7 7 2" xfId="15382" xr:uid="{AF958E51-5AAF-4852-B58A-47FDD90116A8}"/>
    <cellStyle name="SAPBEXHLevel2X 3 7 7 3" xfId="16563" xr:uid="{F3D2C609-4EA4-4CE5-98FE-F38F32F3A498}"/>
    <cellStyle name="SAPBEXHLevel2X 3 7 8" xfId="10521" xr:uid="{E5425DED-E37E-4B1B-A75F-EFF2C7AEB752}"/>
    <cellStyle name="SAPBEXHLevel2X 3 7 8 2" xfId="13781" xr:uid="{41370AC6-320A-459D-B82F-9C0EEA7566E5}"/>
    <cellStyle name="SAPBEXHLevel2X 3 7 8 3" xfId="14642" xr:uid="{03D4E84D-CAF4-4920-98A7-A05C4306F180}"/>
    <cellStyle name="SAPBEXHLevel2X 3 7 9" xfId="9241" xr:uid="{E8D952BE-074D-46D7-951B-8C6AA0E28A91}"/>
    <cellStyle name="SAPBEXHLevel2X 3 8" xfId="3143" xr:uid="{1D1C779B-F05A-4337-A0D6-C15C46B0A5AA}"/>
    <cellStyle name="SAPBEXHLevel2X 3 8 10" xfId="9005" xr:uid="{3735AA77-A38F-4A39-BC31-CBB7D3699F64}"/>
    <cellStyle name="SAPBEXHLevel2X 3 8 11" xfId="7353" xr:uid="{F775B6D3-3E80-4D63-8797-96CDFE201319}"/>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3" xfId="16957" xr:uid="{1DF8640A-1D2F-417A-9E71-210B76B6E477}"/>
    <cellStyle name="SAPBEXHLevel2X 3 8 2 3" xfId="10754" xr:uid="{5BF45953-CD9E-43D5-8828-C8A599633366}"/>
    <cellStyle name="SAPBEXHLevel2X 3 8 2 3 2" xfId="13987" xr:uid="{0885091E-140B-4FD1-9F29-2B026743FE79}"/>
    <cellStyle name="SAPBEXHLevel2X 3 8 2 3 3" xfId="15220" xr:uid="{D75AD4A6-6E87-43DF-8A74-6C83E2D5D138}"/>
    <cellStyle name="SAPBEXHLevel2X 3 8 2 4" xfId="9796" xr:uid="{95DBD29D-7E18-4933-A3C9-FF0393E213F3}"/>
    <cellStyle name="SAPBEXHLevel2X 3 8 2 5" xfId="13229" xr:uid="{AA2E0FCD-6E6F-475D-AD6C-85E1F536016B}"/>
    <cellStyle name="SAPBEXHLevel2X 3 8 2 6" xfId="13177" xr:uid="{7A7944E1-5135-425E-BBDC-5E32A10FEF4C}"/>
    <cellStyle name="SAPBEXHLevel2X 3 8 2 7" xfId="7903" xr:uid="{678E3FC4-99AD-45E2-B839-999277367FB8}"/>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3" xfId="17053" xr:uid="{4A506E6A-8F5D-4D5A-AB49-2F2AB4AFF7F0}"/>
    <cellStyle name="SAPBEXHLevel2X 3 8 3 3" xfId="10866" xr:uid="{585525A1-9F43-4834-8C2F-9B9187DBE281}"/>
    <cellStyle name="SAPBEXHLevel2X 3 8 3 3 2" xfId="14097" xr:uid="{DDAD8C5A-FC0B-432A-B896-5D6EFED7AB50}"/>
    <cellStyle name="SAPBEXHLevel2X 3 8 3 3 3" xfId="13097" xr:uid="{4A562CE8-FA68-45A5-9A46-A86FF86B8C4C}"/>
    <cellStyle name="SAPBEXHLevel2X 3 8 3 4" xfId="10069" xr:uid="{C07E1E87-8BC1-492B-BB31-E1C00C6B4C86}"/>
    <cellStyle name="SAPBEXHLevel2X 3 8 3 5" xfId="13463" xr:uid="{3339D582-6E64-45B9-98FB-5FB4CC79CB82}"/>
    <cellStyle name="SAPBEXHLevel2X 3 8 3 6" xfId="9046" xr:uid="{09E90BD2-23B6-461F-AA29-7FBADD9E3191}"/>
    <cellStyle name="SAPBEXHLevel2X 3 8 3 7" xfId="8176" xr:uid="{10EF1025-A030-4F6E-8FD1-1BE47136F4E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3" xfId="17310" xr:uid="{FBDE7D40-33E2-4458-8456-07DAFA3E7970}"/>
    <cellStyle name="SAPBEXHLevel2X 3 8 4 3" xfId="11124" xr:uid="{C7987C09-1AE9-4983-ADA1-41499C5DFF5E}"/>
    <cellStyle name="SAPBEXHLevel2X 3 8 4 3 2" xfId="14311" xr:uid="{A2AA6D25-FAFD-4B70-BB6F-CD07C1B3DD88}"/>
    <cellStyle name="SAPBEXHLevel2X 3 8 4 3 3" xfId="14862" xr:uid="{6E1D2BD0-9957-4855-B1B3-A7E900F4F0B1}"/>
    <cellStyle name="SAPBEXHLevel2X 3 8 4 4" xfId="9855" xr:uid="{E02B0DE0-3CA4-4067-9717-19D896476E50}"/>
    <cellStyle name="SAPBEXHLevel2X 3 8 4 5" xfId="13288" xr:uid="{436E1A40-70C8-4F50-A6B3-8373235F0B6A}"/>
    <cellStyle name="SAPBEXHLevel2X 3 8 4 6" xfId="13860" xr:uid="{C60C7E65-CA0A-4F7E-A1D7-A9845EC3C60A}"/>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3" xfId="17485" xr:uid="{53CC8D63-560F-4B83-8EE9-347E2CEB46CA}"/>
    <cellStyle name="SAPBEXHLevel2X 3 8 5 3" xfId="11301" xr:uid="{EAD8E103-3FE8-4743-A597-7AD02321461A}"/>
    <cellStyle name="SAPBEXHLevel2X 3 8 5 3 2" xfId="14447" xr:uid="{D85FE1FB-D3ED-4EC8-A4D7-70B852B4E1D7}"/>
    <cellStyle name="SAPBEXHLevel2X 3 8 5 3 3" xfId="9148" xr:uid="{56861C33-B61F-41ED-BF7E-7FDF842FABB9}"/>
    <cellStyle name="SAPBEXHLevel2X 3 8 5 4" xfId="10272" xr:uid="{E86322C7-1661-475B-A985-7572D83C833F}"/>
    <cellStyle name="SAPBEXHLevel2X 3 8 5 5" xfId="13628" xr:uid="{CD595A43-5CC0-4600-9E11-555A515EB0F9}"/>
    <cellStyle name="SAPBEXHLevel2X 3 8 5 6" xfId="13157" xr:uid="{8720AFBA-D117-4E38-892A-1383F6A3BD7B}"/>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3" xfId="17235" xr:uid="{D7966B17-0B48-4B69-87BD-D4D8346BDD74}"/>
    <cellStyle name="SAPBEXHLevel2X 3 8 6 3" xfId="14236" xr:uid="{4A43B6EF-F165-4A67-BB54-A7526DAD7050}"/>
    <cellStyle name="SAPBEXHLevel2X 3 8 6 4" xfId="13546" xr:uid="{624FE7ED-CB12-4F86-9569-3A6A0E5FF012}"/>
    <cellStyle name="SAPBEXHLevel2X 3 8 7" xfId="11670" xr:uid="{A956F880-E53A-441C-ADF7-591A17F6D3EA}"/>
    <cellStyle name="SAPBEXHLevel2X 3 8 7 2" xfId="15383" xr:uid="{E0DAD800-4630-4E01-B368-C6564F3CE479}"/>
    <cellStyle name="SAPBEXHLevel2X 3 8 7 3" xfId="16564" xr:uid="{AC2554F1-A848-48CE-A64E-0BA6F01462FD}"/>
    <cellStyle name="SAPBEXHLevel2X 3 8 8" xfId="10522" xr:uid="{1F713E47-3248-4991-AF1B-8516A71A0D4D}"/>
    <cellStyle name="SAPBEXHLevel2X 3 8 8 2" xfId="13782" xr:uid="{482E0CA2-D666-458F-A847-A8477639748A}"/>
    <cellStyle name="SAPBEXHLevel2X 3 8 8 3" xfId="12996" xr:uid="{4A00BDA7-691B-4108-A271-D8F91958FDDC}"/>
    <cellStyle name="SAPBEXHLevel2X 3 8 9" xfId="9242" xr:uid="{A50AB2A8-DEC3-4AA3-8287-6DB2B11F670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3" xfId="16950" xr:uid="{81AC085B-DC49-4178-A823-3D12DC95688F}"/>
    <cellStyle name="SAPBEXHLevel2X 3 9 3" xfId="10747" xr:uid="{239E62E0-7E8E-4642-8AEC-57955F94AA20}"/>
    <cellStyle name="SAPBEXHLevel2X 3 9 3 2" xfId="13980" xr:uid="{180E68B3-B129-4712-AF87-6E653111DA34}"/>
    <cellStyle name="SAPBEXHLevel2X 3 9 3 3" xfId="9086" xr:uid="{06BD746A-6E24-494C-8F2A-63553C1E915B}"/>
    <cellStyle name="SAPBEXHLevel2X 3 9 4" xfId="9803" xr:uid="{8E99947E-7D2E-4ADE-A80F-EF2C9F437B8D}"/>
    <cellStyle name="SAPBEXHLevel2X 3 9 5" xfId="13236" xr:uid="{2AA92ABA-EFC6-47D8-A89F-DDDAA0DBB414}"/>
    <cellStyle name="SAPBEXHLevel2X 3 9 6" xfId="15139" xr:uid="{C2DB7204-68D5-4139-98FB-3DDB495E7A02}"/>
    <cellStyle name="SAPBEXHLevel2X 3 9 7" xfId="7910" xr:uid="{0FAA865A-E6A2-48EA-AD93-06F7E08C74A8}"/>
    <cellStyle name="SAPBEXHLevel2X 4" xfId="982" xr:uid="{1663219E-5CD8-4B39-9197-2F679D1C6CC5}"/>
    <cellStyle name="SAPBEXHLevel2X 4 2" xfId="12149" xr:uid="{C2B921F1-4232-4CF7-81BF-5A90790525E0}"/>
    <cellStyle name="SAPBEXHLevel2X 4 2 2" xfId="15552" xr:uid="{7369AC99-39A8-4810-86B2-97CF5D8717B8}"/>
    <cellStyle name="SAPBEXHLevel2X 4 2 3" xfId="16948" xr:uid="{DB31AEC8-9087-440F-BD1E-C5813B29C578}"/>
    <cellStyle name="SAPBEXHLevel2X 4 3" xfId="10745" xr:uid="{FCDFBA0F-EDA1-4CE5-83F8-53E8A760640E}"/>
    <cellStyle name="SAPBEXHLevel2X 4 3 2" xfId="13978" xr:uid="{8819ABB1-13F7-4B8D-8A52-3BDB56EC1028}"/>
    <cellStyle name="SAPBEXHLevel2X 4 3 3" xfId="9084" xr:uid="{7E9B579A-8B8E-463B-8EA3-FF382EF215F5}"/>
    <cellStyle name="SAPBEXHLevel2X 4 4" xfId="10250" xr:uid="{9DEA60E8-AD03-4A23-8869-3880ED458D7B}"/>
    <cellStyle name="SAPBEXHLevel2X 4 5" xfId="13606" xr:uid="{93111F47-4D62-466C-A62C-E86D26A5AA51}"/>
    <cellStyle name="SAPBEXHLevel2X 4 6" xfId="13354" xr:uid="{B792B7B6-5A8B-4BC6-853B-9853AA8B49CE}"/>
    <cellStyle name="SAPBEXHLevel2X 4 7" xfId="8360" xr:uid="{7010EE33-67AA-4F48-A2B9-1A07D7A91ED2}"/>
    <cellStyle name="SAPBEXHLevel2X 5" xfId="1031" xr:uid="{1B170AAB-399B-4C77-BB48-CB899E72D716}"/>
    <cellStyle name="SAPBEXHLevel2X 5 2" xfId="12260" xr:uid="{2ABF48C6-0DF6-4C88-8433-7D9C8A9D7B78}"/>
    <cellStyle name="SAPBEXHLevel2X 5 2 2" xfId="15660" xr:uid="{036D1F81-2985-4EE8-9852-73602373D833}"/>
    <cellStyle name="SAPBEXHLevel2X 5 2 3" xfId="17044" xr:uid="{46FD76C7-8502-454C-9173-2A856452207F}"/>
    <cellStyle name="SAPBEXHLevel2X 5 3" xfId="10857" xr:uid="{E399826F-2FBF-469C-8AC4-3B8369AC5E78}"/>
    <cellStyle name="SAPBEXHLevel2X 5 3 2" xfId="14088" xr:uid="{57AF1FB9-5D62-4D19-B1DE-6BED26B267AF}"/>
    <cellStyle name="SAPBEXHLevel2X 5 3 3" xfId="9093" xr:uid="{DF6BD66C-78F1-46DE-835B-91F4C303CD5D}"/>
    <cellStyle name="SAPBEXHLevel2X 5 4" xfId="10061" xr:uid="{52AB7B4A-0FF2-49EB-BFEC-B2A8B6EBD92F}"/>
    <cellStyle name="SAPBEXHLevel2X 5 5" xfId="13455" xr:uid="{29FA4C66-7F5D-4A7D-9A96-6D5CF04DBBA8}"/>
    <cellStyle name="SAPBEXHLevel2X 5 6" xfId="13854" xr:uid="{D7746887-8742-4929-97FE-C9ABBBD77170}"/>
    <cellStyle name="SAPBEXHLevel2X 5 7" xfId="8168" xr:uid="{BE39DC15-4956-43E0-9C13-A928FA968C2F}"/>
    <cellStyle name="SAPBEXHLevel2X 6" xfId="204" xr:uid="{D797831C-1E3E-4580-AB35-4D9B8F7A4EB2}"/>
    <cellStyle name="SAPBEXHLevel2X 6 2" xfId="1157" xr:uid="{5383033F-5F81-42BF-BE2B-076B468DF715}"/>
    <cellStyle name="SAPBEXHLevel2X 6 2 2" xfId="2405" xr:uid="{0D0504AE-ECAA-431B-A8EE-E2F9B8D11145}"/>
    <cellStyle name="SAPBEXHLevel2X 6 2 2 2" xfId="15828" xr:uid="{314885A1-A960-4560-93DB-EE823507674B}"/>
    <cellStyle name="SAPBEXHLevel2X 6 2 3" xfId="2911" xr:uid="{B1E16A76-B556-45DE-B505-22A910E8B1AB}"/>
    <cellStyle name="SAPBEXHLevel2X 6 2 3 2" xfId="17301" xr:uid="{5FDFA568-02E8-4700-A5DB-D46CABCBE2D8}"/>
    <cellStyle name="SAPBEXHLevel2X 6 2 4" xfId="1430" xr:uid="{1222CA15-3F25-4A92-B58B-044BDD08D795}"/>
    <cellStyle name="SAPBEXHLevel2X 6 2 5" xfId="1477" xr:uid="{97392EE8-6D3E-49EB-8C18-6C5B8D8D3F57}"/>
    <cellStyle name="SAPBEXHLevel2X 6 2 6" xfId="4138" xr:uid="{DD767913-F47C-498B-A7E9-0DE8CED235F4}"/>
    <cellStyle name="SAPBEXHLevel2X 6 2 7" xfId="4472" xr:uid="{D782B187-C776-4651-99B7-94A5D8B6EB40}"/>
    <cellStyle name="SAPBEXHLevel2X 6 2 8" xfId="12517" xr:uid="{FB651E8B-0A26-45C2-906D-83EEC7F95FEF}"/>
    <cellStyle name="SAPBEXHLevel2X 6 3" xfId="1551" xr:uid="{C7EDADEE-955F-4FD2-B3E3-669F8C5F74A2}"/>
    <cellStyle name="SAPBEXHLevel2X 6 3 2" xfId="14302" xr:uid="{33D2E4F3-4B70-4D83-96B3-EFDF6C96FDBA}"/>
    <cellStyle name="SAPBEXHLevel2X 6 3 3" xfId="14623" xr:uid="{9C3A111E-8560-4201-8D8B-4D8A505F4914}"/>
    <cellStyle name="SAPBEXHLevel2X 6 3 4" xfId="11115" xr:uid="{055D0393-EED5-4F27-8F09-26FFF13B6331}"/>
    <cellStyle name="SAPBEXHLevel2X 6 4" xfId="1502" xr:uid="{BB8A934C-0052-4465-ABBE-51C11D19C7D9}"/>
    <cellStyle name="SAPBEXHLevel2X 6 4 2" xfId="10112" xr:uid="{6941D820-15EE-4483-BE8F-77E7DCAE6D2D}"/>
    <cellStyle name="SAPBEXHLevel2X 6 5" xfId="1864" xr:uid="{7037B638-E259-4D17-B27F-8F6594D67CA0}"/>
    <cellStyle name="SAPBEXHLevel2X 6 5 2" xfId="13506" xr:uid="{A18AC6F8-773B-4AAC-A4BB-CBE81D38240B}"/>
    <cellStyle name="SAPBEXHLevel2X 6 6" xfId="1917" xr:uid="{1742D0E4-0419-459D-8728-F0718E574970}"/>
    <cellStyle name="SAPBEXHLevel2X 6 6 2" xfId="14172" xr:uid="{B67A5A8F-FE55-46BA-8233-88CCC36FAC21}"/>
    <cellStyle name="SAPBEXHLevel2X 6 7" xfId="4259" xr:uid="{E563732E-555F-4E8A-8AC8-5858DC59C131}"/>
    <cellStyle name="SAPBEXHLevel2X 6 8" xfId="3902" xr:uid="{418BE51E-8C59-49AC-9694-D6977083F74B}"/>
    <cellStyle name="SAPBEXHLevel2X 6 9" xfId="8220" xr:uid="{5B1DF8B6-1A56-41CB-B430-3C37454ED1A6}"/>
    <cellStyle name="SAPBEXHLevel2X 7" xfId="1135" xr:uid="{75538530-758F-4554-BF3D-FA15E22C27CF}"/>
    <cellStyle name="SAPBEXHLevel2X 7 2" xfId="2383" xr:uid="{7AE81A70-5808-4E67-91F4-668F358618C3}"/>
    <cellStyle name="SAPBEXHLevel2X 7 2 2" xfId="15915" xr:uid="{89CF2D65-E61D-402A-9B83-406F5358D8EB}"/>
    <cellStyle name="SAPBEXHLevel2X 7 2 3" xfId="17476" xr:uid="{347D7991-B96A-4DC2-89D0-766A42433C6C}"/>
    <cellStyle name="SAPBEXHLevel2X 7 2 4" xfId="12701" xr:uid="{1B7B02B1-DD4F-41BF-A847-AA801DCB647F}"/>
    <cellStyle name="SAPBEXHLevel2X 7 3" xfId="2889" xr:uid="{CEE85C2A-9B8C-475D-BD4E-1F7974EFE3D1}"/>
    <cellStyle name="SAPBEXHLevel2X 7 3 2" xfId="14438" xr:uid="{50E299E7-63E4-4BC7-928B-D8FB8112F6B4}"/>
    <cellStyle name="SAPBEXHLevel2X 7 3 3" xfId="9141" xr:uid="{639E8CFA-B373-43C0-8135-B35905982D59}"/>
    <cellStyle name="SAPBEXHLevel2X 7 3 4" xfId="11292" xr:uid="{094CD844-8ACB-4609-A04F-272D2F84F435}"/>
    <cellStyle name="SAPBEXHLevel2X 7 4" xfId="2146" xr:uid="{DB24E954-AAAA-4C99-A3DA-769FF4C33BE5}"/>
    <cellStyle name="SAPBEXHLevel2X 7 4 2" xfId="10275" xr:uid="{4004F8EF-789D-4718-8916-E9F2C46046F4}"/>
    <cellStyle name="SAPBEXHLevel2X 7 5" xfId="3638" xr:uid="{89037D62-ED15-4C02-8C63-9FA3E6EA0A7C}"/>
    <cellStyle name="SAPBEXHLevel2X 7 5 2" xfId="13631" xr:uid="{A81C1E9A-F55B-421D-8358-5F254857F812}"/>
    <cellStyle name="SAPBEXHLevel2X 7 6" xfId="3724" xr:uid="{D7F91870-B06F-45F7-BFE9-F1FEDDE77830}"/>
    <cellStyle name="SAPBEXHLevel2X 7 6 2" xfId="14661" xr:uid="{C2B8A0B3-209F-4211-9714-E714303341B1}"/>
    <cellStyle name="SAPBEXHLevel2X 7 7" xfId="4371" xr:uid="{87D44A79-448F-4D01-86CD-125DFDB41ECB}"/>
    <cellStyle name="SAPBEXHLevel2X 7 8" xfId="8385" xr:uid="{9CCEE9EB-ACF6-45D3-9323-598161EE025D}"/>
    <cellStyle name="SAPBEXHLevel2X 8" xfId="1438" xr:uid="{5DE24DE8-1F46-4B9E-A192-63D7D51E0FCB}"/>
    <cellStyle name="SAPBEXHLevel2X 8 2" xfId="12443" xr:uid="{FEF9D33B-B9A6-4DD9-85A8-521078E38ECB}"/>
    <cellStyle name="SAPBEXHLevel2X 8 2 2" xfId="15754" xr:uid="{23CC8135-7E3B-4E67-B554-9B27EB9138A2}"/>
    <cellStyle name="SAPBEXHLevel2X 8 2 3" xfId="17227" xr:uid="{099CEBBC-0E4B-475C-B051-6C5A3670C47F}"/>
    <cellStyle name="SAPBEXHLevel2X 8 3" xfId="14228" xr:uid="{2A5DE4FD-C04E-41A6-8B10-0181BFCBDEC2}"/>
    <cellStyle name="SAPBEXHLevel2X 8 4" xfId="13320" xr:uid="{4DFDCF68-9555-42D0-BB5A-E18D1207F788}"/>
    <cellStyle name="SAPBEXHLevel2X 8 5" xfId="11041" xr:uid="{F1EEEA59-5936-4057-B323-DE9D4F1A530F}"/>
    <cellStyle name="SAPBEXHLevel2X 9" xfId="2293" xr:uid="{D4C0FC7F-EE30-42AE-9493-30652A912B18}"/>
    <cellStyle name="SAPBEXHLevel2X 9 2" xfId="15324" xr:uid="{4C1017E2-6483-4800-8F94-18420111C9EC}"/>
    <cellStyle name="SAPBEXHLevel2X 9 3" xfId="16440" xr:uid="{1465743D-A455-4DAB-9546-F4AB473FCA19}"/>
    <cellStyle name="SAPBEXHLevel2X 9 4" xfId="11536" xr:uid="{7B567416-16D3-41FE-9D4F-200832D9928F}"/>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1" xfId="2247" xr:uid="{782698A4-0AAB-47BB-9B28-B193B938C883}"/>
    <cellStyle name="SAPBEXHLevel3 11 2" xfId="9006" xr:uid="{81F906AB-BBC7-43C7-8138-191D24C9DF58}"/>
    <cellStyle name="SAPBEXHLevel3 12" xfId="3235" xr:uid="{237DE0DB-7EE6-4DA5-A3C9-45C06F7C3D30}"/>
    <cellStyle name="SAPBEXHLevel3 13" xfId="2161" xr:uid="{FD289B55-EB1D-46F0-BAE6-4846CA29C204}"/>
    <cellStyle name="SAPBEXHLevel3 14" xfId="4172" xr:uid="{BB82C23B-8324-49AB-AFE1-ACB5D44A8C1E}"/>
    <cellStyle name="SAPBEXHLevel3 15" xfId="4152" xr:uid="{99B83470-81E6-4275-BD96-1857BB2D5F79}"/>
    <cellStyle name="SAPBEXHLevel3 16" xfId="5723" xr:uid="{9BBC9BDD-2980-45BE-BB5B-ECA9F848F61C}"/>
    <cellStyle name="SAPBEXHLevel3 17" xfId="6001" xr:uid="{B12E7A73-6603-4379-8911-538C02A8D113}"/>
    <cellStyle name="SAPBEXHLevel3 18" xfId="7354" xr:uid="{58F75E8A-B1B6-4D36-B2E6-1C08814AAB5A}"/>
    <cellStyle name="SAPBEXHLevel3 2" xfId="813" xr:uid="{E1D54D88-4CC7-4C31-AE91-ECD4C69BA6CF}"/>
    <cellStyle name="SAPBEXHLevel3 2 10" xfId="6002" xr:uid="{644D9CFD-C25A-4CDB-82D1-1E407A55758C}"/>
    <cellStyle name="SAPBEXHLevel3 2 10 2" xfId="9007" xr:uid="{A031D768-A5EF-4AE8-A289-DC27B46E71F4}"/>
    <cellStyle name="SAPBEXHLevel3 2 11" xfId="7355" xr:uid="{648380E0-6D8F-4909-8C2F-0361C7A193D0}"/>
    <cellStyle name="SAPBEXHLevel3 2 2" xfId="1297" xr:uid="{94ADAFBB-380E-4A46-A064-4C10EAD3A979}"/>
    <cellStyle name="SAPBEXHLevel3 2 2 2" xfId="2545" xr:uid="{0034EEDD-5103-4E57-A019-CB4FEFF75E53}"/>
    <cellStyle name="SAPBEXHLevel3 2 2 2 2" xfId="15563" xr:uid="{744E83A0-5A04-42E9-ABDB-C8C8337832F2}"/>
    <cellStyle name="SAPBEXHLevel3 2 2 2 3" xfId="16959" xr:uid="{89338952-0286-41B8-9EDD-A18832953E9D}"/>
    <cellStyle name="SAPBEXHLevel3 2 2 2 4" xfId="12160" xr:uid="{235C21B4-CAA7-4DBE-A759-9FB814214696}"/>
    <cellStyle name="SAPBEXHLevel3 2 2 3" xfId="3051" xr:uid="{05000E67-0EDE-41D2-A9DF-12908530A32A}"/>
    <cellStyle name="SAPBEXHLevel3 2 2 3 2" xfId="13989" xr:uid="{9138C1D4-C51A-431A-9939-30A116026018}"/>
    <cellStyle name="SAPBEXHLevel3 2 2 3 3" xfId="14157" xr:uid="{D20D7870-C276-4B05-899D-C226FB8990D8}"/>
    <cellStyle name="SAPBEXHLevel3 2 2 3 4" xfId="10756" xr:uid="{13C65D58-3ADF-4941-B56F-750BC441722A}"/>
    <cellStyle name="SAPBEXHLevel3 2 2 4" xfId="2797" xr:uid="{B49EA93F-1607-4C7A-9432-DD4CD910D44B}"/>
    <cellStyle name="SAPBEXHLevel3 2 2 4 2" xfId="9795" xr:uid="{67E06EC3-401C-427B-BACF-1F40FBA53815}"/>
    <cellStyle name="SAPBEXHLevel3 2 2 5" xfId="3414" xr:uid="{221956FA-F1B1-49AC-ADE2-D4DC6E345C6B}"/>
    <cellStyle name="SAPBEXHLevel3 2 2 5 2" xfId="13228" xr:uid="{60159465-1D27-4B10-AD58-B8ECAD5819FE}"/>
    <cellStyle name="SAPBEXHLevel3 2 2 6" xfId="3681" xr:uid="{29A4AF10-56DF-4C1C-BC2E-429EF641ACDB}"/>
    <cellStyle name="SAPBEXHLevel3 2 2 6 2" xfId="15088" xr:uid="{3091FB18-5C2F-4FB9-A350-BCDB977770EE}"/>
    <cellStyle name="SAPBEXHLevel3 2 2 7" xfId="4298" xr:uid="{650EF53D-09E5-40AD-A3E0-0F04DE65D75B}"/>
    <cellStyle name="SAPBEXHLevel3 2 2 8" xfId="7902" xr:uid="{CD90AFF5-7272-43B6-B918-7CE765E1AC54}"/>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3" xfId="17055" xr:uid="{08515761-6C52-4F44-B0A1-D41FE4756028}"/>
    <cellStyle name="SAPBEXHLevel3 2 3 3" xfId="10868" xr:uid="{EA96D372-EC91-469F-B422-16B55FDEAAE8}"/>
    <cellStyle name="SAPBEXHLevel3 2 3 3 2" xfId="14099" xr:uid="{04B5257E-E25C-418C-89B8-B11252333A1A}"/>
    <cellStyle name="SAPBEXHLevel3 2 3 3 3" xfId="13552" xr:uid="{09EEBB95-8D23-42E0-9C02-9390AB3FA5EE}"/>
    <cellStyle name="SAPBEXHLevel3 2 3 4" xfId="10071" xr:uid="{C98D55F0-2E7F-49B3-B233-D203AF5B0749}"/>
    <cellStyle name="SAPBEXHLevel3 2 3 5" xfId="13465" xr:uid="{8147D2E3-4F8A-4B5D-BEBB-98570BB1EF91}"/>
    <cellStyle name="SAPBEXHLevel3 2 3 6" xfId="13704" xr:uid="{ACDEA06B-7B25-4E99-859E-906D8261961D}"/>
    <cellStyle name="SAPBEXHLevel3 2 3 7" xfId="8178" xr:uid="{FB57F8F4-9238-469D-AFCE-E32D8ABD87CD}"/>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3" xfId="17312" xr:uid="{BBF89C38-8703-47A0-B0E7-841378D26333}"/>
    <cellStyle name="SAPBEXHLevel3 2 4 3" xfId="11126" xr:uid="{56C25F6C-7FD4-4A60-B8B1-DCADBE81A0EB}"/>
    <cellStyle name="SAPBEXHLevel3 2 4 3 2" xfId="14313" xr:uid="{3B5BEDDA-2148-4C3C-BD1D-1E100F2199E5}"/>
    <cellStyle name="SAPBEXHLevel3 2 4 3 3" xfId="14486" xr:uid="{2416FE87-E558-4257-BD5E-B406D72F3C82}"/>
    <cellStyle name="SAPBEXHLevel3 2 4 4" xfId="9853" xr:uid="{93E50AF0-99A7-4ED9-9ECD-AFE7C5BAF236}"/>
    <cellStyle name="SAPBEXHLevel3 2 4 5" xfId="13286" xr:uid="{88D0E28A-EF5E-4761-B1FD-FA0F65B90F27}"/>
    <cellStyle name="SAPBEXHLevel3 2 4 6" xfId="14975" xr:uid="{841391CC-0AD6-48EB-B658-FE66FB152F7C}"/>
    <cellStyle name="SAPBEXHLevel3 2 4 7" xfId="7960" xr:uid="{ED47FC5B-4E20-45F0-A933-7081BA88C14B}"/>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3" xfId="17487" xr:uid="{F4A26B4E-CFF7-4E63-B435-B706C44374D7}"/>
    <cellStyle name="SAPBEXHLevel3 2 5 3" xfId="11303" xr:uid="{1D63E65D-7FA5-4443-A907-3C2D3C7ABDCC}"/>
    <cellStyle name="SAPBEXHLevel3 2 5 3 2" xfId="14449" xr:uid="{7C0862BC-80FC-4445-8A2F-1F325B0DABEF}"/>
    <cellStyle name="SAPBEXHLevel3 2 5 3 3" xfId="14475" xr:uid="{85EBA3BC-D154-4BCB-BFCC-4F4E95A25D25}"/>
    <cellStyle name="SAPBEXHLevel3 2 5 4" xfId="10271" xr:uid="{5B2BCB91-E198-4933-A9D7-2367CD927A0B}"/>
    <cellStyle name="SAPBEXHLevel3 2 5 5" xfId="13627" xr:uid="{CF09B74A-846B-4A3E-9455-4CDC2BBCE553}"/>
    <cellStyle name="SAPBEXHLevel3 2 5 6" xfId="15067" xr:uid="{10CF52D8-187E-4EE6-8573-4C643208F5AC}"/>
    <cellStyle name="SAPBEXHLevel3 2 5 7" xfId="8381" xr:uid="{A4E7E9D9-4AD9-4AB8-A53E-B7C89B8226EA}"/>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3" xfId="17085" xr:uid="{BE91C955-07D1-4781-B59C-A53D89C3D248}"/>
    <cellStyle name="SAPBEXHLevel3 2 6 3" xfId="14127" xr:uid="{19E067B0-39F9-489E-831A-CB8EEA7749EC}"/>
    <cellStyle name="SAPBEXHLevel3 2 6 4" xfId="15212" xr:uid="{371AE790-D0D0-4ED3-8C34-F145AA0919E7}"/>
    <cellStyle name="SAPBEXHLevel3 2 6 5" xfId="10898" xr:uid="{0FB1BDA7-DB98-4C78-911C-2E774D080B09}"/>
    <cellStyle name="SAPBEXHLevel3 2 7" xfId="1479" xr:uid="{93D96F75-5E65-4EBE-BDC5-584B6911B8F1}"/>
    <cellStyle name="SAPBEXHLevel3 2 7 2" xfId="15384" xr:uid="{97ACF44A-1DB5-419F-9ABC-91D41F2BC407}"/>
    <cellStyle name="SAPBEXHLevel3 2 7 3" xfId="16565" xr:uid="{5E78D998-377A-436A-A4AB-3C40A358822A}"/>
    <cellStyle name="SAPBEXHLevel3 2 7 4" xfId="11671" xr:uid="{C6477E43-2AE8-4F4B-B03D-CC6C59B5EA06}"/>
    <cellStyle name="SAPBEXHLevel3 2 8" xfId="4347" xr:uid="{EB69CA6C-B5AB-49C0-9A85-540C81F74492}"/>
    <cellStyle name="SAPBEXHLevel3 2 8 2" xfId="13784" xr:uid="{3F243731-E656-4020-A251-9AC9ADF62346}"/>
    <cellStyle name="SAPBEXHLevel3 2 8 3" xfId="14942" xr:uid="{0F961C44-0441-45E1-B839-633474A1D498}"/>
    <cellStyle name="SAPBEXHLevel3 2 8 4" xfId="10524" xr:uid="{81391494-03D9-4F46-92DB-EBB166F05AB2}"/>
    <cellStyle name="SAPBEXHLevel3 2 9" xfId="5724" xr:uid="{8DFEBF8F-97B6-4809-A1BF-205764C14882}"/>
    <cellStyle name="SAPBEXHLevel3 2 9 2" xfId="9244" xr:uid="{6CADE293-C33A-4F63-8C87-5765779C5E52}"/>
    <cellStyle name="SAPBEXHLevel3 3" xfId="814" xr:uid="{10CA161C-CCDE-4D53-82A2-23D81CB625F3}"/>
    <cellStyle name="SAPBEXHLevel3 3 2" xfId="1298" xr:uid="{4329B46A-C923-45CF-BEB9-863B96ADF50F}"/>
    <cellStyle name="SAPBEXHLevel3 3 2 2" xfId="2546" xr:uid="{CF67B00E-FC50-4A9B-9586-26AC04F06887}"/>
    <cellStyle name="SAPBEXHLevel3 3 2 2 2" xfId="14849" xr:uid="{369F0B8D-7F64-4AE8-B08E-8BB0D23B3092}"/>
    <cellStyle name="SAPBEXHLevel3 3 2 3" xfId="3052" xr:uid="{E67DE1D7-D47E-4327-A99C-88AA6104960E}"/>
    <cellStyle name="SAPBEXHLevel3 3 2 3 2" xfId="15562" xr:uid="{BE06756E-4371-4874-8EE8-2E1A5C12BD32}"/>
    <cellStyle name="SAPBEXHLevel3 3 2 4" xfId="2766" xr:uid="{ECD94B38-02B0-4ADA-AC53-BBD1DC7C291D}"/>
    <cellStyle name="SAPBEXHLevel3 3 2 4 2" xfId="16958" xr:uid="{C6CB3454-4926-4C36-8346-EB4451C6EA1B}"/>
    <cellStyle name="SAPBEXHLevel3 3 2 5" xfId="3194" xr:uid="{8A526427-589A-491E-B33C-A4AAE67BEB52}"/>
    <cellStyle name="SAPBEXHLevel3 3 2 6" xfId="2775" xr:uid="{23D74290-5327-4B7F-A742-989CDFB0B89B}"/>
    <cellStyle name="SAPBEXHLevel3 3 2 7" xfId="3603" xr:uid="{599D33D0-B08A-421A-98A1-01F1627C6ED5}"/>
    <cellStyle name="SAPBEXHLevel3 3 2 8" xfId="12159" xr:uid="{D16432FE-B8AB-45B6-B56B-0046EA44CD92}"/>
    <cellStyle name="SAPBEXHLevel3 3 3" xfId="2093" xr:uid="{8286987B-1671-43AA-B039-CA06B8B22D41}"/>
    <cellStyle name="SAPBEXHLevel3 3 3 2" xfId="13988" xr:uid="{0022E84E-0308-47D2-9960-624CB49705CF}"/>
    <cellStyle name="SAPBEXHLevel3 3 3 3" xfId="13004" xr:uid="{C205D381-C24C-45EC-A0ED-0095F1C82D87}"/>
    <cellStyle name="SAPBEXHLevel3 3 3 4" xfId="10755" xr:uid="{0CD1F536-075E-409D-8B3D-D4146BA97232}"/>
    <cellStyle name="SAPBEXHLevel3 3 4" xfId="1704" xr:uid="{41955CEF-DEE6-474D-AE04-6DE7F094F7A7}"/>
    <cellStyle name="SAPBEXHLevel3 3 4 2" xfId="10148" xr:uid="{AD06ADA8-D85D-4E70-A18E-56F41B4DA865}"/>
    <cellStyle name="SAPBEXHLevel3 3 5" xfId="3184" xr:uid="{F9835A16-4C5D-4DA9-9EB0-14AB457B6CFB}"/>
    <cellStyle name="SAPBEXHLevel3 3 5 2" xfId="13540" xr:uid="{B27FEB66-2FDB-4E0C-AFFF-3BFD28855C11}"/>
    <cellStyle name="SAPBEXHLevel3 3 6" xfId="3743" xr:uid="{BB1FB71E-1E5F-415D-A0CF-8F19270C599B}"/>
    <cellStyle name="SAPBEXHLevel3 3 6 2" xfId="14374" xr:uid="{C6DA81FB-2119-4AFB-8EF3-04944D1EC23C}"/>
    <cellStyle name="SAPBEXHLevel3 3 7" xfId="4020" xr:uid="{48637EFC-2653-41CB-A564-99200DCB4AFE}"/>
    <cellStyle name="SAPBEXHLevel3 3 8" xfId="4156" xr:uid="{42E95486-049E-4313-8C35-1BF6F0F3040F}"/>
    <cellStyle name="SAPBEXHLevel3 3 9" xfId="8256" xr:uid="{CE9F91C6-ED1A-4DF2-8046-24C3BF7246CB}"/>
    <cellStyle name="SAPBEXHLevel3 4" xfId="815" xr:uid="{66A5B34C-C2DD-443C-A6CC-8E455FA311AF}"/>
    <cellStyle name="SAPBEXHLevel3 4 10" xfId="8177" xr:uid="{349ADE9D-5907-485F-9C3D-EBA3856E0B3D}"/>
    <cellStyle name="SAPBEXHLevel3 4 2" xfId="816" xr:uid="{90817135-C6D3-459B-B24B-1C1B24B84666}"/>
    <cellStyle name="SAPBEXHLevel3 4 2 2" xfId="1300" xr:uid="{3820AE6E-2C20-4E8E-9E85-25ED34A193DC}"/>
    <cellStyle name="SAPBEXHLevel3 4 2 2 2" xfId="2548" xr:uid="{97C66042-AC39-430F-92D6-418740F05B16}"/>
    <cellStyle name="SAPBEXHLevel3 4 2 2 3" xfId="3054" xr:uid="{F9171AC7-E4AA-42CD-8AFA-E10B3DC9DBC9}"/>
    <cellStyle name="SAPBEXHLevel3 4 2 2 4" xfId="3268" xr:uid="{2A47A843-5D63-44A4-9071-EAAD2DDCE047}"/>
    <cellStyle name="SAPBEXHLevel3 4 2 2 5" xfId="3408" xr:uid="{91923EA6-455A-4199-A4A9-E44F99BBADFC}"/>
    <cellStyle name="SAPBEXHLevel3 4 2 2 6" xfId="3686" xr:uid="{91015938-604E-4CD6-9AA3-B18CF01DF696}"/>
    <cellStyle name="SAPBEXHLevel3 4 2 2 7" xfId="4387" xr:uid="{CA80D96C-5D80-4A07-B619-8FC81FE0E565}"/>
    <cellStyle name="SAPBEXHLevel3 4 2 2 8" xfId="14911" xr:uid="{CB14E926-B869-47A2-841D-C594BBA6AA7C}"/>
    <cellStyle name="SAPBEXHLevel3 4 2 3" xfId="2095" xr:uid="{D28A6F48-5BEF-49C5-A21B-D8077ECBDB6D}"/>
    <cellStyle name="SAPBEXHLevel3 4 2 3 2" xfId="15670" xr:uid="{90F29438-58E6-4201-B89F-576490AD3711}"/>
    <cellStyle name="SAPBEXHLevel3 4 2 4" xfId="1707" xr:uid="{7A9B668E-E41E-40B4-B845-BC0CA2A041CB}"/>
    <cellStyle name="SAPBEXHLevel3 4 2 4 2" xfId="17054" xr:uid="{B09CFA47-1487-406E-82F0-4258DE480308}"/>
    <cellStyle name="SAPBEXHLevel3 4 2 5" xfId="2692" xr:uid="{5B68921C-3BD7-43CD-80D5-819F3C68A7F3}"/>
    <cellStyle name="SAPBEXHLevel3 4 2 6" xfId="3410" xr:uid="{648502CB-7561-499B-80AC-6DB7C182E7C7}"/>
    <cellStyle name="SAPBEXHLevel3 4 2 7" xfId="3219" xr:uid="{D3EE60C7-6C88-4E76-846C-29136F1A87D6}"/>
    <cellStyle name="SAPBEXHLevel3 4 2 8" xfId="2358" xr:uid="{AC0CB668-D290-4EE6-BA91-72517D4FC328}"/>
    <cellStyle name="SAPBEXHLevel3 4 2 9" xfId="12270" xr:uid="{255AD69B-A0C8-4F45-A8D8-6B2D79C3DCAF}"/>
    <cellStyle name="SAPBEXHLevel3 4 3" xfId="1299" xr:uid="{7EF6A382-3BCF-4326-A371-671D1F36E260}"/>
    <cellStyle name="SAPBEXHLevel3 4 3 2" xfId="2547" xr:uid="{851D2614-26CC-4317-889F-B43E7E8DD424}"/>
    <cellStyle name="SAPBEXHLevel3 4 3 2 2" xfId="14098" xr:uid="{F7AFA85F-2070-46F4-907F-623B57D1609A}"/>
    <cellStyle name="SAPBEXHLevel3 4 3 3" xfId="3053" xr:uid="{DBFBA162-D4E4-4135-9313-E9DA98051908}"/>
    <cellStyle name="SAPBEXHLevel3 4 3 3 2" xfId="13828" xr:uid="{C5FC53A9-CC1A-4E2B-9230-3C943239BFAA}"/>
    <cellStyle name="SAPBEXHLevel3 4 3 4" xfId="1754" xr:uid="{7F3FC872-07B8-41B5-AA20-D72539EDF3F4}"/>
    <cellStyle name="SAPBEXHLevel3 4 3 5" xfId="2289" xr:uid="{8F0A5C0D-9C8B-4C87-B943-BB55D05B3E37}"/>
    <cellStyle name="SAPBEXHLevel3 4 3 6" xfId="3147" xr:uid="{581D9B44-FDA8-46E7-98A5-F42E19BD6547}"/>
    <cellStyle name="SAPBEXHLevel3 4 3 7" xfId="4330" xr:uid="{A3E2299D-049D-4795-9DCE-6ACD82703664}"/>
    <cellStyle name="SAPBEXHLevel3 4 3 8" xfId="10867" xr:uid="{5FFE96B6-3F57-41F9-BA6E-11F8EF3B574E}"/>
    <cellStyle name="SAPBEXHLevel3 4 4" xfId="2094" xr:uid="{98212013-7034-4CC2-BA89-098AAD9278C7}"/>
    <cellStyle name="SAPBEXHLevel3 4 4 2" xfId="10070" xr:uid="{DD840783-9CCD-4178-BEF0-F1A181CFE833}"/>
    <cellStyle name="SAPBEXHLevel3 4 5" xfId="1705" xr:uid="{6D5A3969-DA06-4522-AD4A-D4C2A25F47E3}"/>
    <cellStyle name="SAPBEXHLevel3 4 5 2" xfId="13464" xr:uid="{445E61A3-3287-4043-9371-1F6395CFB1B0}"/>
    <cellStyle name="SAPBEXHLevel3 4 6" xfId="1848" xr:uid="{278A49C1-83C1-488E-9302-5FA4F63AA7DA}"/>
    <cellStyle name="SAPBEXHLevel3 4 6 2" xfId="9047" xr:uid="{D2D05663-22E6-424A-B0C3-CEAF83376184}"/>
    <cellStyle name="SAPBEXHLevel3 4 7" xfId="2704" xr:uid="{5AF28B08-546C-46E2-9B84-D57FD84D5CE1}"/>
    <cellStyle name="SAPBEXHLevel3 4 8" xfId="2675" xr:uid="{B8BDD5A9-2039-4F23-9BCA-F05BB6BF63EF}"/>
    <cellStyle name="SAPBEXHLevel3 4 9" xfId="3921" xr:uid="{3F30F26F-DF11-4F06-AEB5-FB463199BE36}"/>
    <cellStyle name="SAPBEXHLevel3 5" xfId="954" xr:uid="{21F07DBF-017A-4A74-8A24-8536444B45F4}"/>
    <cellStyle name="SAPBEXHLevel3 5 2" xfId="1362" xr:uid="{76A1C0DD-DD42-4D27-B225-70057DABE13F}"/>
    <cellStyle name="SAPBEXHLevel3 5 2 2" xfId="2610" xr:uid="{DCF0DED3-AC97-4CDC-9227-8F5FCA4B99F0}"/>
    <cellStyle name="SAPBEXHLevel3 5 2 2 2" xfId="15032" xr:uid="{D8497445-AC9A-4AA7-BC63-A263C3609DCE}"/>
    <cellStyle name="SAPBEXHLevel3 5 2 3" xfId="3116" xr:uid="{686C24CC-E92E-4182-9845-268CA15307E1}"/>
    <cellStyle name="SAPBEXHLevel3 5 2 3 2" xfId="15838" xr:uid="{0B30F37F-FFB3-46D7-8B5F-24BACD1AB214}"/>
    <cellStyle name="SAPBEXHLevel3 5 2 4" xfId="2682" xr:uid="{3BACA5EA-36E5-4DB8-B17F-CCDFCB878EB3}"/>
    <cellStyle name="SAPBEXHLevel3 5 2 4 2" xfId="17311" xr:uid="{1739895C-9A47-474F-8736-1B9E4B71024A}"/>
    <cellStyle name="SAPBEXHLevel3 5 2 5" xfId="3947" xr:uid="{4A169943-625A-49BC-9FB8-BFE2B8EC7DD5}"/>
    <cellStyle name="SAPBEXHLevel3 5 2 6" xfId="2645" xr:uid="{C0DD16F0-2914-4A52-A8B4-8F78F03E16C7}"/>
    <cellStyle name="SAPBEXHLevel3 5 2 7" xfId="3608" xr:uid="{5224A8C8-18E1-4FB0-B9E3-9F0DA79FAB5E}"/>
    <cellStyle name="SAPBEXHLevel3 5 2 8" xfId="12527" xr:uid="{3895F81E-90A1-4D7F-B58A-EF99D6B4CD0C}"/>
    <cellStyle name="SAPBEXHLevel3 5 3" xfId="2222" xr:uid="{48A45B1B-DEE8-4352-B192-A9F7FABD981A}"/>
    <cellStyle name="SAPBEXHLevel3 5 3 2" xfId="14312" xr:uid="{0F3817A0-69E9-43F2-B01A-4774B1C39A88}"/>
    <cellStyle name="SAPBEXHLevel3 5 3 3" xfId="15128" xr:uid="{149C83AA-F24C-48A6-932B-8FE22AD007A7}"/>
    <cellStyle name="SAPBEXHLevel3 5 3 4" xfId="11125" xr:uid="{2C0BD2CD-6865-4214-AAD1-4931D9237CF2}"/>
    <cellStyle name="SAPBEXHLevel3 5 4" xfId="2729" xr:uid="{C451D0D6-45AF-4D28-A6E0-96523D5143D8}"/>
    <cellStyle name="SAPBEXHLevel3 5 4 2" xfId="9854" xr:uid="{BD7A9D05-7A3D-4364-926D-930F688E2CC3}"/>
    <cellStyle name="SAPBEXHLevel3 5 5" xfId="1832" xr:uid="{19B7A559-5DEB-481E-8F1A-F3BC40A69F85}"/>
    <cellStyle name="SAPBEXHLevel3 5 5 2" xfId="13287" xr:uid="{A2E7D9CC-9185-435D-8F60-B0AE1ED0E6B0}"/>
    <cellStyle name="SAPBEXHLevel3 5 6" xfId="3286" xr:uid="{6E29A7D6-827D-4F2B-B88A-A3759F9F4084}"/>
    <cellStyle name="SAPBEXHLevel3 5 6 2" xfId="13126" xr:uid="{ABDB69D8-756A-4BA3-BE14-DEAD60D9BFF9}"/>
    <cellStyle name="SAPBEXHLevel3 5 7" xfId="1888" xr:uid="{6ADF171B-E188-448D-AC5A-4BA98495C430}"/>
    <cellStyle name="SAPBEXHLevel3 5 8" xfId="4051" xr:uid="{1DE0597A-D733-4038-A57B-FAD3AEA627CF}"/>
    <cellStyle name="SAPBEXHLevel3 5 9" xfId="7961" xr:uid="{4D8770C4-8799-4A9B-82E5-655F82A9C978}"/>
    <cellStyle name="SAPBEXHLevel3 6" xfId="983" xr:uid="{C40416A9-F34F-4C7C-8930-F24671FE66A6}"/>
    <cellStyle name="SAPBEXHLevel3 6 2" xfId="12711" xr:uid="{C9E3FD2D-4125-45A3-8F5C-689AD57F2B6E}"/>
    <cellStyle name="SAPBEXHLevel3 6 2 2" xfId="15116" xr:uid="{262BA7E3-D72E-4069-96F5-6D38D1109A4D}"/>
    <cellStyle name="SAPBEXHLevel3 6 2 3" xfId="15925" xr:uid="{FC16699C-1146-46AB-9631-1E0EEAC7C214}"/>
    <cellStyle name="SAPBEXHLevel3 6 2 4" xfId="17486" xr:uid="{A090D816-DE67-483D-96DF-30B6455F9774}"/>
    <cellStyle name="SAPBEXHLevel3 6 3" xfId="11302" xr:uid="{A17201C7-1FC0-4B24-AD9E-CE54A60B0C3E}"/>
    <cellStyle name="SAPBEXHLevel3 6 3 2" xfId="14448" xr:uid="{729C08C6-A5E5-4C45-8ABE-ECF27D809276}"/>
    <cellStyle name="SAPBEXHLevel3 6 3 3" xfId="9149" xr:uid="{E3C0023E-A755-4EFE-B65B-D0E943D90CB2}"/>
    <cellStyle name="SAPBEXHLevel3 6 4" xfId="10016" xr:uid="{4FB332AA-7A5F-4C15-BB43-35AE59EB3361}"/>
    <cellStyle name="SAPBEXHLevel3 6 5" xfId="13410" xr:uid="{A6809CA1-673D-47FB-A25F-A6F0B560A112}"/>
    <cellStyle name="SAPBEXHLevel3 6 6" xfId="14751" xr:uid="{C8A9B95C-C472-42E0-A2CE-02839A599C23}"/>
    <cellStyle name="SAPBEXHLevel3 6 7" xfId="8123" xr:uid="{EE48936E-A1C0-4F17-8F81-C596D18ED66F}"/>
    <cellStyle name="SAPBEXHLevel3 7" xfId="1030" xr:uid="{47367F35-08C4-44CD-890D-19804E087335}"/>
    <cellStyle name="SAPBEXHLevel3 7 2" xfId="15325" xr:uid="{586C86E2-9430-4AD3-B2AD-D73DFBBD93F0}"/>
    <cellStyle name="SAPBEXHLevel3 7 3" xfId="16441" xr:uid="{2B658283-181E-4F06-B2E4-B07B6B6C2969}"/>
    <cellStyle name="SAPBEXHLevel3 7 4" xfId="11537" xr:uid="{5CD82BD9-5DF4-4C50-BD96-96B033DEF378}"/>
    <cellStyle name="SAPBEXHLevel3 8" xfId="269" xr:uid="{9568E2B5-3E3E-4178-B170-48BBC3C778D2}"/>
    <cellStyle name="SAPBEXHLevel3 8 2" xfId="1185" xr:uid="{C1EA4BC9-C2A0-48F4-9BB1-AD63D99AC6E4}"/>
    <cellStyle name="SAPBEXHLevel3 8 2 2" xfId="2433" xr:uid="{F55F5A6B-91D4-4AA7-9C90-7A36215E87A1}"/>
    <cellStyle name="SAPBEXHLevel3 8 2 3" xfId="2939" xr:uid="{9B04A56C-7BA0-43BF-87C2-4ED52F233A99}"/>
    <cellStyle name="SAPBEXHLevel3 8 2 4" xfId="3284" xr:uid="{DEF4D60B-E559-4FFA-827F-22B30D692178}"/>
    <cellStyle name="SAPBEXHLevel3 8 2 5" xfId="3312" xr:uid="{2654ECF5-62C7-4B97-AB38-1A06864AE7C0}"/>
    <cellStyle name="SAPBEXHLevel3 8 2 6" xfId="3591" xr:uid="{5D7A8C15-1A15-4A99-9D0E-BF0CB3F99E0A}"/>
    <cellStyle name="SAPBEXHLevel3 8 2 7" xfId="4151" xr:uid="{0E2BE5F2-6690-445E-85E8-588BEEE4AEF3}"/>
    <cellStyle name="SAPBEXHLevel3 8 2 8" xfId="14699" xr:uid="{EBD848A4-D32E-4FD8-A2B7-6F636A2025C2}"/>
    <cellStyle name="SAPBEXHLevel3 8 3" xfId="1611" xr:uid="{AA1EB6F9-E636-4AE0-B094-0794198D22E5}"/>
    <cellStyle name="SAPBEXHLevel3 8 3 2" xfId="15422" xr:uid="{2D939D93-320B-4C49-884F-A8591A867F6C}"/>
    <cellStyle name="SAPBEXHLevel3 8 4" xfId="1927" xr:uid="{5A31271C-11EA-40A7-8FB6-1E43D429A441}"/>
    <cellStyle name="SAPBEXHLevel3 8 4 2" xfId="16764" xr:uid="{2F293FDE-1077-48E2-8067-47989AB25DA0}"/>
    <cellStyle name="SAPBEXHLevel3 8 5" xfId="2755" xr:uid="{C6BB4B7A-E25C-48BF-8007-D2EF3BEBD236}"/>
    <cellStyle name="SAPBEXHLevel3 8 6" xfId="2709" xr:uid="{342B54ED-09F8-493A-A44D-1036B3C1ACC8}"/>
    <cellStyle name="SAPBEXHLevel3 8 7" xfId="4225" xr:uid="{886F5C03-0ABC-4740-A3EC-CCFE416BF14B}"/>
    <cellStyle name="SAPBEXHLevel3 8 8" xfId="4033" xr:uid="{2EFF3A17-E297-4905-B8A4-BCBAB4217E80}"/>
    <cellStyle name="SAPBEXHLevel3 8 9" xfId="11904" xr:uid="{658F73CE-7036-462A-AF04-6622C5AE6708}"/>
    <cellStyle name="SAPBEXHLevel3 9" xfId="1136" xr:uid="{D3AC100D-C776-47CE-BF19-232F583104D0}"/>
    <cellStyle name="SAPBEXHLevel3 9 2" xfId="2384" xr:uid="{0E419A29-6C30-4C1B-B024-69D16D7C0497}"/>
    <cellStyle name="SAPBEXHLevel3 9 2 2" xfId="13783" xr:uid="{12893E26-DC26-405C-A8E0-CA3785615B44}"/>
    <cellStyle name="SAPBEXHLevel3 9 3" xfId="2890" xr:uid="{A77A1B78-CFAA-40DE-AA86-2F858A097E1F}"/>
    <cellStyle name="SAPBEXHLevel3 9 3 2" xfId="14148" xr:uid="{181D4416-CB33-41A9-B702-1E33306FFDFF}"/>
    <cellStyle name="SAPBEXHLevel3 9 4" xfId="1803" xr:uid="{AC3E6250-6E15-4FE8-98E0-D8360E629097}"/>
    <cellStyle name="SAPBEXHLevel3 9 5" xfId="3496" xr:uid="{B7BEF454-E821-4A54-9620-2C882B9932D5}"/>
    <cellStyle name="SAPBEXHLevel3 9 6" xfId="2732" xr:uid="{64256C87-2E4A-4C9F-982A-C55A4C88499A}"/>
    <cellStyle name="SAPBEXHLevel3 9 7" xfId="3871" xr:uid="{FA5C4354-0863-432D-9BA3-D473626AFBC9}"/>
    <cellStyle name="SAPBEXHLevel3 9 8" xfId="10523" xr:uid="{2AD0398D-55B6-4183-B5FB-34FB0C187ADE}"/>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3" xfId="13094" xr:uid="{AF45AD46-604A-431F-B3CA-5AA6D442C128}"/>
    <cellStyle name="SAPBEXHLevel3X 10 4" xfId="10525" xr:uid="{509FD559-602D-46A7-81D3-180603C97EB7}"/>
    <cellStyle name="SAPBEXHLevel3X 11" xfId="3964" xr:uid="{44A55457-294C-4982-85F2-2F93B07961D8}"/>
    <cellStyle name="SAPBEXHLevel3X 11 2" xfId="9245" xr:uid="{C5E5D619-FB58-471D-858A-95E1A17C813B}"/>
    <cellStyle name="SAPBEXHLevel3X 12" xfId="2706" xr:uid="{8A53DE0C-5D24-4DBD-AA1F-C75D9A8A6B9F}"/>
    <cellStyle name="SAPBEXHLevel3X 12 2" xfId="9008" xr:uid="{615BC6C0-5172-455D-A1F6-828EF6DEFFBA}"/>
    <cellStyle name="SAPBEXHLevel3X 13" xfId="4213" xr:uid="{42E9FB64-694E-4128-A053-959A6CFD9D2E}"/>
    <cellStyle name="SAPBEXHLevel3X 14" xfId="5726" xr:uid="{A310D3B1-C915-4790-A600-357655BB6422}"/>
    <cellStyle name="SAPBEXHLevel3X 15" xfId="6003" xr:uid="{5F3F366C-DF5B-4F3C-ABF2-7DBDA054FA94}"/>
    <cellStyle name="SAPBEXHLevel3X 16" xfId="7356" xr:uid="{9923A589-9A03-4AD3-9622-4C32CC9EB9AE}"/>
    <cellStyle name="SAPBEXHLevel3X 2" xfId="817" xr:uid="{97CDC053-E55D-4F3F-8612-E6621A32F893}"/>
    <cellStyle name="SAPBEXHLevel3X 2 10" xfId="5727" xr:uid="{988D8286-D6BF-4004-A107-3043181D4E25}"/>
    <cellStyle name="SAPBEXHLevel3X 2 10 2" xfId="9009" xr:uid="{8769CF13-B643-4514-9668-8C1719AD9550}"/>
    <cellStyle name="SAPBEXHLevel3X 2 11" xfId="6004" xr:uid="{332594FA-ABE9-4CAE-AAE6-932B1291868B}"/>
    <cellStyle name="SAPBEXHLevel3X 2 12" xfId="7357" xr:uid="{BC6045AC-58B6-4257-BD0A-8704D2AAB7C8}"/>
    <cellStyle name="SAPBEXHLevel3X 2 2" xfId="818" xr:uid="{267B69FD-A4EF-4746-86B3-F0E127BB4168}"/>
    <cellStyle name="SAPBEXHLevel3X 2 2 2" xfId="1302" xr:uid="{3E5DCD25-C04B-412C-8B21-41BFED97D5BD}"/>
    <cellStyle name="SAPBEXHLevel3X 2 2 2 2" xfId="2550" xr:uid="{D7F85A6E-1420-4E51-BB99-28AB31154865}"/>
    <cellStyle name="SAPBEXHLevel3X 2 2 2 2 2" xfId="15565" xr:uid="{ADCB9AD2-91BB-442C-8328-255CC3C29581}"/>
    <cellStyle name="SAPBEXHLevel3X 2 2 2 3" xfId="3056" xr:uid="{D523D57A-F91A-4D84-A994-2887040B9B4C}"/>
    <cellStyle name="SAPBEXHLevel3X 2 2 2 3 2" xfId="16961" xr:uid="{713727BA-B287-422C-8B12-EB1F86BAAE86}"/>
    <cellStyle name="SAPBEXHLevel3X 2 2 2 4" xfId="1567" xr:uid="{E99B4C33-4740-4C71-927E-BE697A380F21}"/>
    <cellStyle name="SAPBEXHLevel3X 2 2 2 5" xfId="3705" xr:uid="{7AEF89F2-8057-4043-A72F-2FAFB2C0972E}"/>
    <cellStyle name="SAPBEXHLevel3X 2 2 2 6" xfId="3926" xr:uid="{FC17D3EF-D41C-454F-900E-9DFF47EDADDD}"/>
    <cellStyle name="SAPBEXHLevel3X 2 2 2 7" xfId="4343" xr:uid="{C6DBA607-948A-4E03-B741-A3BB174F73B6}"/>
    <cellStyle name="SAPBEXHLevel3X 2 2 2 8" xfId="12162" xr:uid="{9F8E1BCA-69E0-4386-BCAA-30F168D4D860}"/>
    <cellStyle name="SAPBEXHLevel3X 2 2 3" xfId="2097" xr:uid="{3537331C-EE25-4ABD-B233-A304C8B9B8FB}"/>
    <cellStyle name="SAPBEXHLevel3X 2 2 3 2" xfId="13991" xr:uid="{F753251A-F252-4CD1-8C62-08411A304579}"/>
    <cellStyle name="SAPBEXHLevel3X 2 2 3 3" xfId="13103" xr:uid="{BF57578F-6A43-4DD0-8B26-DD6AF0309FDD}"/>
    <cellStyle name="SAPBEXHLevel3X 2 2 3 4" xfId="10758" xr:uid="{0D6DBEB7-CBD9-4056-AD73-79EB800F5F46}"/>
    <cellStyle name="SAPBEXHLevel3X 2 2 4" xfId="2623" xr:uid="{008631A1-D390-4A8A-8914-3FC9F60101E5}"/>
    <cellStyle name="SAPBEXHLevel3X 2 2 4 2" xfId="10238" xr:uid="{6DDBB510-2457-412A-A13F-EAC84757FD8E}"/>
    <cellStyle name="SAPBEXHLevel3X 2 2 5" xfId="1723" xr:uid="{230F1BEF-3825-480C-8A25-690DB8919F7A}"/>
    <cellStyle name="SAPBEXHLevel3X 2 2 5 2" xfId="13593" xr:uid="{4EB0D9A6-698D-41C9-896D-89C1F2D18374}"/>
    <cellStyle name="SAPBEXHLevel3X 2 2 6" xfId="3692" xr:uid="{3F0889A2-9963-482D-A0E9-85CB04DC9AB5}"/>
    <cellStyle name="SAPBEXHLevel3X 2 2 6 2" xfId="15075" xr:uid="{7A0A3EAF-2FD3-4070-A0DE-71FA4F617FF6}"/>
    <cellStyle name="SAPBEXHLevel3X 2 2 7" xfId="3725" xr:uid="{F4D470B8-B085-4B0B-8F4A-363C54A3C5B5}"/>
    <cellStyle name="SAPBEXHLevel3X 2 2 8" xfId="4403" xr:uid="{D6A9DB37-934F-4963-BD2F-CD5097A70C9C}"/>
    <cellStyle name="SAPBEXHLevel3X 2 2 9" xfId="8347" xr:uid="{2FB35886-A969-47F1-930C-D3BB13B45C79}"/>
    <cellStyle name="SAPBEXHLevel3X 2 3" xfId="1301" xr:uid="{83C15D86-07E8-4E1F-BD23-FE2D6061C55B}"/>
    <cellStyle name="SAPBEXHLevel3X 2 3 2" xfId="2549" xr:uid="{2A5DBA1C-BB72-4CCA-8F79-D8B11AE5224D}"/>
    <cellStyle name="SAPBEXHLevel3X 2 3 2 2" xfId="15673" xr:uid="{86FAA8A1-4B24-47A9-B590-7E5BD55A7B55}"/>
    <cellStyle name="SAPBEXHLevel3X 2 3 2 3" xfId="17057" xr:uid="{DCEAB0EA-A3F5-464B-9008-D61FAED9F7B2}"/>
    <cellStyle name="SAPBEXHLevel3X 2 3 2 4" xfId="12273" xr:uid="{F34A601A-C00E-4072-981F-28DB0EE925E4}"/>
    <cellStyle name="SAPBEXHLevel3X 2 3 3" xfId="3055" xr:uid="{08FAABC4-A4FA-4CE4-BB08-025AE0279EAB}"/>
    <cellStyle name="SAPBEXHLevel3X 2 3 3 2" xfId="14101" xr:uid="{E9AA304C-19CE-4D1B-B765-05340B76B001}"/>
    <cellStyle name="SAPBEXHLevel3X 2 3 3 3" xfId="13046" xr:uid="{00C330B5-6EA9-4A95-A971-0C753ED42D04}"/>
    <cellStyle name="SAPBEXHLevel3X 2 3 3 4" xfId="10870" xr:uid="{C5D7C361-7977-489B-BE6D-4F1BEACF4C44}"/>
    <cellStyle name="SAPBEXHLevel3X 2 3 4" xfId="3197" xr:uid="{D418E86B-2E8B-4B56-BFA6-F3B8B483CBDB}"/>
    <cellStyle name="SAPBEXHLevel3X 2 3 4 2" xfId="10073" xr:uid="{501DF053-B789-490B-A558-A2AA972AD7B1}"/>
    <cellStyle name="SAPBEXHLevel3X 2 3 5" xfId="3497" xr:uid="{0982C9DA-A83A-4712-8982-8AEC71E20F4C}"/>
    <cellStyle name="SAPBEXHLevel3X 2 3 5 2" xfId="13467" xr:uid="{C53E6AEF-0051-4069-A6CC-C42332B64A21}"/>
    <cellStyle name="SAPBEXHLevel3X 2 3 6" xfId="3873" xr:uid="{5CD8E790-D1B2-41EC-879D-FA81C3384855}"/>
    <cellStyle name="SAPBEXHLevel3X 2 3 6 2" xfId="13359" xr:uid="{70C1068F-EEC7-425A-98E6-17E51F72FEF5}"/>
    <cellStyle name="SAPBEXHLevel3X 2 3 7" xfId="3416" xr:uid="{6C3155C8-02AD-490E-BBA0-F987DDAB37D7}"/>
    <cellStyle name="SAPBEXHLevel3X 2 3 8" xfId="8180" xr:uid="{465C0E5F-C4FB-474D-8373-F6BC5B8777D6}"/>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3" xfId="17314" xr:uid="{EA6F08B8-FF08-44F3-BB6B-AE412819ABD4}"/>
    <cellStyle name="SAPBEXHLevel3X 2 4 3" xfId="11128" xr:uid="{911DB20A-EE16-4839-B2AC-426F3533905A}"/>
    <cellStyle name="SAPBEXHLevel3X 2 4 3 2" xfId="14315" xr:uid="{EF50D83B-D53B-42A4-8A4C-0B1246775765}"/>
    <cellStyle name="SAPBEXHLevel3X 2 4 3 3" xfId="13670" xr:uid="{BEBA25DF-971A-49C0-B6B7-D1C99FC1769E}"/>
    <cellStyle name="SAPBEXHLevel3X 2 4 4" xfId="10143" xr:uid="{21629DFC-4A45-4F42-9B87-201707B74B7C}"/>
    <cellStyle name="SAPBEXHLevel3X 2 4 5" xfId="13537" xr:uid="{60AA6E98-2DA5-476D-BC09-9DA204B1087B}"/>
    <cellStyle name="SAPBEXHLevel3X 2 4 6" xfId="13116" xr:uid="{3BA702DE-A2AF-4B99-B815-D06CB1F667C5}"/>
    <cellStyle name="SAPBEXHLevel3X 2 4 7" xfId="8251" xr:uid="{0E0DA6B8-C400-419E-BFC0-3D806B4A541C}"/>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3" xfId="17489" xr:uid="{13A402D5-8FD0-457E-A15B-A9A329A94D87}"/>
    <cellStyle name="SAPBEXHLevel3X 2 5 3" xfId="11305" xr:uid="{6E9F459B-3CDB-4B0C-A313-48CBE2AC7393}"/>
    <cellStyle name="SAPBEXHLevel3X 2 5 3 2" xfId="14451" xr:uid="{DD5ECA8B-E714-4B46-8D72-90EDB1B4344A}"/>
    <cellStyle name="SAPBEXHLevel3X 2 5 3 3" xfId="9151" xr:uid="{E50A49B8-EE39-4E6C-BC48-98CA13A2934E}"/>
    <cellStyle name="SAPBEXHLevel3X 2 5 4" xfId="10018" xr:uid="{2C954CA9-8F09-4FDC-8B7F-E606F9D8C29A}"/>
    <cellStyle name="SAPBEXHLevel3X 2 5 5" xfId="13412" xr:uid="{52FFB1EB-342E-4E8B-9783-3808CB092F63}"/>
    <cellStyle name="SAPBEXHLevel3X 2 5 6" xfId="14380" xr:uid="{AA099E26-E895-4EA9-A11E-2835C4F249D2}"/>
    <cellStyle name="SAPBEXHLevel3X 2 5 7" xfId="8125" xr:uid="{0A91E537-117B-4614-A1F7-ECFE74796CAB}"/>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3" xfId="17237" xr:uid="{C7F807AA-9359-4CFE-B294-D3A023724AD5}"/>
    <cellStyle name="SAPBEXHLevel3X 2 6 3" xfId="14238" xr:uid="{0BA819E7-6E5D-4DEF-A83D-1B53F86DFD76}"/>
    <cellStyle name="SAPBEXHLevel3X 2 6 4" xfId="13039" xr:uid="{7ADA8764-C7D1-405D-B1A9-751E8842D67B}"/>
    <cellStyle name="SAPBEXHLevel3X 2 6 5" xfId="11051" xr:uid="{628965B1-1D59-446C-BB09-8FA05E8D60B7}"/>
    <cellStyle name="SAPBEXHLevel3X 2 7" xfId="3559" xr:uid="{A806AC36-14AE-456B-BF7E-54E443C0889F}"/>
    <cellStyle name="SAPBEXHLevel3X 2 7 2" xfId="15385" xr:uid="{9500AD45-08BC-4384-9426-FC343E07A069}"/>
    <cellStyle name="SAPBEXHLevel3X 2 7 3" xfId="16566" xr:uid="{8A465F3D-E7D9-4BB0-8FEC-1AC442750330}"/>
    <cellStyle name="SAPBEXHLevel3X 2 7 4" xfId="11672" xr:uid="{B4265279-4A8C-446B-BA97-D483A8B2B9AD}"/>
    <cellStyle name="SAPBEXHLevel3X 2 8" xfId="1850" xr:uid="{C99A1803-E29D-4FEB-A000-DD65BD4728E0}"/>
    <cellStyle name="SAPBEXHLevel3X 2 8 2" xfId="13786" xr:uid="{A5BDEAF0-59F4-4C0F-AD41-4F1B8FE32AC0}"/>
    <cellStyle name="SAPBEXHLevel3X 2 8 3" xfId="13825" xr:uid="{205192F9-2DD5-40A7-9732-02A6978AD17A}"/>
    <cellStyle name="SAPBEXHLevel3X 2 8 4" xfId="10526" xr:uid="{67DA8D1A-105F-4D27-8900-5035796836C7}"/>
    <cellStyle name="SAPBEXHLevel3X 2 9" xfId="4439" xr:uid="{15ABD1BE-73F3-4457-B991-6CD738D4FDCD}"/>
    <cellStyle name="SAPBEXHLevel3X 2 9 2" xfId="9246" xr:uid="{13CFDD58-8599-4D91-90A1-C4B2010D41D9}"/>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3" xfId="17058" xr:uid="{DAAA0A18-FCA6-4212-BA4D-23DC444511DD}"/>
    <cellStyle name="SAPBEXHLevel3X 3 10 3" xfId="10871" xr:uid="{83F23D8E-1F89-46BA-AFFD-D7EF191447DF}"/>
    <cellStyle name="SAPBEXHLevel3X 3 10 3 2" xfId="14102" xr:uid="{E712FA1A-D167-4617-91D0-BFBE1246D8FC}"/>
    <cellStyle name="SAPBEXHLevel3X 3 10 3 3" xfId="14352" xr:uid="{5736F778-AB22-4728-B729-F539FED399E6}"/>
    <cellStyle name="SAPBEXHLevel3X 3 10 4" xfId="10074" xr:uid="{4602217B-1221-4411-8234-173331F448F8}"/>
    <cellStyle name="SAPBEXHLevel3X 3 10 5" xfId="13468" xr:uid="{FD84EF16-39A7-474A-966C-BBFEB09588D2}"/>
    <cellStyle name="SAPBEXHLevel3X 3 10 6" xfId="14599" xr:uid="{462816DD-377B-4038-AB47-4A1A2A2245A9}"/>
    <cellStyle name="SAPBEXHLevel3X 3 10 7" xfId="8181" xr:uid="{2E689EDA-3ED1-4F97-BDC6-02C62D87CF74}"/>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3" xfId="17315" xr:uid="{78F597D4-7662-46B3-B68D-084C4E38610F}"/>
    <cellStyle name="SAPBEXHLevel3X 3 11 3" xfId="11129" xr:uid="{32F481AB-730E-4877-874A-169BAFBDEAFD}"/>
    <cellStyle name="SAPBEXHLevel3X 3 11 3 2" xfId="14316" xr:uid="{0AB2EED6-A410-45C7-A49C-7C492CF98887}"/>
    <cellStyle name="SAPBEXHLevel3X 3 11 3 3" xfId="14634" xr:uid="{0B686FED-80F1-4DD0-88EB-F068804899C2}"/>
    <cellStyle name="SAPBEXHLevel3X 3 11 4" xfId="9851" xr:uid="{5EC6F43C-8B72-4C02-8028-7580B53A3B9D}"/>
    <cellStyle name="SAPBEXHLevel3X 3 11 5" xfId="13284" xr:uid="{056AE123-5721-481B-A9CA-61B014FB79BA}"/>
    <cellStyle name="SAPBEXHLevel3X 3 11 6" xfId="13029" xr:uid="{79292956-0546-48AE-A271-23A2FBBB4948}"/>
    <cellStyle name="SAPBEXHLevel3X 3 11 7" xfId="7958" xr:uid="{58C066E0-3BF1-4BE4-A5CE-56B91D16F8B9}"/>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3" xfId="17490" xr:uid="{1A4DBCEC-384E-43A8-9DE8-851200CDE036}"/>
    <cellStyle name="SAPBEXHLevel3X 3 12 3" xfId="11306" xr:uid="{B4D92A79-BB5C-4716-A0DD-7E33128D0BE4}"/>
    <cellStyle name="SAPBEXHLevel3X 3 12 3 2" xfId="14452" xr:uid="{06D3566E-83DF-45EF-9E0B-1331A6EFFD71}"/>
    <cellStyle name="SAPBEXHLevel3X 3 12 3 3" xfId="9381" xr:uid="{0EFAB93F-4F27-48AD-9483-A449AF130976}"/>
    <cellStyle name="SAPBEXHLevel3X 3 12 4" xfId="10019" xr:uid="{C0842440-4D7F-48E1-AB50-D7C9DFF13CDA}"/>
    <cellStyle name="SAPBEXHLevel3X 3 12 5" xfId="13413" xr:uid="{BDBB11CE-3C56-49FB-9F0E-27583A3DCE2D}"/>
    <cellStyle name="SAPBEXHLevel3X 3 12 6" xfId="15081" xr:uid="{5C8BCEF7-0899-4BB6-A06A-3FAED2C18541}"/>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3" xfId="17238" xr:uid="{4D7CEBBD-B009-43FE-BDDD-CF8CFF990272}"/>
    <cellStyle name="SAPBEXHLevel3X 3 13 3" xfId="14239" xr:uid="{8A66F61E-F7BB-4F59-AF47-34CB524B7E6C}"/>
    <cellStyle name="SAPBEXHLevel3X 3 13 4" xfId="14345" xr:uid="{BF913918-6D28-4307-B27A-F39C5C3ABB7D}"/>
    <cellStyle name="SAPBEXHLevel3X 3 14" xfId="11673" xr:uid="{1EBB294A-D96B-4110-B8B8-277D46A9E142}"/>
    <cellStyle name="SAPBEXHLevel3X 3 14 2" xfId="15386" xr:uid="{A4F54FC6-4564-439C-B284-76A42965D64F}"/>
    <cellStyle name="SAPBEXHLevel3X 3 14 3" xfId="16567" xr:uid="{CCB176BA-CF6B-4944-B04F-35FCAC114091}"/>
    <cellStyle name="SAPBEXHLevel3X 3 15" xfId="10527" xr:uid="{3684C759-7109-4F8A-8CD1-378BDAD2EDB3}"/>
    <cellStyle name="SAPBEXHLevel3X 3 15 2" xfId="13787" xr:uid="{80F4B1C1-FE2D-4140-B11D-097B83A33DA2}"/>
    <cellStyle name="SAPBEXHLevel3X 3 15 3" xfId="13549" xr:uid="{F446B202-B445-442B-B3A3-8B44B3B488A8}"/>
    <cellStyle name="SAPBEXHLevel3X 3 16" xfId="9247" xr:uid="{1EE9F872-7AEC-4632-B2A9-32AB07C47B2E}"/>
    <cellStyle name="SAPBEXHLevel3X 3 17" xfId="9010" xr:uid="{65629C24-3E36-4A1C-9388-E3E9D8E55E30}"/>
    <cellStyle name="SAPBEXHLevel3X 3 18" xfId="7358" xr:uid="{B3EF839C-0CC4-494F-9662-81CF3305C94F}"/>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1" xfId="7359" xr:uid="{C6E6012C-2330-440A-9851-EEDF04809104}"/>
    <cellStyle name="SAPBEXHLevel3X 3 2 2" xfId="1304" xr:uid="{964A2990-9B46-4FA7-B9BA-66C47881AFD0}"/>
    <cellStyle name="SAPBEXHLevel3X 3 2 2 2" xfId="2552" xr:uid="{44B47D15-2517-4BA6-89AF-3000865F37A8}"/>
    <cellStyle name="SAPBEXHLevel3X 3 2 2 2 2" xfId="15567" xr:uid="{F4D0514F-712C-4126-B839-5184A5DE60AC}"/>
    <cellStyle name="SAPBEXHLevel3X 3 2 2 2 3" xfId="16963" xr:uid="{DA8DB927-92F1-42D4-87DB-9879CB7385BF}"/>
    <cellStyle name="SAPBEXHLevel3X 3 2 2 2 4" xfId="12164" xr:uid="{B1B9242E-A00E-4BDD-B4D1-CCC55D481CB0}"/>
    <cellStyle name="SAPBEXHLevel3X 3 2 2 3" xfId="3058" xr:uid="{52AAAD1A-B164-488D-8A30-FCBE64C7C4D5}"/>
    <cellStyle name="SAPBEXHLevel3X 3 2 2 3 2" xfId="13993" xr:uid="{0DE578A7-1B5C-49F4-9A6D-535C41C7C69D}"/>
    <cellStyle name="SAPBEXHLevel3X 3 2 2 3 3" xfId="13558" xr:uid="{F6AE8E20-5C62-43D0-B6C8-68BC15A5579C}"/>
    <cellStyle name="SAPBEXHLevel3X 3 2 2 3 4" xfId="10760" xr:uid="{A57CED79-E8B3-4636-BD82-08093171EC3F}"/>
    <cellStyle name="SAPBEXHLevel3X 3 2 2 4" xfId="1571" xr:uid="{3A288B97-D277-4F29-AF63-FC00AED1C4D2}"/>
    <cellStyle name="SAPBEXHLevel3X 3 2 2 4 2" xfId="9792" xr:uid="{CFF385BD-72D2-472E-B357-3B95243A60E5}"/>
    <cellStyle name="SAPBEXHLevel3X 3 2 2 5" xfId="3317" xr:uid="{9A8F4F45-2643-40B8-A5F5-5979BEAD26EA}"/>
    <cellStyle name="SAPBEXHLevel3X 3 2 2 5 2" xfId="13225" xr:uid="{43C29289-E022-4D16-8ECC-5F4CBF54550B}"/>
    <cellStyle name="SAPBEXHLevel3X 3 2 2 6" xfId="4034" xr:uid="{8F5D978C-79D8-4B0C-A171-9E6B65C60EE3}"/>
    <cellStyle name="SAPBEXHLevel3X 3 2 2 6 2" xfId="14758" xr:uid="{BBDE94C0-70A6-499D-A609-302FE52C4831}"/>
    <cellStyle name="SAPBEXHLevel3X 3 2 2 7" xfId="4261" xr:uid="{16447613-1D9F-453A-94A3-9AD023082784}"/>
    <cellStyle name="SAPBEXHLevel3X 3 2 2 8" xfId="7899" xr:uid="{79B8EC4F-D27D-4C5F-8A03-13B6AAA2C15B}"/>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3" xfId="17059" xr:uid="{EEB54683-EC24-4D0C-8F9C-5CED0041D784}"/>
    <cellStyle name="SAPBEXHLevel3X 3 2 3 3" xfId="10872" xr:uid="{6B8D171E-69CC-4007-85F2-2C1984927EB6}"/>
    <cellStyle name="SAPBEXHLevel3X 3 2 3 3 2" xfId="14103" xr:uid="{23397F1B-96BE-4B64-9F97-6D5114831FA6}"/>
    <cellStyle name="SAPBEXHLevel3X 3 2 3 3 3" xfId="15054" xr:uid="{ED0A3126-9DAA-45CB-9AA9-800F1A10DDF2}"/>
    <cellStyle name="SAPBEXHLevel3X 3 2 3 4" xfId="10145" xr:uid="{898EE1BD-34C3-4DA5-93A7-0E7D5290E51B}"/>
    <cellStyle name="SAPBEXHLevel3X 3 2 3 5" xfId="13539" xr:uid="{B32779F8-0308-4874-8298-89204E0992C3}"/>
    <cellStyle name="SAPBEXHLevel3X 3 2 3 6" xfId="13575" xr:uid="{777AA1E6-E860-4C5F-ABA8-DC5A704B4E42}"/>
    <cellStyle name="SAPBEXHLevel3X 3 2 3 7" xfId="8253" xr:uid="{B69B93B6-DE66-46EC-9EF2-42F524187CAB}"/>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3" xfId="17316" xr:uid="{0B76B173-C4B4-497E-82D0-C0125403C663}"/>
    <cellStyle name="SAPBEXHLevel3X 3 2 4 3" xfId="11130" xr:uid="{0EE9C80E-3AEE-4702-8795-96077F068DB1}"/>
    <cellStyle name="SAPBEXHLevel3X 3 2 4 3 2" xfId="14317" xr:uid="{24A2C433-E6DA-49A5-92C0-3B853FDEC944}"/>
    <cellStyle name="SAPBEXHLevel3X 3 2 4 3 3" xfId="13315" xr:uid="{D6F862BB-3570-40E3-B432-B401CEC3F21A}"/>
    <cellStyle name="SAPBEXHLevel3X 3 2 4 4" xfId="9850" xr:uid="{301A0E17-4253-494A-B283-AAF31E5C9BDA}"/>
    <cellStyle name="SAPBEXHLevel3X 3 2 4 5" xfId="13283" xr:uid="{7A55D44A-0CF6-48A5-AA3D-954DE54BAAC0}"/>
    <cellStyle name="SAPBEXHLevel3X 3 2 4 6" xfId="15243" xr:uid="{84FD1407-8EBB-4A72-AEAB-96CBC0ADE8F9}"/>
    <cellStyle name="SAPBEXHLevel3X 3 2 4 7" xfId="7957" xr:uid="{B3F93413-36F6-436B-8CF4-73AFAB5D0881}"/>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3" xfId="17491" xr:uid="{972D4B6B-CC74-44B8-A467-831C71658AE6}"/>
    <cellStyle name="SAPBEXHLevel3X 3 2 5 3" xfId="11307" xr:uid="{FFA6AA77-5AB5-499C-A910-408DF1A47B3F}"/>
    <cellStyle name="SAPBEXHLevel3X 3 2 5 3 2" xfId="14453" xr:uid="{2F15D9D7-14CE-48F4-A070-4F5A3B42C1D6}"/>
    <cellStyle name="SAPBEXHLevel3X 3 2 5 3 3" xfId="9152" xr:uid="{E93530F3-1AD9-4A37-8F0B-B941B1785CD4}"/>
    <cellStyle name="SAPBEXHLevel3X 3 2 5 4" xfId="10020" xr:uid="{89CCF3F2-F76D-4D2B-973D-022E697B953C}"/>
    <cellStyle name="SAPBEXHLevel3X 3 2 5 5" xfId="13414" xr:uid="{09A60A23-3C71-45EA-9701-324AC85C13CA}"/>
    <cellStyle name="SAPBEXHLevel3X 3 2 5 6" xfId="13171" xr:uid="{4ADA4E11-39DB-4C64-95B8-DCAC02BB90ED}"/>
    <cellStyle name="SAPBEXHLevel3X 3 2 5 7" xfId="8127" xr:uid="{D532B2BF-5157-4EA9-81D4-D60965E9F822}"/>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3" xfId="17239" xr:uid="{9DBFA89D-D1EE-4D36-806D-216B8B25D801}"/>
    <cellStyle name="SAPBEXHLevel3X 3 2 6 3" xfId="14240" xr:uid="{79FE0089-5D67-445B-B13A-7A9FE77C9E01}"/>
    <cellStyle name="SAPBEXHLevel3X 3 2 6 4" xfId="15047" xr:uid="{13CB5BFF-A57C-464C-80B2-043EE8489FD1}"/>
    <cellStyle name="SAPBEXHLevel3X 3 2 6 5" xfId="11053" xr:uid="{9C737914-52DC-4C83-9D0D-BFA2A78C3217}"/>
    <cellStyle name="SAPBEXHLevel3X 3 2 7" xfId="3239" xr:uid="{A027E94C-FCDE-441A-B949-2DAFA469BD58}"/>
    <cellStyle name="SAPBEXHLevel3X 3 2 7 2" xfId="15387" xr:uid="{9F1CF123-695F-4D10-81BD-A082D07AC0BC}"/>
    <cellStyle name="SAPBEXHLevel3X 3 2 7 3" xfId="16568" xr:uid="{E19EF309-A384-4C54-85AC-151E3627A9B4}"/>
    <cellStyle name="SAPBEXHLevel3X 3 2 7 4" xfId="11674" xr:uid="{B1525F66-951F-420D-B98A-10A3D7A4BBE4}"/>
    <cellStyle name="SAPBEXHLevel3X 3 2 8" xfId="4357" xr:uid="{5D27D067-CA88-45BE-A7E3-0C308DB0FF1D}"/>
    <cellStyle name="SAPBEXHLevel3X 3 2 8 2" xfId="13788" xr:uid="{C2BC6732-2198-4E4E-9180-C2DD3B5BCF92}"/>
    <cellStyle name="SAPBEXHLevel3X 3 2 8 3" xfId="14720" xr:uid="{B2FE5F1A-3155-449A-86FC-A2E127632675}"/>
    <cellStyle name="SAPBEXHLevel3X 3 2 8 4" xfId="10528" xr:uid="{8995A037-C166-4A15-8894-CAC360AA9939}"/>
    <cellStyle name="SAPBEXHLevel3X 3 2 9" xfId="5729" xr:uid="{0B2EB0B1-BC10-4717-AEDD-C04C1E0C08CA}"/>
    <cellStyle name="SAPBEXHLevel3X 3 2 9 2" xfId="9248" xr:uid="{94317E8A-6DC4-413E-A207-ECF8C32316A9}"/>
    <cellStyle name="SAPBEXHLevel3X 3 3" xfId="1303" xr:uid="{32DCBA27-D88F-41AF-9B75-45A56E7A6C03}"/>
    <cellStyle name="SAPBEXHLevel3X 3 3 10" xfId="9012" xr:uid="{709ABBD3-0772-4208-927F-4404BE155342}"/>
    <cellStyle name="SAPBEXHLevel3X 3 3 11" xfId="7360" xr:uid="{AA7ABBC8-99F1-495A-BE28-EAAFCD04D4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3" xfId="16964" xr:uid="{7D56EBE0-D858-4EA3-9503-1453D6619BAD}"/>
    <cellStyle name="SAPBEXHLevel3X 3 3 2 3" xfId="10761" xr:uid="{B7DBEAE4-91E3-4758-A6CE-864518FB9E8A}"/>
    <cellStyle name="SAPBEXHLevel3X 3 3 2 3 2" xfId="13994" xr:uid="{C21C97F1-962F-4C9D-8D3D-A4F044D73563}"/>
    <cellStyle name="SAPBEXHLevel3X 3 3 2 3 3" xfId="14729" xr:uid="{D9EC9C1E-00B8-4139-8317-D01D1A724DE2}"/>
    <cellStyle name="SAPBEXHLevel3X 3 3 2 4" xfId="9791" xr:uid="{4EB391BC-75BB-4CE6-ADF9-74345D988870}"/>
    <cellStyle name="SAPBEXHLevel3X 3 3 2 5" xfId="13224" xr:uid="{D1AF938C-BB66-4EF5-8BAA-E9358E514CAC}"/>
    <cellStyle name="SAPBEXHLevel3X 3 3 2 6" xfId="13588" xr:uid="{0B35FAB6-508C-4F01-910C-D7EE0D1E3AFB}"/>
    <cellStyle name="SAPBEXHLevel3X 3 3 2 7" xfId="7898" xr:uid="{387F32F4-A278-4FAF-A968-4C0CDB9B3C1C}"/>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3" xfId="17060" xr:uid="{BCFE7B2F-084F-44F7-815B-D316083E40CE}"/>
    <cellStyle name="SAPBEXHLevel3X 3 3 3 3" xfId="10873" xr:uid="{47119B54-542B-45DD-A825-4A8CA8BC3A0E}"/>
    <cellStyle name="SAPBEXHLevel3X 3 3 3 3 2" xfId="14104" xr:uid="{72232F08-8F04-4FF6-A53D-999977BFCC2D}"/>
    <cellStyle name="SAPBEXHLevel3X 3 3 3 3 3" xfId="13143" xr:uid="{83981075-4D43-4CE0-9394-953D8F2E7FD8}"/>
    <cellStyle name="SAPBEXHLevel3X 3 3 3 4" xfId="10239" xr:uid="{F77964B0-C221-47F8-83EC-9BA296A76EFF}"/>
    <cellStyle name="SAPBEXHLevel3X 3 3 3 5" xfId="13594" xr:uid="{CF8FBAF5-531D-4E79-8200-D5B1EC78B875}"/>
    <cellStyle name="SAPBEXHLevel3X 3 3 3 6" xfId="13165" xr:uid="{7F95F0FA-9279-41FD-9976-06E6EF7FC039}"/>
    <cellStyle name="SAPBEXHLevel3X 3 3 3 7" xfId="8348" xr:uid="{1AA85D64-43C5-4DB4-B26C-FAAA878E5BE1}"/>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3" xfId="17317" xr:uid="{CD3928EE-E6C7-4544-9D4D-2229810DA31A}"/>
    <cellStyle name="SAPBEXHLevel3X 3 3 4 3" xfId="11131" xr:uid="{F3DA758A-01C4-4B8C-92BE-5231CCD58780}"/>
    <cellStyle name="SAPBEXHLevel3X 3 3 4 3 2" xfId="14318" xr:uid="{4E71D02C-A675-412C-9C3C-1BDCD06C856A}"/>
    <cellStyle name="SAPBEXHLevel3X 3 3 4 3 3" xfId="14485" xr:uid="{7F74C99F-0A04-46A7-868D-498EE82726C0}"/>
    <cellStyle name="SAPBEXHLevel3X 3 3 4 4" xfId="9849" xr:uid="{DC29B98B-79BE-4916-B787-FF279721801D}"/>
    <cellStyle name="SAPBEXHLevel3X 3 3 4 5" xfId="13282" xr:uid="{50DA24CC-83AE-429F-8BAC-A5132D213ED2}"/>
    <cellStyle name="SAPBEXHLevel3X 3 3 4 6" xfId="14602" xr:uid="{D5CA37BD-DDAB-4D1B-A78D-87C4F03ABB16}"/>
    <cellStyle name="SAPBEXHLevel3X 3 3 4 7" xfId="7956" xr:uid="{B229C706-EB2A-42E6-BC0D-9172864D3569}"/>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3" xfId="17492" xr:uid="{6A6889DC-C349-4D1D-A68A-8914BB8CB7A7}"/>
    <cellStyle name="SAPBEXHLevel3X 3 3 5 3" xfId="11308" xr:uid="{AC8E30EA-A885-4EC5-A67D-5A049E4D9060}"/>
    <cellStyle name="SAPBEXHLevel3X 3 3 5 3 2" xfId="14454" xr:uid="{9CA03743-9768-4616-881A-8353707B5B22}"/>
    <cellStyle name="SAPBEXHLevel3X 3 3 5 3 3" xfId="9153" xr:uid="{83F3EC77-9267-4BF4-8E14-FF45C5975F31}"/>
    <cellStyle name="SAPBEXHLevel3X 3 3 5 4" xfId="10021" xr:uid="{3EC0F6B3-4FFB-410D-B6A4-6CBC562DD640}"/>
    <cellStyle name="SAPBEXHLevel3X 3 3 5 5" xfId="13415" xr:uid="{EADD8DAC-7B06-4C04-AB25-FB5075B4A73A}"/>
    <cellStyle name="SAPBEXHLevel3X 3 3 5 6" xfId="12976" xr:uid="{F5AD1ADD-EE4F-40E0-84BB-4BD2F462B7DC}"/>
    <cellStyle name="SAPBEXHLevel3X 3 3 5 7" xfId="8128" xr:uid="{175A6FFB-C836-44C4-961B-8B9CE0C579EF}"/>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3" xfId="17240" xr:uid="{D98BE7C5-8CF7-4711-97AB-7547951DE876}"/>
    <cellStyle name="SAPBEXHLevel3X 3 3 6 3" xfId="14241" xr:uid="{78E8105E-5D49-46DD-9A29-87D524236E5F}"/>
    <cellStyle name="SAPBEXHLevel3X 3 3 6 4" xfId="13136" xr:uid="{401C91AB-014A-45B3-9A7E-39C106C1EDA3}"/>
    <cellStyle name="SAPBEXHLevel3X 3 3 6 5" xfId="11054" xr:uid="{FED9F15A-7ADB-4F02-A76D-E6893D936522}"/>
    <cellStyle name="SAPBEXHLevel3X 3 3 7" xfId="4370" xr:uid="{DAD34C59-62D3-40F6-BF81-3BF1E756E37B}"/>
    <cellStyle name="SAPBEXHLevel3X 3 3 7 2" xfId="15388" xr:uid="{306182CA-6104-4B6B-A871-924D1C351A77}"/>
    <cellStyle name="SAPBEXHLevel3X 3 3 7 3" xfId="16569" xr:uid="{96628014-46D3-4817-B619-45D459FF44FC}"/>
    <cellStyle name="SAPBEXHLevel3X 3 3 7 4" xfId="11675" xr:uid="{3EA89DB0-A1E9-469B-8020-160E574E689F}"/>
    <cellStyle name="SAPBEXHLevel3X 3 3 8" xfId="5730" xr:uid="{E55D58AE-0442-455D-85C6-17AE5D79FF0A}"/>
    <cellStyle name="SAPBEXHLevel3X 3 3 8 2" xfId="13789" xr:uid="{EDC7420D-A733-4C5D-88DC-67EF2FBC9E82}"/>
    <cellStyle name="SAPBEXHLevel3X 3 3 8 3" xfId="13043" xr:uid="{8C297DC0-42B9-4378-96CF-B33F213BE153}"/>
    <cellStyle name="SAPBEXHLevel3X 3 3 8 4" xfId="10529" xr:uid="{40D47638-698D-48B5-B4BF-63113209D12E}"/>
    <cellStyle name="SAPBEXHLevel3X 3 3 9" xfId="6007" xr:uid="{72C47013-A3A4-4E96-9550-B8518B5A1B97}"/>
    <cellStyle name="SAPBEXHLevel3X 3 3 9 2" xfId="9249" xr:uid="{D16DB45A-8F5D-4E59-8446-C9C14C834FD3}"/>
    <cellStyle name="SAPBEXHLevel3X 3 4" xfId="2098" xr:uid="{91FCA43C-A6FA-46DF-AF08-1184670BCEFB}"/>
    <cellStyle name="SAPBEXHLevel3X 3 4 10" xfId="9013" xr:uid="{2649A9B2-FD42-44C0-AA13-80AFBCFB1C37}"/>
    <cellStyle name="SAPBEXHLevel3X 3 4 11" xfId="7361" xr:uid="{2C22185E-2131-46A0-8F6F-1098457E4B71}"/>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3" xfId="16965" xr:uid="{2EDAE324-2D4C-4117-9B96-5ACA09280CEB}"/>
    <cellStyle name="SAPBEXHLevel3X 3 4 2 3" xfId="10762" xr:uid="{F0D8EAD3-2989-4CC8-98BF-40B731C971C3}"/>
    <cellStyle name="SAPBEXHLevel3X 3 4 2 3 2" xfId="13995" xr:uid="{8DEEAEF9-570B-4418-8FA0-C465238091EA}"/>
    <cellStyle name="SAPBEXHLevel3X 3 4 2 3 3" xfId="13052" xr:uid="{A3D9A7E0-C90A-4222-9EA8-72592ACB512C}"/>
    <cellStyle name="SAPBEXHLevel3X 3 4 2 4" xfId="9790" xr:uid="{E259EE8E-F264-4539-A500-AAC63B356A72}"/>
    <cellStyle name="SAPBEXHLevel3X 3 4 2 5" xfId="13223" xr:uid="{D96F0299-B9AB-4E36-AE61-EEE01E1B0A72}"/>
    <cellStyle name="SAPBEXHLevel3X 3 4 2 6" xfId="13863" xr:uid="{DE0782DD-BA71-4F56-92D0-841BA7CCEEBE}"/>
    <cellStyle name="SAPBEXHLevel3X 3 4 2 7" xfId="7897" xr:uid="{2EE478CF-EC8B-4B96-AE91-5DFF77764FDA}"/>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3" xfId="17061" xr:uid="{487CEA8A-B821-47F5-B933-404ABCF1FAC5}"/>
    <cellStyle name="SAPBEXHLevel3X 3 4 3 3" xfId="10874" xr:uid="{BB2C16FC-0D7D-4ED1-AB2A-6A0D55D52E3C}"/>
    <cellStyle name="SAPBEXHLevel3X 3 4 3 3 2" xfId="14105" xr:uid="{668A2DDC-57AC-4625-9188-1B335A3EDE08}"/>
    <cellStyle name="SAPBEXHLevel3X 3 4 3 3 3" xfId="12950" xr:uid="{6E513480-D713-4032-9E1D-E9CEEC2B7502}"/>
    <cellStyle name="SAPBEXHLevel3X 3 4 3 4" xfId="10075" xr:uid="{295EB8E8-6CD4-4563-817C-86816EAE6E70}"/>
    <cellStyle name="SAPBEXHLevel3X 3 4 3 5" xfId="13469" xr:uid="{7C6B17B6-3130-4F19-9E49-F4B7611B9DB2}"/>
    <cellStyle name="SAPBEXHLevel3X 3 4 3 6" xfId="15240" xr:uid="{498EF5F1-CE78-4E72-8E64-D4AB80647A53}"/>
    <cellStyle name="SAPBEXHLevel3X 3 4 3 7" xfId="8182" xr:uid="{009F370D-149B-4E6D-AA9B-C6658F7677B8}"/>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3" xfId="17318" xr:uid="{EC572A48-6EF6-43A1-A263-D28EFD6747D6}"/>
    <cellStyle name="SAPBEXHLevel3X 3 4 4 3" xfId="11132" xr:uid="{41098C81-37ED-4F64-8D83-B7682CBF0636}"/>
    <cellStyle name="SAPBEXHLevel3X 3 4 4 3 2" xfId="14319" xr:uid="{310987D3-7928-4C93-AC1D-AF643AD8A805}"/>
    <cellStyle name="SAPBEXHLevel3X 3 4 4 3 3" xfId="15127" xr:uid="{769A4370-077D-4B26-8BB3-525200FA029F}"/>
    <cellStyle name="SAPBEXHLevel3X 3 4 4 4" xfId="9848" xr:uid="{557C76C3-8967-4A5B-9ED2-D3F6A1F6CC30}"/>
    <cellStyle name="SAPBEXHLevel3X 3 4 4 5" xfId="13281" xr:uid="{B085AE48-A167-4DFC-931D-44AC07268D57}"/>
    <cellStyle name="SAPBEXHLevel3X 3 4 4 6" xfId="13364" xr:uid="{97FF4318-2CC0-4605-8B0B-EFFDB152441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3" xfId="17493" xr:uid="{FC9D95B4-0C4F-4DCA-B310-6DCDBE2B8F63}"/>
    <cellStyle name="SAPBEXHLevel3X 3 4 5 3" xfId="11309" xr:uid="{711C42FF-A4C2-4951-BDBF-AC8A5F722558}"/>
    <cellStyle name="SAPBEXHLevel3X 3 4 5 3 2" xfId="14455" xr:uid="{6A25A9FB-8A76-4AA7-8E40-5EDABFDE631C}"/>
    <cellStyle name="SAPBEXHLevel3X 3 4 5 3 3" xfId="9154" xr:uid="{D65FECB0-7525-4489-BAC7-3B3CE5A2D7DE}"/>
    <cellStyle name="SAPBEXHLevel3X 3 4 5 4" xfId="10246" xr:uid="{BEA74EDB-EE13-4DCE-AF99-9B1DF383BF59}"/>
    <cellStyle name="SAPBEXHLevel3X 3 4 5 5" xfId="13602" xr:uid="{58961B4E-C983-48F0-80D4-B6A0AA40C3F4}"/>
    <cellStyle name="SAPBEXHLevel3X 3 4 5 6" xfId="13019" xr:uid="{3D8C2DCE-5A06-4B6F-B5E7-F0BAB25B9D9E}"/>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3" xfId="17241" xr:uid="{0891EA66-2F31-4FBD-AC03-38D74EF3F9B5}"/>
    <cellStyle name="SAPBEXHLevel3X 3 4 6 3" xfId="14242" xr:uid="{66B26CF7-5673-42FB-B4F9-3FB5AA401C60}"/>
    <cellStyle name="SAPBEXHLevel3X 3 4 6 4" xfId="12943" xr:uid="{5C405F4E-A58E-428A-BCC7-06F4A6F58245}"/>
    <cellStyle name="SAPBEXHLevel3X 3 4 7" xfId="11676" xr:uid="{7F54E7B4-A163-458C-9BBC-491CF221ED69}"/>
    <cellStyle name="SAPBEXHLevel3X 3 4 7 2" xfId="15389" xr:uid="{CFF30B70-9AB6-497A-8E77-BF47770EA6F0}"/>
    <cellStyle name="SAPBEXHLevel3X 3 4 7 3" xfId="16570" xr:uid="{9E0C58E7-7D25-4ED4-A856-53478206BA0F}"/>
    <cellStyle name="SAPBEXHLevel3X 3 4 8" xfId="10530" xr:uid="{884CED59-5717-492D-A4B9-454E0B24B58B}"/>
    <cellStyle name="SAPBEXHLevel3X 3 4 8 2" xfId="13790" xr:uid="{DDAD369B-F0B6-406D-80B1-321831150558}"/>
    <cellStyle name="SAPBEXHLevel3X 3 4 8 3" xfId="14349" xr:uid="{560A4FE0-AC4F-4C10-AC2E-950A56E298DF}"/>
    <cellStyle name="SAPBEXHLevel3X 3 4 9" xfId="9250" xr:uid="{95D476F1-51CF-4E47-8503-63DEC7BF6BB1}"/>
    <cellStyle name="SAPBEXHLevel3X 3 5" xfId="1709" xr:uid="{C269EC0D-B735-4A29-9145-99BEAC3E1A6E}"/>
    <cellStyle name="SAPBEXHLevel3X 3 5 10" xfId="9014" xr:uid="{538D6893-F1FA-450A-AEFC-54C6F80586BD}"/>
    <cellStyle name="SAPBEXHLevel3X 3 5 11" xfId="7362" xr:uid="{6A4BD6D7-ADE6-4E61-9587-6DDC092DAB46}"/>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3" xfId="16966" xr:uid="{3B29613F-FE96-4718-953E-8AF138EC3DCA}"/>
    <cellStyle name="SAPBEXHLevel3X 3 5 2 3" xfId="10763" xr:uid="{3BB1343D-6CB8-4404-8E98-EC9445495A9E}"/>
    <cellStyle name="SAPBEXHLevel3X 3 5 2 3 2" xfId="13996" xr:uid="{6B2B1EE4-5314-485E-A8A2-99456762D164}"/>
    <cellStyle name="SAPBEXHLevel3X 3 5 2 3 3" xfId="14358" xr:uid="{6220599C-C8B2-4EA0-9486-9CCB4241B833}"/>
    <cellStyle name="SAPBEXHLevel3X 3 5 2 4" xfId="9789" xr:uid="{3C695E48-551B-4C5C-8060-642CCF1B3638}"/>
    <cellStyle name="SAPBEXHLevel3X 3 5 2 5" xfId="13222" xr:uid="{A9B79CEC-28D5-4821-B66C-1A2E6F0D2AB4}"/>
    <cellStyle name="SAPBEXHLevel3X 3 5 2 6" xfId="13129" xr:uid="{5B8DF3C6-4B36-48F1-9AFB-5F8FC324B606}"/>
    <cellStyle name="SAPBEXHLevel3X 3 5 2 7" xfId="7896" xr:uid="{3BBE9C9A-EA99-4AD1-89D9-0AA58A16B167}"/>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3" xfId="17062" xr:uid="{0EA7DDDE-3B7B-420A-9988-A9B90C875104}"/>
    <cellStyle name="SAPBEXHLevel3X 3 5 3 3" xfId="10875" xr:uid="{8EF71F7A-403B-4340-B464-EEFD5DB1D6A2}"/>
    <cellStyle name="SAPBEXHLevel3X 3 5 3 3 2" xfId="14106" xr:uid="{A489B999-B0E0-416D-92B5-826B7969FB99}"/>
    <cellStyle name="SAPBEXHLevel3X 3 5 3 3 3" xfId="9094" xr:uid="{C46F9628-D890-43AC-9367-2507E5B22815}"/>
    <cellStyle name="SAPBEXHLevel3X 3 5 3 4" xfId="10076" xr:uid="{D956F8AE-1A1C-48B0-A52F-834C3D2F1306}"/>
    <cellStyle name="SAPBEXHLevel3X 3 5 3 5" xfId="13470" xr:uid="{E84D4000-13C5-443E-947C-FF2FECA922E4}"/>
    <cellStyle name="SAPBEXHLevel3X 3 5 3 6" xfId="13023" xr:uid="{90C4C999-CB5A-44F5-87F0-6A2F83E26CDD}"/>
    <cellStyle name="SAPBEXHLevel3X 3 5 3 7" xfId="8183" xr:uid="{564BFC28-CE4C-442E-8AB5-2562024D7E35}"/>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3" xfId="17319" xr:uid="{601DCEE7-EB49-424B-8B19-119E41F4C312}"/>
    <cellStyle name="SAPBEXHLevel3X 3 5 4 3" xfId="11133" xr:uid="{1B7536F5-B29C-4B7A-92E7-67016D95ECA6}"/>
    <cellStyle name="SAPBEXHLevel3X 3 5 4 3 2" xfId="14320" xr:uid="{D3D1238E-25F4-4070-9463-6FAD49C1A7BF}"/>
    <cellStyle name="SAPBEXHLevel3X 3 5 4 3 3" xfId="12988" xr:uid="{5683C074-D813-43C5-92C5-7B604D342AF8}"/>
    <cellStyle name="SAPBEXHLevel3X 3 5 4 4" xfId="10297" xr:uid="{77F772A8-96A6-4268-86EA-B71B7DA7F922}"/>
    <cellStyle name="SAPBEXHLevel3X 3 5 4 5" xfId="13653" xr:uid="{11030B8F-604A-423E-8DE3-B78D58F37681}"/>
    <cellStyle name="SAPBEXHLevel3X 3 5 4 6" xfId="13016" xr:uid="{553914B1-E87D-46E3-8128-835E1524A4A2}"/>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3" xfId="17494" xr:uid="{8587A586-4E26-44F3-AAAB-E235A461BDBE}"/>
    <cellStyle name="SAPBEXHLevel3X 3 5 5 3" xfId="11310" xr:uid="{3AEA9700-193B-46C4-926E-EC9EFAD46F04}"/>
    <cellStyle name="SAPBEXHLevel3X 3 5 5 3 2" xfId="14456" xr:uid="{00C4C01C-B740-4F45-A38F-95B26D8830C9}"/>
    <cellStyle name="SAPBEXHLevel3X 3 5 5 3 3" xfId="9155" xr:uid="{38D87187-E532-4E33-AACE-3753C4968110}"/>
    <cellStyle name="SAPBEXHLevel3X 3 5 5 4" xfId="10022" xr:uid="{AB6BF2D9-AE87-4B5A-B86B-60375FCB1D19}"/>
    <cellStyle name="SAPBEXHLevel3X 3 5 5 5" xfId="13416" xr:uid="{E0CAB067-8C13-42A1-9F15-B47223162144}"/>
    <cellStyle name="SAPBEXHLevel3X 3 5 5 6" xfId="9043" xr:uid="{ABE46C7B-9967-45C9-92FD-27AA789507B0}"/>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3" xfId="17242" xr:uid="{E8128933-F925-4C67-B3DE-AC4F3C812E0E}"/>
    <cellStyle name="SAPBEXHLevel3X 3 5 6 3" xfId="14243" xr:uid="{B67C7169-31C4-489A-A164-0C3297D57F90}"/>
    <cellStyle name="SAPBEXHLevel3X 3 5 6 4" xfId="9098" xr:uid="{6019E912-65B7-4589-9ED0-1B4D98E5C89D}"/>
    <cellStyle name="SAPBEXHLevel3X 3 5 7" xfId="11677" xr:uid="{CF49D119-DA32-4063-B0BE-315432560252}"/>
    <cellStyle name="SAPBEXHLevel3X 3 5 7 2" xfId="15390" xr:uid="{372C87C9-3859-4953-B355-52D1A8056A02}"/>
    <cellStyle name="SAPBEXHLevel3X 3 5 7 3" xfId="16571" xr:uid="{351CEB3B-0CDF-4FDF-98B7-4B5A9337627F}"/>
    <cellStyle name="SAPBEXHLevel3X 3 5 8" xfId="10531" xr:uid="{927F390A-09B3-47D7-B57E-E1220E5AAD2B}"/>
    <cellStyle name="SAPBEXHLevel3X 3 5 8 2" xfId="13791" xr:uid="{F20E89C7-6088-44EF-A72F-AFB4FFC2BEAA}"/>
    <cellStyle name="SAPBEXHLevel3X 3 5 8 3" xfId="15051" xr:uid="{E07A4598-ECB0-4B90-A9FF-8D2C0E0CEEF7}"/>
    <cellStyle name="SAPBEXHLevel3X 3 5 9" xfId="9251" xr:uid="{923EF6EC-689E-4D4F-8B3E-890836F15892}"/>
    <cellStyle name="SAPBEXHLevel3X 3 6" xfId="2252" xr:uid="{4A5A1EC0-D581-447A-B895-53CEE9DA3144}"/>
    <cellStyle name="SAPBEXHLevel3X 3 6 10" xfId="9015" xr:uid="{DEE988AC-EAF4-4DD4-8177-9922900650BE}"/>
    <cellStyle name="SAPBEXHLevel3X 3 6 11" xfId="7363" xr:uid="{0F4C31C2-0496-4109-8842-5FFBE7EAD1A1}"/>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3" xfId="16967" xr:uid="{8064D083-0E56-4805-AAE3-8A2BA4FF01C4}"/>
    <cellStyle name="SAPBEXHLevel3X 3 6 2 3" xfId="10764" xr:uid="{6B9FF124-C4F0-497F-B609-592350B53BDE}"/>
    <cellStyle name="SAPBEXHLevel3X 3 6 2 3 2" xfId="13997" xr:uid="{37CF9BB9-FD75-4B1C-A368-7D084C2B3A23}"/>
    <cellStyle name="SAPBEXHLevel3X 3 6 2 3 3" xfId="15060" xr:uid="{2DC35A87-184F-49F2-9C44-FFEE7BF836B3}"/>
    <cellStyle name="SAPBEXHLevel3X 3 6 2 4" xfId="9788" xr:uid="{4D21D9F4-0FDC-471C-A4D8-7B0EEED63DEC}"/>
    <cellStyle name="SAPBEXHLevel3X 3 6 2 5" xfId="13221" xr:uid="{0510B593-B60F-4CE8-BED5-CF60D3851F24}"/>
    <cellStyle name="SAPBEXHLevel3X 3 6 2 6" xfId="14978" xr:uid="{0DC72EBB-E9F2-4F60-B2C7-922843948038}"/>
    <cellStyle name="SAPBEXHLevel3X 3 6 2 7" xfId="7895" xr:uid="{A4457819-41F7-409B-BDC6-10A29FB21AF3}"/>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3" xfId="17063" xr:uid="{6A806B72-B25A-4B87-B415-37CF25B32FB4}"/>
    <cellStyle name="SAPBEXHLevel3X 3 6 3 3" xfId="10876" xr:uid="{EA969C25-16B1-477B-8B50-4E7AAA6EB601}"/>
    <cellStyle name="SAPBEXHLevel3X 3 6 3 3 2" xfId="14107" xr:uid="{C95A99B9-9B1F-4D47-9732-8769D5A390AF}"/>
    <cellStyle name="SAPBEXHLevel3X 3 6 3 3 3" xfId="13680" xr:uid="{0C98EF24-B26C-481C-A47A-51352D16AB04}"/>
    <cellStyle name="SAPBEXHLevel3X 3 6 3 4" xfId="10077" xr:uid="{46E2AF0E-1E54-4047-BBFC-73FC6E55C61E}"/>
    <cellStyle name="SAPBEXHLevel3X 3 6 3 5" xfId="13471" xr:uid="{96F1191A-F283-4266-A957-8FC7E64CB4E6}"/>
    <cellStyle name="SAPBEXHLevel3X 3 6 3 6" xfId="14173" xr:uid="{E5A31062-9973-4688-AC34-445AA1A23311}"/>
    <cellStyle name="SAPBEXHLevel3X 3 6 3 7" xfId="8184" xr:uid="{9EF9F536-EB04-4568-8FF8-5EBEA892DE39}"/>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3" xfId="17320" xr:uid="{81B03557-B480-4730-8363-78F8861F79D6}"/>
    <cellStyle name="SAPBEXHLevel3X 3 6 4 3" xfId="11134" xr:uid="{6479DA6C-B83D-4B75-882F-B40D071CA155}"/>
    <cellStyle name="SAPBEXHLevel3X 3 6 4 3 2" xfId="14321" xr:uid="{2FDCDC79-4E96-4C80-AE15-34CB1E299EEC}"/>
    <cellStyle name="SAPBEXHLevel3X 3 6 4 3 3" xfId="14140" xr:uid="{0699CF8A-C1B0-45EE-88BC-18ED9144D595}"/>
    <cellStyle name="SAPBEXHLevel3X 3 6 4 4" xfId="9847" xr:uid="{5ADB2EDB-52FF-46EB-813E-99D08E7A5259}"/>
    <cellStyle name="SAPBEXHLevel3X 3 6 4 5" xfId="13280" xr:uid="{4FC1030F-5380-495D-AFE0-C6C81B4948F2}"/>
    <cellStyle name="SAPBEXHLevel3X 3 6 4 6" xfId="14672" xr:uid="{47C8D9A3-5901-4BEB-BF74-426F0960EDEC}"/>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3" xfId="17495" xr:uid="{9CF46DC5-0EFA-4EF6-A524-6A96B7C4FCA5}"/>
    <cellStyle name="SAPBEXHLevel3X 3 6 5 3" xfId="11311" xr:uid="{F4C0DD4B-C636-4F71-BC6C-8B077F059877}"/>
    <cellStyle name="SAPBEXHLevel3X 3 6 5 3 2" xfId="14457" xr:uid="{6252E517-7A7B-4140-9F54-48542082B1BF}"/>
    <cellStyle name="SAPBEXHLevel3X 3 6 5 3 3" xfId="9271" xr:uid="{760809FF-2557-41DE-A5B0-B8E84FA7F018}"/>
    <cellStyle name="SAPBEXHLevel3X 3 6 5 4" xfId="10023" xr:uid="{3F30D6D1-78FC-4347-AEE3-39077CF8EC20}"/>
    <cellStyle name="SAPBEXHLevel3X 3 6 5 5" xfId="13417" xr:uid="{15CFAFD9-C2F0-4302-89BB-6497162D2751}"/>
    <cellStyle name="SAPBEXHLevel3X 3 6 5 6" xfId="9044" xr:uid="{9EC5723F-E59F-44AA-A201-D00D01C4E2FD}"/>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3" xfId="17243" xr:uid="{EA93E2EC-DD45-468A-9C00-2AAB020DCB11}"/>
    <cellStyle name="SAPBEXHLevel3X 3 6 6 3" xfId="14244" xr:uid="{67C289F4-ABB5-4C3C-B916-0C4D3D1F13F4}"/>
    <cellStyle name="SAPBEXHLevel3X 3 6 6 4" xfId="13674" xr:uid="{1DA9D756-ED72-4B6E-B699-7E9601A7FA12}"/>
    <cellStyle name="SAPBEXHLevel3X 3 6 7" xfId="11678" xr:uid="{07D4AD1E-855F-4399-A0AB-5573826733FD}"/>
    <cellStyle name="SAPBEXHLevel3X 3 6 7 2" xfId="15391" xr:uid="{0850B6FA-DEA1-48E6-8ABB-BE2B69A4E196}"/>
    <cellStyle name="SAPBEXHLevel3X 3 6 7 3" xfId="16572" xr:uid="{36A48AFF-AD05-4D06-92B8-230B5DA30C06}"/>
    <cellStyle name="SAPBEXHLevel3X 3 6 8" xfId="10532" xr:uid="{D09947EA-36F6-4618-B415-2F796E42765B}"/>
    <cellStyle name="SAPBEXHLevel3X 3 6 8 2" xfId="13792" xr:uid="{DF36EBEC-19FB-4A17-A939-54922E284E06}"/>
    <cellStyle name="SAPBEXHLevel3X 3 6 8 3" xfId="13140" xr:uid="{4E57435F-4065-44E8-94EC-2B935FCA6F73}"/>
    <cellStyle name="SAPBEXHLevel3X 3 6 9" xfId="9252" xr:uid="{B12A1559-649F-48A9-B056-9E691F9B2304}"/>
    <cellStyle name="SAPBEXHLevel3X 3 7" xfId="3780" xr:uid="{0C83878E-7B16-4247-A1F7-362611129129}"/>
    <cellStyle name="SAPBEXHLevel3X 3 7 10" xfId="9016" xr:uid="{6B3A6309-431C-4C86-A084-E7324728D7E4}"/>
    <cellStyle name="SAPBEXHLevel3X 3 7 11" xfId="7364" xr:uid="{FDE1DAD6-036B-4309-B2B3-DBB274705B4C}"/>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3" xfId="16968" xr:uid="{952DA186-C309-4992-8AD8-DA132211D954}"/>
    <cellStyle name="SAPBEXHLevel3X 3 7 2 3" xfId="10765" xr:uid="{789E4DD4-C03A-4B46-8BCD-291DE555D6FA}"/>
    <cellStyle name="SAPBEXHLevel3X 3 7 2 3 2" xfId="13998" xr:uid="{1EE41605-D230-4827-AC6D-234A031E000C}"/>
    <cellStyle name="SAPBEXHLevel3X 3 7 2 3 3" xfId="13149" xr:uid="{A0CAAB02-AE1E-459B-94F0-C6FB17D3BFDA}"/>
    <cellStyle name="SAPBEXHLevel3X 3 7 2 4" xfId="9787" xr:uid="{C1EAEDCA-2226-41AC-AD4E-6FAC3B7D4C94}"/>
    <cellStyle name="SAPBEXHLevel3X 3 7 2 5" xfId="13220" xr:uid="{B91EBE35-379F-495E-A1C0-5791686B1947}"/>
    <cellStyle name="SAPBEXHLevel3X 3 7 2 6" xfId="14182" xr:uid="{5C8DD192-1235-465A-A65E-C26127116F4E}"/>
    <cellStyle name="SAPBEXHLevel3X 3 7 2 7" xfId="7894" xr:uid="{9B4AEAE3-F130-4F1E-B6E0-CCB77AD44E06}"/>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3" xfId="17064" xr:uid="{B5990C69-6010-4BFF-83B7-630C7A1267E8}"/>
    <cellStyle name="SAPBEXHLevel3X 3 7 3 3" xfId="10877" xr:uid="{03141E6F-E16C-4829-8034-B31B5A3E7F1E}"/>
    <cellStyle name="SAPBEXHLevel3X 3 7 3 3 2" xfId="14108" xr:uid="{8F00F79E-846C-4674-8DD4-A598AD0A52B3}"/>
    <cellStyle name="SAPBEXHLevel3X 3 7 3 3 3" xfId="14643" xr:uid="{EF189CD0-4975-4A27-8523-8FE4CFD2FBB6}"/>
    <cellStyle name="SAPBEXHLevel3X 3 7 3 4" xfId="10078" xr:uid="{4E50D958-602F-434A-B63F-37AF811279DE}"/>
    <cellStyle name="SAPBEXHLevel3X 3 7 3 5" xfId="13472" xr:uid="{9C6DDC70-908A-4F76-ABD1-5A8458F938A1}"/>
    <cellStyle name="SAPBEXHLevel3X 3 7 3 6" xfId="14968" xr:uid="{6AF93563-558E-42A3-A21A-563BD34F49EB}"/>
    <cellStyle name="SAPBEXHLevel3X 3 7 3 7" xfId="8185" xr:uid="{C488BD58-C93C-4CDD-BD55-A152773F70E1}"/>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3" xfId="17321" xr:uid="{176B87E9-333F-4487-AD5F-B7A3A74FDD82}"/>
    <cellStyle name="SAPBEXHLevel3X 3 7 4 3" xfId="11135" xr:uid="{4CEEB583-4C57-4E37-AFB4-15D940C11A68}"/>
    <cellStyle name="SAPBEXHLevel3X 3 7 4 3 2" xfId="14322" xr:uid="{9D0EA4FF-2938-4D19-9D20-E0A639C1B66A}"/>
    <cellStyle name="SAPBEXHLevel3X 3 7 4 3 3" xfId="14934" xr:uid="{29310910-60CF-404F-8AD9-0030A4A7D187}"/>
    <cellStyle name="SAPBEXHLevel3X 3 7 4 4" xfId="10111" xr:uid="{A3F3F65B-754B-4CBE-8163-A69EAA9F96B5}"/>
    <cellStyle name="SAPBEXHLevel3X 3 7 4 5" xfId="13505" xr:uid="{4E2EDCB2-F456-4A0F-9D90-5B46DE530287}"/>
    <cellStyle name="SAPBEXHLevel3X 3 7 4 6" xfId="13021" xr:uid="{78F6945D-7C49-4436-A623-E2C474CB2512}"/>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3" xfId="17496" xr:uid="{7CF852FA-7AA1-4ADE-8D6E-44BB6ED01F7D}"/>
    <cellStyle name="SAPBEXHLevel3X 3 7 5 3" xfId="11312" xr:uid="{9959ADD0-1E4F-4EA5-963A-9E3ABCC52F32}"/>
    <cellStyle name="SAPBEXHLevel3X 3 7 5 3 2" xfId="14458" xr:uid="{A8FCC0EB-2749-4958-AA31-EC37C7809945}"/>
    <cellStyle name="SAPBEXHLevel3X 3 7 5 3 3" xfId="9156" xr:uid="{4C6BD540-82A8-4DD4-B7E4-D7D492709E47}"/>
    <cellStyle name="SAPBEXHLevel3X 3 7 5 4" xfId="10024" xr:uid="{1A111EE4-A806-45D7-BBD5-7D37BDDC1AB0}"/>
    <cellStyle name="SAPBEXHLevel3X 3 7 5 5" xfId="13418" xr:uid="{1305326E-BF43-4FD0-B9A3-CEB3D9061665}"/>
    <cellStyle name="SAPBEXHLevel3X 3 7 5 6" xfId="9045" xr:uid="{2ED6C901-75BD-42F3-AEE7-CCBEA573D790}"/>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3" xfId="17244" xr:uid="{834790CD-75CD-43F1-A809-F87F175E0680}"/>
    <cellStyle name="SAPBEXHLevel3X 3 7 6 3" xfId="14245" xr:uid="{4ADFF954-6184-4515-8472-117DB680C36C}"/>
    <cellStyle name="SAPBEXHLevel3X 3 7 6 4" xfId="14638" xr:uid="{A908F373-4289-4E9C-AA73-414FADCAA8B9}"/>
    <cellStyle name="SAPBEXHLevel3X 3 7 7" xfId="11679" xr:uid="{6531F68A-30E8-4480-9019-E12F5F115028}"/>
    <cellStyle name="SAPBEXHLevel3X 3 7 7 2" xfId="15392" xr:uid="{74D0EE52-545F-4034-9C2B-8AF86904004C}"/>
    <cellStyle name="SAPBEXHLevel3X 3 7 7 3" xfId="16573" xr:uid="{440ED859-36D9-46DF-B990-BB35BB859FCC}"/>
    <cellStyle name="SAPBEXHLevel3X 3 7 8" xfId="10533" xr:uid="{01D87B4E-E8DD-4E65-8D83-6ED304AF16BF}"/>
    <cellStyle name="SAPBEXHLevel3X 3 7 8 2" xfId="13793" xr:uid="{5575F926-755B-466F-A726-D4177452DE5D}"/>
    <cellStyle name="SAPBEXHLevel3X 3 7 8 3" xfId="12947" xr:uid="{8FBBA841-32AB-436D-BB66-45417CFEF450}"/>
    <cellStyle name="SAPBEXHLevel3X 3 7 9" xfId="9253" xr:uid="{A2DEA9FF-1AD4-4867-B59D-A4B175E5CB11}"/>
    <cellStyle name="SAPBEXHLevel3X 3 8" xfId="1624" xr:uid="{054E2865-D136-49FD-A7DF-58C0971AA8BB}"/>
    <cellStyle name="SAPBEXHLevel3X 3 8 10" xfId="9017" xr:uid="{BEA3967D-DA1C-4121-93F5-A214A3CFF78D}"/>
    <cellStyle name="SAPBEXHLevel3X 3 8 11" xfId="7365" xr:uid="{40E6E65A-CC9A-4F0E-97A2-36E8D86E69F3}"/>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3" xfId="16969" xr:uid="{A4CEFEA5-688B-4C2F-9B25-7C9A63C6D53E}"/>
    <cellStyle name="SAPBEXHLevel3X 3 8 2 3" xfId="10766" xr:uid="{9A154875-181D-4BF8-A86E-E28AA1B5F444}"/>
    <cellStyle name="SAPBEXHLevel3X 3 8 2 3 2" xfId="13999" xr:uid="{C552428B-B8F3-4735-ADFD-0FA0F86DDC48}"/>
    <cellStyle name="SAPBEXHLevel3X 3 8 2 3 3" xfId="12955" xr:uid="{51B3D6A5-B297-4ABA-9143-307044C255B2}"/>
    <cellStyle name="SAPBEXHLevel3X 3 8 2 4" xfId="9786" xr:uid="{0157A23C-0323-44CE-A1B0-A55017FD1E44}"/>
    <cellStyle name="SAPBEXHLevel3X 3 8 2 5" xfId="13219" xr:uid="{5550E155-FF5C-4798-BC22-EA7D4737630E}"/>
    <cellStyle name="SAPBEXHLevel3X 3 8 2 6" xfId="13032" xr:uid="{A9FF191C-C86D-4994-8A2F-0DF99C2186DA}"/>
    <cellStyle name="SAPBEXHLevel3X 3 8 2 7" xfId="7893" xr:uid="{B4DAF1A3-D347-45CB-9872-5329DA86DEB5}"/>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3" xfId="17065" xr:uid="{B8AA298B-08BA-45BC-9A95-FB6F27244C74}"/>
    <cellStyle name="SAPBEXHLevel3X 3 8 3 3" xfId="10878" xr:uid="{A1BDD63D-2143-419E-89C8-540368A0797E}"/>
    <cellStyle name="SAPBEXHLevel3X 3 8 3 3 2" xfId="14109" xr:uid="{4A433F22-CD86-42BF-B037-3054040C5107}"/>
    <cellStyle name="SAPBEXHLevel3X 3 8 3 3 3" xfId="13325" xr:uid="{E354D8ED-4902-4920-807C-8D9E69AD37E6}"/>
    <cellStyle name="SAPBEXHLevel3X 3 8 3 4" xfId="10079" xr:uid="{4065F93C-1F2E-4297-8363-44E1C5FECECA}"/>
    <cellStyle name="SAPBEXHLevel3X 3 8 3 5" xfId="13473" xr:uid="{CC216AE9-C30F-4E02-9F03-224F932329F9}"/>
    <cellStyle name="SAPBEXHLevel3X 3 8 3 6" xfId="13119" xr:uid="{7606C529-DF6C-4636-8980-21B1744294C6}"/>
    <cellStyle name="SAPBEXHLevel3X 3 8 3 7" xfId="8186" xr:uid="{5F972407-DACE-4AD3-A1EA-23F9471504CB}"/>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3" xfId="17322" xr:uid="{6D3AC6B1-3C1F-4B05-BF4A-861382F3BC8A}"/>
    <cellStyle name="SAPBEXHLevel3X 3 8 4 3" xfId="11136" xr:uid="{DEEB106D-F882-4C0B-AFB9-AD2B66A5B49E}"/>
    <cellStyle name="SAPBEXHLevel3X 3 8 4 3 2" xfId="14323" xr:uid="{2EBF9D97-CACD-42B0-9F2C-B1527F78B699}"/>
    <cellStyle name="SAPBEXHLevel3X 3 8 4 3 3" xfId="13086" xr:uid="{6EE2C06F-3A72-4793-94C3-6BD22B9932C8}"/>
    <cellStyle name="SAPBEXHLevel3X 3 8 4 4" xfId="9846" xr:uid="{6BA10692-5535-4700-8F27-FFAE471DFE89}"/>
    <cellStyle name="SAPBEXHLevel3X 3 8 4 5" xfId="13279" xr:uid="{1627481E-7E71-4432-BA3D-1DDE301239B3}"/>
    <cellStyle name="SAPBEXHLevel3X 3 8 4 6" xfId="13709" xr:uid="{6EB6CD6B-2DC7-43B0-9927-A8F751EBDCF4}"/>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3" xfId="17497" xr:uid="{CD691ACD-9DBE-4FDF-9745-040F4FD3999F}"/>
    <cellStyle name="SAPBEXHLevel3X 3 8 5 3" xfId="11313" xr:uid="{B8C1F9FC-FE65-4FEF-B7FC-16C3F1133DAE}"/>
    <cellStyle name="SAPBEXHLevel3X 3 8 5 3 2" xfId="14459" xr:uid="{2183C0B7-00E9-4477-952F-D4127FE4F994}"/>
    <cellStyle name="SAPBEXHLevel3X 3 8 5 3 3" xfId="9157" xr:uid="{E96F47E1-B9C6-447C-A63C-938FBD1F5DDE}"/>
    <cellStyle name="SAPBEXHLevel3X 3 8 5 4" xfId="10270" xr:uid="{A9BE0C32-04E6-43F9-8C11-C077E810F31B}"/>
    <cellStyle name="SAPBEXHLevel3X 3 8 5 5" xfId="13626" xr:uid="{AB08B774-DD41-44F8-8914-AAE1CAA65E78}"/>
    <cellStyle name="SAPBEXHLevel3X 3 8 5 6" xfId="14365" xr:uid="{A452AFA8-D3AD-4412-9FBA-702BD484C2A3}"/>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3" xfId="17245" xr:uid="{6AE782B2-F302-4DFA-8A51-907C3C679F8E}"/>
    <cellStyle name="SAPBEXHLevel3X 3 8 6 3" xfId="14246" xr:uid="{2E51ABD4-622F-4C13-911B-DB07788CAA0D}"/>
    <cellStyle name="SAPBEXHLevel3X 3 8 6 4" xfId="13319" xr:uid="{3D32FD57-8BFB-4E7F-B9EA-AA6089E30093}"/>
    <cellStyle name="SAPBEXHLevel3X 3 8 7" xfId="11680" xr:uid="{F7B2AA03-CC68-4DB6-B6DC-10809F9E2FAD}"/>
    <cellStyle name="SAPBEXHLevel3X 3 8 7 2" xfId="15393" xr:uid="{ED721848-BA7A-48E6-AA7C-9BA452D009E0}"/>
    <cellStyle name="SAPBEXHLevel3X 3 8 7 3" xfId="16574" xr:uid="{925DF045-A486-4256-A1A7-C604F36F1EAD}"/>
    <cellStyle name="SAPBEXHLevel3X 3 8 8" xfId="10534" xr:uid="{7A09060B-210E-4EF2-970E-BC23CE2B19ED}"/>
    <cellStyle name="SAPBEXHLevel3X 3 8 8 2" xfId="13794" xr:uid="{7DCE152B-8F38-4CEF-AEA9-EEA4525B6554}"/>
    <cellStyle name="SAPBEXHLevel3X 3 8 8 3" xfId="9062" xr:uid="{310F4E1B-FFBB-41E6-80A9-71A9CC6CC5EA}"/>
    <cellStyle name="SAPBEXHLevel3X 3 8 9" xfId="9254" xr:uid="{F4A65D8F-C3E4-47BB-A4BB-6DFFACB4DB6B}"/>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3" xfId="16962" xr:uid="{533AC41C-224E-4DC3-BD74-84B7B43BD0F3}"/>
    <cellStyle name="SAPBEXHLevel3X 3 9 3" xfId="10759" xr:uid="{DEBB821E-A237-439D-9243-0FA111390F8A}"/>
    <cellStyle name="SAPBEXHLevel3X 3 9 3 2" xfId="13992" xr:uid="{F23C5710-139E-4D1D-9CE8-2DCFD6845B22}"/>
    <cellStyle name="SAPBEXHLevel3X 3 9 3 3" xfId="13834" xr:uid="{6EDAE1BF-76CF-4E02-81E4-3A7F3BA04EE4}"/>
    <cellStyle name="SAPBEXHLevel3X 3 9 4" xfId="9793" xr:uid="{03354CF7-5E11-47EA-AF57-A90F5B7A5E9E}"/>
    <cellStyle name="SAPBEXHLevel3X 3 9 5" xfId="13226" xr:uid="{E06A7904-0082-43EF-B073-512907B79674}"/>
    <cellStyle name="SAPBEXHLevel3X 3 9 6" xfId="13082" xr:uid="{3243C7EF-9C13-4CC6-BF7B-248A2A748672}"/>
    <cellStyle name="SAPBEXHLevel3X 3 9 7" xfId="7900" xr:uid="{EAB3A423-45EF-49EC-9E35-85498C3149AF}"/>
    <cellStyle name="SAPBEXHLevel3X 4" xfId="984" xr:uid="{D52D01DB-A2F0-4B88-858A-1004300543B6}"/>
    <cellStyle name="SAPBEXHLevel3X 4 2" xfId="12161" xr:uid="{56301461-8CF4-4446-A103-0EE64A036365}"/>
    <cellStyle name="SAPBEXHLevel3X 4 2 2" xfId="15564" xr:uid="{626FD25F-0795-445B-A149-D6B6F41D4524}"/>
    <cellStyle name="SAPBEXHLevel3X 4 2 3" xfId="16960" xr:uid="{867CE143-D8C6-460F-971C-C767613B956D}"/>
    <cellStyle name="SAPBEXHLevel3X 4 3" xfId="10757" xr:uid="{29458C37-94E0-4CAC-95F4-2FCE8DE3B40A}"/>
    <cellStyle name="SAPBEXHLevel3X 4 3 2" xfId="13990" xr:uid="{17281E01-C307-412E-B326-E9E37B40E897}"/>
    <cellStyle name="SAPBEXHLevel3X 4 3 3" xfId="14951" xr:uid="{89E9AC47-0652-4E2C-9C94-365D002E61CA}"/>
    <cellStyle name="SAPBEXHLevel3X 4 4" xfId="9794" xr:uid="{F3883510-2BA7-478F-A6EC-0878899FF794}"/>
    <cellStyle name="SAPBEXHLevel3X 4 5" xfId="13227" xr:uid="{AB2A65D4-14F7-48B5-AFD8-4080400CBD8B}"/>
    <cellStyle name="SAPBEXHLevel3X 4 6" xfId="14387" xr:uid="{FA372D26-7AD7-4295-B8D3-9CC4233C2401}"/>
    <cellStyle name="SAPBEXHLevel3X 4 7" xfId="7901" xr:uid="{2EB7BB5C-4D62-4F68-98FB-6AE58BC676C9}"/>
    <cellStyle name="SAPBEXHLevel3X 5" xfId="1029" xr:uid="{637B0DA5-6F87-4FCB-AFC2-C3FCA47F2622}"/>
    <cellStyle name="SAPBEXHLevel3X 5 2" xfId="12272" xr:uid="{D8C2F952-1147-4A7D-8669-3A6A25EB3EE1}"/>
    <cellStyle name="SAPBEXHLevel3X 5 2 2" xfId="15672" xr:uid="{C20BFCEB-9C77-435E-95E3-F553B63C48FD}"/>
    <cellStyle name="SAPBEXHLevel3X 5 2 3" xfId="17056" xr:uid="{1F0DC1C2-B047-4436-9FF9-4B18EE6FA19F}"/>
    <cellStyle name="SAPBEXHLevel3X 5 3" xfId="10869" xr:uid="{BDE6CC4C-A2B9-4077-9A20-C28C91A2037D}"/>
    <cellStyle name="SAPBEXHLevel3X 5 3 2" xfId="14100" xr:uid="{8D84E0C5-DD39-43A4-AACC-F180C0AD0CB3}"/>
    <cellStyle name="SAPBEXHLevel3X 5 3 3" xfId="14723" xr:uid="{2D14FFE2-923C-45CD-8E56-B265AE54CB3B}"/>
    <cellStyle name="SAPBEXHLevel3X 5 4" xfId="10072" xr:uid="{924EDCE5-D458-4300-AB0C-0F6260EDFB70}"/>
    <cellStyle name="SAPBEXHLevel3X 5 5" xfId="13466" xr:uid="{388525CC-E591-4E83-8D28-96D91DFE81AB}"/>
    <cellStyle name="SAPBEXHLevel3X 5 6" xfId="14667" xr:uid="{B946E3F6-B329-4DFF-8CB9-E248A4E8467F}"/>
    <cellStyle name="SAPBEXHLevel3X 5 7" xfId="8179" xr:uid="{1A71F5D9-3FA2-4A0D-AB0F-DFCD9F0B8AAF}"/>
    <cellStyle name="SAPBEXHLevel3X 6" xfId="205" xr:uid="{5ED71782-6DB5-40F7-B99A-94DCDAD65A1F}"/>
    <cellStyle name="SAPBEXHLevel3X 6 2" xfId="1158" xr:uid="{D54ECBB0-B515-4CBE-A3F4-EE2AB5C56789}"/>
    <cellStyle name="SAPBEXHLevel3X 6 2 2" xfId="2406" xr:uid="{4C0E18DC-33CD-40DA-A44E-91CD9899904B}"/>
    <cellStyle name="SAPBEXHLevel3X 6 2 2 2" xfId="15840" xr:uid="{85FD0A0E-B1DF-4FF7-8B69-542F9A79F968}"/>
    <cellStyle name="SAPBEXHLevel3X 6 2 3" xfId="2912" xr:uid="{4477DCBE-9A0A-4956-9687-C8CD472A2B3A}"/>
    <cellStyle name="SAPBEXHLevel3X 6 2 3 2" xfId="17313" xr:uid="{6A32ABEC-D2E4-43EF-9F2E-D6D15C8AAF9D}"/>
    <cellStyle name="SAPBEXHLevel3X 6 2 4" xfId="3199" xr:uid="{7F835BD1-B9F4-4BC4-8AFE-1BDF40D7837D}"/>
    <cellStyle name="SAPBEXHLevel3X 6 2 5" xfId="1414" xr:uid="{F40B0B4E-9F5C-4770-AF35-3E6BE0C795D9}"/>
    <cellStyle name="SAPBEXHLevel3X 6 2 6" xfId="4118" xr:uid="{CDF1BC13-5AB3-412D-A00E-025C5EC2C5DE}"/>
    <cellStyle name="SAPBEXHLevel3X 6 2 7" xfId="4219" xr:uid="{DB464BDB-521C-415B-8AA0-C6080B34CE60}"/>
    <cellStyle name="SAPBEXHLevel3X 6 2 8" xfId="12529" xr:uid="{FB70F624-59D1-4471-A2F9-A5E7BBF4BAB6}"/>
    <cellStyle name="SAPBEXHLevel3X 6 3" xfId="1552" xr:uid="{358F1F6C-27E0-49C3-8B65-F20EF1DEEB97}"/>
    <cellStyle name="SAPBEXHLevel3X 6 3 2" xfId="14314" xr:uid="{26038F97-FE9C-4B3F-AE7B-E40F942FCBCD}"/>
    <cellStyle name="SAPBEXHLevel3X 6 3 3" xfId="14016" xr:uid="{84787D98-B45D-4065-B952-11B7C9AC3F99}"/>
    <cellStyle name="SAPBEXHLevel3X 6 3 4" xfId="11127" xr:uid="{220E9488-7516-4A5B-8A0C-AAE2D28E0635}"/>
    <cellStyle name="SAPBEXHLevel3X 6 4" xfId="1554" xr:uid="{2E0D1AF1-B663-41F0-8606-4E7B767667BB}"/>
    <cellStyle name="SAPBEXHLevel3X 6 4 2" xfId="9852" xr:uid="{FFA5297D-30A0-467C-872E-3539986EEAF6}"/>
    <cellStyle name="SAPBEXHLevel3X 6 5" xfId="1867" xr:uid="{3DC8F585-198B-45D7-80DE-BD70CC1C2BA4}"/>
    <cellStyle name="SAPBEXHLevel3X 6 5 2" xfId="13285" xr:uid="{24EF7D20-080B-45D4-888F-5CA4426F3257}"/>
    <cellStyle name="SAPBEXHLevel3X 6 6" xfId="3581" xr:uid="{7C51F247-01E1-48AB-9E1D-87F2DC75F33A}"/>
    <cellStyle name="SAPBEXHLevel3X 6 6 2" xfId="14179" xr:uid="{CD929B88-CA69-4289-A6A3-00064C0BC3BD}"/>
    <cellStyle name="SAPBEXHLevel3X 6 7" xfId="4055" xr:uid="{8B441DA9-527E-4317-8705-ABA519AB8B5C}"/>
    <cellStyle name="SAPBEXHLevel3X 6 8" xfId="4053" xr:uid="{ECD127ED-1C62-4DF9-9990-961ADF186B3B}"/>
    <cellStyle name="SAPBEXHLevel3X 6 9" xfId="7959" xr:uid="{088DC4C4-981C-408D-8945-321D5AD24080}"/>
    <cellStyle name="SAPBEXHLevel3X 7" xfId="1137" xr:uid="{0044646C-523A-4E3A-87CC-204826850023}"/>
    <cellStyle name="SAPBEXHLevel3X 7 2" xfId="2385" xr:uid="{A043D2EB-10B8-4C5E-905C-0CD6EF29DF2B}"/>
    <cellStyle name="SAPBEXHLevel3X 7 2 2" xfId="15927" xr:uid="{84AD7C1A-4DF5-4863-B60D-8646A6007138}"/>
    <cellStyle name="SAPBEXHLevel3X 7 2 3" xfId="17488" xr:uid="{DF8DBEB7-7130-4D51-AE69-EEAAE690EB9E}"/>
    <cellStyle name="SAPBEXHLevel3X 7 2 4" xfId="12713" xr:uid="{9257FC4F-C876-48B0-905E-048390CFF70A}"/>
    <cellStyle name="SAPBEXHLevel3X 7 3" xfId="2891" xr:uid="{3F98D5A8-BAD7-44B5-8D9D-D63905393A32}"/>
    <cellStyle name="SAPBEXHLevel3X 7 3 2" xfId="14450" xr:uid="{4C28D4C9-52D1-4807-9CC5-81AC7AE9D778}"/>
    <cellStyle name="SAPBEXHLevel3X 7 3 3" xfId="9150" xr:uid="{7F175924-6482-4A73-90D6-98F28384FD93}"/>
    <cellStyle name="SAPBEXHLevel3X 7 3 4" xfId="11304" xr:uid="{AC773E85-4763-4229-A74D-377D25979311}"/>
    <cellStyle name="SAPBEXHLevel3X 7 4" xfId="2626" xr:uid="{5254125E-1314-4F40-A6D9-C24339F1934A}"/>
    <cellStyle name="SAPBEXHLevel3X 7 4 2" xfId="10017" xr:uid="{4AD4BADE-E88C-4F75-B538-B8F0CA62AF7D}"/>
    <cellStyle name="SAPBEXHLevel3X 7 5" xfId="1649" xr:uid="{9755F9F7-F50F-47B8-BF93-D75DE03368DB}"/>
    <cellStyle name="SAPBEXHLevel3X 7 5 2" xfId="13411" xr:uid="{E9C10730-A38D-4594-960A-7D1945BC424F}"/>
    <cellStyle name="SAPBEXHLevel3X 7 6" xfId="3719" xr:uid="{E1F1C4FE-B56F-4D0B-8CB7-227BCEFE5BC1}"/>
    <cellStyle name="SAPBEXHLevel3X 7 6 2" xfId="13075" xr:uid="{5299EF1D-5036-46C4-8011-AF7E17A0059A}"/>
    <cellStyle name="SAPBEXHLevel3X 7 7" xfId="4417" xr:uid="{EA02D557-73F0-4AEF-BF11-D267B306B3DF}"/>
    <cellStyle name="SAPBEXHLevel3X 7 8" xfId="8124" xr:uid="{F0F666F1-C20F-4980-B176-91E30AF80530}"/>
    <cellStyle name="SAPBEXHLevel3X 8" xfId="1440" xr:uid="{AE37BD45-F50B-43C5-99B5-DAC1EAA10698}"/>
    <cellStyle name="SAPBEXHLevel3X 8 2" xfId="12452" xr:uid="{4F4E76CF-4842-4A2E-BBB3-130EF54BF56D}"/>
    <cellStyle name="SAPBEXHLevel3X 8 2 2" xfId="15763" xr:uid="{70946477-334C-4E19-ABEB-5C4333F10CE6}"/>
    <cellStyle name="SAPBEXHLevel3X 8 2 3" xfId="17236" xr:uid="{528E9709-DB66-4DF9-91DE-99B5873F556B}"/>
    <cellStyle name="SAPBEXHLevel3X 8 3" xfId="14237" xr:uid="{7D75A555-7070-42AA-B2DB-4FA8895396B4}"/>
    <cellStyle name="SAPBEXHLevel3X 8 4" xfId="14717" xr:uid="{79967616-CB14-452F-9C21-085B4B211632}"/>
    <cellStyle name="SAPBEXHLevel3X 8 5" xfId="11050" xr:uid="{CE0913BD-5FAA-4987-892B-EA413C146333}"/>
    <cellStyle name="SAPBEXHLevel3X 9" xfId="2294" xr:uid="{01D2FBCF-4A2C-4261-AA55-6C347DAD0157}"/>
    <cellStyle name="SAPBEXHLevel3X 9 2" xfId="15326" xr:uid="{16AB94E8-5A70-4FA0-9FA5-189270FDC159}"/>
    <cellStyle name="SAPBEXHLevel3X 9 3" xfId="16442" xr:uid="{AA6F0D76-030C-4162-A8C7-8AD0A3EC0C30}"/>
    <cellStyle name="SAPBEXHLevel3X 9 4" xfId="11538" xr:uid="{19E80E12-08E5-4A75-95CD-5EBF70B04530}"/>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1" xfId="4249" xr:uid="{989EE4C7-5F82-4397-B6F4-16DBC7BC10B3}"/>
    <cellStyle name="SAPBEXinputData 12" xfId="4473" xr:uid="{A941F286-C896-4405-8358-85F5F82F3512}"/>
    <cellStyle name="SAPBEXinputData 13" xfId="5737" xr:uid="{74817FDE-AE94-4E87-A21B-D14D822330EE}"/>
    <cellStyle name="SAPBEXinputData 2" xfId="821" xr:uid="{50AD6E1D-4324-4B3A-AF2A-0F8CDB32B905}"/>
    <cellStyle name="SAPBEXinputData 2 10" xfId="6013" xr:uid="{3E0F340A-5A60-46C3-801B-F71D5277A540}"/>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3" xfId="15574" xr:uid="{C7FB733F-459B-43C0-BF56-CC15D42DE03B}"/>
    <cellStyle name="SAPBEXinputData 2 2 3" xfId="14000" xr:uid="{A76693A5-6ACD-48D3-AFDE-E55E53DD3158}"/>
    <cellStyle name="SAPBEXinputData 2 2 4" xfId="9089" xr:uid="{573BF729-0108-4BD7-8211-F770E8A957E9}"/>
    <cellStyle name="SAPBEXinputData 2 2 5" xfId="10767" xr:uid="{FAE4850B-3FF9-4DDC-B5D5-2669E0A3E860}"/>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3" xfId="16016" xr:uid="{58A26953-6080-4FE6-8113-4BA4C7ECCC2C}"/>
    <cellStyle name="SAPBEXinputData 2 3 3" xfId="14618" xr:uid="{72FB429C-12BA-4E92-99D6-8D2662FD67F2}"/>
    <cellStyle name="SAPBEXinputData 2 3 4" xfId="15394" xr:uid="{08EB64A5-2832-48BA-99B6-20ECF800D76D}"/>
    <cellStyle name="SAPBEXinputData 2 3 5" xfId="11681" xr:uid="{458C4C7A-26A7-4DAE-A275-3F174C9CB674}"/>
    <cellStyle name="SAPBEXinputData 2 4" xfId="1711" xr:uid="{CB1982D9-E5C1-44D7-9E82-7EE631CB8023}"/>
    <cellStyle name="SAPBEXinputData 2 4 2" xfId="16765" xr:uid="{144B3928-1CB1-4C71-8F96-853EDF1BFE85}"/>
    <cellStyle name="SAPBEXinputData 2 4 3" xfId="11906" xr:uid="{E1411081-D7EA-4852-8707-9FC0115B5071}"/>
    <cellStyle name="SAPBEXinputData 2 5" xfId="3183" xr:uid="{88B4D868-9CDB-48E9-B016-34C0E413E385}"/>
    <cellStyle name="SAPBEXinputData 2 5 2" xfId="10535" xr:uid="{C52085F0-244C-4F1B-BB1A-0B2099F6D3E7}"/>
    <cellStyle name="SAPBEXinputData 2 6" xfId="3598" xr:uid="{B4E72E7B-7CC8-4712-9FBA-2D8CDED497B9}"/>
    <cellStyle name="SAPBEXinputData 2 7" xfId="3472" xr:uid="{16B33DE3-AE4C-4C48-A012-846D2B2CA31F}"/>
    <cellStyle name="SAPBEXinputData 2 8" xfId="4128" xr:uid="{2786BB8D-5E37-4942-B8C8-85DEF8622A14}"/>
    <cellStyle name="SAPBEXinputData 2 9" xfId="5738" xr:uid="{850ACF19-92B1-49D0-8315-6759F20AE5C0}"/>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4" xfId="2680" xr:uid="{18C3F47E-2EDD-490D-94BB-BEB70792A625}"/>
    <cellStyle name="SAPBEXinputData 3 2 4 2" xfId="11908" xr:uid="{49109005-67F2-464E-A564-AFF73910B40C}"/>
    <cellStyle name="SAPBEXinputData 3 2 5" xfId="1795" xr:uid="{A21C898C-1E2A-480D-835C-A8826C4A08E0}"/>
    <cellStyle name="SAPBEXinputData 3 2 6" xfId="3372" xr:uid="{DBA53911-B0A8-4D70-8DD0-BE7D017A52FE}"/>
    <cellStyle name="SAPBEXinputData 3 2 7" xfId="3452" xr:uid="{DE77C4EC-37DC-48D8-A2A8-2460AEABBEE7}"/>
    <cellStyle name="SAPBEXinputData 3 2 8" xfId="5740" xr:uid="{82E7EB81-5C83-40C2-A2AC-A9FAD9AD8452}"/>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3" xfId="16014" xr:uid="{5346D38E-2F86-4151-82DA-4A1F21FF6C71}"/>
    <cellStyle name="SAPBEXinputData 5 3" xfId="14563" xr:uid="{F6DD146F-DCAA-4D9C-89EC-56C421CF415F}"/>
    <cellStyle name="SAPBEXinputData 5 4" xfId="15327" xr:uid="{FC0329BA-9FE4-4196-9E42-A4ACA38DE6DE}"/>
    <cellStyle name="SAPBEXinputData 5 5" xfId="11539" xr:uid="{288C4912-1337-4866-8549-EB88E86E899C}"/>
    <cellStyle name="SAPBEXinputData 6" xfId="270" xr:uid="{AB20CE65-0875-4288-BF17-C5B002D76ACF}"/>
    <cellStyle name="SAPBEXinputData 6 2" xfId="11905" xr:uid="{23EE2FA8-8B39-4756-988D-F4986ED4F6C1}"/>
    <cellStyle name="SAPBEXinputData 7" xfId="1441" xr:uid="{54351858-DD52-4C60-B359-0BF73B64F184}"/>
    <cellStyle name="SAPBEXinputData 8" xfId="2246" xr:uid="{A17A79EC-27F8-4977-8BE9-426168805491}"/>
    <cellStyle name="SAPBEXinputData 9" xfId="2676" xr:uid="{A387C46D-FC69-43D7-84B8-6724EF8D88ED}"/>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1" xfId="7366" xr:uid="{D1FC1787-6B53-4345-96A6-BF5EA50B2852}"/>
    <cellStyle name="SAPBEXItemHeader 2" xfId="1186" xr:uid="{A110497E-4966-4D1C-98B3-D5E6D06867BB}"/>
    <cellStyle name="SAPBEXItemHeader 2 2" xfId="2434" xr:uid="{9EDCF2A2-3E23-4FB0-803C-1DC404B7E208}"/>
    <cellStyle name="SAPBEXItemHeader 2 2 2" xfId="14851" xr:uid="{BB0ECD5D-4E11-4073-8B1D-11A3DDB35A6B}"/>
    <cellStyle name="SAPBEXItemHeader 2 2 3" xfId="15575" xr:uid="{FD3C40E9-BB44-4FFB-A0DF-CE6566038485}"/>
    <cellStyle name="SAPBEXItemHeader 2 2 4" xfId="16970" xr:uid="{A3DF5FF5-FF53-4727-9300-C3079EE40C84}"/>
    <cellStyle name="SAPBEXItemHeader 2 2 5" xfId="12172" xr:uid="{9381A3E2-CB82-4378-9F45-74F5349FCEE8}"/>
    <cellStyle name="SAPBEXItemHeader 2 3" xfId="2940" xr:uid="{ADB222C5-55BA-4C41-AD6C-84844506DE0C}"/>
    <cellStyle name="SAPBEXItemHeader 2 3 2" xfId="14001" xr:uid="{C6E74704-9134-4C90-BE75-C317004ECA74}"/>
    <cellStyle name="SAPBEXItemHeader 2 3 3" xfId="13685" xr:uid="{58A6B53E-6F3C-4034-877F-7C2C268C32A5}"/>
    <cellStyle name="SAPBEXItemHeader 2 3 4" xfId="10768" xr:uid="{F349C7C5-F6EE-4ACC-A5C8-CAA9F2F42A6B}"/>
    <cellStyle name="SAPBEXItemHeader 2 4" xfId="1634" xr:uid="{EF3D65A1-59A4-4128-9C94-4F25483304F0}"/>
    <cellStyle name="SAPBEXItemHeader 2 4 2" xfId="9784" xr:uid="{B3E36E61-6D36-4D63-BE5E-1D96752B6F27}"/>
    <cellStyle name="SAPBEXItemHeader 2 5" xfId="2350" xr:uid="{158812C1-669C-484A-8505-EA99404296BD}"/>
    <cellStyle name="SAPBEXItemHeader 2 5 2" xfId="13217" xr:uid="{5370C829-9D79-424B-8E12-B42CB6622E02}"/>
    <cellStyle name="SAPBEXItemHeader 2 6" xfId="3697" xr:uid="{30538A98-F394-4D55-9689-303B1354C058}"/>
    <cellStyle name="SAPBEXItemHeader 2 6 2" xfId="14603" xr:uid="{3760EB30-43E5-4172-93C4-2810E33BBDE6}"/>
    <cellStyle name="SAPBEXItemHeader 2 7" xfId="3369" xr:uid="{A7416CE3-2CA0-40F1-BECD-6F0D46EFD85A}"/>
    <cellStyle name="SAPBEXItemHeader 2 8" xfId="7891" xr:uid="{BE96B3A6-8633-444D-AE48-56C5DED5F580}"/>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3" xfId="15682" xr:uid="{641E3822-1A2A-4FA7-A29C-4694982259A9}"/>
    <cellStyle name="SAPBEXItemHeader 3 2 4" xfId="17066" xr:uid="{5CA764C9-E396-4838-8BFA-83D2734EE62A}"/>
    <cellStyle name="SAPBEXItemHeader 3 3" xfId="10879" xr:uid="{6D6B2934-F7F5-419A-9A25-CE64CF2531C0}"/>
    <cellStyle name="SAPBEXItemHeader 3 3 2" xfId="14110" xr:uid="{5E065866-525A-4116-A8F4-3D18D1A97F11}"/>
    <cellStyle name="SAPBEXItemHeader 3 3 3" xfId="14574" xr:uid="{4DE5D4B2-7C65-49BB-A547-B4E5D953FD5C}"/>
    <cellStyle name="SAPBEXItemHeader 3 4" xfId="10080" xr:uid="{CFD0194A-1A7F-45C1-91D5-B078537DBD05}"/>
    <cellStyle name="SAPBEXItemHeader 3 5" xfId="13474" xr:uid="{3EFA7700-7531-474A-A4E1-B99C1F962F4A}"/>
    <cellStyle name="SAPBEXItemHeader 3 6" xfId="13853" xr:uid="{6F068551-014F-4A65-8755-A4A979C4BB00}"/>
    <cellStyle name="SAPBEXItemHeader 3 7" xfId="8187" xr:uid="{3FE01077-60BF-4585-9140-FE77A467FC64}"/>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3" xfId="15850" xr:uid="{CCC7DD59-540F-4ECB-80E9-ADED0CEB4339}"/>
    <cellStyle name="SAPBEXItemHeader 4 2 4" xfId="17323" xr:uid="{C4A52B0A-A76B-43DF-9969-E908323947CB}"/>
    <cellStyle name="SAPBEXItemHeader 4 3" xfId="11139" xr:uid="{9AD16F66-6B74-43B1-A13B-167C02637ACB}"/>
    <cellStyle name="SAPBEXItemHeader 4 3 2" xfId="14324" xr:uid="{4CD820BD-F846-410F-B065-E7680EB59412}"/>
    <cellStyle name="SAPBEXItemHeader 4 3 3" xfId="13669" xr:uid="{8C195E6E-2285-47AF-9F45-6795012512BF}"/>
    <cellStyle name="SAPBEXItemHeader 4 4" xfId="10110" xr:uid="{954BDFA7-66CC-41EA-92D4-EEF5BD6A0EF3}"/>
    <cellStyle name="SAPBEXItemHeader 4 5" xfId="13504" xr:uid="{D9FE4349-004D-42B6-AE9C-2C78BF060C95}"/>
    <cellStyle name="SAPBEXItemHeader 4 6" xfId="15238" xr:uid="{E8242DD2-E720-44D5-9DFF-C03D83BCD2C8}"/>
    <cellStyle name="SAPBEXItemHeader 4 7" xfId="8218" xr:uid="{09F742DF-5E08-4819-85DF-C685932DA0EC}"/>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3" xfId="15937" xr:uid="{CC502E96-E093-4867-8C78-E6BC94A8BA25}"/>
    <cellStyle name="SAPBEXItemHeader 5 2 4" xfId="17498" xr:uid="{A28AE7CB-23D6-476E-BBC2-8F9FFF0E79AE}"/>
    <cellStyle name="SAPBEXItemHeader 5 3" xfId="11314" xr:uid="{4423EADF-5B35-4243-BDFC-C3B10468097A}"/>
    <cellStyle name="SAPBEXItemHeader 5 3 2" xfId="14460" xr:uid="{C1CA9F02-56C2-468A-A328-E48414CFC229}"/>
    <cellStyle name="SAPBEXItemHeader 5 3 3" xfId="9158" xr:uid="{5FFA2ED9-ECF2-44B9-AC06-DC99EAAD39D1}"/>
    <cellStyle name="SAPBEXItemHeader 5 4" xfId="10025" xr:uid="{517DDF01-8C5E-4E73-8BE3-D3D5D0317DB9}"/>
    <cellStyle name="SAPBEXItemHeader 5 5" xfId="13419" xr:uid="{AADFF5B2-80BB-4AC0-8347-05DDE7C50192}"/>
    <cellStyle name="SAPBEXItemHeader 5 6" xfId="13671" xr:uid="{90ACAAE1-A1F6-43BD-840A-D61ED546CF3A}"/>
    <cellStyle name="SAPBEXItemHeader 5 7" xfId="8132" xr:uid="{AAFAA65B-76B6-4B10-91FE-485894CBC091}"/>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3" xfId="15773" xr:uid="{1237682A-4C48-4E2D-B973-B8344E060E7B}"/>
    <cellStyle name="SAPBEXItemHeader 6 2 4" xfId="17246" xr:uid="{91F31676-7ED5-4993-8396-2DD61B1E59E3}"/>
    <cellStyle name="SAPBEXItemHeader 6 3" xfId="14247" xr:uid="{F038835C-D363-49F3-A688-6563D1DD0CB8}"/>
    <cellStyle name="SAPBEXItemHeader 6 4" xfId="14570" xr:uid="{743C8E4C-FE39-42D4-8C8E-E3A6EBC76225}"/>
    <cellStyle name="SAPBEXItemHeader 6 5" xfId="11060" xr:uid="{D5C1B5E2-52D0-49C2-817C-C2F39A4CD793}"/>
    <cellStyle name="SAPBEXItemHeader 7" xfId="3960" xr:uid="{63E16CC4-6F81-47BA-8098-89B544F3D8C0}"/>
    <cellStyle name="SAPBEXItemHeader 7 2" xfId="14619" xr:uid="{573F922D-1763-4379-B21B-65EE05AC4958}"/>
    <cellStyle name="SAPBEXItemHeader 7 3" xfId="15395" xr:uid="{2299D644-5979-4C84-A768-4A1C04C39D53}"/>
    <cellStyle name="SAPBEXItemHeader 7 4" xfId="16575" xr:uid="{BA4A9297-06C0-4C32-935B-D1B06CBAF996}"/>
    <cellStyle name="SAPBEXItemHeader 7 5" xfId="11690" xr:uid="{E42C7F05-F8B2-4EC4-AECB-FDC861AC236E}"/>
    <cellStyle name="SAPBEXItemHeader 8" xfId="4351" xr:uid="{4F6AE147-B819-4F03-8957-1F4009B1C84D}"/>
    <cellStyle name="SAPBEXItemHeader 8 2" xfId="13795" xr:uid="{F69CA68A-B20D-473F-90D6-3A6836A36AC2}"/>
    <cellStyle name="SAPBEXItemHeader 8 3" xfId="9063" xr:uid="{5D07CC98-AAA4-4672-BB81-FFE1BF05F068}"/>
    <cellStyle name="SAPBEXItemHeader 8 4" xfId="10536" xr:uid="{28B6C8CF-5CAA-4962-90F6-EA3D58321ACA}"/>
    <cellStyle name="SAPBEXItemHeader 9" xfId="5748" xr:uid="{4E24D610-9E44-4616-B311-9E9DD92763D9}"/>
    <cellStyle name="SAPBEXItemHeader 9 2" xfId="9260" xr:uid="{C03F4F75-691A-4159-AC09-032D9683555F}"/>
    <cellStyle name="SAPBEXresData" xfId="78" xr:uid="{7AC12031-5D4C-4FF5-A22E-37B3C8579BFB}"/>
    <cellStyle name="SAPBEXresData 10" xfId="3429" xr:uid="{B980333F-8B6E-44A3-957B-94797A07F914}"/>
    <cellStyle name="SAPBEXresData 10 2" xfId="9261" xr:uid="{8143740B-DB1F-4D0F-8590-1F3908C6097A}"/>
    <cellStyle name="SAPBEXresData 11" xfId="3898" xr:uid="{8C493DBE-5036-4D33-B24F-23F823203716}"/>
    <cellStyle name="SAPBEXresData 11 2" xfId="9019" xr:uid="{940359AE-E6C2-4766-BF45-FB8EB1D222F2}"/>
    <cellStyle name="SAPBEXresData 12" xfId="3998" xr:uid="{FFB86E7E-EF6B-4F32-A0AE-B0442CDED947}"/>
    <cellStyle name="SAPBEXresData 13" xfId="3386" xr:uid="{C5EE2DCC-FCA4-4352-B255-9B9D33A468BD}"/>
    <cellStyle name="SAPBEXresData 14" xfId="6015" xr:uid="{09F0AB6E-4B13-4A8C-AE0E-EF40744972AF}"/>
    <cellStyle name="SAPBEXresData 15" xfId="7367" xr:uid="{DE96233A-79A8-4078-B4A9-6C465C8E127A}"/>
    <cellStyle name="SAPBEXresData 2" xfId="825" xr:uid="{A7F55202-12EF-406A-9881-9FE42C987EFD}"/>
    <cellStyle name="SAPBEXresData 2 10" xfId="7890" xr:uid="{7AE787E0-768B-482C-9F51-49760516FE1B}"/>
    <cellStyle name="SAPBEXresData 2 2" xfId="826" xr:uid="{DC88162B-95CF-4384-8575-64B41D1EED46}"/>
    <cellStyle name="SAPBEXresData 2 2 2" xfId="1306" xr:uid="{308A732F-BE42-4346-BA4D-547E00F706E7}"/>
    <cellStyle name="SAPBEXresData 2 2 2 2" xfId="2554" xr:uid="{37BEB396-F94C-40B5-B51B-EA931AA60110}"/>
    <cellStyle name="SAPBEXresData 2 2 2 3" xfId="3060" xr:uid="{93A4DDDC-C45C-409A-9E36-E72E90FB32E4}"/>
    <cellStyle name="SAPBEXresData 2 2 2 4" xfId="2290" xr:uid="{030894A8-DBB8-469C-B297-5F67EB0FC4F2}"/>
    <cellStyle name="SAPBEXresData 2 2 2 5" xfId="3412" xr:uid="{91EB1D31-FE53-4690-8C6B-1CD952BF9BF7}"/>
    <cellStyle name="SAPBEXresData 2 2 2 6" xfId="3744" xr:uid="{3F7DD794-CB20-4A54-894B-E0F131810EAF}"/>
    <cellStyle name="SAPBEXresData 2 2 2 7" xfId="4500" xr:uid="{E1B56924-DDC9-4B27-9116-7052C4CFB18E}"/>
    <cellStyle name="SAPBEXresData 2 2 2 8" xfId="15576" xr:uid="{5CBDC122-EFB2-4C5C-9F3C-B14FF4A343CA}"/>
    <cellStyle name="SAPBEXresData 2 2 3" xfId="2105" xr:uid="{F62E1338-B6C0-40D0-9FAA-C5430D5317B8}"/>
    <cellStyle name="SAPBEXresData 2 2 3 2" xfId="16971" xr:uid="{62B4A611-7D0F-4EF1-BB95-44FAE8482223}"/>
    <cellStyle name="SAPBEXresData 2 2 4" xfId="1716" xr:uid="{4626C4C9-C962-44BC-882E-B4FD8E606661}"/>
    <cellStyle name="SAPBEXresData 2 2 5" xfId="1530" xr:uid="{2024F35F-5A5E-48FF-A643-BB4ED306CEDA}"/>
    <cellStyle name="SAPBEXresData 2 2 6" xfId="3465" xr:uid="{E326554D-2E19-4148-9A13-C3C5E74624A4}"/>
    <cellStyle name="SAPBEXresData 2 2 7" xfId="3228" xr:uid="{BEDA4D65-DCD4-48E4-8A1D-E1E955FD1580}"/>
    <cellStyle name="SAPBEXresData 2 2 8" xfId="4494" xr:uid="{2F2B3422-CFCD-4F85-946D-13F84F1CF0BE}"/>
    <cellStyle name="SAPBEXresData 2 2 9" xfId="12173" xr:uid="{E63F25FA-C211-473A-8004-E6D8C6FDBF20}"/>
    <cellStyle name="SAPBEXresData 2 3" xfId="1305" xr:uid="{629A082A-AAD8-4B47-9D98-A8A4A79C6F27}"/>
    <cellStyle name="SAPBEXresData 2 3 2" xfId="2553" xr:uid="{F9FFB5BA-3C28-4BB3-A9AD-BC84041ABC12}"/>
    <cellStyle name="SAPBEXresData 2 3 2 2" xfId="14002" xr:uid="{C0A3BE10-457D-42F7-8F4E-6FC4007C37E2}"/>
    <cellStyle name="SAPBEXresData 2 3 3" xfId="3059" xr:uid="{5D45154D-84C3-4035-AB70-DE12DAECC520}"/>
    <cellStyle name="SAPBEXresData 2 3 3 2" xfId="14648" xr:uid="{6AAA297E-4E29-4494-8E6C-C4099FC3052F}"/>
    <cellStyle name="SAPBEXresData 2 3 4" xfId="1785" xr:uid="{CB049A27-F3DB-47D7-9FCA-BC09F44DEB5D}"/>
    <cellStyle name="SAPBEXresData 2 3 5" xfId="2632" xr:uid="{2350BF46-F804-4598-9F32-FE15CDC43A2A}"/>
    <cellStyle name="SAPBEXresData 2 3 6" xfId="3561" xr:uid="{A60A3396-3C3B-4881-A249-60F281ABF7EA}"/>
    <cellStyle name="SAPBEXresData 2 3 7" xfId="4398" xr:uid="{9994B7C1-80AE-42BE-A175-EAB954DF10F8}"/>
    <cellStyle name="SAPBEXresData 2 3 8" xfId="10769" xr:uid="{86095B75-37A6-4260-9A28-272EFEC36F74}"/>
    <cellStyle name="SAPBEXresData 2 4" xfId="2104" xr:uid="{45EAD450-B03C-4460-A76D-6C2C7922880F}"/>
    <cellStyle name="SAPBEXresData 2 4 2" xfId="9783" xr:uid="{D3913DFD-0AEE-4C25-A485-31465F6C67C2}"/>
    <cellStyle name="SAPBEXresData 2 5" xfId="1715" xr:uid="{8F856CF0-E2F4-4E68-A909-C402AC6678EE}"/>
    <cellStyle name="SAPBEXresData 2 5 2" xfId="13216" xr:uid="{008F7802-DAA6-40EF-8DC5-55440C5079EC}"/>
    <cellStyle name="SAPBEXresData 2 6" xfId="1580" xr:uid="{2D1C9E0B-A78C-44A2-8DAE-92D25C3D30BC}"/>
    <cellStyle name="SAPBEXresData 2 6 2" xfId="13367" xr:uid="{CE43BFA9-F4CB-4FBE-8D53-CFFC37F23F4D}"/>
    <cellStyle name="SAPBEXresData 2 7" xfId="3815" xr:uid="{95F91ABF-C9BE-4562-A3FA-CB7588F80E88}"/>
    <cellStyle name="SAPBEXresData 2 8" xfId="3920" xr:uid="{FF95CC86-4333-449C-932D-8A077EAAE8F2}"/>
    <cellStyle name="SAPBEXresData 2 9" xfId="4440" xr:uid="{7BFDC114-D481-41E5-9D1D-5673D5EC2FFE}"/>
    <cellStyle name="SAPBEXresData 3" xfId="827" xr:uid="{F80C5161-DD66-4474-8E99-2EA2534081D7}"/>
    <cellStyle name="SAPBEXresData 3 10" xfId="8188" xr:uid="{246EF0BF-E160-462B-9AC6-42F4BF2E4123}"/>
    <cellStyle name="SAPBEXresData 3 2" xfId="828" xr:uid="{A2DF62B4-69CE-4A7A-AE11-75EC01C3751E}"/>
    <cellStyle name="SAPBEXresData 3 2 2" xfId="1308" xr:uid="{86FEBFB2-4B2E-47AB-AC25-D03982C57C32}"/>
    <cellStyle name="SAPBEXresData 3 2 2 2" xfId="2556" xr:uid="{FD89C883-E129-45FC-AC09-F98ACF9A8BA9}"/>
    <cellStyle name="SAPBEXresData 3 2 2 3" xfId="3062" xr:uid="{F1B5F0E2-EEAF-4149-B85C-1F4F808F229B}"/>
    <cellStyle name="SAPBEXresData 3 2 2 4" xfId="1791" xr:uid="{49878A6A-B1D3-41F0-9A85-B81BE6A5DE6F}"/>
    <cellStyle name="SAPBEXresData 3 2 2 5" xfId="2833" xr:uid="{C1196923-6E68-4B50-AD18-25EB61666D3C}"/>
    <cellStyle name="SAPBEXresData 3 2 2 6" xfId="1824" xr:uid="{AFED26F7-94B0-4747-912B-7503AA4E1937}"/>
    <cellStyle name="SAPBEXresData 3 2 2 7" xfId="4457" xr:uid="{FDE91DBF-B7D6-49E9-AC4F-0562CEDD1E2C}"/>
    <cellStyle name="SAPBEXresData 3 2 2 8" xfId="15683" xr:uid="{28CBAF64-F493-4807-BD0E-E939A4196085}"/>
    <cellStyle name="SAPBEXresData 3 2 3" xfId="2107" xr:uid="{FDE889F1-1565-4496-9535-33B0B523FCA1}"/>
    <cellStyle name="SAPBEXresData 3 2 3 2" xfId="17067" xr:uid="{A915C807-9471-4CDF-96FD-AB0427B93503}"/>
    <cellStyle name="SAPBEXresData 3 2 4" xfId="1718" xr:uid="{AD4C0104-CDC3-4E8D-A286-345D447FA55A}"/>
    <cellStyle name="SAPBEXresData 3 2 5" xfId="3187" xr:uid="{AA7FE03C-6334-4AAF-B234-4E895CC1468A}"/>
    <cellStyle name="SAPBEXresData 3 2 6" xfId="1891" xr:uid="{5F79B34E-9C44-4199-98BA-313FC08C9EEA}"/>
    <cellStyle name="SAPBEXresData 3 2 7" xfId="1407" xr:uid="{F7B548B6-74A5-454C-9A3C-7327480248F8}"/>
    <cellStyle name="SAPBEXresData 3 2 8" xfId="4313" xr:uid="{3BB0B1B8-D7EF-4F93-8F1E-C79EC663728C}"/>
    <cellStyle name="SAPBEXresData 3 2 9" xfId="12283" xr:uid="{786A967E-F50D-4217-862B-61DBBF461533}"/>
    <cellStyle name="SAPBEXresData 3 3" xfId="1307" xr:uid="{B8F1B90D-43BC-4A80-8457-F9560EA524EB}"/>
    <cellStyle name="SAPBEXresData 3 3 2" xfId="2555" xr:uid="{70817E66-98D4-4420-AE49-5C655705B3E9}"/>
    <cellStyle name="SAPBEXresData 3 3 2 2" xfId="14111" xr:uid="{5EDC7D30-FECC-4DC9-A7DA-BC0EBD39D216}"/>
    <cellStyle name="SAPBEXresData 3 3 3" xfId="3061" xr:uid="{922E8178-1E62-4207-BFED-3A4CBA135D2C}"/>
    <cellStyle name="SAPBEXresData 3 3 3 2" xfId="15213" xr:uid="{C4535A6C-3969-4CD9-A986-60C36A9ED0E4}"/>
    <cellStyle name="SAPBEXresData 3 3 4" xfId="2063" xr:uid="{B69CFD02-3FFF-404E-BA8A-EB42FCC37355}"/>
    <cellStyle name="SAPBEXresData 3 3 5" xfId="2054" xr:uid="{CE44B169-8868-461C-8FA3-1C94D576B62D}"/>
    <cellStyle name="SAPBEXresData 3 3 6" xfId="2809" xr:uid="{4B4DEE75-4D1C-4C53-8A0B-C91D15808957}"/>
    <cellStyle name="SAPBEXresData 3 3 7" xfId="4088" xr:uid="{10FC8FB7-4FDC-4B48-A623-75206B1AE36A}"/>
    <cellStyle name="SAPBEXresData 3 3 8" xfId="10880" xr:uid="{5288848C-64FC-447E-88C2-9BD105DDAD4D}"/>
    <cellStyle name="SAPBEXresData 3 4" xfId="2106" xr:uid="{9C0733AD-ED15-41B2-A55A-706C06E3C27A}"/>
    <cellStyle name="SAPBEXresData 3 4 2" xfId="10081" xr:uid="{011F3D76-5342-4C50-84CC-ADF2B6E17B89}"/>
    <cellStyle name="SAPBEXresData 3 5" xfId="1717" xr:uid="{618A9C67-8B95-41BC-BA91-A6FF879E1DE5}"/>
    <cellStyle name="SAPBEXresData 3 5 2" xfId="13475" xr:uid="{DD9B30BA-C43D-4C80-B879-7ECE0A30611C}"/>
    <cellStyle name="SAPBEXresData 3 6" xfId="2202" xr:uid="{E3781D1F-B5ED-45F9-8D7E-D2E7947EFD6F}"/>
    <cellStyle name="SAPBEXresData 3 6 2" xfId="13578" xr:uid="{5CF1B380-0F5A-491F-AA44-15396D7628BE}"/>
    <cellStyle name="SAPBEXresData 3 7" xfId="3848" xr:uid="{6F35B67C-3672-4FDB-BA9D-85B2D6F83F0A}"/>
    <cellStyle name="SAPBEXresData 3 8" xfId="1655" xr:uid="{8A5229FA-426A-475B-BAC1-B8BD346B0C12}"/>
    <cellStyle name="SAPBEXresData 3 9" xfId="4008" xr:uid="{61D80D08-26BD-4373-8586-2BE8BA8775AE}"/>
    <cellStyle name="SAPBEXresData 4" xfId="986" xr:uid="{535839A1-C242-43DF-9158-E1B44F35CBB3}"/>
    <cellStyle name="SAPBEXresData 4 2" xfId="12549" xr:uid="{837D3944-8CFF-4F14-BC5F-12B306376901}"/>
    <cellStyle name="SAPBEXresData 4 2 2" xfId="15851" xr:uid="{C74FE1B5-2FAC-4F47-BEA0-985D59528E99}"/>
    <cellStyle name="SAPBEXresData 4 2 3" xfId="17324" xr:uid="{C6790F9B-29F4-4887-B39F-7A308BE9F167}"/>
    <cellStyle name="SAPBEXresData 4 3" xfId="11140" xr:uid="{A16EA72F-78A9-4DAE-82CE-D29120544468}"/>
    <cellStyle name="SAPBEXresData 4 3 2" xfId="14325" xr:uid="{71FB8011-5C6E-47D7-B856-793D63824A77}"/>
    <cellStyle name="SAPBEXresData 4 3 3" xfId="14633" xr:uid="{54387B3F-D0BF-44F6-B65E-D837819E7425}"/>
    <cellStyle name="SAPBEXresData 4 4" xfId="9845" xr:uid="{7212A539-1F4D-4840-BBF9-D8F83AC21AA4}"/>
    <cellStyle name="SAPBEXresData 4 5" xfId="13278" xr:uid="{9F4D02FB-5CAA-4919-8298-52DEDE2A0001}"/>
    <cellStyle name="SAPBEXresData 4 6" xfId="13811" xr:uid="{3F2335E9-0627-41D4-B041-2B0FE14C2E29}"/>
    <cellStyle name="SAPBEXresData 4 7" xfId="7952" xr:uid="{AE64CFE1-81D5-4075-89A5-191727A25BE4}"/>
    <cellStyle name="SAPBEXresData 5" xfId="1027" xr:uid="{ACF4C698-90C1-4F0A-ADD3-E303E207ADF0}"/>
    <cellStyle name="SAPBEXresData 5 2" xfId="12724" xr:uid="{FCBACC5B-0C01-42BD-BA81-D31AD97A9D66}"/>
    <cellStyle name="SAPBEXresData 5 2 2" xfId="15938" xr:uid="{725CB02C-21AF-42EA-B739-DA7FC8639B80}"/>
    <cellStyle name="SAPBEXresData 5 2 3" xfId="17499" xr:uid="{29A7991B-065B-4EED-9C77-A01F86E8B80E}"/>
    <cellStyle name="SAPBEXresData 5 3" xfId="11315" xr:uid="{1BA5CB2D-9329-4314-A931-618EDCCA4A8B}"/>
    <cellStyle name="SAPBEXresData 5 3 2" xfId="14461" xr:uid="{C305A9A1-0B04-403D-8115-40AE6CEA56BC}"/>
    <cellStyle name="SAPBEXresData 5 3 3" xfId="9159" xr:uid="{DD88F422-6863-494A-9632-BFF4761E75FC}"/>
    <cellStyle name="SAPBEXresData 5 4" xfId="10269" xr:uid="{6F07B012-C379-499A-B080-F8B26FEF9D0A}"/>
    <cellStyle name="SAPBEXresData 5 5" xfId="13625" xr:uid="{214DB018-4AC9-4525-AAA5-E9C8D3E49105}"/>
    <cellStyle name="SAPBEXresData 5 6" xfId="13061" xr:uid="{7478AF09-2F5B-4E49-8FE6-015AB1B65299}"/>
    <cellStyle name="SAPBEXresData 5 7" xfId="8379" xr:uid="{08D05BA3-A43A-4072-87BE-390812A72ABB}"/>
    <cellStyle name="SAPBEXresData 6" xfId="272" xr:uid="{D569C3B5-1F5D-4C65-9CB3-7EFF49A3A886}"/>
    <cellStyle name="SAPBEXresData 6 2" xfId="1187" xr:uid="{7ABE4374-11AD-47AA-AE36-6FEA29C450F1}"/>
    <cellStyle name="SAPBEXresData 6 2 2" xfId="2435" xr:uid="{2FB37899-17DE-4551-A51B-522869B3D1E0}"/>
    <cellStyle name="SAPBEXresData 6 2 2 2" xfId="15774" xr:uid="{F9A32923-B0C7-45CF-B957-7E3D716C27CF}"/>
    <cellStyle name="SAPBEXresData 6 2 3" xfId="2941" xr:uid="{9C0C9F16-4377-47EF-ABFB-B324A53C78E5}"/>
    <cellStyle name="SAPBEXresData 6 2 3 2" xfId="17247" xr:uid="{24F8A655-0350-4AC3-AB08-50CF235D5386}"/>
    <cellStyle name="SAPBEXresData 6 2 4" xfId="3266" xr:uid="{CC97A3E7-606B-4365-9A6F-60830FC9EDCB}"/>
    <cellStyle name="SAPBEXresData 6 2 5" xfId="1909" xr:uid="{B0C3B00E-7803-4248-A367-839D87AA6A3C}"/>
    <cellStyle name="SAPBEXresData 6 2 6" xfId="3969" xr:uid="{E1945C08-DDAD-414D-93FC-0CCE6E853F2A}"/>
    <cellStyle name="SAPBEXresData 6 2 7" xfId="4384" xr:uid="{ACD351A5-40CD-4458-8744-670F781DCC52}"/>
    <cellStyle name="SAPBEXresData 6 2 8" xfId="12463" xr:uid="{5C8F8F13-74BC-42AA-9C1E-8B4AB9B27F89}"/>
    <cellStyle name="SAPBEXresData 6 3" xfId="1614" xr:uid="{93EB557B-DA5F-416F-B84F-A3C1CF92DE5D}"/>
    <cellStyle name="SAPBEXresData 6 3 2" xfId="14248" xr:uid="{64D2E63F-D042-4EBD-89C7-DCC58BD75409}"/>
    <cellStyle name="SAPBEXresData 6 4" xfId="1518" xr:uid="{0DD42C3E-A83D-4A5A-9E86-0211F7CF892A}"/>
    <cellStyle name="SAPBEXresData 6 4 2" xfId="15208" xr:uid="{858282D7-DCDC-41C5-AB31-46C17873FAD2}"/>
    <cellStyle name="SAPBEXresData 6 5" xfId="3133" xr:uid="{F7804194-447F-429B-B207-73E6D7F5D770}"/>
    <cellStyle name="SAPBEXresData 6 6" xfId="3552" xr:uid="{8293E0FE-131C-4520-A063-1B517A8130B9}"/>
    <cellStyle name="SAPBEXresData 6 7" xfId="4223" xr:uid="{3214F015-E1A5-4192-BA2A-496912E07D62}"/>
    <cellStyle name="SAPBEXresData 6 8" xfId="4050" xr:uid="{81ACE9D6-9B30-411D-980E-60766B970F41}"/>
    <cellStyle name="SAPBEXresData 6 9" xfId="11061" xr:uid="{FCD74B7F-C555-41B1-8A79-09F6EFB0E7F9}"/>
    <cellStyle name="SAPBEXresData 7" xfId="1138" xr:uid="{C7EB8105-40B3-4D50-ADAC-DD27B75EA565}"/>
    <cellStyle name="SAPBEXresData 7 2" xfId="2386" xr:uid="{6D347DEE-1546-4D17-B7FD-7C40D8636728}"/>
    <cellStyle name="SAPBEXresData 7 2 2" xfId="15328" xr:uid="{CDD0E9F4-57BE-493B-A531-464A180DB4CD}"/>
    <cellStyle name="SAPBEXresData 7 3" xfId="2892" xr:uid="{1FA188B9-1390-4C7A-BB19-A87686954D45}"/>
    <cellStyle name="SAPBEXresData 7 3 2" xfId="16443" xr:uid="{AB08B933-88C9-4847-8B3B-1E7F1256C574}"/>
    <cellStyle name="SAPBEXresData 7 4" xfId="1802" xr:uid="{4A5EDB8F-584B-427E-B6F4-4CE9A554AB7F}"/>
    <cellStyle name="SAPBEXresData 7 5" xfId="2052" xr:uid="{D231C20F-34C1-498C-B778-752FA546ECE0}"/>
    <cellStyle name="SAPBEXresData 7 6" xfId="3139" xr:uid="{D4C3B0ED-DBA1-4304-85CE-128085B568F5}"/>
    <cellStyle name="SAPBEXresData 7 7" xfId="4397" xr:uid="{8AF7C996-AA2D-42DA-A19A-549D03CFFA41}"/>
    <cellStyle name="SAPBEXresData 7 8" xfId="11540" xr:uid="{59894124-8148-4172-B7DD-2A68EEF0D205}"/>
    <cellStyle name="SAPBEXresData 8" xfId="1442" xr:uid="{E4317C20-4F42-4F7D-9525-A229ED8E68C0}"/>
    <cellStyle name="SAPBEXresData 8 2" xfId="15423" xr:uid="{C0171CD3-3236-4805-8B5E-5A47F0E06A70}"/>
    <cellStyle name="SAPBEXresData 8 3" xfId="16766" xr:uid="{96B85878-DE74-4885-83A6-ABD54835E649}"/>
    <cellStyle name="SAPBEXresData 8 4" xfId="11915" xr:uid="{681DD3A7-22A9-4F32-A746-D9E3BF835362}"/>
    <cellStyle name="SAPBEXresData 9" xfId="2295" xr:uid="{0AD19C69-0A84-4B28-A3B6-5F7ADF9E32FC}"/>
    <cellStyle name="SAPBEXresData 9 2" xfId="13796" xr:uid="{43DCD879-3C26-4B68-90F1-2B798C41A6E8}"/>
    <cellStyle name="SAPBEXresData 9 3" xfId="9064" xr:uid="{6BEE5755-F9BB-4F9D-92BC-36C972CD914D}"/>
    <cellStyle name="SAPBEXresData 9 4" xfId="10537" xr:uid="{30D660AA-FF10-41FE-BB4A-CFCDF5F5A816}"/>
    <cellStyle name="SAPBEXresDataEmph" xfId="79" xr:uid="{51BDA715-2E40-4E62-8047-075AAA0B64A5}"/>
    <cellStyle name="SAPBEXresDataEmph 10" xfId="1973" xr:uid="{53C248CA-E7D4-4C40-AFED-76A842B38AED}"/>
    <cellStyle name="SAPBEXresDataEmph 11" xfId="3315" xr:uid="{60B69076-BBDE-46A2-8BC3-063DE90A9921}"/>
    <cellStyle name="SAPBEXresDataEmph 12" xfId="4248" xr:uid="{2CE88C4D-E8F6-45C6-804F-B21BB0367593}"/>
    <cellStyle name="SAPBEXresDataEmph 13" xfId="1559" xr:uid="{B1523DD4-C409-4DE0-9076-C137B0151EAD}"/>
    <cellStyle name="SAPBEXresDataEmph 14" xfId="5749" xr:uid="{E6F45502-91FD-4944-8897-E016BE0788EE}"/>
    <cellStyle name="SAPBEXresDataEmph 2" xfId="829" xr:uid="{CCE219F3-A159-41AF-9196-EE4894A59025}"/>
    <cellStyle name="SAPBEXresDataEmph 2 10" xfId="10770" xr:uid="{ADE75771-B97F-4C8C-87B4-0133FC144AA2}"/>
    <cellStyle name="SAPBEXresDataEmph 2 2" xfId="830" xr:uid="{1142D178-CA5A-4F36-8109-FD919E736D72}"/>
    <cellStyle name="SAPBEXresDataEmph 2 2 2" xfId="1310" xr:uid="{56F6D635-BC58-4A96-8B63-4F952DFB3DE3}"/>
    <cellStyle name="SAPBEXresDataEmph 2 2 2 2" xfId="2558" xr:uid="{5BCB4A96-4E01-476E-A6B7-40170FB0DCA8}"/>
    <cellStyle name="SAPBEXresDataEmph 2 2 2 3" xfId="3064" xr:uid="{277EA69E-FC1F-43BE-9918-A740804D2D5A}"/>
    <cellStyle name="SAPBEXresDataEmph 2 2 2 4" xfId="3215" xr:uid="{DDFC781B-AD06-432B-832F-CD13F0C059FF}"/>
    <cellStyle name="SAPBEXresDataEmph 2 2 2 5" xfId="3137" xr:uid="{23C4EB8E-4125-4A35-A975-215C0711EB6F}"/>
    <cellStyle name="SAPBEXresDataEmph 2 2 2 6" xfId="3741" xr:uid="{DFF0523A-4DF8-4830-A45D-1FED483A6204}"/>
    <cellStyle name="SAPBEXresDataEmph 2 2 2 7" xfId="4072" xr:uid="{886DA105-725B-4C5B-984C-06C201683D0F}"/>
    <cellStyle name="SAPBEXresDataEmph 2 2 2 8" xfId="14852" xr:uid="{3EA0DCC4-46A9-4CBF-BB00-4A94D295FC0E}"/>
    <cellStyle name="SAPBEXresDataEmph 2 2 3" xfId="2109" xr:uid="{6CF3A9FF-A3A8-4056-8D63-84BB8B8BC62A}"/>
    <cellStyle name="SAPBEXresDataEmph 2 2 3 2" xfId="15577" xr:uid="{BCE6A207-1749-41EC-815A-7D989539CEB5}"/>
    <cellStyle name="SAPBEXresDataEmph 2 2 4" xfId="1720" xr:uid="{3193BD07-EF32-4794-8663-C4279B36A71A}"/>
    <cellStyle name="SAPBEXresDataEmph 2 2 5" xfId="2820" xr:uid="{E54BE9C2-A519-4C17-B6D4-DF0CECF9254E}"/>
    <cellStyle name="SAPBEXresDataEmph 2 2 6" xfId="3588" xr:uid="{96F6DC9F-7A42-4CE3-8AB9-87F8E5A487A4}"/>
    <cellStyle name="SAPBEXresDataEmph 2 2 7" xfId="2352" xr:uid="{ECB974F7-2C6C-4D88-A28C-51F303CEB72B}"/>
    <cellStyle name="SAPBEXresDataEmph 2 2 8" xfId="4503" xr:uid="{3C5883CF-5290-4400-95DA-950D6BBB6615}"/>
    <cellStyle name="SAPBEXresDataEmph 2 2 9" xfId="12174" xr:uid="{B276F548-1C90-4482-A736-3575CFD85472}"/>
    <cellStyle name="SAPBEXresDataEmph 2 3" xfId="1309" xr:uid="{734EE54D-077C-4556-AF9E-E4E369D5BD1A}"/>
    <cellStyle name="SAPBEXresDataEmph 2 3 2" xfId="2557" xr:uid="{DA002DFD-364C-4C1E-97C4-E708F86EE545}"/>
    <cellStyle name="SAPBEXresDataEmph 2 3 3" xfId="3063" xr:uid="{DB412805-8589-4665-9116-B50F9B55696B}"/>
    <cellStyle name="SAPBEXresDataEmph 2 3 4" xfId="3282" xr:uid="{0D4974BF-2C34-442C-A2FA-BBD5FF202799}"/>
    <cellStyle name="SAPBEXresDataEmph 2 3 5" xfId="2354" xr:uid="{DD5D0C73-B625-4A65-8AB1-A660232635B1}"/>
    <cellStyle name="SAPBEXresDataEmph 2 3 6" xfId="3714" xr:uid="{58FEE7F2-4C0B-4E30-A09D-B85B486C9255}"/>
    <cellStyle name="SAPBEXresDataEmph 2 3 7" xfId="4131" xr:uid="{3558EFA8-787B-4AF2-8AD4-E9BDE6FE86C7}"/>
    <cellStyle name="SAPBEXresDataEmph 2 3 8" xfId="14003" xr:uid="{AB31A0E1-9721-462C-B55E-A46258DC4AE5}"/>
    <cellStyle name="SAPBEXresDataEmph 2 4" xfId="2108" xr:uid="{EEC0942F-18E9-465C-9547-2A77EF356944}"/>
    <cellStyle name="SAPBEXresDataEmph 2 4 2" xfId="13331" xr:uid="{AC35D4D4-E160-4E47-98ED-0614E62D2C7C}"/>
    <cellStyle name="SAPBEXresDataEmph 2 5" xfId="1719" xr:uid="{3159F026-BD64-4003-A84C-7CF15F166CF9}"/>
    <cellStyle name="SAPBEXresDataEmph 2 6" xfId="2779" xr:uid="{AD3D4DB3-29D7-4178-991C-626E9CF03A13}"/>
    <cellStyle name="SAPBEXresDataEmph 2 7" xfId="3546" xr:uid="{C0768431-683D-47F0-BC33-7E867E3CC8AA}"/>
    <cellStyle name="SAPBEXresDataEmph 2 8" xfId="3420" xr:uid="{C89A7D5D-7EC2-48CA-9997-A77B4F63244F}"/>
    <cellStyle name="SAPBEXresDataEmph 2 9" xfId="3450" xr:uid="{D9F959EC-793F-4ECF-94F7-700259678EEF}"/>
    <cellStyle name="SAPBEXresDataEmph 3" xfId="831" xr:uid="{C6042150-917D-4665-9001-9F6D1FB2699A}"/>
    <cellStyle name="SAPBEXresDataEmph 3 10" xfId="11541" xr:uid="{E02FCA46-7E6F-4357-BD23-9E7F221A0352}"/>
    <cellStyle name="SAPBEXresDataEmph 3 2" xfId="832" xr:uid="{B04655E7-BD04-49D6-848F-20B94A534450}"/>
    <cellStyle name="SAPBEXresDataEmph 3 2 2" xfId="1312" xr:uid="{ECF54A0B-65BB-4671-8A22-DBB171E6FE95}"/>
    <cellStyle name="SAPBEXresDataEmph 3 2 2 2" xfId="2560" xr:uid="{B0E3A83F-A363-4B45-B5C9-E6070FF9BE28}"/>
    <cellStyle name="SAPBEXresDataEmph 3 2 2 3" xfId="3066" xr:uid="{2E30E237-97EB-47C8-836E-99881E910FB5}"/>
    <cellStyle name="SAPBEXresDataEmph 3 2 2 4" xfId="1793" xr:uid="{B1E26E56-CE2C-48E1-AFEC-B6DEBA05CE7A}"/>
    <cellStyle name="SAPBEXresDataEmph 3 2 2 5" xfId="3254" xr:uid="{4968E3DA-D655-4456-8198-B08EFD4367A6}"/>
    <cellStyle name="SAPBEXresDataEmph 3 2 2 6" xfId="4083" xr:uid="{594F4478-1F89-4E61-B9AC-AEDB11BE6D22}"/>
    <cellStyle name="SAPBEXresDataEmph 3 2 2 7" xfId="4325" xr:uid="{70E6E0C7-D779-456B-ADE1-F05A3E6DFC35}"/>
    <cellStyle name="SAPBEXresDataEmph 3 2 3" xfId="2111" xr:uid="{34183414-6835-4CC9-ACFD-9F6AFE07B931}"/>
    <cellStyle name="SAPBEXresDataEmph 3 2 4" xfId="2396" xr:uid="{16CF36B7-FF9B-44D6-8A84-791EF0773A25}"/>
    <cellStyle name="SAPBEXresDataEmph 3 2 5" xfId="1453" xr:uid="{736D4137-7A37-445E-BE89-252270BA31E6}"/>
    <cellStyle name="SAPBEXresDataEmph 3 2 6" xfId="3255" xr:uid="{3F211434-ED8E-48F8-A3F8-A5D75E53220E}"/>
    <cellStyle name="SAPBEXresDataEmph 3 2 7" xfId="3320" xr:uid="{D23AD356-FF22-4D04-B01E-9DADF8FF07B1}"/>
    <cellStyle name="SAPBEXresDataEmph 3 2 8" xfId="4321" xr:uid="{EC2CCFBF-C78E-47A3-8299-867B88089893}"/>
    <cellStyle name="SAPBEXresDataEmph 3 2 9" xfId="15329" xr:uid="{097DCF06-9803-44CE-812E-2BE6162A4734}"/>
    <cellStyle name="SAPBEXresDataEmph 3 3" xfId="1311" xr:uid="{C1432F6F-4F09-4673-AB3D-054F8E859B33}"/>
    <cellStyle name="SAPBEXresDataEmph 3 3 2" xfId="2559" xr:uid="{9F5C9290-2DB6-47F1-A61F-A4F27F664AC8}"/>
    <cellStyle name="SAPBEXresDataEmph 3 3 3" xfId="3065" xr:uid="{34DC4AAD-2ECD-417D-8A25-6C197A8CB8A1}"/>
    <cellStyle name="SAPBEXresDataEmph 3 3 4" xfId="1805" xr:uid="{16E351EE-87AA-4543-8CBF-CC1AA372FD6B}"/>
    <cellStyle name="SAPBEXresDataEmph 3 3 5" xfId="2162" xr:uid="{345290F6-97DD-4CB7-B772-06C36C98E1FD}"/>
    <cellStyle name="SAPBEXresDataEmph 3 3 6" xfId="2621" xr:uid="{F574C5A7-FE9F-40E5-A902-B3A04156D006}"/>
    <cellStyle name="SAPBEXresDataEmph 3 3 7" xfId="4326" xr:uid="{C6781F32-B7BF-4E8A-BBDF-95086048BABD}"/>
    <cellStyle name="SAPBEXresDataEmph 3 3 8" xfId="16444" xr:uid="{65F8E5D9-DA48-4508-9988-2C1B574EE61C}"/>
    <cellStyle name="SAPBEXresDataEmph 3 4" xfId="2110" xr:uid="{2484C98F-B287-42FF-BE44-766A4036EA4C}"/>
    <cellStyle name="SAPBEXresDataEmph 3 5" xfId="1721" xr:uid="{893410D9-D526-4F62-8368-22FF5243640D}"/>
    <cellStyle name="SAPBEXresDataEmph 3 6" xfId="1900" xr:uid="{E6AE4669-58E6-492C-99FB-2F10125200E6}"/>
    <cellStyle name="SAPBEXresDataEmph 3 7" xfId="2060" xr:uid="{717DD292-7FA2-41E6-A323-5A9C28C5AEDC}"/>
    <cellStyle name="SAPBEXresDataEmph 3 8" xfId="3175" xr:uid="{924CFE42-E3E3-4A11-B4B0-AFF7D95EDD58}"/>
    <cellStyle name="SAPBEXresDataEmph 3 9" xfId="4441" xr:uid="{71AB5F83-5941-4C24-B1D5-7FC7AC308141}"/>
    <cellStyle name="SAPBEXresDataEmph 4" xfId="987" xr:uid="{8C2F0BCC-0B6C-4863-98D5-678F78BE3CE4}"/>
    <cellStyle name="SAPBEXresDataEmph 4 2" xfId="16767" xr:uid="{9CB0533B-0572-451F-9D83-AE9A87DB0662}"/>
    <cellStyle name="SAPBEXresDataEmph 4 3" xfId="11916" xr:uid="{2E243783-9528-4F8C-A0FC-AEAA4DE38B92}"/>
    <cellStyle name="SAPBEXresDataEmph 5" xfId="1026" xr:uid="{F791F306-037E-4F13-9230-21B03737348B}"/>
    <cellStyle name="SAPBEXresDataEmph 5 2" xfId="10538" xr:uid="{09AB30D0-4153-425A-B860-495CD817D64C}"/>
    <cellStyle name="SAPBEXresDataEmph 6" xfId="273" xr:uid="{40E66D4D-3034-406E-933B-E8C070EBBBFD}"/>
    <cellStyle name="SAPBEXresDataEmph 6 2" xfId="1615" xr:uid="{68A20BC5-D77E-469E-9346-07B060E2B54D}"/>
    <cellStyle name="SAPBEXresDataEmph 6 3" xfId="2169" xr:uid="{58C2673A-8F1E-4541-BDC9-776589BBC4A7}"/>
    <cellStyle name="SAPBEXresDataEmph 6 4" xfId="3300" xr:uid="{DC2AB1CA-54CE-4B1D-852F-ACF65BD29419}"/>
    <cellStyle name="SAPBEXresDataEmph 6 5" xfId="3811" xr:uid="{54E923BD-65DB-4E5C-8818-8F6802081150}"/>
    <cellStyle name="SAPBEXresDataEmph 6 6" xfId="3149" xr:uid="{1EDF84EE-9E3B-4234-A04E-6A29DCFE58E9}"/>
    <cellStyle name="SAPBEXresDataEmph 6 7" xfId="3355" xr:uid="{F6DE522D-D4F3-4488-A15D-B4EB4641AA6C}"/>
    <cellStyle name="SAPBEXresDataEmph 7" xfId="1139" xr:uid="{F1866430-7FDC-4458-BAEC-36EFD3090107}"/>
    <cellStyle name="SAPBEXresDataEmph 7 2" xfId="2387" xr:uid="{DD0A6CB6-BBD1-442F-ABDF-319F8FE273B1}"/>
    <cellStyle name="SAPBEXresDataEmph 7 3" xfId="2893" xr:uid="{70512EC6-09FC-4C34-8673-90F2B148B190}"/>
    <cellStyle name="SAPBEXresDataEmph 7 4" xfId="1801" xr:uid="{80AEDC6B-C995-40F0-84DA-2E679E52C3C6}"/>
    <cellStyle name="SAPBEXresDataEmph 7 5" xfId="2703" xr:uid="{F84A4EC8-1B67-4D34-8CDD-5336A47C6763}"/>
    <cellStyle name="SAPBEXresDataEmph 7 6" xfId="4143" xr:uid="{F0D49289-1587-4E19-AD03-9380095C4582}"/>
    <cellStyle name="SAPBEXresDataEmph 7 7" xfId="1637" xr:uid="{708D53FC-3411-44F3-85AA-A9EB0982A207}"/>
    <cellStyle name="SAPBEXresDataEmph 8" xfId="1443" xr:uid="{1FD5CC85-6AE2-4D81-9596-3C4670B8A245}"/>
    <cellStyle name="SAPBEXresDataEmph 9" xfId="2245" xr:uid="{8A0D394B-2E36-4936-8752-B1148D25B246}"/>
    <cellStyle name="SAPBEXresItem" xfId="80" xr:uid="{F9CC2BE6-3A1C-48D0-AA64-75C2558F6ED0}"/>
    <cellStyle name="SAPBEXresItem 10" xfId="3291" xr:uid="{C8C4E0B7-A6F1-479D-9ECD-C2820C3BB4E3}"/>
    <cellStyle name="SAPBEXresItem 10 2" xfId="9262" xr:uid="{717A36FE-A98E-49A7-86AF-4B27004D49CC}"/>
    <cellStyle name="SAPBEXresItem 11" xfId="3807" xr:uid="{9C9AF00B-A8B4-49F1-B57E-10EA3004AB3A}"/>
    <cellStyle name="SAPBEXresItem 11 2" xfId="9020" xr:uid="{352873D8-6118-40AA-A09D-1B25CC4C32B0}"/>
    <cellStyle name="SAPBEXresItem 12" xfId="3997" xr:uid="{AB924078-6072-4A1C-AAD9-4247DE9E28F5}"/>
    <cellStyle name="SAPBEXresItem 13" xfId="4181" xr:uid="{8F5667B6-EE34-4B8A-9719-3919A89B6FB8}"/>
    <cellStyle name="SAPBEXresItem 14" xfId="6016" xr:uid="{99555806-B873-4773-948B-59F25E4B27E8}"/>
    <cellStyle name="SAPBEXresItem 15" xfId="7368" xr:uid="{DE2FD76C-DC60-4640-ACA8-04AA5F6E0F68}"/>
    <cellStyle name="SAPBEXresItem 2" xfId="833" xr:uid="{C68DEA57-B92F-4886-99D1-D39C449112B4}"/>
    <cellStyle name="SAPBEXresItem 2 10" xfId="7889" xr:uid="{95DFE44A-C395-4524-90A3-60C87B3E630B}"/>
    <cellStyle name="SAPBEXresItem 2 2" xfId="834" xr:uid="{FB836FFA-05D7-4311-9E83-94D89709BE2E}"/>
    <cellStyle name="SAPBEXresItem 2 2 2" xfId="1314" xr:uid="{A9E74CA9-00E0-45D3-BA2A-6270512296E2}"/>
    <cellStyle name="SAPBEXresItem 2 2 2 2" xfId="2562" xr:uid="{4794C571-BDAF-4317-8AF2-AECC9D895429}"/>
    <cellStyle name="SAPBEXresItem 2 2 2 3" xfId="3068" xr:uid="{15F73CAA-50F6-48D2-9C4D-00C1D676BF94}"/>
    <cellStyle name="SAPBEXresItem 2 2 2 4" xfId="1753" xr:uid="{18E02BFF-4292-46F1-84DA-A4E0B82B8F4F}"/>
    <cellStyle name="SAPBEXresItem 2 2 2 5" xfId="2856" xr:uid="{072CD4A7-6EB1-4C38-AD77-4F34CCAF85FF}"/>
    <cellStyle name="SAPBEXresItem 2 2 2 6" xfId="3333" xr:uid="{A64D9315-E711-4210-A908-BE2E6813A52B}"/>
    <cellStyle name="SAPBEXresItem 2 2 2 7" xfId="4512" xr:uid="{D478A99F-DADC-4AFE-A0AF-D2B7FAA434FF}"/>
    <cellStyle name="SAPBEXresItem 2 2 2 8" xfId="15578" xr:uid="{F2507240-62ED-4F81-A420-1ADAB99D2644}"/>
    <cellStyle name="SAPBEXresItem 2 2 3" xfId="2113" xr:uid="{C6304909-5A4E-40B3-A8E6-C4FC45EF6721}"/>
    <cellStyle name="SAPBEXresItem 2 2 3 2" xfId="16972" xr:uid="{8631585E-4BFA-4F0B-9E8B-66B9CD21B0C6}"/>
    <cellStyle name="SAPBEXresItem 2 2 4" xfId="1394" xr:uid="{0DEB0DF6-CF0A-4F85-B260-7A5026D3E7F9}"/>
    <cellStyle name="SAPBEXresItem 2 2 5" xfId="1659" xr:uid="{2184D266-67DC-4776-A930-DFC229BC7973}"/>
    <cellStyle name="SAPBEXresItem 2 2 6" xfId="3305" xr:uid="{64AE62A7-75EB-4964-A8ED-18EF09955F21}"/>
    <cellStyle name="SAPBEXresItem 2 2 7" xfId="3925" xr:uid="{D35AEF32-6725-4FEA-A6C6-282173337FA3}"/>
    <cellStyle name="SAPBEXresItem 2 2 8" xfId="4493" xr:uid="{887F8D78-DFF1-41A1-BB3A-8B956D4B6878}"/>
    <cellStyle name="SAPBEXresItem 2 2 9" xfId="12175" xr:uid="{D4C16F7E-6D39-472C-B386-B38C904B31A5}"/>
    <cellStyle name="SAPBEXresItem 2 3" xfId="1313" xr:uid="{F157887C-12FA-4858-A30D-823ACE2F2F9A}"/>
    <cellStyle name="SAPBEXresItem 2 3 2" xfId="2561" xr:uid="{CED96946-A00B-4AD6-810F-6D832658621E}"/>
    <cellStyle name="SAPBEXresItem 2 3 2 2" xfId="14004" xr:uid="{DDABF10A-7D79-4176-91CE-B8A76843DEF5}"/>
    <cellStyle name="SAPBEXresItem 2 3 3" xfId="3067" xr:uid="{B40B014F-2209-4B23-8608-795A75A9BBE0}"/>
    <cellStyle name="SAPBEXresItem 2 3 3 2" xfId="14580" xr:uid="{775B9C90-BB1C-47BA-B394-3AB525C9A103}"/>
    <cellStyle name="SAPBEXresItem 2 3 4" xfId="1784" xr:uid="{5DCC7763-76C7-414C-90C8-191A9E5F6EDE}"/>
    <cellStyle name="SAPBEXresItem 2 3 5" xfId="3251" xr:uid="{461F0B41-F055-4BAC-80FB-B803E87F83DA}"/>
    <cellStyle name="SAPBEXresItem 2 3 6" xfId="4030" xr:uid="{6A786086-5B85-4E8F-A362-8406F67C6049}"/>
    <cellStyle name="SAPBEXresItem 2 3 7" xfId="4124" xr:uid="{F6605A93-02E2-4699-A9EC-99C321B08316}"/>
    <cellStyle name="SAPBEXresItem 2 3 8" xfId="10771" xr:uid="{EE0E41EE-99C7-48D3-9DA3-6651C71A9A09}"/>
    <cellStyle name="SAPBEXresItem 2 4" xfId="2112" xr:uid="{D04FA5E4-843D-4AD5-9EE9-A8940A12A5A8}"/>
    <cellStyle name="SAPBEXresItem 2 4 2" xfId="9782" xr:uid="{B0E2FA0E-16CC-40B3-9094-F571DFE903FB}"/>
    <cellStyle name="SAPBEXresItem 2 5" xfId="1457" xr:uid="{9ACF321A-FC21-479C-9AB6-F611DC1B9121}"/>
    <cellStyle name="SAPBEXresItem 2 5 2" xfId="13215" xr:uid="{BAFC84C0-37A8-4566-8E13-09F66E3AD28C}"/>
    <cellStyle name="SAPBEXresItem 2 6" xfId="1656" xr:uid="{8DD67E2D-2876-4FF3-8C6A-28CB3EE8A2D1}"/>
    <cellStyle name="SAPBEXresItem 2 6 2" xfId="14675" xr:uid="{D9C4C687-28C1-40CC-AEFC-47F11FB7968B}"/>
    <cellStyle name="SAPBEXresItem 2 7" xfId="1857" xr:uid="{303238B5-AC62-413F-ADEA-139B918C5DB5}"/>
    <cellStyle name="SAPBEXresItem 2 8" xfId="2655" xr:uid="{1632ACB8-E144-4ED7-95E3-F382D609CD24}"/>
    <cellStyle name="SAPBEXresItem 2 9" xfId="4063" xr:uid="{FC502C28-006F-428B-9A94-2AA0A94DB9E9}"/>
    <cellStyle name="SAPBEXresItem 3" xfId="835" xr:uid="{EE145A89-0B57-4C2F-A0C7-AF3A214C44DA}"/>
    <cellStyle name="SAPBEXresItem 3 10" xfId="8189" xr:uid="{5B5B73E4-66E2-49D8-980A-0A8A6A6815B5}"/>
    <cellStyle name="SAPBEXresItem 3 2" xfId="836" xr:uid="{6D747D4E-FC7E-4A0A-9D96-A9CA44CE54B3}"/>
    <cellStyle name="SAPBEXresItem 3 2 2" xfId="1316" xr:uid="{58E719D7-FD2A-4FAC-9BE1-C3F59467E185}"/>
    <cellStyle name="SAPBEXresItem 3 2 2 2" xfId="2564" xr:uid="{199A3F87-CB24-44B8-B210-3CF833145AE9}"/>
    <cellStyle name="SAPBEXresItem 3 2 2 3" xfId="3070" xr:uid="{CC120CB6-28D3-4111-ACE5-CBD1B1816467}"/>
    <cellStyle name="SAPBEXresItem 3 2 2 4" xfId="2327" xr:uid="{6A847B47-5248-4CDD-A637-D19D6237BB17}"/>
    <cellStyle name="SAPBEXresItem 3 2 2 5" xfId="3383" xr:uid="{B2D055E3-153B-4D66-9D47-CB22C347500E}"/>
    <cellStyle name="SAPBEXresItem 3 2 2 6" xfId="3542" xr:uid="{6AB2BACC-5B61-46F8-88DB-005F6E7C5351}"/>
    <cellStyle name="SAPBEXresItem 3 2 2 7" xfId="4479" xr:uid="{DD4A452D-5398-4819-BFC2-50BBE15F05FA}"/>
    <cellStyle name="SAPBEXresItem 3 2 2 8" xfId="15684" xr:uid="{FBD3F63B-A399-4F17-93F2-B4304C7550D8}"/>
    <cellStyle name="SAPBEXresItem 3 2 3" xfId="2115" xr:uid="{032129F1-B61F-4AAB-BE5D-6DF26B3B4FC6}"/>
    <cellStyle name="SAPBEXresItem 3 2 3 2" xfId="17068" xr:uid="{BDC1DC28-EED1-4A81-BB07-1393032A9548}"/>
    <cellStyle name="SAPBEXresItem 3 2 4" xfId="1722" xr:uid="{47C329FD-DBE6-4E15-86F5-D6619E4D52FE}"/>
    <cellStyle name="SAPBEXresItem 3 2 5" xfId="2156" xr:uid="{CDCBE256-FF95-412C-B22A-9E7267E7B50E}"/>
    <cellStyle name="SAPBEXresItem 3 2 6" xfId="2042" xr:uid="{E1F27955-25A4-4657-951F-A57709C4B9FD}"/>
    <cellStyle name="SAPBEXresItem 3 2 7" xfId="2785" xr:uid="{E7C443A4-A1A6-4A43-B6AB-F8548798B82D}"/>
    <cellStyle name="SAPBEXresItem 3 2 8" xfId="4394" xr:uid="{A9ACC405-4417-4EF8-B220-F7FDFEEFD6C8}"/>
    <cellStyle name="SAPBEXresItem 3 2 9" xfId="12284" xr:uid="{1CE41670-5DD0-4B89-88B8-70F20913E920}"/>
    <cellStyle name="SAPBEXresItem 3 3" xfId="1315" xr:uid="{94A828AB-C9CC-4C5C-AEEE-9965D3F256FF}"/>
    <cellStyle name="SAPBEXresItem 3 3 2" xfId="2563" xr:uid="{08F2D5F2-0354-497C-BC6C-4D59C47F1E97}"/>
    <cellStyle name="SAPBEXresItem 3 3 2 2" xfId="14112" xr:uid="{C9E2F4A0-FBF6-4004-BB51-C296E1AFC8E0}"/>
    <cellStyle name="SAPBEXresItem 3 3 3" xfId="3069" xr:uid="{5065E59C-BE2C-4800-8510-3ED8FCD7C550}"/>
    <cellStyle name="SAPBEXresItem 3 3 3 2" xfId="12997" xr:uid="{68889D41-9421-43E5-8237-89C635D98EEF}"/>
    <cellStyle name="SAPBEXresItem 3 3 4" xfId="1996" xr:uid="{0CC52172-F085-446A-9252-911CFDE02B58}"/>
    <cellStyle name="SAPBEXresItem 3 3 5" xfId="3837" xr:uid="{B1EA138F-F7C6-4E07-A678-2F02D7B22400}"/>
    <cellStyle name="SAPBEXresItem 3 3 6" xfId="3745" xr:uid="{352892A2-7516-4A9C-B3D5-E0B09DABEF92}"/>
    <cellStyle name="SAPBEXresItem 3 3 7" xfId="4299" xr:uid="{104F9F96-CFA0-4A23-A3FF-388D61BE54AA}"/>
    <cellStyle name="SAPBEXresItem 3 3 8" xfId="10881" xr:uid="{ACEEEEF5-92F9-4E2A-B38E-422DA03D930D}"/>
    <cellStyle name="SAPBEXresItem 3 4" xfId="2114" xr:uid="{7C0B98FC-2ECF-419D-972A-53106C92AC7F}"/>
    <cellStyle name="SAPBEXresItem 3 4 2" xfId="10082" xr:uid="{72A1417F-F0C8-47DC-A703-B6CF40610B21}"/>
    <cellStyle name="SAPBEXresItem 3 5" xfId="1393" xr:uid="{763E7361-F42D-4118-84A0-AD5D0A340B8E}"/>
    <cellStyle name="SAPBEXresItem 3 5 2" xfId="13476" xr:uid="{AFC88BC3-891A-4D52-93E0-08604437A425}"/>
    <cellStyle name="SAPBEXresItem 3 6" xfId="2064" xr:uid="{60B3B31C-D297-4F93-B4E8-72B81D7E1E57}"/>
    <cellStyle name="SAPBEXresItem 3 6 2" xfId="14748" xr:uid="{410B4F56-2B94-4B67-A920-599F794A3BBF}"/>
    <cellStyle name="SAPBEXresItem 3 7" xfId="3850" xr:uid="{44393436-E165-4AFE-9BC1-C8B7FA2605A1}"/>
    <cellStyle name="SAPBEXresItem 3 8" xfId="3519" xr:uid="{5043A153-CDA0-4E57-98D3-2EEE7F57F2B7}"/>
    <cellStyle name="SAPBEXresItem 3 9" xfId="4346" xr:uid="{6CDEC189-AC88-4967-8637-F78C6F7A9FE2}"/>
    <cellStyle name="SAPBEXresItem 4" xfId="988" xr:uid="{E42379D8-90C0-4FF5-B4B7-26CC5007577C}"/>
    <cellStyle name="SAPBEXresItem 4 2" xfId="12550" xr:uid="{CE6975A7-635B-4D4D-9C8E-EBDF9ED7B08B}"/>
    <cellStyle name="SAPBEXresItem 4 2 2" xfId="15852" xr:uid="{892B45C9-C6F1-458A-8200-8682ED7DEE48}"/>
    <cellStyle name="SAPBEXresItem 4 2 3" xfId="17325" xr:uid="{160661DF-9C70-4EAA-9F41-6659E165F4A1}"/>
    <cellStyle name="SAPBEXresItem 4 3" xfId="11141" xr:uid="{D8F0F670-9DD4-4EC5-A1DC-BBC8D1D6DBBD}"/>
    <cellStyle name="SAPBEXresItem 4 3 2" xfId="14326" xr:uid="{B9C32452-A637-4830-A59D-7308216B5F5B}"/>
    <cellStyle name="SAPBEXresItem 4 3 3" xfId="13314" xr:uid="{6141C117-C509-45CB-8090-22DF7D49D4FD}"/>
    <cellStyle name="SAPBEXresItem 4 4" xfId="9844" xr:uid="{5C1ADC5B-0194-45F6-A1C0-8A9886CDD3DC}"/>
    <cellStyle name="SAPBEXresItem 4 5" xfId="13277" xr:uid="{90CD29C4-86C8-463F-A072-9BD5B1432348}"/>
    <cellStyle name="SAPBEXresItem 4 6" xfId="14492" xr:uid="{9F3B41AE-B2D3-4118-9974-78213CC0970D}"/>
    <cellStyle name="SAPBEXresItem 4 7" xfId="7951" xr:uid="{D57EF618-D07B-47F7-8E39-C431C459B690}"/>
    <cellStyle name="SAPBEXresItem 5" xfId="1025" xr:uid="{0A509839-EC00-4387-BCF3-EA4452384F3A}"/>
    <cellStyle name="SAPBEXresItem 5 2" xfId="12725" xr:uid="{1A81AA83-5EB7-404D-BD93-0F196657F278}"/>
    <cellStyle name="SAPBEXresItem 5 2 2" xfId="15939" xr:uid="{7FE4EB9D-63FB-4FD8-B2A0-47B7EB02D9FE}"/>
    <cellStyle name="SAPBEXresItem 5 2 3" xfId="17500" xr:uid="{48498BF5-A492-42CC-B05C-A539297701AF}"/>
    <cellStyle name="SAPBEXresItem 5 3" xfId="11316" xr:uid="{60F82F43-FFA8-4461-B1DA-2F7A636183D7}"/>
    <cellStyle name="SAPBEXresItem 5 3 2" xfId="14462" xr:uid="{35177148-A3A4-4063-9260-7AABFC356D8E}"/>
    <cellStyle name="SAPBEXresItem 5 3 3" xfId="9160" xr:uid="{D6EDAF00-1676-4EA1-A92A-B499331DA9F7}"/>
    <cellStyle name="SAPBEXresItem 5 4" xfId="10268" xr:uid="{A5EA81D8-3B2E-4F06-A927-9684354C65F7}"/>
    <cellStyle name="SAPBEXresItem 5 5" xfId="13624" xr:uid="{0FE890A3-D8B0-42E4-A71F-52E11B4F325D}"/>
    <cellStyle name="SAPBEXresItem 5 6" xfId="14738" xr:uid="{3DAAE0F2-B93E-4E4E-BA71-BC3B75F9B7E5}"/>
    <cellStyle name="SAPBEXresItem 5 7" xfId="8378" xr:uid="{3B68F3BE-19CF-4106-B9A4-2CC5608A53BE}"/>
    <cellStyle name="SAPBEXresItem 6" xfId="274" xr:uid="{A9C29D12-400E-4CCF-B3AF-1C70E20D8BAD}"/>
    <cellStyle name="SAPBEXresItem 6 2" xfId="1188" xr:uid="{A15B5493-75A4-4559-A406-A8157B6B94FA}"/>
    <cellStyle name="SAPBEXresItem 6 2 2" xfId="2436" xr:uid="{9C0E4D67-967C-458E-8FF1-A6C1BD2DEDC0}"/>
    <cellStyle name="SAPBEXresItem 6 2 2 2" xfId="15775" xr:uid="{5638353C-A3D7-4338-B4A9-E7ED3FC8A7B6}"/>
    <cellStyle name="SAPBEXresItem 6 2 3" xfId="2942" xr:uid="{ED2BCB1E-9C42-40F4-A950-8F785888032E}"/>
    <cellStyle name="SAPBEXresItem 6 2 3 2" xfId="17248" xr:uid="{986A2662-A11E-4B2A-950C-9FE44F9A90C4}"/>
    <cellStyle name="SAPBEXresItem 6 2 4" xfId="1974" xr:uid="{F4D90454-43A8-409A-AA37-056487D549C1}"/>
    <cellStyle name="SAPBEXresItem 6 2 5" xfId="3945" xr:uid="{3DB03715-2447-463C-9F3D-2FB7F7110B50}"/>
    <cellStyle name="SAPBEXresItem 6 2 6" xfId="1950" xr:uid="{C9D734CF-82DC-4898-8C5B-05EEF90AA382}"/>
    <cellStyle name="SAPBEXresItem 6 2 7" xfId="1856" xr:uid="{9995AE84-B59B-4502-B75E-4C5E56DA64F3}"/>
    <cellStyle name="SAPBEXresItem 6 2 8" xfId="12464" xr:uid="{460D6F54-7518-43CF-9BDC-CCE9E01DEA60}"/>
    <cellStyle name="SAPBEXresItem 6 3" xfId="1616" xr:uid="{F1FEEE25-6270-40D8-A98B-0CEE264FAF8E}"/>
    <cellStyle name="SAPBEXresItem 6 3 2" xfId="14249" xr:uid="{09DC2E63-0B03-49D5-9970-226A6A32CEE8}"/>
    <cellStyle name="SAPBEXresItem 6 4" xfId="1925" xr:uid="{8DD38BE5-F860-4FA9-8349-5C95F91947ED}"/>
    <cellStyle name="SAPBEXresItem 6 4 2" xfId="12992" xr:uid="{70DE6C96-2184-411D-9ACF-96C45A14EEF2}"/>
    <cellStyle name="SAPBEXresItem 6 5" xfId="3252" xr:uid="{9DF567BB-763A-4E86-87ED-ADDB06FA3998}"/>
    <cellStyle name="SAPBEXresItem 6 6" xfId="3327" xr:uid="{73B7F51F-7E97-415A-A603-11DB82D4A18D}"/>
    <cellStyle name="SAPBEXresItem 6 7" xfId="4222" xr:uid="{EDD18DB8-0E3B-4E40-91B5-CA1A6F74F126}"/>
    <cellStyle name="SAPBEXresItem 6 8" xfId="1817" xr:uid="{8CDE46BB-DBE9-46D0-8262-CBF322C71F0A}"/>
    <cellStyle name="SAPBEXresItem 6 9" xfId="11062" xr:uid="{4BB4AFAE-EE4D-4086-A69C-77DCCD811DC8}"/>
    <cellStyle name="SAPBEXresItem 7" xfId="1140" xr:uid="{53C84D45-40D4-4D34-84C0-82ED5E195A46}"/>
    <cellStyle name="SAPBEXresItem 7 2" xfId="2388" xr:uid="{9DAFC28E-A051-4532-9F80-A357721EAE5F}"/>
    <cellStyle name="SAPBEXresItem 7 2 2" xfId="14564" xr:uid="{3C4C404E-0745-40E1-9B1C-CA9E55DF72AE}"/>
    <cellStyle name="SAPBEXresItem 7 3" xfId="2894" xr:uid="{182B701F-D4E4-4328-93C8-0E6F964D2AF7}"/>
    <cellStyle name="SAPBEXresItem 7 3 2" xfId="15330" xr:uid="{614B8030-FAE2-4D96-89D5-BC2D08091C90}"/>
    <cellStyle name="SAPBEXresItem 7 4" xfId="1800" xr:uid="{0CA5CC32-37E3-423D-9EDC-44069DB6A7B4}"/>
    <cellStyle name="SAPBEXresItem 7 5" xfId="2300" xr:uid="{B8FAA2D1-42D1-484C-814C-4684D04A1DB7}"/>
    <cellStyle name="SAPBEXresItem 7 6" xfId="4147" xr:uid="{A2EDF572-21FD-4EEA-B8C7-D2AB6C1122B2}"/>
    <cellStyle name="SAPBEXresItem 7 7" xfId="3396" xr:uid="{D520A76B-7332-469E-9D95-BA10A59D10DB}"/>
    <cellStyle name="SAPBEXresItem 7 8" xfId="11542" xr:uid="{D8BB55D7-0774-4666-86BA-8A5E3DCCB7D9}"/>
    <cellStyle name="SAPBEXresItem 8" xfId="1444" xr:uid="{2D1871E3-58A9-4AC6-B750-956C25AE0FD6}"/>
    <cellStyle name="SAPBEXresItem 8 2" xfId="15424" xr:uid="{38B3F924-6FA7-458D-AF0C-8A97613AE27D}"/>
    <cellStyle name="SAPBEXresItem 8 3" xfId="16768" xr:uid="{2F258E85-A589-4F48-8A1E-7E61D32E696A}"/>
    <cellStyle name="SAPBEXresItem 8 4" xfId="11917" xr:uid="{BA1B61A4-51E6-474C-90A2-8A3C5FC7CC04}"/>
    <cellStyle name="SAPBEXresItem 9" xfId="2296" xr:uid="{9D9E45D5-98E6-46C9-9D8F-9F2391A1DDEB}"/>
    <cellStyle name="SAPBEXresItem 9 2" xfId="13797" xr:uid="{A42CBE7C-C2B4-41C8-98DC-6B4237A551D3}"/>
    <cellStyle name="SAPBEXresItem 9 3" xfId="14655" xr:uid="{11C7AB38-9D47-4E0E-AE25-E696599EF8AE}"/>
    <cellStyle name="SAPBEXresItem 9 4" xfId="10539" xr:uid="{9C37E092-363C-49B8-8436-F3CD6243CB8C}"/>
    <cellStyle name="SAPBEXresItemX" xfId="81" xr:uid="{42F5E4D0-45D2-409F-90CB-8908A44F08BD}"/>
    <cellStyle name="SAPBEXresItemX 10" xfId="2758" xr:uid="{8B4FEA2A-276B-4EAE-8F9E-CC3EDED16B3C}"/>
    <cellStyle name="SAPBEXresItemX 10 2" xfId="9263" xr:uid="{A1C41559-3253-4C7A-B282-26300D854C4B}"/>
    <cellStyle name="SAPBEXresItemX 11" xfId="4246" xr:uid="{46471D21-56D5-4A81-8D9F-B2B6541E3267}"/>
    <cellStyle name="SAPBEXresItemX 11 2" xfId="9021" xr:uid="{330E11C5-8055-4B66-80E9-53244BFCE860}"/>
    <cellStyle name="SAPBEXresItemX 12" xfId="4381" xr:uid="{607BF5C0-1C33-443D-A300-E6D4F9D3C7DE}"/>
    <cellStyle name="SAPBEXresItemX 13" xfId="5750" xr:uid="{14207E4A-3533-46F0-B4DF-D71422A12BBD}"/>
    <cellStyle name="SAPBEXresItemX 14" xfId="6017" xr:uid="{EFB68E9C-C884-4982-A2B7-BB6D76F01CEA}"/>
    <cellStyle name="SAPBEXresItemX 15" xfId="7369" xr:uid="{2649E44C-72F9-48B9-B868-5FD0081DE710}"/>
    <cellStyle name="SAPBEXresItemX 2" xfId="837" xr:uid="{FA7750D8-6DEB-4EE9-BECE-3B3AB973826D}"/>
    <cellStyle name="SAPBEXresItemX 2 2" xfId="1317" xr:uid="{0FBA1399-B6F0-4AB6-838F-47F88AD155EC}"/>
    <cellStyle name="SAPBEXresItemX 2 2 2" xfId="2565" xr:uid="{E5ADBBF0-52F6-4F5C-A10C-7125FB03018B}"/>
    <cellStyle name="SAPBEXresItemX 2 2 2 2" xfId="15579" xr:uid="{95A2AE6C-78A6-4DC0-AF05-3286708A1B18}"/>
    <cellStyle name="SAPBEXresItemX 2 2 3" xfId="3071" xr:uid="{CB048A7F-3010-49EB-80DB-6B87B63FCAEB}"/>
    <cellStyle name="SAPBEXresItemX 2 2 3 2" xfId="16973" xr:uid="{7CADDC2A-9A22-4FE6-9B90-154EFCDE8256}"/>
    <cellStyle name="SAPBEXresItemX 2 2 4" xfId="1790" xr:uid="{572202C2-F308-4551-89A6-8D4389A6013A}"/>
    <cellStyle name="SAPBEXresItemX 2 2 5" xfId="3480" xr:uid="{69F62E08-863E-4926-AF0C-F73DFD0C2B7C}"/>
    <cellStyle name="SAPBEXresItemX 2 2 6" xfId="3180" xr:uid="{2DD3E91B-6F43-481E-B3D5-40F5780B966A}"/>
    <cellStyle name="SAPBEXresItemX 2 2 7" xfId="4507" xr:uid="{C55FC80F-FE3E-4758-984F-44672B2E69D4}"/>
    <cellStyle name="SAPBEXresItemX 2 2 8" xfId="12176" xr:uid="{27429E03-870E-48EE-8CA4-8D460EF839AF}"/>
    <cellStyle name="SAPBEXresItemX 2 3" xfId="2116" xr:uid="{3C7C959C-2BD4-45E6-8D4D-9DBD2AC99AAC}"/>
    <cellStyle name="SAPBEXresItemX 2 3 2" xfId="14005" xr:uid="{BB2AAF43-0911-4F23-953E-4AC695C10E40}"/>
    <cellStyle name="SAPBEXresItemX 2 3 3" xfId="15219" xr:uid="{8C708CAD-9B1B-44A7-8159-38645C71E680}"/>
    <cellStyle name="SAPBEXresItemX 2 3 4" xfId="10772" xr:uid="{4DD00496-291C-4E66-BE6F-AEDFA4D0770E}"/>
    <cellStyle name="SAPBEXresItemX 2 4" xfId="2395" xr:uid="{ADB5F7B4-5A4A-4CE2-A174-C360048F4190}"/>
    <cellStyle name="SAPBEXresItemX 2 4 2" xfId="9781" xr:uid="{30AA6BCC-60D2-41AD-B594-73ACF7CF4598}"/>
    <cellStyle name="SAPBEXresItemX 2 5" xfId="3193" xr:uid="{4DD88831-3C3F-4CF5-8364-D9029E0581E0}"/>
    <cellStyle name="SAPBEXresItemX 2 5 2" xfId="13214" xr:uid="{1A24272F-44C1-410D-80F9-536F7A331E01}"/>
    <cellStyle name="SAPBEXresItemX 2 6" xfId="2698" xr:uid="{A0E74C4A-24AF-425E-9A7B-01292160D70A}"/>
    <cellStyle name="SAPBEXresItemX 2 6 2" xfId="13713" xr:uid="{42BA5262-2AD3-4DE6-876C-23AA9A2BD1CC}"/>
    <cellStyle name="SAPBEXresItemX 2 7" xfId="3828" xr:uid="{0763740B-B3D7-4E88-956D-FBBCED5772C6}"/>
    <cellStyle name="SAPBEXresItemX 2 8" xfId="4432" xr:uid="{A7B29865-1784-4820-ABE9-C659439B23A1}"/>
    <cellStyle name="SAPBEXresItemX 2 9" xfId="7888" xr:uid="{EAA2B0F7-BC1D-425D-BBF7-ABD9720F25E8}"/>
    <cellStyle name="SAPBEXresItemX 3" xfId="989" xr:uid="{DE0489DB-F052-44D5-8154-244A9D5B7045}"/>
    <cellStyle name="SAPBEXresItemX 3 2" xfId="12285" xr:uid="{8E875B6A-2DE8-41CD-B464-FC4A12E28D23}"/>
    <cellStyle name="SAPBEXresItemX 3 2 2" xfId="15685" xr:uid="{A613E72E-61AF-4839-8904-9AAA8981861D}"/>
    <cellStyle name="SAPBEXresItemX 3 2 3" xfId="17069" xr:uid="{65C9B717-6A89-4437-9A32-3EA4B07E9A22}"/>
    <cellStyle name="SAPBEXresItemX 3 3" xfId="10882" xr:uid="{00A75993-CAC2-4C9D-93B9-7F1653918539}"/>
    <cellStyle name="SAPBEXresItemX 3 3 2" xfId="14113" xr:uid="{42A233D5-E61F-411E-9CAB-81078219DFFF}"/>
    <cellStyle name="SAPBEXresItemX 3 3 3" xfId="14150" xr:uid="{2464809A-4C38-41C6-B193-57B41F99C705}"/>
    <cellStyle name="SAPBEXresItemX 3 4" xfId="10083" xr:uid="{A301BECF-0965-4134-BF0D-5187FD91FDA5}"/>
    <cellStyle name="SAPBEXresItemX 3 5" xfId="13477" xr:uid="{5EECD273-09D8-465D-9F07-91C9780006FC}"/>
    <cellStyle name="SAPBEXresItemX 3 6" xfId="13072" xr:uid="{9793BAED-E3BB-4AA5-B136-EDDD3DDD93D1}"/>
    <cellStyle name="SAPBEXresItemX 3 7" xfId="8190" xr:uid="{2D49F26D-4D77-48EF-AD82-7890EF7A2C44}"/>
    <cellStyle name="SAPBEXresItemX 4" xfId="1024" xr:uid="{9809E436-9736-4EAB-8256-23C7C37BA161}"/>
    <cellStyle name="SAPBEXresItemX 4 2" xfId="12551" xr:uid="{7F26C56D-1F40-419B-8770-26E0120F14B6}"/>
    <cellStyle name="SAPBEXresItemX 4 2 2" xfId="15853" xr:uid="{DF27D4AA-6A73-43D5-AEFD-49C08A79F8AF}"/>
    <cellStyle name="SAPBEXresItemX 4 2 3" xfId="17326" xr:uid="{825A2CEC-D145-4D26-A7F4-14C29CAD8152}"/>
    <cellStyle name="SAPBEXresItemX 4 3" xfId="11142" xr:uid="{04FDEB7B-8F7A-43B8-9A4F-EC14C90D1939}"/>
    <cellStyle name="SAPBEXresItemX 4 3 2" xfId="14327" xr:uid="{A6B077FC-4F92-4A9C-8EAE-81AD1B984E89}"/>
    <cellStyle name="SAPBEXresItemX 4 3 3" xfId="14484" xr:uid="{92104723-06F5-4844-9B15-32F9C0E1D67C}"/>
    <cellStyle name="SAPBEXresItemX 4 4" xfId="10109" xr:uid="{5CA16F90-2439-481B-863A-BA50C7CDEA1A}"/>
    <cellStyle name="SAPBEXresItemX 4 5" xfId="13503" xr:uid="{3BC99D85-0C34-4176-BD82-C98EF325FB4F}"/>
    <cellStyle name="SAPBEXresItemX 4 6" xfId="14597" xr:uid="{D626956E-0DE8-4ECC-81A3-FA2AC09558A8}"/>
    <cellStyle name="SAPBEXresItemX 4 7" xfId="8217" xr:uid="{97B8E091-3928-42A1-8EAB-CEED5E906C1D}"/>
    <cellStyle name="SAPBEXresItemX 5" xfId="275" xr:uid="{6FEBDEEA-404F-4AF1-9628-DBE2A10A6C81}"/>
    <cellStyle name="SAPBEXresItemX 5 2" xfId="1189" xr:uid="{0F12D1BA-FCA5-4CF9-BA27-96846029CF6B}"/>
    <cellStyle name="SAPBEXresItemX 5 2 2" xfId="2437" xr:uid="{7A0FB8DE-7264-4EDF-AA73-5EBAE65AEE12}"/>
    <cellStyle name="SAPBEXresItemX 5 2 2 2" xfId="15940" xr:uid="{A0CBE70B-1C85-4B78-BCF6-5F20BF648BC1}"/>
    <cellStyle name="SAPBEXresItemX 5 2 3" xfId="2943" xr:uid="{2F7EF1AF-3EEE-4367-8BBA-8A5A56B1DBF5}"/>
    <cellStyle name="SAPBEXresItemX 5 2 3 2" xfId="17501" xr:uid="{C8618A5A-A050-4931-8B35-841F88446812}"/>
    <cellStyle name="SAPBEXresItemX 5 2 4" xfId="3195" xr:uid="{E9D0E6B2-203B-4D93-9EB9-492D316DF5F3}"/>
    <cellStyle name="SAPBEXresItemX 5 2 5" xfId="3449" xr:uid="{591E6309-8CF1-4CF5-88A7-2C730569C113}"/>
    <cellStyle name="SAPBEXresItemX 5 2 6" xfId="3649" xr:uid="{FD752E6C-ECF2-460E-B735-DF78EE800A96}"/>
    <cellStyle name="SAPBEXresItemX 5 2 7" xfId="4413" xr:uid="{BA39A429-C2C0-4EEF-8382-DED3CAE7001D}"/>
    <cellStyle name="SAPBEXresItemX 5 2 8" xfId="12726" xr:uid="{D4F579B6-E565-4CB2-B9E0-EA0F57DF9EC9}"/>
    <cellStyle name="SAPBEXresItemX 5 3" xfId="1617" xr:uid="{9A8B2E79-705A-4391-978B-4F7186871599}"/>
    <cellStyle name="SAPBEXresItemX 5 3 2" xfId="14463" xr:uid="{796ECC62-DA90-492B-91ED-E1378BE27E29}"/>
    <cellStyle name="SAPBEXresItemX 5 3 3" xfId="9161" xr:uid="{B3E4F001-CDA5-417B-98B4-A23EFC2B8D13}"/>
    <cellStyle name="SAPBEXresItemX 5 3 4" xfId="11317" xr:uid="{92762955-402E-43A1-93CC-51A20427FE46}"/>
    <cellStyle name="SAPBEXresItemX 5 4" xfId="1926" xr:uid="{AAC45E31-A14C-47D5-B76D-DECEE78D9CFA}"/>
    <cellStyle name="SAPBEXresItemX 5 4 2" xfId="10026" xr:uid="{BD8304F4-CEE0-4AE6-9F5F-6EAAF1B55D02}"/>
    <cellStyle name="SAPBEXresItemX 5 5" xfId="3505" xr:uid="{48420AE0-5927-4886-A40F-D499DBE580CF}"/>
    <cellStyle name="SAPBEXresItemX 5 5 2" xfId="13420" xr:uid="{E5C75B0B-2BD1-48BC-9365-ECD614C77406}"/>
    <cellStyle name="SAPBEXresItemX 5 6" xfId="3668" xr:uid="{4CAE9C20-DBA1-4438-A569-47A60B22E667}"/>
    <cellStyle name="SAPBEXresItemX 5 6 2" xfId="14635" xr:uid="{D1FC9F0B-D8C0-49DF-A25C-FA4809C0A78A}"/>
    <cellStyle name="SAPBEXresItemX 5 7" xfId="3870" xr:uid="{B3B22962-B6CB-4F15-9A9B-D8A69CEC1C46}"/>
    <cellStyle name="SAPBEXresItemX 5 8" xfId="1879" xr:uid="{042F6E54-FD86-4AE9-A45A-062857BE4AB9}"/>
    <cellStyle name="SAPBEXresItemX 5 9" xfId="8133" xr:uid="{F69A21BE-FD78-4599-A277-2D405116F906}"/>
    <cellStyle name="SAPBEXresItemX 6" xfId="1141" xr:uid="{09F3D1E7-D026-45BB-95D3-BE4B93C0F2DD}"/>
    <cellStyle name="SAPBEXresItemX 6 2" xfId="2389" xr:uid="{8BFDC7B0-1FCD-45A5-9E71-EF82779E89C2}"/>
    <cellStyle name="SAPBEXresItemX 6 2 2" xfId="15776" xr:uid="{C9E4F9EA-1379-4F1D-9B6E-1AEDBA6F863C}"/>
    <cellStyle name="SAPBEXresItemX 6 2 3" xfId="17249" xr:uid="{C153687B-AB05-453C-845F-A3CD537AB0F2}"/>
    <cellStyle name="SAPBEXresItemX 6 2 4" xfId="12465" xr:uid="{833E0332-C94E-4391-9CDB-768D630F8402}"/>
    <cellStyle name="SAPBEXresItemX 6 3" xfId="2895" xr:uid="{FE0F1D1B-D534-4D2E-B6C0-EB3F57939FF5}"/>
    <cellStyle name="SAPBEXresItemX 6 3 2" xfId="14250" xr:uid="{89D6394E-B595-451B-94D0-AB0DF3B9AA02}"/>
    <cellStyle name="SAPBEXresItemX 6 4" xfId="2177" xr:uid="{CB190908-9DD7-440E-9B7E-E4CE045D2EC1}"/>
    <cellStyle name="SAPBEXresItemX 6 4 2" xfId="14144" xr:uid="{612E24DF-5BB0-4D75-9466-10B2F829FBC1}"/>
    <cellStyle name="SAPBEXresItemX 6 5" xfId="3225" xr:uid="{757BA3EC-7DFC-45AE-8BB3-B1416ED49102}"/>
    <cellStyle name="SAPBEXresItemX 6 6" xfId="3580" xr:uid="{4D775604-15D4-4378-98F2-6300599387EB}"/>
    <cellStyle name="SAPBEXresItemX 6 7" xfId="4037" xr:uid="{FE59CA5D-C392-47F9-A992-A81C7BB9A7D9}"/>
    <cellStyle name="SAPBEXresItemX 6 8" xfId="11063" xr:uid="{200B6E04-3518-4D17-87DD-58EF694D222B}"/>
    <cellStyle name="SAPBEXresItemX 7" xfId="1445" xr:uid="{6BA66070-BD74-4B9D-BF12-E8D0B8FF2D62}"/>
    <cellStyle name="SAPBEXresItemX 7 2" xfId="15331" xr:uid="{D3F61197-9265-4D07-99FA-FB58F0B30887}"/>
    <cellStyle name="SAPBEXresItemX 7 3" xfId="16445" xr:uid="{004A25FC-3F02-47A1-B001-369076D746BC}"/>
    <cellStyle name="SAPBEXresItemX 7 4" xfId="11543" xr:uid="{F0AE550C-6A79-4F4C-9A4C-08C83D542E5C}"/>
    <cellStyle name="SAPBEXresItemX 8" xfId="2244" xr:uid="{98B0F7BE-6323-44E5-91E7-74D67A964643}"/>
    <cellStyle name="SAPBEXresItemX 8 2" xfId="15425" xr:uid="{C1EAD788-9A38-47EB-AE0F-7B3D84FA6078}"/>
    <cellStyle name="SAPBEXresItemX 8 3" xfId="16769" xr:uid="{3EEBCD9E-204F-45AF-8488-27FB255ACDB1}"/>
    <cellStyle name="SAPBEXresItemX 8 4" xfId="11918" xr:uid="{49512A2C-738D-48C8-8836-EE700D4E21CF}"/>
    <cellStyle name="SAPBEXresItemX 9" xfId="3263" xr:uid="{60528D11-D5D2-4AD3-9981-A242CE61B735}"/>
    <cellStyle name="SAPBEXresItemX 9 2" xfId="13798" xr:uid="{0F8B27FE-FD8C-47ED-A7EC-A3149E3BBF02}"/>
    <cellStyle name="SAPBEXresItemX 9 3" xfId="13346" xr:uid="{2B7B72AA-605C-47B8-AA68-059ED9BC738D}"/>
    <cellStyle name="SAPBEXresItemX 9 4" xfId="10540" xr:uid="{2A555FFD-0653-41CC-A9D1-86488263257A}"/>
    <cellStyle name="SAPBEXstdData" xfId="82" xr:uid="{6A9EB367-D84A-4015-B878-8C56A8AEB8D4}"/>
    <cellStyle name="SAPBEXstdData 10" xfId="3537" xr:uid="{31B928E1-3EAD-445E-A5AC-325F976160E2}"/>
    <cellStyle name="SAPBEXstdData 10 2" xfId="9022" xr:uid="{EB3F2A17-B71B-4163-8B92-252AE5446A48}"/>
    <cellStyle name="SAPBEXstdData 11" xfId="3401" xr:uid="{19A37610-B208-48FE-95C9-8F739A065A3B}"/>
    <cellStyle name="SAPBEXstdData 12" xfId="4247" xr:uid="{F3DAE230-C711-42D6-9638-0B97ACCE3D8C}"/>
    <cellStyle name="SAPBEXstdData 13" xfId="4353" xr:uid="{22FC586B-1BF0-4CE6-86E8-B676191A0E0A}"/>
    <cellStyle name="SAPBEXstdData 14" xfId="6018" xr:uid="{67316E47-1BBE-460F-A693-97D5DA5A075E}"/>
    <cellStyle name="SAPBEXstdData 15" xfId="7370" xr:uid="{5AB9DB60-D9C4-4EFF-B33A-ABAC1AF42808}"/>
    <cellStyle name="SAPBEXstdData 2" xfId="838" xr:uid="{6587772E-0BEF-44B9-AA7F-2192E5BD4574}"/>
    <cellStyle name="SAPBEXstdData 2 10" xfId="7887" xr:uid="{372EF913-9874-42C3-82FC-89E4AA9DCB9D}"/>
    <cellStyle name="SAPBEXstdData 2 2" xfId="839" xr:uid="{205A075A-8C32-41FC-9C5F-4142E152EC19}"/>
    <cellStyle name="SAPBEXstdData 2 2 2" xfId="1319" xr:uid="{750D6C56-B745-46C2-A71F-9524CB1FB326}"/>
    <cellStyle name="SAPBEXstdData 2 2 2 2" xfId="2567" xr:uid="{EC660913-B7A5-4F16-B560-335C0699DCFD}"/>
    <cellStyle name="SAPBEXstdData 2 2 2 3" xfId="3073" xr:uid="{FA740555-51CF-4BD1-8DF2-CB3294B0490D}"/>
    <cellStyle name="SAPBEXstdData 2 2 2 4" xfId="3211" xr:uid="{8FCE1704-C0E9-4EFF-BC95-755F2EC749C5}"/>
    <cellStyle name="SAPBEXstdData 2 2 2 5" xfId="3618" xr:uid="{70463DA4-08C7-4B48-86FE-B31535838AA2}"/>
    <cellStyle name="SAPBEXstdData 2 2 2 6" xfId="3866" xr:uid="{6103A108-D19A-4151-9E8D-2ABED58ED2DC}"/>
    <cellStyle name="SAPBEXstdData 2 2 2 7" xfId="3723" xr:uid="{3632901C-FB24-49E7-948A-A97E7B420C15}"/>
    <cellStyle name="SAPBEXstdData 2 2 2 8" xfId="14853" xr:uid="{477D3025-E9A0-4F6D-9C74-B04AA388C737}"/>
    <cellStyle name="SAPBEXstdData 2 2 3" xfId="2118" xr:uid="{F194C689-B16F-4A6E-8ADD-D4480939647C}"/>
    <cellStyle name="SAPBEXstdData 2 2 3 2" xfId="15580" xr:uid="{8AF61AC0-F8A4-4C7D-8577-E1730CF88662}"/>
    <cellStyle name="SAPBEXstdData 2 2 4" xfId="1388" xr:uid="{310C7AA2-346D-4C67-BFE6-76061640B974}"/>
    <cellStyle name="SAPBEXstdData 2 2 4 2" xfId="16974" xr:uid="{4BF63488-831F-47E7-8EFC-CBF2A03EFDE5}"/>
    <cellStyle name="SAPBEXstdData 2 2 5" xfId="2166" xr:uid="{0FF4DE88-BD4F-4BE5-86B6-BFD5F5C39970}"/>
    <cellStyle name="SAPBEXstdData 2 2 6" xfId="1560" xr:uid="{8A6344C0-0CB7-4A92-9C99-64427957047C}"/>
    <cellStyle name="SAPBEXstdData 2 2 7" xfId="1816" xr:uid="{18B1AAC8-5CEE-4373-B868-1AE934D67330}"/>
    <cellStyle name="SAPBEXstdData 2 2 8" xfId="4373" xr:uid="{CE8EF9A9-4162-4DED-9F31-B4FCDFE45B10}"/>
    <cellStyle name="SAPBEXstdData 2 2 9" xfId="12177" xr:uid="{78949926-4387-45D2-B634-A8D6613EB261}"/>
    <cellStyle name="SAPBEXstdData 2 3" xfId="1318" xr:uid="{8E5A2BE7-09C7-4C11-A663-1992D65A0C5F}"/>
    <cellStyle name="SAPBEXstdData 2 3 2" xfId="2566" xr:uid="{987C8209-BFBC-4E0B-B442-D70C0CA6DA5E}"/>
    <cellStyle name="SAPBEXstdData 2 3 2 2" xfId="14006" xr:uid="{80A2F0A9-0178-48E5-894D-B2E666178ED7}"/>
    <cellStyle name="SAPBEXstdData 2 3 3" xfId="3072" xr:uid="{E21C92DF-E0D5-4A9C-9A52-393A6E2D86C5}"/>
    <cellStyle name="SAPBEXstdData 2 3 3 2" xfId="13003" xr:uid="{CAD9BE7A-2A06-4F7D-BCE9-F60F6F50A54B}"/>
    <cellStyle name="SAPBEXstdData 2 3 4" xfId="3279" xr:uid="{BA25BCAC-4244-46D5-9907-7DBD890BF996}"/>
    <cellStyle name="SAPBEXstdData 2 3 5" xfId="3637" xr:uid="{0E9092E1-E6F2-4E9E-BAEB-223B9615BE2B}"/>
    <cellStyle name="SAPBEXstdData 2 3 6" xfId="3564" xr:uid="{4FB4EA2A-B650-4C79-A372-4DAD099408BA}"/>
    <cellStyle name="SAPBEXstdData 2 3 7" xfId="1914" xr:uid="{99E8D4D7-E9C8-4102-9EF3-3A5AC932C7D7}"/>
    <cellStyle name="SAPBEXstdData 2 3 8" xfId="10773" xr:uid="{6998996B-C094-48ED-AC2C-B326D1A86627}"/>
    <cellStyle name="SAPBEXstdData 2 4" xfId="2117" xr:uid="{CCF77E72-1928-45F6-A936-B20002DD4748}"/>
    <cellStyle name="SAPBEXstdData 2 4 2" xfId="9780" xr:uid="{9988BB4F-BE83-42DA-98BC-5E292AA328FA}"/>
    <cellStyle name="SAPBEXstdData 2 5" xfId="1456" xr:uid="{F37931DB-D995-4BF7-8E32-FE4E42C47039}"/>
    <cellStyle name="SAPBEXstdData 2 5 2" xfId="13213" xr:uid="{804C5DBD-255E-438F-BE69-E421691441E6}"/>
    <cellStyle name="SAPBEXstdData 2 6" xfId="2851" xr:uid="{E2882FF0-6D57-4A56-948A-FD37B6289B4C}"/>
    <cellStyle name="SAPBEXstdData 2 6 2" xfId="12980" xr:uid="{F0296913-CF75-4091-96C0-1218052C1379}"/>
    <cellStyle name="SAPBEXstdData 2 7" xfId="2796" xr:uid="{BCBE2ABF-D64C-447D-BCAC-E3AC49C1BD5C}"/>
    <cellStyle name="SAPBEXstdData 2 8" xfId="1579" xr:uid="{66435C9B-84EB-439C-A637-DC517DA9801D}"/>
    <cellStyle name="SAPBEXstdData 2 9" xfId="4332" xr:uid="{EFB9BFBD-F044-4A0B-8793-FD41C76299CA}"/>
    <cellStyle name="SAPBEXstdData 3" xfId="840" xr:uid="{BCF21899-4B22-441B-AAE9-0F2AF902BEA3}"/>
    <cellStyle name="SAPBEXstdData 3 10" xfId="7858" xr:uid="{F48D6FB4-8B43-4E4F-8BAA-54FB8D8C7BEC}"/>
    <cellStyle name="SAPBEXstdData 3 2" xfId="841" xr:uid="{09475D59-9417-4FE4-817F-5AD6167E149C}"/>
    <cellStyle name="SAPBEXstdData 3 2 2" xfId="1321" xr:uid="{4E23EB3E-5FAE-4585-8AE0-A2217F7B4343}"/>
    <cellStyle name="SAPBEXstdData 3 2 2 2" xfId="2569" xr:uid="{C07E42CF-2EDC-4D54-AF67-4099E96C3FDC}"/>
    <cellStyle name="SAPBEXstdData 3 2 2 3" xfId="3075" xr:uid="{C240CD86-87A2-4F50-8C29-6A7F3417FD6B}"/>
    <cellStyle name="SAPBEXstdData 3 2 2 4" xfId="2163" xr:uid="{DDA1E6A9-867A-416A-AC92-6DC43F644920}"/>
    <cellStyle name="SAPBEXstdData 3 2 2 5" xfId="3838" xr:uid="{A90DC2D8-707A-49E3-A22C-6811D82F7799}"/>
    <cellStyle name="SAPBEXstdData 3 2 2 6" xfId="4081" xr:uid="{3928C651-9F79-4832-BEAE-986F0F760CAB}"/>
    <cellStyle name="SAPBEXstdData 3 2 2 7" xfId="3794" xr:uid="{B36FC275-D90D-4F1B-800F-D195BBF1BE4F}"/>
    <cellStyle name="SAPBEXstdData 3 2 2 8" xfId="14913" xr:uid="{E21FF165-CB4C-4118-B85F-E4FDF94FCCE5}"/>
    <cellStyle name="SAPBEXstdData 3 2 3" xfId="2120" xr:uid="{D0B37B43-150F-4502-B826-61A697A5C1E8}"/>
    <cellStyle name="SAPBEXstdData 3 2 3 2" xfId="15686" xr:uid="{5EA25F19-C329-4807-9D7C-7604993545FD}"/>
    <cellStyle name="SAPBEXstdData 3 2 4" xfId="1391" xr:uid="{B66FCA82-F10D-41D8-A5BE-0E65D87CE337}"/>
    <cellStyle name="SAPBEXstdData 3 2 4 2" xfId="17070" xr:uid="{D9D667FF-BB00-4825-9CBF-087C29C2A806}"/>
    <cellStyle name="SAPBEXstdData 3 2 5" xfId="1510" xr:uid="{F80AFB71-2CAC-4C9D-83C9-5DAE564E176B}"/>
    <cellStyle name="SAPBEXstdData 3 2 6" xfId="3413" xr:uid="{729EE65C-AB2B-4074-9426-C28F40A2F29E}"/>
    <cellStyle name="SAPBEXstdData 3 2 7" xfId="3324" xr:uid="{EEBBC68D-5EE1-4C83-BE2A-02D9323258D2}"/>
    <cellStyle name="SAPBEXstdData 3 2 8" xfId="4415" xr:uid="{CAC7EF64-A3FB-437B-B8EA-6621814626CE}"/>
    <cellStyle name="SAPBEXstdData 3 2 9" xfId="12286" xr:uid="{EDABFCF6-C55B-4BD5-B7E5-1B5FE966D791}"/>
    <cellStyle name="SAPBEXstdData 3 3" xfId="1320" xr:uid="{968D3718-76AB-4C79-892F-90DBD2A53764}"/>
    <cellStyle name="SAPBEXstdData 3 3 2" xfId="2568" xr:uid="{C60D1F71-4125-418C-AA54-6183E45F2202}"/>
    <cellStyle name="SAPBEXstdData 3 3 2 2" xfId="14114" xr:uid="{56DBDD32-A730-4924-87E7-129A5EA4DDE8}"/>
    <cellStyle name="SAPBEXstdData 3 3 3" xfId="3074" xr:uid="{F46B5063-5CEC-4788-A684-610C47A1F620}"/>
    <cellStyle name="SAPBEXstdData 3 3 3 2" xfId="14944" xr:uid="{14BEA338-3446-48F3-86D9-304004C63FE2}"/>
    <cellStyle name="SAPBEXstdData 3 3 4" xfId="2240" xr:uid="{AD1EB29A-020E-4109-AA28-9930C7040CBB}"/>
    <cellStyle name="SAPBEXstdData 3 3 5" xfId="3695" xr:uid="{50C008ED-D882-4A6E-8B79-DA77F8138EDC}"/>
    <cellStyle name="SAPBEXstdData 3 3 6" xfId="3380" xr:uid="{823DC003-BFB9-4F34-96D7-25BF9C282706}"/>
    <cellStyle name="SAPBEXstdData 3 3 7" xfId="1459" xr:uid="{8C9CECF9-6FB8-4FCC-A7AC-E11C6646FFAC}"/>
    <cellStyle name="SAPBEXstdData 3 3 8" xfId="10883" xr:uid="{4C296A68-07B4-4461-823F-00ECF0E5E0CD}"/>
    <cellStyle name="SAPBEXstdData 3 4" xfId="2119" xr:uid="{CD2A6305-BC3B-42BC-A712-1F246382C2DF}"/>
    <cellStyle name="SAPBEXstdData 3 4 2" xfId="9751" xr:uid="{1D272761-C693-4862-A97C-DEEA82BA58A2}"/>
    <cellStyle name="SAPBEXstdData 3 5" xfId="1392" xr:uid="{FB5551B6-1FC2-4479-96EE-5D0294E9128C}"/>
    <cellStyle name="SAPBEXstdData 3 5 2" xfId="13185" xr:uid="{34A2DD41-BBD8-4B14-BD62-B98F33212868}"/>
    <cellStyle name="SAPBEXstdData 3 6" xfId="1846" xr:uid="{1C4AC5FC-FED9-4A17-9248-A63056F88759}"/>
    <cellStyle name="SAPBEXstdData 3 6 2" xfId="13813" xr:uid="{8BB97742-1FDA-4CA5-A001-BB4EFF1CE2D1}"/>
    <cellStyle name="SAPBEXstdData 3 7" xfId="3261" xr:uid="{21D9ED6D-341C-487E-98D2-B0B466626FCE}"/>
    <cellStyle name="SAPBEXstdData 3 8" xfId="3927" xr:uid="{BAA203DA-0D22-45B7-8C8C-AE605ECD5BA5}"/>
    <cellStyle name="SAPBEXstdData 3 9" xfId="2777" xr:uid="{40235F29-44F6-464A-95E5-94F5BE5F79A6}"/>
    <cellStyle name="SAPBEXstdData 4" xfId="842" xr:uid="{7BEBBE11-4A5A-49A7-B922-051F628B4363}"/>
    <cellStyle name="SAPBEXstdData 4 2" xfId="1322" xr:uid="{A7874C00-6A36-4D2B-A77C-77999A855723}"/>
    <cellStyle name="SAPBEXstdData 4 2 2" xfId="2570" xr:uid="{A5D437BE-40EB-47A7-8F32-54B5434B3C60}"/>
    <cellStyle name="SAPBEXstdData 4 2 2 2" xfId="15034" xr:uid="{CD39C258-2DE7-4544-95CF-3E71CEB747E0}"/>
    <cellStyle name="SAPBEXstdData 4 2 3" xfId="3076" xr:uid="{DB6E98C5-5093-48F8-89CF-C2FFED70FCE1}"/>
    <cellStyle name="SAPBEXstdData 4 2 3 2" xfId="15854" xr:uid="{3748C1ED-6588-423F-A797-553F7B5CD84C}"/>
    <cellStyle name="SAPBEXstdData 4 2 4" xfId="1750" xr:uid="{EF2E510B-CE0B-4905-B892-2E31C655DAF1}"/>
    <cellStyle name="SAPBEXstdData 4 2 4 2" xfId="17327" xr:uid="{9FCD168D-3194-470D-9908-8C5F8054C34E}"/>
    <cellStyle name="SAPBEXstdData 4 2 5" xfId="3302" xr:uid="{884F71B4-BEC8-455B-9EF7-92A39BD6B47E}"/>
    <cellStyle name="SAPBEXstdData 4 2 6" xfId="4026" xr:uid="{AE36D47F-B041-4D2A-AC1D-9917036567F9}"/>
    <cellStyle name="SAPBEXstdData 4 2 7" xfId="3442" xr:uid="{FB4FB6F4-AE81-467B-B22E-D4FD0F3EE75E}"/>
    <cellStyle name="SAPBEXstdData 4 2 8" xfId="12552" xr:uid="{8359BF67-12EB-47AE-A939-15D236D08E1E}"/>
    <cellStyle name="SAPBEXstdData 4 3" xfId="2121" xr:uid="{24900DE3-AE37-4D1D-8BF7-444D8236A9AE}"/>
    <cellStyle name="SAPBEXstdData 4 3 2" xfId="14328" xr:uid="{23D76594-230F-4F97-B3DD-1CB3BD32851A}"/>
    <cellStyle name="SAPBEXstdData 4 3 3" xfId="15126" xr:uid="{D904CAEE-FF7E-47DD-B1CA-4123CE63942C}"/>
    <cellStyle name="SAPBEXstdData 4 3 4" xfId="11143" xr:uid="{54B575F6-DF5F-45F3-9475-9A3FF8FF3FEC}"/>
    <cellStyle name="SAPBEXstdData 4 4" xfId="1654" xr:uid="{056B4004-739C-46EE-8F83-27666090BCB5}"/>
    <cellStyle name="SAPBEXstdData 4 4 2" xfId="9843" xr:uid="{099990F7-C037-46E8-A2DF-69D2F74A3016}"/>
    <cellStyle name="SAPBEXstdData 4 5" xfId="1845" xr:uid="{827BD858-87DE-412F-A1A2-DFCCC9685ED3}"/>
    <cellStyle name="SAPBEXstdData 4 5 2" xfId="13276" xr:uid="{7AC1D06F-D4C4-46D9-8300-0A5BB5A3FD00}"/>
    <cellStyle name="SAPBEXstdData 4 6" xfId="3766" xr:uid="{E2553674-97DB-476D-8CEA-EEB912396C18}"/>
    <cellStyle name="SAPBEXstdData 4 6 2" xfId="15134" xr:uid="{306F1482-1869-4A2C-BAA2-8FA58F973268}"/>
    <cellStyle name="SAPBEXstdData 4 7" xfId="2657" xr:uid="{40441CD9-16C4-442A-98FF-05A87C7AA6AA}"/>
    <cellStyle name="SAPBEXstdData 4 8" xfId="4255" xr:uid="{6C8CD6BC-ECDB-46E3-B61E-1E613E87985D}"/>
    <cellStyle name="SAPBEXstdData 4 9" xfId="7950" xr:uid="{E02E70AA-4E25-4773-865F-F98915D449DD}"/>
    <cellStyle name="SAPBEXstdData 5" xfId="955" xr:uid="{00282459-56B4-4A61-A68C-F32F76C75513}"/>
    <cellStyle name="SAPBEXstdData 5 2" xfId="1363" xr:uid="{B3105D34-DB74-4EEB-A6F0-A71319C0CBC6}"/>
    <cellStyle name="SAPBEXstdData 5 2 2" xfId="2611" xr:uid="{1DE95AA9-D551-45BA-BF2C-1FDF15BFD962}"/>
    <cellStyle name="SAPBEXstdData 5 2 2 2" xfId="15118" xr:uid="{C2674581-C8D6-4DE3-BD1F-905F5E8607A1}"/>
    <cellStyle name="SAPBEXstdData 5 2 3" xfId="3117" xr:uid="{EA097352-9437-4602-8A6F-612742CE3CD0}"/>
    <cellStyle name="SAPBEXstdData 5 2 3 2" xfId="15941" xr:uid="{C35E5F4F-01DF-4EFA-945B-E12B7C9B7106}"/>
    <cellStyle name="SAPBEXstdData 5 2 4" xfId="3567" xr:uid="{4C5D8985-C1E7-407B-B4AE-414FD502E22B}"/>
    <cellStyle name="SAPBEXstdData 5 2 4 2" xfId="17502" xr:uid="{F7DB89CF-F8F3-462E-91E1-F030CD603C8F}"/>
    <cellStyle name="SAPBEXstdData 5 2 5" xfId="3529" xr:uid="{A3D2FDC6-2ACD-4989-9A81-37A167D0B305}"/>
    <cellStyle name="SAPBEXstdData 5 2 6" xfId="2695" xr:uid="{0AA45EE1-A20D-4332-9653-973CFFFBA468}"/>
    <cellStyle name="SAPBEXstdData 5 2 7" xfId="4408" xr:uid="{C2991614-33CF-4D17-82F7-87CAFA7F28DC}"/>
    <cellStyle name="SAPBEXstdData 5 2 8" xfId="12727" xr:uid="{DE37FC75-F22D-403E-B41B-A2ABA9E4957B}"/>
    <cellStyle name="SAPBEXstdData 5 3" xfId="2223" xr:uid="{8811438F-500C-42E3-9E26-5E0737626717}"/>
    <cellStyle name="SAPBEXstdData 5 3 2" xfId="14464" xr:uid="{9B3CFF8B-279D-448B-8E6F-2406D9665C6F}"/>
    <cellStyle name="SAPBEXstdData 5 3 3" xfId="9162" xr:uid="{FA0F6D48-C7D5-4523-A43D-79560B1246A6}"/>
    <cellStyle name="SAPBEXstdData 5 3 4" xfId="11318" xr:uid="{1C54F36A-F3C8-4277-AE5E-90CD554988FE}"/>
    <cellStyle name="SAPBEXstdData 5 4" xfId="2730" xr:uid="{61DB6960-AB10-4AFD-8437-0A385E2E247B}"/>
    <cellStyle name="SAPBEXstdData 5 4 2" xfId="10267" xr:uid="{CE227468-06AE-444D-8418-2525563B92CC}"/>
    <cellStyle name="SAPBEXstdData 5 5" xfId="1628" xr:uid="{63749984-4017-41A6-90AC-F08D8AF89413}"/>
    <cellStyle name="SAPBEXstdData 5 5 2" xfId="13623" xr:uid="{2DA8516E-B208-4542-BC5C-31DC7820E55A}"/>
    <cellStyle name="SAPBEXstdData 5 6" xfId="1632" xr:uid="{BA00BA44-7235-47AE-A963-D474EE637F5D}"/>
    <cellStyle name="SAPBEXstdData 5 6 2" xfId="13567" xr:uid="{9E50A9AE-1AEF-4E55-ADD9-655B620A027A}"/>
    <cellStyle name="SAPBEXstdData 5 7" xfId="3237" xr:uid="{1E8B31BA-4AA6-4C3B-B8E3-226EA571DC75}"/>
    <cellStyle name="SAPBEXstdData 5 8" xfId="4445" xr:uid="{6B98217B-4D8A-49D1-8DD8-EC7781ED7A4D}"/>
    <cellStyle name="SAPBEXstdData 5 9" xfId="8377" xr:uid="{851C3505-3CCA-4B47-907C-EA2280527CE9}"/>
    <cellStyle name="SAPBEXstdData 6" xfId="206" xr:uid="{EB7ACF7D-104D-46F3-83B5-C7D8E962FDE5}"/>
    <cellStyle name="SAPBEXstdData 6 2" xfId="1159" xr:uid="{1AD964D9-3116-4971-A82E-8417A8D2A17D}"/>
    <cellStyle name="SAPBEXstdData 6 2 2" xfId="2407" xr:uid="{EF33FED9-791F-43CB-A5EE-8BFE76F67478}"/>
    <cellStyle name="SAPBEXstdData 6 2 3" xfId="2913" xr:uid="{F40B3D76-92FD-4B22-85C2-674ABBBB6B47}"/>
    <cellStyle name="SAPBEXstdData 6 2 4" xfId="1947" xr:uid="{333DF133-80B3-4E07-B866-C848F67E0BE8}"/>
    <cellStyle name="SAPBEXstdData 6 2 5" xfId="3797" xr:uid="{375BBFE0-BC1D-4133-B554-44210C15E6E0}"/>
    <cellStyle name="SAPBEXstdData 6 2 6" xfId="1808" xr:uid="{44CF9EB0-EC3C-4116-B16B-1052AC0CEA7E}"/>
    <cellStyle name="SAPBEXstdData 6 2 7" xfId="4100" xr:uid="{4E5298E5-327F-45E2-8645-5DBC399467B0}"/>
    <cellStyle name="SAPBEXstdData 6 2 8" xfId="15332" xr:uid="{D81F738F-B4D8-4EAE-BBCC-F8B875BF0219}"/>
    <cellStyle name="SAPBEXstdData 6 3" xfId="1553" xr:uid="{3748FF96-4600-4516-A297-3F5A8D63E523}"/>
    <cellStyle name="SAPBEXstdData 6 3 2" xfId="16446" xr:uid="{4B775FA3-AAD8-4336-8245-3B653C851141}"/>
    <cellStyle name="SAPBEXstdData 6 4" xfId="1508" xr:uid="{8BB7C2BE-87B8-499D-B5E0-BB29BDA62C1B}"/>
    <cellStyle name="SAPBEXstdData 6 5" xfId="2171" xr:uid="{221E713D-AB71-4054-8810-C0B241DA3FC3}"/>
    <cellStyle name="SAPBEXstdData 6 6" xfId="3460" xr:uid="{2352EEE2-A54D-4F3A-AA0E-994B80EAEA2A}"/>
    <cellStyle name="SAPBEXstdData 6 7" xfId="4233" xr:uid="{8D895412-05F5-4A2B-9EF4-66699324EF8A}"/>
    <cellStyle name="SAPBEXstdData 6 8" xfId="4310" xr:uid="{4235B47B-525B-4B9D-A0A4-9FF9F41821B8}"/>
    <cellStyle name="SAPBEXstdData 6 9" xfId="11544" xr:uid="{008A6628-1237-42E4-9A59-8A3D6CE35FF5}"/>
    <cellStyle name="SAPBEXstdData 7" xfId="1142" xr:uid="{BDF66672-29D9-4751-8BFF-2D3976884EF8}"/>
    <cellStyle name="SAPBEXstdData 7 2" xfId="2390" xr:uid="{F4779FF1-60AA-429F-B80D-E19BD89550FB}"/>
    <cellStyle name="SAPBEXstdData 7 2 2" xfId="14700" xr:uid="{CF95893C-D149-4177-A107-949889ACD6EB}"/>
    <cellStyle name="SAPBEXstdData 7 3" xfId="2896" xr:uid="{443493BB-7CA8-4EA3-8BD0-8FF267983606}"/>
    <cellStyle name="SAPBEXstdData 7 3 2" xfId="15426" xr:uid="{A9257583-0F19-4424-9C64-B00FFB7A1525}"/>
    <cellStyle name="SAPBEXstdData 7 4" xfId="1799" xr:uid="{32ECDBB4-B152-4AAD-9FD4-6B7F9CB0AC82}"/>
    <cellStyle name="SAPBEXstdData 7 4 2" xfId="16770" xr:uid="{C28E5161-7DFC-4777-9914-1C58B1989E7A}"/>
    <cellStyle name="SAPBEXstdData 7 5" xfId="3382" xr:uid="{8B7FDC73-3B8F-4CBF-B8E1-3562CBB7B032}"/>
    <cellStyle name="SAPBEXstdData 7 6" xfId="3260" xr:uid="{F8D6B3CE-3C4F-4E5F-B005-78E2D3D7C4EB}"/>
    <cellStyle name="SAPBEXstdData 7 7" xfId="3679" xr:uid="{9F6237F0-3E87-4526-9374-D8B17CC65450}"/>
    <cellStyle name="SAPBEXstdData 7 8" xfId="11919" xr:uid="{1D67E432-5E2B-4AEB-9F2C-BC1588D8D7CD}"/>
    <cellStyle name="SAPBEXstdData 8" xfId="1446" xr:uid="{F42FB545-F89A-4682-BF30-4F392FE3EDBF}"/>
    <cellStyle name="SAPBEXstdData 8 2" xfId="13799" xr:uid="{824F9463-839B-4509-B67C-8E5C32BF3E34}"/>
    <cellStyle name="SAPBEXstdData 8 3" xfId="14587" xr:uid="{571D2430-269A-4EE0-9259-1DE34B9ABF76}"/>
    <cellStyle name="SAPBEXstdData 8 4" xfId="10541" xr:uid="{73BB41E6-1DD0-4B1A-8E61-E0C5C811B899}"/>
    <cellStyle name="SAPBEXstdData 9" xfId="2297" xr:uid="{8E4C27CD-9404-4401-9D10-3E5460D79F6E}"/>
    <cellStyle name="SAPBEXstdData 9 2" xfId="9264" xr:uid="{AD65E829-8A3E-47C9-94CB-EC31F5B4ADB9}"/>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1" xfId="3604" xr:uid="{31F05AC4-FD24-4205-846D-108231072C92}"/>
    <cellStyle name="SAPBEXstdDataEmph 12" xfId="3996" xr:uid="{94E996A1-AD3C-48D4-A41F-5D78A516DA52}"/>
    <cellStyle name="SAPBEXstdDataEmph 13" xfId="4010" xr:uid="{9402E561-F827-4D4F-8251-296DBBE2F027}"/>
    <cellStyle name="SAPBEXstdDataEmph 14" xfId="6019" xr:uid="{59B701D1-41F1-4D81-864E-F3ACBBEF3D32}"/>
    <cellStyle name="SAPBEXstdDataEmph 15" xfId="7371" xr:uid="{1E016443-94F7-41DD-A80C-09D979BBB6CB}"/>
    <cellStyle name="SAPBEXstdDataEmph 2" xfId="844" xr:uid="{AF077778-D53A-4DF4-B17C-69DBE3DD9B27}"/>
    <cellStyle name="SAPBEXstdDataEmph 2 10" xfId="7886" xr:uid="{786BE857-52BE-468C-BC46-E86493051454}"/>
    <cellStyle name="SAPBEXstdDataEmph 2 2" xfId="845" xr:uid="{35DF0EDF-5A99-4DD7-AADB-1E6AB2FA64C5}"/>
    <cellStyle name="SAPBEXstdDataEmph 2 2 2" xfId="1324" xr:uid="{8D2CE475-240C-46C7-80EB-EE2FA9699098}"/>
    <cellStyle name="SAPBEXstdDataEmph 2 2 2 2" xfId="2572" xr:uid="{B41871B1-A992-425D-A4DD-B0A7CE1CB167}"/>
    <cellStyle name="SAPBEXstdDataEmph 2 2 2 3" xfId="3078" xr:uid="{BA628132-7A17-4C1B-84EF-E4803B769DE5}"/>
    <cellStyle name="SAPBEXstdDataEmph 2 2 2 4" xfId="2273" xr:uid="{08E99D00-52F7-42E9-B711-F0A3871187D0}"/>
    <cellStyle name="SAPBEXstdDataEmph 2 2 2 5" xfId="3809" xr:uid="{E4D34E13-14DE-4565-9636-4384A2D6112E}"/>
    <cellStyle name="SAPBEXstdDataEmph 2 2 2 6" xfId="3787" xr:uid="{2D3C79D7-86CC-49A6-ADCE-8B9546A21F3A}"/>
    <cellStyle name="SAPBEXstdDataEmph 2 2 2 7" xfId="4501" xr:uid="{FE58642D-106F-4E8B-A65F-EC1A2C90E2F6}"/>
    <cellStyle name="SAPBEXstdDataEmph 2 2 2 8" xfId="14854" xr:uid="{D78EF95F-F11A-4056-A0FD-85D27B8C5ED9}"/>
    <cellStyle name="SAPBEXstdDataEmph 2 2 3" xfId="2123" xr:uid="{D21840FE-0049-4356-83EA-D65A04510118}"/>
    <cellStyle name="SAPBEXstdDataEmph 2 2 3 2" xfId="15581" xr:uid="{54D052F0-E09B-4C59-BBDC-42DA9A9418B7}"/>
    <cellStyle name="SAPBEXstdDataEmph 2 2 4" xfId="2634" xr:uid="{93132FF8-341F-400A-AF6A-000A70E86BA6}"/>
    <cellStyle name="SAPBEXstdDataEmph 2 2 4 2" xfId="16975" xr:uid="{B793556A-6EDC-4262-B8C2-1FE958F27633}"/>
    <cellStyle name="SAPBEXstdDataEmph 2 2 5" xfId="1844" xr:uid="{71A14745-0A87-429A-8984-D475AE0547E6}"/>
    <cellStyle name="SAPBEXstdDataEmph 2 2 6" xfId="3629" xr:uid="{C62F041C-FA32-47CC-9AB9-CE40558FE016}"/>
    <cellStyle name="SAPBEXstdDataEmph 2 2 7" xfId="3853" xr:uid="{5ACF2383-4FC0-48AA-90F1-D453760032B0}"/>
    <cellStyle name="SAPBEXstdDataEmph 2 2 8" xfId="4442" xr:uid="{D507F3F0-D37C-418C-9FE5-A05967988F71}"/>
    <cellStyle name="SAPBEXstdDataEmph 2 2 9" xfId="12178" xr:uid="{7466E0F2-7767-4CFF-B62A-A4B240AB0732}"/>
    <cellStyle name="SAPBEXstdDataEmph 2 3" xfId="1323" xr:uid="{64B3DCBB-61F9-469A-9529-48F0B230835F}"/>
    <cellStyle name="SAPBEXstdDataEmph 2 3 2" xfId="2571" xr:uid="{C7CC39B3-DA8B-479E-8126-79750CD2A749}"/>
    <cellStyle name="SAPBEXstdDataEmph 2 3 2 2" xfId="14007" xr:uid="{08EF9A1D-524B-498D-8265-69814F2FBCA3}"/>
    <cellStyle name="SAPBEXstdDataEmph 2 3 3" xfId="3077" xr:uid="{88C9D359-54EB-4002-892A-7814550B09CC}"/>
    <cellStyle name="SAPBEXstdDataEmph 2 3 3 2" xfId="14156" xr:uid="{C77AEA79-C316-45B7-ACDB-10C50920A63D}"/>
    <cellStyle name="SAPBEXstdDataEmph 2 3 4" xfId="1958" xr:uid="{E45CE1CB-2AE9-464B-8615-31C9DEF47300}"/>
    <cellStyle name="SAPBEXstdDataEmph 2 3 5" xfId="2800" xr:uid="{C55D0713-ED6E-470D-A2F4-A02C95BDC78E}"/>
    <cellStyle name="SAPBEXstdDataEmph 2 3 6" xfId="3875" xr:uid="{F71B65DF-30EE-46C9-ABCA-0FE8DD6A9796}"/>
    <cellStyle name="SAPBEXstdDataEmph 2 3 7" xfId="4508" xr:uid="{D7719A1A-75A8-444A-99D3-DCE5F6DF7C15}"/>
    <cellStyle name="SAPBEXstdDataEmph 2 3 8" xfId="10774" xr:uid="{0F531ACC-15A6-43F3-864A-C62E5F6827F1}"/>
    <cellStyle name="SAPBEXstdDataEmph 2 4" xfId="2122" xr:uid="{65F3A117-8A6E-4BAD-8C28-1A1CDB0141B1}"/>
    <cellStyle name="SAPBEXstdDataEmph 2 4 2" xfId="9779" xr:uid="{D7524A16-157D-47B5-B901-F4CBA399C93D}"/>
    <cellStyle name="SAPBEXstdDataEmph 2 5" xfId="2633" xr:uid="{61953FEA-2DF3-4CEA-B2C5-568ED52AA508}"/>
    <cellStyle name="SAPBEXstdDataEmph 2 5 2" xfId="13212" xr:uid="{DE93BA87-0CEB-41CE-8F76-5E8C1D68B0E0}"/>
    <cellStyle name="SAPBEXstdDataEmph 2 6" xfId="2155" xr:uid="{AFD4EE2C-16BA-4CDC-B806-7C2298CBC6D2}"/>
    <cellStyle name="SAPBEXstdDataEmph 2 6 2" xfId="13175" xr:uid="{81F62F7D-E95F-487E-A2E3-CA721B845821}"/>
    <cellStyle name="SAPBEXstdDataEmph 2 7" xfId="1390" xr:uid="{F7DA9F8E-AE78-4BF9-BDB3-5E4D92219B3C}"/>
    <cellStyle name="SAPBEXstdDataEmph 2 8" xfId="3630" xr:uid="{91E57182-70D1-4AB1-AE6C-00611E073564}"/>
    <cellStyle name="SAPBEXstdDataEmph 2 9" xfId="4176" xr:uid="{B9D44A02-AC34-4C92-BDFE-A93929C877F0}"/>
    <cellStyle name="SAPBEXstdDataEmph 3" xfId="846" xr:uid="{30A3EFDB-97E7-4C38-97EF-70026B48C11E}"/>
    <cellStyle name="SAPBEXstdDataEmph 3 10" xfId="8191" xr:uid="{2248E301-C5A7-4888-BA1F-671D5A69AA0F}"/>
    <cellStyle name="SAPBEXstdDataEmph 3 2" xfId="847" xr:uid="{A8A272DC-1769-45B1-8EF1-31DDC15D908E}"/>
    <cellStyle name="SAPBEXstdDataEmph 3 2 2" xfId="1326" xr:uid="{0F189A22-DD35-4A45-8C77-569545EE53FC}"/>
    <cellStyle name="SAPBEXstdDataEmph 3 2 2 2" xfId="2574" xr:uid="{EE34ABC0-D792-4524-AED9-D480BF35DDAB}"/>
    <cellStyle name="SAPBEXstdDataEmph 3 2 2 3" xfId="3080" xr:uid="{B10848D9-802B-4852-9EA3-FC4BD0EC0E9E}"/>
    <cellStyle name="SAPBEXstdDataEmph 3 2 2 4" xfId="3136" xr:uid="{18F590DF-07D4-451B-B42C-B32071165E2A}"/>
    <cellStyle name="SAPBEXstdDataEmph 3 2 2 5" xfId="1896" xr:uid="{27C308B1-8572-410A-86A7-A7ED6AE8680B}"/>
    <cellStyle name="SAPBEXstdDataEmph 3 2 2 6" xfId="3294" xr:uid="{B3596972-FC59-496F-98CF-E3FBE0E7D9B4}"/>
    <cellStyle name="SAPBEXstdDataEmph 3 2 2 7" xfId="4399" xr:uid="{3200DA2A-90F5-43FC-A8F8-253D550A7835}"/>
    <cellStyle name="SAPBEXstdDataEmph 3 2 2 8" xfId="14914" xr:uid="{9D0335A3-FA7B-4A23-9830-1C58BA7246FA}"/>
    <cellStyle name="SAPBEXstdDataEmph 3 2 3" xfId="2125" xr:uid="{C565C3A3-765C-42F0-AF4C-C2F759891C2D}"/>
    <cellStyle name="SAPBEXstdDataEmph 3 2 3 2" xfId="15687" xr:uid="{BBC5F7BB-353F-4C97-83BE-844F6C0AA128}"/>
    <cellStyle name="SAPBEXstdDataEmph 3 2 4" xfId="2636" xr:uid="{023F7C0F-1CFE-4330-A3DB-92A3948FE0FF}"/>
    <cellStyle name="SAPBEXstdDataEmph 3 2 4 2" xfId="17071" xr:uid="{736B853B-C582-4DD1-A3E9-2B6D30B470D8}"/>
    <cellStyle name="SAPBEXstdDataEmph 3 2 5" xfId="1843" xr:uid="{4A44F2CD-7EF0-4358-BD4A-A7D0F3F3D8AA}"/>
    <cellStyle name="SAPBEXstdDataEmph 3 2 6" xfId="3597" xr:uid="{5F140F06-FAAB-4EFA-BD45-FF706EC3B92D}"/>
    <cellStyle name="SAPBEXstdDataEmph 3 2 7" xfId="2165" xr:uid="{6E9CA2E2-A0D0-4241-A099-07062DF53A9B}"/>
    <cellStyle name="SAPBEXstdDataEmph 3 2 8" xfId="4375" xr:uid="{99C9CE92-E3D6-4B2C-AAA3-976683BB9C09}"/>
    <cellStyle name="SAPBEXstdDataEmph 3 2 9" xfId="12287" xr:uid="{81C51D27-87E4-411D-BD94-D0408F2CC9C3}"/>
    <cellStyle name="SAPBEXstdDataEmph 3 3" xfId="1325" xr:uid="{CEA8E4F3-CED6-409D-8647-26D4AB44F0C3}"/>
    <cellStyle name="SAPBEXstdDataEmph 3 3 2" xfId="2573" xr:uid="{531EDEA2-05E0-4A6F-91C4-E7358B966612}"/>
    <cellStyle name="SAPBEXstdDataEmph 3 3 2 2" xfId="14115" xr:uid="{6805403D-948F-4C02-95F7-D5038BF9969D}"/>
    <cellStyle name="SAPBEXstdDataEmph 3 3 3" xfId="3079" xr:uid="{911884C8-1D9C-4FB2-B821-2CF940EE67F2}"/>
    <cellStyle name="SAPBEXstdDataEmph 3 3 3 2" xfId="13096" xr:uid="{70B5EEE5-0EB4-4631-9C52-A9F9DCFB3986}"/>
    <cellStyle name="SAPBEXstdDataEmph 3 3 4" xfId="1907" xr:uid="{7E8E942A-23A5-4FE1-B9DF-CA2FAD3B1CAC}"/>
    <cellStyle name="SAPBEXstdDataEmph 3 3 5" xfId="3493" xr:uid="{C0C6ECD8-8BD0-4D13-824E-3A2014BF66B2}"/>
    <cellStyle name="SAPBEXstdDataEmph 3 3 6" xfId="3831" xr:uid="{84E4E062-4D46-4A5F-8586-05A142A72128}"/>
    <cellStyle name="SAPBEXstdDataEmph 3 3 7" xfId="4481" xr:uid="{2874153D-D425-4471-8EE1-A25EF2200997}"/>
    <cellStyle name="SAPBEXstdDataEmph 3 3 8" xfId="10884" xr:uid="{6E06CAFE-42E7-4F24-B372-B1ABE33AE99F}"/>
    <cellStyle name="SAPBEXstdDataEmph 3 4" xfId="2124" xr:uid="{0DA38723-F5C0-455E-AA89-879536338C36}"/>
    <cellStyle name="SAPBEXstdDataEmph 3 4 2" xfId="10084" xr:uid="{EEFE9E92-9073-4E20-AA8C-07E674D15233}"/>
    <cellStyle name="SAPBEXstdDataEmph 3 5" xfId="2635" xr:uid="{75AE487E-31DD-4F39-ABAE-DF163B65F766}"/>
    <cellStyle name="SAPBEXstdDataEmph 3 5 2" xfId="13478" xr:uid="{0E30532E-FB32-4AE5-8537-4C1EDE23125B}"/>
    <cellStyle name="SAPBEXstdDataEmph 3 6" xfId="1389" xr:uid="{225CD529-6EEE-41F5-8746-0326F9A62448}"/>
    <cellStyle name="SAPBEXstdDataEmph 3 6 2" xfId="14377" xr:uid="{9D7AEBFE-3B6B-4D99-84C6-7A5BE0A43476}"/>
    <cellStyle name="SAPBEXstdDataEmph 3 7" xfId="3849" xr:uid="{2271B011-FF90-451C-9A04-E6858BA2E45B}"/>
    <cellStyle name="SAPBEXstdDataEmph 3 8" xfId="3667" xr:uid="{76591B5F-A5ED-4CA0-8FF2-7E9B2FD89BF5}"/>
    <cellStyle name="SAPBEXstdDataEmph 3 9" xfId="4333" xr:uid="{5BD886E2-92EA-444D-B7CE-4D27BA9659CE}"/>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3" xfId="15855" xr:uid="{0ED9BB69-D484-4F1E-BFAA-27AB33BD018E}"/>
    <cellStyle name="SAPBEXstdDataEmph 4 2 4" xfId="17328" xr:uid="{51046A26-9317-4661-9950-06C2FC6330CC}"/>
    <cellStyle name="SAPBEXstdDataEmph 4 3" xfId="11144" xr:uid="{79A4C8EE-87FB-4DD2-A09A-85A0EDBCD610}"/>
    <cellStyle name="SAPBEXstdDataEmph 4 3 2" xfId="14329" xr:uid="{F498FBAC-31FD-4F63-8852-5B419058D8A0}"/>
    <cellStyle name="SAPBEXstdDataEmph 4 3 3" xfId="12987" xr:uid="{5CE994A6-7274-4030-92B6-9D10D29210CD}"/>
    <cellStyle name="SAPBEXstdDataEmph 4 4" xfId="9842" xr:uid="{0FF19465-4F20-4658-A7B8-6B6691B0976B}"/>
    <cellStyle name="SAPBEXstdDataEmph 4 5" xfId="13275" xr:uid="{B6574E46-20D4-46BF-94CF-D9B8482BF586}"/>
    <cellStyle name="SAPBEXstdDataEmph 4 6" xfId="14493" xr:uid="{22762990-1C69-4E62-9A80-A9A014DD5BBF}"/>
    <cellStyle name="SAPBEXstdDataEmph 4 7" xfId="7949" xr:uid="{1D1B3D20-2502-44B2-B8C0-BC102E3765E3}"/>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3" xfId="15942" xr:uid="{3990D11D-14F3-4F82-9A42-FD6D5A1F06E7}"/>
    <cellStyle name="SAPBEXstdDataEmph 5 2 4" xfId="17503" xr:uid="{618F9126-FA60-4453-BF29-986D39255415}"/>
    <cellStyle name="SAPBEXstdDataEmph 5 3" xfId="11319" xr:uid="{6DB8DFC0-725B-4276-8CC8-1F6E8F914D70}"/>
    <cellStyle name="SAPBEXstdDataEmph 5 3 2" xfId="14465" xr:uid="{BEA68E11-8C52-47E3-894B-37905FF68E89}"/>
    <cellStyle name="SAPBEXstdDataEmph 5 3 3" xfId="9163" xr:uid="{E3CF45C7-45E6-4E59-85CC-054013F7F37E}"/>
    <cellStyle name="SAPBEXstdDataEmph 5 4" xfId="10027" xr:uid="{43D24DDA-1CF7-40AD-9329-E77B817F4C58}"/>
    <cellStyle name="SAPBEXstdDataEmph 5 5" xfId="13421" xr:uid="{259C7642-6551-4B00-A461-6D184AFF5E6C}"/>
    <cellStyle name="SAPBEXstdDataEmph 5 6" xfId="15255" xr:uid="{B58503BA-F872-4E32-ACDB-FE5E5D1D5094}"/>
    <cellStyle name="SAPBEXstdDataEmph 5 7" xfId="8134" xr:uid="{C6494216-3ADD-45FC-89F1-9FAA19EEE22F}"/>
    <cellStyle name="SAPBEXstdDataEmph 6" xfId="276" xr:uid="{83AF0E63-016B-40C7-8496-8B9B0AAFF6DC}"/>
    <cellStyle name="SAPBEXstdDataEmph 6 2" xfId="1190" xr:uid="{D3B046B8-8D56-4985-BB2C-6275FDC7AE34}"/>
    <cellStyle name="SAPBEXstdDataEmph 6 2 2" xfId="2438" xr:uid="{9CDA46B8-8307-4025-A5D5-24E60A021B3A}"/>
    <cellStyle name="SAPBEXstdDataEmph 6 2 3" xfId="2944" xr:uid="{63D40A1D-9220-49A0-BB2D-E142CE4D5A96}"/>
    <cellStyle name="SAPBEXstdDataEmph 6 2 4" xfId="2355" xr:uid="{7C3F90A0-DDB1-4B77-BD9E-F8D906150077}"/>
    <cellStyle name="SAPBEXstdDataEmph 6 2 5" xfId="2794" xr:uid="{36566C2B-C113-490B-A08D-E5BD1E0B1236}"/>
    <cellStyle name="SAPBEXstdDataEmph 6 2 6" xfId="2756" xr:uid="{C9C4ADA4-568E-40ED-B7F0-4FCE99D25C7A}"/>
    <cellStyle name="SAPBEXstdDataEmph 6 2 7" xfId="3453" xr:uid="{FB871983-5FF5-4C2B-8397-AD485AED5EBD}"/>
    <cellStyle name="SAPBEXstdDataEmph 6 2 8" xfId="15333" xr:uid="{46AD0DB0-A0A1-4817-AB0C-D0575298762A}"/>
    <cellStyle name="SAPBEXstdDataEmph 6 3" xfId="1618" xr:uid="{94197918-BA51-46B0-BE4A-8F7B2CFDCFA4}"/>
    <cellStyle name="SAPBEXstdDataEmph 6 3 2" xfId="16447" xr:uid="{9D755AB6-72A7-4824-ACD5-EF1A41EBCDC7}"/>
    <cellStyle name="SAPBEXstdDataEmph 6 4" xfId="1583" xr:uid="{06EA470A-5CD4-4534-93B0-C515D8A5643C}"/>
    <cellStyle name="SAPBEXstdDataEmph 6 5" xfId="3506" xr:uid="{AF8F674F-F345-478A-8C05-3A6F40EF2D71}"/>
    <cellStyle name="SAPBEXstdDataEmph 6 6" xfId="1540" xr:uid="{7E3EDD3B-961F-4636-9C02-BF52CCAFC67F}"/>
    <cellStyle name="SAPBEXstdDataEmph 6 7" xfId="1910" xr:uid="{7C9751A8-27AD-4A3B-A69E-399DD2BAD542}"/>
    <cellStyle name="SAPBEXstdDataEmph 6 8" xfId="2301" xr:uid="{B5418BF4-EE77-4610-877B-1A7E07824638}"/>
    <cellStyle name="SAPBEXstdDataEmph 6 9" xfId="11545" xr:uid="{13167039-CC18-443D-B550-7672F9AB7B48}"/>
    <cellStyle name="SAPBEXstdDataEmph 7" xfId="1143" xr:uid="{08977075-720A-4EF4-81FA-717399416A09}"/>
    <cellStyle name="SAPBEXstdDataEmph 7 2" xfId="2391" xr:uid="{FA1F5B06-4866-4665-9D5A-1C7A53092876}"/>
    <cellStyle name="SAPBEXstdDataEmph 7 2 2" xfId="14701" xr:uid="{E8B0E8E7-F66F-49D6-B3A9-EFD5805B9B81}"/>
    <cellStyle name="SAPBEXstdDataEmph 7 3" xfId="2897" xr:uid="{7ED0B41A-FF90-4E27-9E2E-B13B758D1647}"/>
    <cellStyle name="SAPBEXstdDataEmph 7 3 2" xfId="15427" xr:uid="{4D815B67-4B7D-4EA0-B4E9-E1BB72B1A116}"/>
    <cellStyle name="SAPBEXstdDataEmph 7 4" xfId="2663" xr:uid="{5CCFBA5C-6123-45B2-BB90-3D0FEA0372E8}"/>
    <cellStyle name="SAPBEXstdDataEmph 7 4 2" xfId="16771" xr:uid="{EEDDD1C8-F1AC-43A7-8F11-37901062F76D}"/>
    <cellStyle name="SAPBEXstdDataEmph 7 5" xfId="3474" xr:uid="{C58D59A0-5223-4AAD-ACBD-BBEDCEF8F84E}"/>
    <cellStyle name="SAPBEXstdDataEmph 7 6" xfId="4125" xr:uid="{49472CBC-29CB-4CA2-802E-B94B5A26DF57}"/>
    <cellStyle name="SAPBEXstdDataEmph 7 7" xfId="4306" xr:uid="{F8E767B8-D46A-4D1C-BA7F-C813D70A6983}"/>
    <cellStyle name="SAPBEXstdDataEmph 7 8" xfId="11920" xr:uid="{CB9F9219-FC8C-45D0-B140-6EDB80DF3A36}"/>
    <cellStyle name="SAPBEXstdDataEmph 8" xfId="1447" xr:uid="{2F720537-A797-448F-B358-64CEEE8BB195}"/>
    <cellStyle name="SAPBEXstdDataEmph 8 2" xfId="13800" xr:uid="{DE03C4C6-168B-40F1-AED3-76F0940D44A2}"/>
    <cellStyle name="SAPBEXstdDataEmph 8 3" xfId="15226" xr:uid="{A7B02180-3935-4820-B415-BE64F00F3BE6}"/>
    <cellStyle name="SAPBEXstdDataEmph 8 4" xfId="10542" xr:uid="{1EEAD88F-3C19-4057-AF67-3A49E6B75ABF}"/>
    <cellStyle name="SAPBEXstdDataEmph 9" xfId="2243" xr:uid="{47C83033-5761-427C-BC04-BB70230D81FD}"/>
    <cellStyle name="SAPBEXstdDataEmph 9 2" xfId="9265" xr:uid="{42BFC57C-161D-4F0B-9AE6-CBF1512A68D4}"/>
    <cellStyle name="SAPBEXstdItem" xfId="84" xr:uid="{07A5AB0B-3762-4522-996E-5452C53AEE93}"/>
    <cellStyle name="SAPBEXstdItem 10" xfId="3154" xr:uid="{CA980A57-9874-4098-A9D7-BBE0C7FC8DAB}"/>
    <cellStyle name="SAPBEXstdItem 10 2" xfId="9024" xr:uid="{8892B4EA-DA0A-4404-ACB2-2AE12E47F828}"/>
    <cellStyle name="SAPBEXstdItem 11" xfId="2708" xr:uid="{525EF96D-0E39-4C38-A9EB-F05B9329837C}"/>
    <cellStyle name="SAPBEXstdItem 12" xfId="3995" xr:uid="{6F32C7C5-5D09-4393-8581-91B65765778F}"/>
    <cellStyle name="SAPBEXstdItem 13" xfId="4263" xr:uid="{8BAE9778-3366-46C7-97C1-B620EA097F14}"/>
    <cellStyle name="SAPBEXstdItem 14" xfId="6020" xr:uid="{9A4EE6A1-D1C5-42A5-891B-2C63C3BCF58D}"/>
    <cellStyle name="SAPBEXstdItem 15" xfId="7372" xr:uid="{8EE60CCE-A0BF-4702-8063-196641ADD640}"/>
    <cellStyle name="SAPBEXstdItem 2" xfId="848" xr:uid="{8767F9D4-9A5B-4E6C-B439-BD1E05958D9F}"/>
    <cellStyle name="SAPBEXstdItem 2 10" xfId="3395" xr:uid="{925056E6-3AEC-48DD-BC19-87B2E92C590B}"/>
    <cellStyle name="SAPBEXstdItem 2 11" xfId="1529" xr:uid="{0E55C13C-B001-42D0-B4B9-1DEE7D274740}"/>
    <cellStyle name="SAPBEXstdItem 2 12" xfId="4514" xr:uid="{89B41184-7771-4570-8012-350165D9FE32}"/>
    <cellStyle name="SAPBEXstdItem 2 13" xfId="7885" xr:uid="{C3BE84A0-D3F0-4D89-ABBC-8FA13BE6E131}"/>
    <cellStyle name="SAPBEXstdItem 2 2" xfId="849" xr:uid="{81EF3505-0E15-4188-A8DD-141929DD6AE2}"/>
    <cellStyle name="SAPBEXstdItem 2 2 2" xfId="1328" xr:uid="{69CC1414-D865-436E-8072-B1B3856E40D2}"/>
    <cellStyle name="SAPBEXstdItem 2 2 2 2" xfId="2576" xr:uid="{120391F0-49E0-473B-B4A3-E78836C91478}"/>
    <cellStyle name="SAPBEXstdItem 2 2 2 3" xfId="3082" xr:uid="{FE413EE2-F9B7-4711-87E7-E4D75F9B2756}"/>
    <cellStyle name="SAPBEXstdItem 2 2 2 4" xfId="3208" xr:uid="{C31FB85E-BC1F-4C2E-9D5C-94D57F4630D9}"/>
    <cellStyle name="SAPBEXstdItem 2 2 2 5" xfId="1811" xr:uid="{B1F1DE1D-FD9F-4E4B-94F5-19899A57BCDA}"/>
    <cellStyle name="SAPBEXstdItem 2 2 2 6" xfId="3444" xr:uid="{D7D03F5B-8582-4E17-9125-9DA9781C1C43}"/>
    <cellStyle name="SAPBEXstdItem 2 2 2 7" xfId="4211" xr:uid="{D22BCDB5-4840-4216-86FB-5EAD57F703AF}"/>
    <cellStyle name="SAPBEXstdItem 2 2 2 8" xfId="14855" xr:uid="{A6C720E6-834D-4A65-BA47-F5AD86172370}"/>
    <cellStyle name="SAPBEXstdItem 2 2 3" xfId="2127" xr:uid="{FF233CB4-E760-4FDA-9DD7-059039838636}"/>
    <cellStyle name="SAPBEXstdItem 2 2 3 2" xfId="15582" xr:uid="{3A5E428D-7618-466F-85E0-238A05EFD197}"/>
    <cellStyle name="SAPBEXstdItem 2 2 4" xfId="2638" xr:uid="{2F5028EE-6F8C-4809-B837-36851FCBE7EB}"/>
    <cellStyle name="SAPBEXstdItem 2 2 4 2" xfId="16976" xr:uid="{B7ABFB25-7ED0-4C17-A8FA-E994A5E1DEF4}"/>
    <cellStyle name="SAPBEXstdItem 2 2 5" xfId="1841" xr:uid="{E3B1E56C-25CE-4BEE-8D93-FDF148243B86}"/>
    <cellStyle name="SAPBEXstdItem 2 2 6" xfId="2051" xr:uid="{647FCD02-4A9A-401F-A9BA-9A6836C2C3AD}"/>
    <cellStyle name="SAPBEXstdItem 2 2 7" xfId="1880" xr:uid="{3692ED75-5FFB-41CB-8FA6-44A977A5C541}"/>
    <cellStyle name="SAPBEXstdItem 2 2 8" xfId="4372" xr:uid="{F160173C-8FB0-4D72-A3FE-AD8F9CCC3D8B}"/>
    <cellStyle name="SAPBEXstdItem 2 2 9" xfId="12179" xr:uid="{2C9B2B98-785A-4EC4-B624-47A6AE9A2F7E}"/>
    <cellStyle name="SAPBEXstdItem 2 3" xfId="850" xr:uid="{0449AD75-5874-4097-9363-7ADBB6067245}"/>
    <cellStyle name="SAPBEXstdItem 2 3 2" xfId="1329" xr:uid="{296BE4CC-8038-4C62-A8A0-87E6971A5FAD}"/>
    <cellStyle name="SAPBEXstdItem 2 3 2 2" xfId="2577" xr:uid="{26101A14-2912-4E52-B20D-B1F9C5B5727D}"/>
    <cellStyle name="SAPBEXstdItem 2 3 2 3" xfId="3083" xr:uid="{151A4B63-468B-46EE-A797-297E8CFE5B88}"/>
    <cellStyle name="SAPBEXstdItem 2 3 2 4" xfId="1792" xr:uid="{5C889D44-5E9E-4B33-8AAD-3D58C1923C98}"/>
    <cellStyle name="SAPBEXstdItem 2 3 2 5" xfId="3306" xr:uid="{0FFCCFAA-2E1A-4CC2-870B-920FB80ED33E}"/>
    <cellStyle name="SAPBEXstdItem 2 3 2 6" xfId="3890" xr:uid="{6770A46D-7E5A-4FC3-B6DF-B946663F0107}"/>
    <cellStyle name="SAPBEXstdItem 2 3 2 7" xfId="2847" xr:uid="{B3959BCD-CB34-46D1-BCE2-921EDDFE2678}"/>
    <cellStyle name="SAPBEXstdItem 2 3 2 8" xfId="14008" xr:uid="{D6F645DB-CFAA-41A5-8E7A-380119BEF9C9}"/>
    <cellStyle name="SAPBEXstdItem 2 3 3" xfId="2128" xr:uid="{588C9EA9-E799-47BE-8041-73A1908A0E5B}"/>
    <cellStyle name="SAPBEXstdItem 2 3 3 2" xfId="14950" xr:uid="{F8F498D4-AF7E-4058-8C3D-55CE21D47BFE}"/>
    <cellStyle name="SAPBEXstdItem 2 3 4" xfId="2639" xr:uid="{AA81DB5F-A2AC-4EF8-9ECD-AD9C1D3E806A}"/>
    <cellStyle name="SAPBEXstdItem 2 3 5" xfId="1576" xr:uid="{07970E02-8398-4F5F-84FC-078286189EA1}"/>
    <cellStyle name="SAPBEXstdItem 2 3 6" xfId="1882" xr:uid="{046C1F99-5E05-4569-978A-175C44D8433A}"/>
    <cellStyle name="SAPBEXstdItem 2 3 7" xfId="3141" xr:uid="{579AB89B-FF4D-4CE1-B689-39D6CE9C2CCC}"/>
    <cellStyle name="SAPBEXstdItem 2 3 8" xfId="3364" xr:uid="{B9B8F557-9797-4908-99FC-C5A6C763CF98}"/>
    <cellStyle name="SAPBEXstdItem 2 3 9" xfId="10775" xr:uid="{EB316339-F255-4940-ABFA-B39193E0070C}"/>
    <cellStyle name="SAPBEXstdItem 2 4" xfId="991" xr:uid="{FE10E374-9195-47F3-B969-74505F2BAD55}"/>
    <cellStyle name="SAPBEXstdItem 2 4 2" xfId="1364" xr:uid="{1EAACFBF-4D45-4B32-B8E3-5EDEAF0CC285}"/>
    <cellStyle name="SAPBEXstdItem 2 4 2 2" xfId="2612" xr:uid="{85DDE570-DF2D-4DC4-9E88-3D2C68DCB605}"/>
    <cellStyle name="SAPBEXstdItem 2 4 2 3" xfId="3118" xr:uid="{9E2C9681-F03F-4027-8D62-EB40F59D7DAA}"/>
    <cellStyle name="SAPBEXstdItem 2 4 2 4" xfId="2046" xr:uid="{A1B89D19-A869-4E0C-B4E1-BE9E4AFD881D}"/>
    <cellStyle name="SAPBEXstdItem 2 4 2 5" xfId="3915" xr:uid="{B71F0F85-CBD6-4134-9DF2-6ED51C830ED4}"/>
    <cellStyle name="SAPBEXstdItem 2 4 2 6" xfId="4275" xr:uid="{30A977D7-7A2F-41E9-ABB4-A907DE9E4B4E}"/>
    <cellStyle name="SAPBEXstdItem 2 4 2 7" xfId="4420" xr:uid="{22648D00-62A4-4ACF-A029-7980D9592BE6}"/>
    <cellStyle name="SAPBEXstdItem 2 4 3" xfId="2256" xr:uid="{744922F7-D613-4E7B-B983-D6EC2E83E656}"/>
    <cellStyle name="SAPBEXstdItem 2 4 4" xfId="2762" xr:uid="{59B6B867-503A-42BA-8379-260271C761BA}"/>
    <cellStyle name="SAPBEXstdItem 2 4 5" xfId="2323" xr:uid="{4E008909-BC23-4553-AEF1-F557B435B07A}"/>
    <cellStyle name="SAPBEXstdItem 2 4 6" xfId="1486" xr:uid="{1DA0DF24-A53F-4FBB-900B-5120B75A2872}"/>
    <cellStyle name="SAPBEXstdItem 2 4 7" xfId="3550" xr:uid="{2DBDD692-F4BA-4D6D-B9E3-BF902DAB7671}"/>
    <cellStyle name="SAPBEXstdItem 2 4 8" xfId="4447" xr:uid="{B45A11D4-250C-4CEF-9383-368B4B862676}"/>
    <cellStyle name="SAPBEXstdItem 2 4 9" xfId="9778" xr:uid="{F5EE3D1F-726B-4E37-A7BF-B3E722393FD2}"/>
    <cellStyle name="SAPBEXstdItem 2 5" xfId="1057" xr:uid="{01C92ECA-A5AB-4324-8CC4-E28F695F1741}"/>
    <cellStyle name="SAPBEXstdItem 2 5 2" xfId="1366" xr:uid="{A4AB4042-1F1F-4538-9D7E-8D8561ECDBE6}"/>
    <cellStyle name="SAPBEXstdItem 2 5 2 2" xfId="2614" xr:uid="{46061BED-860D-4CCE-ADF5-7EDB7C91AC52}"/>
    <cellStyle name="SAPBEXstdItem 2 5 2 3" xfId="3120" xr:uid="{CA56728E-82A4-4386-A79C-C32727E2746F}"/>
    <cellStyle name="SAPBEXstdItem 2 5 2 4" xfId="2679" xr:uid="{9F242A4E-86C7-42AD-A85D-DA4DEAEA36D7}"/>
    <cellStyle name="SAPBEXstdItem 2 5 2 5" xfId="3694" xr:uid="{E6964A9D-3943-4744-A65E-07EF19286730}"/>
    <cellStyle name="SAPBEXstdItem 2 5 2 6" xfId="4277" xr:uid="{36D3585B-B047-44E7-B389-8D988944884B}"/>
    <cellStyle name="SAPBEXstdItem 2 5 2 7" xfId="4516" xr:uid="{5563A7A8-87A8-4089-BB47-77749534F4E2}"/>
    <cellStyle name="SAPBEXstdItem 2 5 3" xfId="2316" xr:uid="{00F09F72-A775-42F4-95DE-71B8631D04F6}"/>
    <cellStyle name="SAPBEXstdItem 2 5 4" xfId="2814" xr:uid="{47CFF60B-EC94-4AD2-829D-99FA5BA808F6}"/>
    <cellStyle name="SAPBEXstdItem 2 5 5" xfId="3287" xr:uid="{FF025521-CCBF-4E11-B891-F3DEC4EA140C}"/>
    <cellStyle name="SAPBEXstdItem 2 5 6" xfId="3820" xr:uid="{D3822B45-2580-4525-B24E-BDC39928EAEF}"/>
    <cellStyle name="SAPBEXstdItem 2 5 7" xfId="3321" xr:uid="{B8CAC75B-BB13-4C0A-8D29-A87972E3F5A8}"/>
    <cellStyle name="SAPBEXstdItem 2 5 8" xfId="4102" xr:uid="{34984BF2-E9E3-4FC6-8121-DCD937C94685}"/>
    <cellStyle name="SAPBEXstdItem 2 5 9" xfId="13211" xr:uid="{1EC8256E-0512-477F-9184-31BF493EE60B}"/>
    <cellStyle name="SAPBEXstdItem 2 6" xfId="1327" xr:uid="{111D951D-9D7B-4387-B8F6-EAA0784619B1}"/>
    <cellStyle name="SAPBEXstdItem 2 6 2" xfId="2575" xr:uid="{58D635E2-B1C1-41DD-A374-7E7376AC4197}"/>
    <cellStyle name="SAPBEXstdItem 2 6 3" xfId="3081" xr:uid="{F53065A4-A108-40E9-BAE3-07F9C4A21DF0}"/>
    <cellStyle name="SAPBEXstdItem 2 6 4" xfId="3276" xr:uid="{BE1405B5-8EA3-4653-BCE8-D902829E452E}"/>
    <cellStyle name="SAPBEXstdItem 2 6 5" xfId="1821" xr:uid="{BF48D54C-3B56-4F68-ACA2-46E9308FB4FE}"/>
    <cellStyle name="SAPBEXstdItem 2 6 6" xfId="3609" xr:uid="{AE1C02AF-D8A5-4DA3-819C-41CC28F4DB89}"/>
    <cellStyle name="SAPBEXstdItem 2 6 7" xfId="4320" xr:uid="{0AA425C9-DB3F-4DB5-90CD-0C293C840132}"/>
    <cellStyle name="SAPBEXstdItem 2 6 8" xfId="15086" xr:uid="{DA3EFF27-51B9-4334-8909-E992D5B20B18}"/>
    <cellStyle name="SAPBEXstdItem 2 7" xfId="2126" xr:uid="{76B7E072-EEF0-4D6E-BDD4-F119B4704B6E}"/>
    <cellStyle name="SAPBEXstdItem 2 8" xfId="2637" xr:uid="{4E49AEF0-E5D6-4E35-A3B2-D23825887E25}"/>
    <cellStyle name="SAPBEXstdItem 2 9" xfId="1842" xr:uid="{D5CF8C79-6363-4EAC-A819-886E99307034}"/>
    <cellStyle name="SAPBEXstdItem 3" xfId="851" xr:uid="{FA7213ED-F7AD-4365-B825-A6BB662D2D2F}"/>
    <cellStyle name="SAPBEXstdItem 3 10" xfId="8192" xr:uid="{16E027EE-F169-4FC8-A7EA-5026A8345B07}"/>
    <cellStyle name="SAPBEXstdItem 3 2" xfId="852" xr:uid="{CAE9F763-5C4B-4F17-8131-402F5510709A}"/>
    <cellStyle name="SAPBEXstdItem 3 2 2" xfId="1331" xr:uid="{3241592B-1254-4B0B-9076-04411D956C7E}"/>
    <cellStyle name="SAPBEXstdItem 3 2 2 2" xfId="2579" xr:uid="{7A0916C9-473C-4B1E-922A-9EB01BB04660}"/>
    <cellStyle name="SAPBEXstdItem 3 2 2 3" xfId="3085" xr:uid="{8DBADADD-2CA6-4A63-88A1-D4F3F26CB4BB}"/>
    <cellStyle name="SAPBEXstdItem 3 2 2 4" xfId="1786" xr:uid="{7568FE4F-68BB-4ABC-A59C-5876514E2AEE}"/>
    <cellStyle name="SAPBEXstdItem 3 2 2 5" xfId="3805" xr:uid="{B5821A95-CE80-4980-9BEE-5010FFB37D30}"/>
    <cellStyle name="SAPBEXstdItem 3 2 2 6" xfId="4022" xr:uid="{1147D0E3-23F0-4360-85AC-F16032BC1A0A}"/>
    <cellStyle name="SAPBEXstdItem 3 2 2 7" xfId="4418" xr:uid="{EB05406F-FDE1-43BF-9F66-B9D348483578}"/>
    <cellStyle name="SAPBEXstdItem 3 2 2 8" xfId="14915" xr:uid="{385AC786-8532-48BC-A99F-DAE90955E17D}"/>
    <cellStyle name="SAPBEXstdItem 3 2 3" xfId="2130" xr:uid="{9DAF9875-5A46-4DCA-ABB4-178DE63D29C7}"/>
    <cellStyle name="SAPBEXstdItem 3 2 3 2" xfId="15688" xr:uid="{B114EDA1-789F-492F-8F56-CCA5B71B15BF}"/>
    <cellStyle name="SAPBEXstdItem 3 2 4" xfId="2641" xr:uid="{4FA6DFA2-2209-4829-9AAF-BF7A0869129C}"/>
    <cellStyle name="SAPBEXstdItem 3 2 4 2" xfId="17072" xr:uid="{93B3C297-35CD-41DA-BDCD-A954D8393048}"/>
    <cellStyle name="SAPBEXstdItem 3 2 5" xfId="1409" xr:uid="{2FBA7275-ED63-455F-AC5D-7F43F3A5729A}"/>
    <cellStyle name="SAPBEXstdItem 3 2 6" xfId="1949" xr:uid="{D408512B-4DE2-46E3-B8AC-D588CD7162B1}"/>
    <cellStyle name="SAPBEXstdItem 3 2 7" xfId="3813" xr:uid="{69907840-B66F-4973-9011-FFC583900309}"/>
    <cellStyle name="SAPBEXstdItem 3 2 8" xfId="4395" xr:uid="{8057A5BE-2569-450D-B554-A57CC2FAAAE9}"/>
    <cellStyle name="SAPBEXstdItem 3 2 9" xfId="12288" xr:uid="{19FCE2F1-74E4-41E8-A6B6-1F78C20CCAAA}"/>
    <cellStyle name="SAPBEXstdItem 3 3" xfId="1330" xr:uid="{6B3B4BFA-F0C8-404F-9E92-DE49515B644D}"/>
    <cellStyle name="SAPBEXstdItem 3 3 2" xfId="2578" xr:uid="{306C1935-50AA-4277-AC62-19C98EA76927}"/>
    <cellStyle name="SAPBEXstdItem 3 3 2 2" xfId="14116" xr:uid="{FB5A553D-53F9-4AD4-B852-031E391FE032}"/>
    <cellStyle name="SAPBEXstdItem 3 3 3" xfId="3084" xr:uid="{A522AE09-18BE-4783-B021-ADA75AAB4E4E}"/>
    <cellStyle name="SAPBEXstdItem 3 3 3 2" xfId="13827" xr:uid="{D3899EB9-6924-40C6-BC5A-10F1398A9901}"/>
    <cellStyle name="SAPBEXstdItem 3 3 4" xfId="1787" xr:uid="{5E82B67C-9C49-4C37-AF8D-8FFF4846B7AE}"/>
    <cellStyle name="SAPBEXstdItem 3 3 5" xfId="1887" xr:uid="{E6DB2EFB-414D-4D64-ADE8-B613931AA6C2}"/>
    <cellStyle name="SAPBEXstdItem 3 3 6" xfId="4078" xr:uid="{A3F3C5FF-A788-4076-BD50-D566B2F592A6}"/>
    <cellStyle name="SAPBEXstdItem 3 3 7" xfId="3804" xr:uid="{A7E7449F-3420-407B-A294-9CE90DCB9919}"/>
    <cellStyle name="SAPBEXstdItem 3 3 8" xfId="10885" xr:uid="{D48CD99D-1051-4046-9070-C0B0B64E4056}"/>
    <cellStyle name="SAPBEXstdItem 3 4" xfId="2129" xr:uid="{D027BC10-B1DB-4B55-A9F3-DD2C2BA22F2A}"/>
    <cellStyle name="SAPBEXstdItem 3 4 2" xfId="10085" xr:uid="{355A17EC-01B8-44EF-ACE5-30C36845C482}"/>
    <cellStyle name="SAPBEXstdItem 3 5" xfId="2640" xr:uid="{D10BD9DE-3E22-4106-8125-92DE945906F0}"/>
    <cellStyle name="SAPBEXstdItem 3 5 2" xfId="13479" xr:uid="{8D0D0956-53C3-479C-8BC3-DF88EAF67EB6}"/>
    <cellStyle name="SAPBEXstdItem 3 6" xfId="1840" xr:uid="{3109737B-B63F-4EDF-BC94-A5DACEEB3B4D}"/>
    <cellStyle name="SAPBEXstdItem 3 6 2" xfId="15078" xr:uid="{BBBB0563-7880-4380-9687-240690DDEFA2}"/>
    <cellStyle name="SAPBEXstdItem 3 7" xfId="2830" xr:uid="{DB52C9A7-4FB1-44B8-8D23-998A0EC44814}"/>
    <cellStyle name="SAPBEXstdItem 3 8" xfId="1915" xr:uid="{5F036B32-CE1E-48C8-BA9E-AF170F52CC6C}"/>
    <cellStyle name="SAPBEXstdItem 3 9" xfId="4416" xr:uid="{598B8FF8-52C3-4F79-8DEC-3989A6DB9B19}"/>
    <cellStyle name="SAPBEXstdItem 4" xfId="853" xr:uid="{807F6C84-0D8B-4D2A-ABE0-FAB10860209B}"/>
    <cellStyle name="SAPBEXstdItem 4 2" xfId="1332" xr:uid="{1F14B7BB-EF92-4ADD-9629-9C9DEC04DEE5}"/>
    <cellStyle name="SAPBEXstdItem 4 2 2" xfId="2580" xr:uid="{BF6BCA83-01BD-4B9E-9BED-35AA489F02B1}"/>
    <cellStyle name="SAPBEXstdItem 4 2 2 2" xfId="15036" xr:uid="{6629DF11-C074-4A95-ABE9-D166F4AA5093}"/>
    <cellStyle name="SAPBEXstdItem 4 2 3" xfId="3086" xr:uid="{4969EBA4-75F0-43FF-8622-A0C8C892DD07}"/>
    <cellStyle name="SAPBEXstdItem 4 2 3 2" xfId="15856" xr:uid="{34537497-A6F4-48CC-90B2-D4170BD5BE6C}"/>
    <cellStyle name="SAPBEXstdItem 4 2 4" xfId="3126" xr:uid="{A80DBF9D-F1B8-47E0-9358-98038185E1E3}"/>
    <cellStyle name="SAPBEXstdItem 4 2 4 2" xfId="17329" xr:uid="{8F4ED2E1-6F21-41C3-8558-360BF1D3EB0C}"/>
    <cellStyle name="SAPBEXstdItem 4 2 5" xfId="3822" xr:uid="{C58B1BD7-AAA2-4EA8-ABC8-B929770F1401}"/>
    <cellStyle name="SAPBEXstdItem 4 2 6" xfId="2902" xr:uid="{251EDBB6-A9C6-4043-B7A8-3804002B791C}"/>
    <cellStyle name="SAPBEXstdItem 4 2 7" xfId="4234" xr:uid="{9399FB1B-A800-41B0-AF3F-730133A0A69D}"/>
    <cellStyle name="SAPBEXstdItem 4 2 8" xfId="12554" xr:uid="{8E2CC0CE-5602-4BC9-94C1-A4DD94C89FFD}"/>
    <cellStyle name="SAPBEXstdItem 4 3" xfId="2131" xr:uid="{62BB02BE-82DF-463E-B20C-AD53D5E1A767}"/>
    <cellStyle name="SAPBEXstdItem 4 3 2" xfId="14330" xr:uid="{3826CCE5-97C7-4498-9A0B-E94641AA6D36}"/>
    <cellStyle name="SAPBEXstdItem 4 3 3" xfId="14139" xr:uid="{3F82FC54-B9E5-469A-8D9A-F9ABB83F12BC}"/>
    <cellStyle name="SAPBEXstdItem 4 3 4" xfId="11145" xr:uid="{F19A6D47-50E2-4986-8F8F-028F021A7EB7}"/>
    <cellStyle name="SAPBEXstdItem 4 4" xfId="2642" xr:uid="{7922CB2B-3F16-43CF-8645-B9E644056BAA}"/>
    <cellStyle name="SAPBEXstdItem 4 4 2" xfId="10107" xr:uid="{BF2AC88C-E61B-43DA-9AE1-E22DC1D603E6}"/>
    <cellStyle name="SAPBEXstdItem 4 5" xfId="1575" xr:uid="{1CD3CC66-2EAB-442E-852A-5650DFA0F850}"/>
    <cellStyle name="SAPBEXstdItem 4 5 2" xfId="13501" xr:uid="{1BDBBE5C-DA76-4685-AA11-7B09CDE5ABFA}"/>
    <cellStyle name="SAPBEXstdItem 4 6" xfId="3748" xr:uid="{404AEF85-04F9-46CF-9800-99D8B6812F2D}"/>
    <cellStyle name="SAPBEXstdItem 4 6 2" xfId="14665" xr:uid="{A5FA757C-9DDD-465C-952D-773ED42A82F5}"/>
    <cellStyle name="SAPBEXstdItem 4 7" xfId="3756" xr:uid="{F12C40EF-5162-4300-B5F7-9A6E70DB7C2F}"/>
    <cellStyle name="SAPBEXstdItem 4 8" xfId="3297" xr:uid="{A1968BB2-CC37-4347-B15E-2A43492779C1}"/>
    <cellStyle name="SAPBEXstdItem 4 9" xfId="8215" xr:uid="{C3EC7E09-D470-4609-B132-ADC0751C8F85}"/>
    <cellStyle name="SAPBEXstdItem 5" xfId="854" xr:uid="{44758D68-AAE1-48DD-B99C-0B7EBD7A3756}"/>
    <cellStyle name="SAPBEXstdItem 5 2" xfId="1333" xr:uid="{66CB9EC6-A9EE-4406-91D1-3ADAF56725C1}"/>
    <cellStyle name="SAPBEXstdItem 5 2 2" xfId="2581" xr:uid="{2AA6847A-3D49-49B1-9DAE-5AD9E6CF1547}"/>
    <cellStyle name="SAPBEXstdItem 5 2 2 2" xfId="15120" xr:uid="{2980EC5C-C5B9-40F9-9858-6EE3059FB7DD}"/>
    <cellStyle name="SAPBEXstdItem 5 2 3" xfId="3087" xr:uid="{F59E5E11-0D1D-421C-993A-60807AF411FD}"/>
    <cellStyle name="SAPBEXstdItem 5 2 3 2" xfId="15943" xr:uid="{5E0A1149-D44D-41C8-B03A-4772EC2E20E7}"/>
    <cellStyle name="SAPBEXstdItem 5 2 4" xfId="2196" xr:uid="{5AB577D1-69F4-47B2-98E8-189E5B8A4CF8}"/>
    <cellStyle name="SAPBEXstdItem 5 2 4 2" xfId="17504" xr:uid="{FBEBFDA0-FFC2-46E0-BFB9-7428E66EFC75}"/>
    <cellStyle name="SAPBEXstdItem 5 2 5" xfId="3662" xr:uid="{7E401D45-D4BD-45A5-9E99-B6D2240E553E}"/>
    <cellStyle name="SAPBEXstdItem 5 2 6" xfId="3515" xr:uid="{6AC59FC9-1FA5-4393-A369-192E643D5CCE}"/>
    <cellStyle name="SAPBEXstdItem 5 2 7" xfId="4171" xr:uid="{C59AD0D1-9472-4709-97DC-C73A03E21C29}"/>
    <cellStyle name="SAPBEXstdItem 5 2 8" xfId="12729" xr:uid="{7EE2F335-7301-4F00-8363-FC3D587BE360}"/>
    <cellStyle name="SAPBEXstdItem 5 3" xfId="2132" xr:uid="{CF93D4E5-C0DB-4948-A5F3-BCE59C1E2794}"/>
    <cellStyle name="SAPBEXstdItem 5 3 2" xfId="14466" xr:uid="{3C21395A-6951-4483-8742-4C714022F797}"/>
    <cellStyle name="SAPBEXstdItem 5 3 3" xfId="9164" xr:uid="{31A54F72-F21A-4CC1-9C98-92DECF4BFD5E}"/>
    <cellStyle name="SAPBEXstdItem 5 3 4" xfId="11320" xr:uid="{6C6BDA9D-F63D-4A33-9095-D7E351D091C7}"/>
    <cellStyle name="SAPBEXstdItem 5 4" xfId="2643" xr:uid="{806122AB-7F23-458D-8862-CE5F30FFFCAB}"/>
    <cellStyle name="SAPBEXstdItem 5 4 2" xfId="10266" xr:uid="{FD9256CE-3340-4EF5-95B4-EC7E0DB5A9DE}"/>
    <cellStyle name="SAPBEXstdItem 5 5" xfId="1839" xr:uid="{60E66A1A-4A52-4417-90FD-CF3103E81142}"/>
    <cellStyle name="SAPBEXstdItem 5 5 2" xfId="13622" xr:uid="{DF8EB85E-ECB1-4172-9ADE-87456E5B1D9C}"/>
    <cellStyle name="SAPBEXstdItem 5 6" xfId="3488" xr:uid="{22D7F661-A1AD-4D11-9521-A9F10E57978C}"/>
    <cellStyle name="SAPBEXstdItem 5 6 2" xfId="13842" xr:uid="{00DB9CCC-078A-4979-AE24-C2DA85480430}"/>
    <cellStyle name="SAPBEXstdItem 5 7" xfId="3605" xr:uid="{8FE82027-4752-44E4-9D1D-47E7806C3D12}"/>
    <cellStyle name="SAPBEXstdItem 5 8" xfId="4103" xr:uid="{D67BC111-AFF0-4A01-A993-FACC119E2FCE}"/>
    <cellStyle name="SAPBEXstdItem 5 9" xfId="8376" xr:uid="{127C5E13-12C3-45A5-83FC-603E57477E4C}"/>
    <cellStyle name="SAPBEXstdItem 6" xfId="201" xr:uid="{5A169599-7FEC-4632-87C6-99DB6E3190BC}"/>
    <cellStyle name="SAPBEXstdItem 6 2" xfId="1154" xr:uid="{2936095A-E338-4AB5-A546-92A067326AEE}"/>
    <cellStyle name="SAPBEXstdItem 6 2 2" xfId="2402" xr:uid="{0F9581E1-BF4D-4ECA-AEA6-357A0AE5E010}"/>
    <cellStyle name="SAPBEXstdItem 6 2 3" xfId="2908" xr:uid="{93169D49-34FE-43A0-B37B-9088476CD9AA}"/>
    <cellStyle name="SAPBEXstdItem 6 2 4" xfId="3285" xr:uid="{6659AFA9-0115-4EDE-BA07-D24E3849FD6F}"/>
    <cellStyle name="SAPBEXstdItem 6 2 5" xfId="3642" xr:uid="{B5819DC0-BFA9-4BBF-AB7E-8DBF949095B1}"/>
    <cellStyle name="SAPBEXstdItem 6 2 6" xfId="1812" xr:uid="{7712F2F6-78F7-40C4-9DC8-096E028B4A9E}"/>
    <cellStyle name="SAPBEXstdItem 6 2 7" xfId="3942" xr:uid="{21F5F37E-7C2D-41A3-8064-3B76A26CDE6F}"/>
    <cellStyle name="SAPBEXstdItem 6 2 8" xfId="15334" xr:uid="{0F64C2F9-A458-408C-AB5D-1D3A7B6ECD15}"/>
    <cellStyle name="SAPBEXstdItem 6 3" xfId="1548" xr:uid="{3A32498C-233B-4FA0-94D3-64B8F81EB6BD}"/>
    <cellStyle name="SAPBEXstdItem 6 3 2" xfId="16448" xr:uid="{11DC7A24-59E7-46BD-B637-66BA9ACEB235}"/>
    <cellStyle name="SAPBEXstdItem 6 4" xfId="1452" xr:uid="{EB0AE3B6-E03A-4C1C-BF1A-23D0A30BA40B}"/>
    <cellStyle name="SAPBEXstdItem 6 5" xfId="3295" xr:uid="{CC47C6FE-D8D6-4D0C-861D-4191826144EC}"/>
    <cellStyle name="SAPBEXstdItem 6 6" xfId="3951" xr:uid="{5561DA0F-FDA8-4F1F-BF4A-0FE9E260E6EF}"/>
    <cellStyle name="SAPBEXstdItem 6 7" xfId="2305" xr:uid="{0974DE5F-BCB7-476A-BB55-BB8967025FE1}"/>
    <cellStyle name="SAPBEXstdItem 6 8" xfId="1563" xr:uid="{20B321E6-1DCB-4769-9E2C-188E173C1691}"/>
    <cellStyle name="SAPBEXstdItem 6 9" xfId="11546" xr:uid="{DD6B22C2-27DD-4FB1-AFA0-3B6068C63375}"/>
    <cellStyle name="SAPBEXstdItem 7" xfId="1144" xr:uid="{412C26AD-7ED9-4F9F-AA4C-2F7B7E492841}"/>
    <cellStyle name="SAPBEXstdItem 7 2" xfId="2392" xr:uid="{C8727CC7-EA1E-4EA7-BCF6-BE0424301E80}"/>
    <cellStyle name="SAPBEXstdItem 7 2 2" xfId="14702" xr:uid="{FD65B5F3-FA1C-421A-A079-E4E954C584D9}"/>
    <cellStyle name="SAPBEXstdItem 7 3" xfId="2898" xr:uid="{A8F4DEE6-54CC-421C-8B72-B2835F8D20A7}"/>
    <cellStyle name="SAPBEXstdItem 7 3 2" xfId="15428" xr:uid="{308B1DC9-23CD-436A-9AC9-C19ED18BBB2C}"/>
    <cellStyle name="SAPBEXstdItem 7 4" xfId="1992" xr:uid="{76065EBD-C3B8-4656-84BF-293A01CCAF2B}"/>
    <cellStyle name="SAPBEXstdItem 7 4 2" xfId="16772" xr:uid="{4C65CB1B-3477-4253-AC35-B40B592DE318}"/>
    <cellStyle name="SAPBEXstdItem 7 5" xfId="1825" xr:uid="{A1C86435-5BCB-41D0-9009-A5B969FE748D}"/>
    <cellStyle name="SAPBEXstdItem 7 6" xfId="4140" xr:uid="{320FDFF2-4A68-4B5A-98EA-36758D350AA1}"/>
    <cellStyle name="SAPBEXstdItem 7 7" xfId="2832" xr:uid="{6575A47C-8A04-434B-92FE-1AF9BA6D752B}"/>
    <cellStyle name="SAPBEXstdItem 7 8" xfId="11921" xr:uid="{77A7AA36-AC9B-4953-8569-2A4D657DA948}"/>
    <cellStyle name="SAPBEXstdItem 8" xfId="1448" xr:uid="{D64A8A0C-9676-442A-B1BC-5E44E50C9963}"/>
    <cellStyle name="SAPBEXstdItem 8 2" xfId="13801" xr:uid="{A452D2DA-DEA4-4D7E-8F9D-04258169A4C5}"/>
    <cellStyle name="SAPBEXstdItem 8 3" xfId="13010" xr:uid="{3A3F47A2-F9BA-489B-B37A-4517750134B0}"/>
    <cellStyle name="SAPBEXstdItem 8 4" xfId="10543" xr:uid="{AEE4328A-490A-483B-9349-5E3FECFFDE64}"/>
    <cellStyle name="SAPBEXstdItem 9" xfId="2298" xr:uid="{640CB4EA-11A6-4614-9A87-4839D0BAC990}"/>
    <cellStyle name="SAPBEXstdItem 9 2" xfId="9266" xr:uid="{ED7C8770-048B-4B4B-8BA6-DC70387BF079}"/>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1" xfId="4244" xr:uid="{CEA397DD-9559-43B2-845D-3BDBC5B505C4}"/>
    <cellStyle name="SAPBEXstdItemX 11 2" xfId="9025" xr:uid="{2CB1D518-3352-427C-BF45-934FEDFC25E1}"/>
    <cellStyle name="SAPBEXstdItemX 12" xfId="4282" xr:uid="{7CAAE64E-C9BC-421A-8660-8F9B3B1BFC12}"/>
    <cellStyle name="SAPBEXstdItemX 13" xfId="5751" xr:uid="{15544F70-CDD7-484E-B8C4-7C3D316A545F}"/>
    <cellStyle name="SAPBEXstdItemX 14" xfId="6021" xr:uid="{7D73512E-6CAE-449F-ABE4-825F1064B1FF}"/>
    <cellStyle name="SAPBEXstdItemX 15" xfId="7373" xr:uid="{7E4F7A3E-2D39-40EC-BD69-7816F6128E3F}"/>
    <cellStyle name="SAPBEXstdItemX 2" xfId="856" xr:uid="{42E40FD1-5E8E-4912-B337-5F8BB983618F}"/>
    <cellStyle name="SAPBEXstdItemX 2 2" xfId="1334" xr:uid="{16477056-2AFC-4819-83B2-B7BCB835D2A6}"/>
    <cellStyle name="SAPBEXstdItemX 2 2 2" xfId="2582" xr:uid="{C5359F46-8447-48AE-AF9A-675674BEE4B2}"/>
    <cellStyle name="SAPBEXstdItemX 2 2 2 2" xfId="15583" xr:uid="{9EEDC55B-FCD0-4A4B-A057-E17C0F390947}"/>
    <cellStyle name="SAPBEXstdItemX 2 2 3" xfId="3088" xr:uid="{CD05D51F-8A10-4D33-9F7E-B284ECE354A8}"/>
    <cellStyle name="SAPBEXstdItemX 2 2 3 2" xfId="16977" xr:uid="{6581F4C7-E5A8-49F8-A895-32A995AB552E}"/>
    <cellStyle name="SAPBEXstdItemX 2 2 4" xfId="2331" xr:uid="{DA51D8C4-C7AB-4159-8134-5E972AC5B830}"/>
    <cellStyle name="SAPBEXstdItemX 2 2 5" xfId="2694" xr:uid="{7BFD5C0F-AF6A-4ECF-8828-AD899731D1AF}"/>
    <cellStyle name="SAPBEXstdItemX 2 2 6" xfId="3683" xr:uid="{AC1D7DB7-9AE2-4C9A-BB6E-3E6083291E0D}"/>
    <cellStyle name="SAPBEXstdItemX 2 2 7" xfId="4425" xr:uid="{758A13B1-7DA1-42D4-AAFE-C25E80628515}"/>
    <cellStyle name="SAPBEXstdItemX 2 2 8" xfId="12180" xr:uid="{1812B233-10C9-4967-938B-3DED95D378A3}"/>
    <cellStyle name="SAPBEXstdItemX 2 3" xfId="2133" xr:uid="{C4C4E0D9-6179-4EDE-BAB8-ABFDD0AF02CF}"/>
    <cellStyle name="SAPBEXstdItemX 2 3 2" xfId="14009" xr:uid="{864C6241-D8C0-47D8-9B9A-00A30E6DD391}"/>
    <cellStyle name="SAPBEXstdItemX 2 3 3" xfId="13102" xr:uid="{CC51DE63-F6FD-4819-BD36-ADBFEA7B80BE}"/>
    <cellStyle name="SAPBEXstdItemX 2 3 4" xfId="10776" xr:uid="{972B828F-5192-462F-A092-AC985BE9B22A}"/>
    <cellStyle name="SAPBEXstdItemX 2 4" xfId="2644" xr:uid="{D52027D9-C1EA-40EB-98FB-64AD671E3BFD}"/>
    <cellStyle name="SAPBEXstdItemX 2 4 2" xfId="9777" xr:uid="{068F81A5-C5D9-4B68-B80F-41219D4E0C40}"/>
    <cellStyle name="SAPBEXstdItemX 2 5" xfId="1408" xr:uid="{6E9ABDD9-79B4-4CC0-9133-5CD01771FDFA}"/>
    <cellStyle name="SAPBEXstdItemX 2 5 2" xfId="13210" xr:uid="{45306BCF-67FC-4940-80A6-B1F435AD112F}"/>
    <cellStyle name="SAPBEXstdItemX 2 6" xfId="3310" xr:uid="{88D48F44-A8A8-4C1D-9A78-829D0F113D68}"/>
    <cellStyle name="SAPBEXstdItemX 2 6 2" xfId="14385" xr:uid="{7276F6C0-A333-4B59-9796-0BE22BD1D3C9}"/>
    <cellStyle name="SAPBEXstdItemX 2 7" xfId="3390" xr:uid="{6FCA50E1-1334-43CA-9078-C2C918BED8DB}"/>
    <cellStyle name="SAPBEXstdItemX 2 8" xfId="3946" xr:uid="{B21648AA-792B-46FF-B7E1-F7BAC9AC8D5D}"/>
    <cellStyle name="SAPBEXstdItemX 2 9" xfId="7884" xr:uid="{346F4CCE-E61A-4005-8C87-49A9ADE2436F}"/>
    <cellStyle name="SAPBEXstdItemX 3" xfId="992" xr:uid="{9979AB13-C2CA-4D56-A3E0-8166098FE99B}"/>
    <cellStyle name="SAPBEXstdItemX 3 2" xfId="12289" xr:uid="{473908DD-CF81-44AA-89D8-9A21C38AE2E8}"/>
    <cellStyle name="SAPBEXstdItemX 3 2 2" xfId="15689" xr:uid="{3EAEE4D6-F2C6-4351-BD68-D2A6976A06F3}"/>
    <cellStyle name="SAPBEXstdItemX 3 2 3" xfId="17073" xr:uid="{5E44CEA3-3317-46EB-8C93-12CDB4E7579C}"/>
    <cellStyle name="SAPBEXstdItemX 3 3" xfId="10886" xr:uid="{D97CA898-0120-42E4-AEC3-3F6E6762BB28}"/>
    <cellStyle name="SAPBEXstdItemX 3 3 2" xfId="14117" xr:uid="{C46403A9-3031-4915-A00A-EA66A7C6D24F}"/>
    <cellStyle name="SAPBEXstdItemX 3 3 3" xfId="13551" xr:uid="{3B429C2E-1CE7-4F1B-981C-3813F6AD04E0}"/>
    <cellStyle name="SAPBEXstdItemX 3 4" xfId="10086" xr:uid="{E85D48CA-8D12-4208-B03B-6F42EEABB653}"/>
    <cellStyle name="SAPBEXstdItemX 3 5" xfId="13480" xr:uid="{208B445F-33DA-47B3-A6CC-61FA85B07B33}"/>
    <cellStyle name="SAPBEXstdItemX 3 6" xfId="13168" xr:uid="{7A2E59B6-03C1-4AF0-82F6-E312CFF39107}"/>
    <cellStyle name="SAPBEXstdItemX 3 7" xfId="8193" xr:uid="{8EE140D8-EDE1-4B1C-ABFA-65CFE64DA88A}"/>
    <cellStyle name="SAPBEXstdItemX 4" xfId="1022" xr:uid="{2E905405-776B-42E8-BA91-6A3493AA08CB}"/>
    <cellStyle name="SAPBEXstdItemX 4 2" xfId="12555" xr:uid="{CF86DDCD-4B0D-44C9-B0C3-06BB10E3CD9E}"/>
    <cellStyle name="SAPBEXstdItemX 4 2 2" xfId="15857" xr:uid="{DDA88978-9F5D-448F-897C-80F8BFDCAF51}"/>
    <cellStyle name="SAPBEXstdItemX 4 2 3" xfId="17330" xr:uid="{DDCBE1EA-2C59-4C16-ABC0-3E53359F524C}"/>
    <cellStyle name="SAPBEXstdItemX 4 3" xfId="11146" xr:uid="{4F887D15-84A4-44C1-A328-40838CC0ECFF}"/>
    <cellStyle name="SAPBEXstdItemX 4 3 2" xfId="14331" xr:uid="{421E9584-1381-4276-92F4-B3DBF4E2C031}"/>
    <cellStyle name="SAPBEXstdItemX 4 3 3" xfId="14933" xr:uid="{4F2298D5-6ED7-42F9-A9E6-9985F9395CEB}"/>
    <cellStyle name="SAPBEXstdItemX 4 4" xfId="9841" xr:uid="{4EB87F65-984C-4A69-8540-3182CAB6A3F7}"/>
    <cellStyle name="SAPBEXstdItemX 4 5" xfId="13274" xr:uid="{7B0BA08F-9D67-4A14-8B1F-466FB0DBC5BE}"/>
    <cellStyle name="SAPBEXstdItemX 4 6" xfId="15135" xr:uid="{E3B4162C-FE97-4534-B279-02C13879BE32}"/>
    <cellStyle name="SAPBEXstdItemX 4 7" xfId="7948" xr:uid="{4995AEF5-D8F0-44C9-A797-0B203280D584}"/>
    <cellStyle name="SAPBEXstdItemX 5" xfId="277" xr:uid="{0BDBE0B9-7A2E-4DE7-8D4D-F263C2D9E811}"/>
    <cellStyle name="SAPBEXstdItemX 5 2" xfId="1191" xr:uid="{0E65642B-96D5-47DA-A075-49420B23EAC1}"/>
    <cellStyle name="SAPBEXstdItemX 5 2 2" xfId="2439" xr:uid="{D37C7E5E-3ACF-4EDF-8B3D-22AFF436BFF8}"/>
    <cellStyle name="SAPBEXstdItemX 5 2 2 2" xfId="15944" xr:uid="{3E281B88-D1B8-4406-858A-A4BFEFDCA883}"/>
    <cellStyle name="SAPBEXstdItemX 5 2 3" xfId="2945" xr:uid="{E16BBAB9-427B-4864-8A2D-D51B07B34EF9}"/>
    <cellStyle name="SAPBEXstdItemX 5 2 3 2" xfId="17505" xr:uid="{56AD7056-66B2-44F6-84EB-D3F8019A1DE9}"/>
    <cellStyle name="SAPBEXstdItemX 5 2 4" xfId="2863" xr:uid="{8ABE6A6C-8F40-44B3-829E-C3AAC2F1CD65}"/>
    <cellStyle name="SAPBEXstdItemX 5 2 5" xfId="3188" xr:uid="{48781F6D-AB95-44A7-8C25-6F43F97C9313}"/>
    <cellStyle name="SAPBEXstdItemX 5 2 6" xfId="4044" xr:uid="{FCFA0E03-7887-44AA-B3EF-04BD08D38E9E}"/>
    <cellStyle name="SAPBEXstdItemX 5 2 7" xfId="4377" xr:uid="{7923F9EE-B6AD-4EEA-9F53-3B4139B9151A}"/>
    <cellStyle name="SAPBEXstdItemX 5 2 8" xfId="12730" xr:uid="{4B71BF26-C5DA-459A-AB32-F3F65CCCAE81}"/>
    <cellStyle name="SAPBEXstdItemX 5 3" xfId="1619" xr:uid="{A73AFF43-9A4B-4CE7-98BF-0358F09D1EF0}"/>
    <cellStyle name="SAPBEXstdItemX 5 3 2" xfId="14467" xr:uid="{9ACA451F-60C8-46E5-9E79-E2499FF466FF}"/>
    <cellStyle name="SAPBEXstdItemX 5 3 3" xfId="9165" xr:uid="{10969C20-6C9F-4E46-AE94-F8192CC9F30F}"/>
    <cellStyle name="SAPBEXstdItemX 5 3 4" xfId="11321" xr:uid="{85855DE1-76C0-4550-98AC-BA987A2DA7A6}"/>
    <cellStyle name="SAPBEXstdItemX 5 4" xfId="1487" xr:uid="{F8E07FCD-CBD7-4AE0-B605-D908CAA3C5E0}"/>
    <cellStyle name="SAPBEXstdItemX 5 4 2" xfId="10028" xr:uid="{9A25061E-D4DA-40A2-B7BA-C9A6995D2AB7}"/>
    <cellStyle name="SAPBEXstdItemX 5 5" xfId="1877" xr:uid="{6AD98A92-69D4-41B1-A489-F9463B35B246}"/>
    <cellStyle name="SAPBEXstdItemX 5 5 2" xfId="13422" xr:uid="{3D76966C-FCE7-4DD6-A051-4621F1C49B4E}"/>
    <cellStyle name="SAPBEXstdItemX 5 6" xfId="3785" xr:uid="{7A8A1866-5D53-4B85-80EE-6CECF6B12108}"/>
    <cellStyle name="SAPBEXstdItemX 5 6 2" xfId="14629" xr:uid="{8C1170A8-6EEF-44AD-B282-FEC2B5156FC5}"/>
    <cellStyle name="SAPBEXstdItemX 5 7" xfId="4157" xr:uid="{E1ADF97F-65C9-4696-8A52-F1ACA1331C88}"/>
    <cellStyle name="SAPBEXstdItemX 5 8" xfId="1885" xr:uid="{D7D1EAE5-A0B2-4FC0-B58E-8471665CF903}"/>
    <cellStyle name="SAPBEXstdItemX 5 9" xfId="8135" xr:uid="{554D13A3-B5AC-4CDF-B694-2E6494FE3129}"/>
    <cellStyle name="SAPBEXstdItemX 6" xfId="1145" xr:uid="{C9ABFA23-C026-49E0-ACEE-C2E3E6EDA593}"/>
    <cellStyle name="SAPBEXstdItemX 6 2" xfId="2393" xr:uid="{3C89FA39-6E9D-4B39-A4F9-FFA02D5BC7E8}"/>
    <cellStyle name="SAPBEXstdItemX 6 2 2" xfId="15777" xr:uid="{C56DBECC-BBC3-4415-9622-DF27D80063E1}"/>
    <cellStyle name="SAPBEXstdItemX 6 2 3" xfId="17250" xr:uid="{EC9FE3C6-28FE-48AA-B477-97DB56332421}"/>
    <cellStyle name="SAPBEXstdItemX 6 2 4" xfId="12466" xr:uid="{69B251B2-7AA3-4EA7-9392-1C6401A40016}"/>
    <cellStyle name="SAPBEXstdItemX 6 3" xfId="2899" xr:uid="{C4312A8C-95AC-475E-AB81-8C7DA70338A5}"/>
    <cellStyle name="SAPBEXstdItemX 6 3 2" xfId="14251" xr:uid="{A10C5B14-4168-4FDD-B186-A0D94990CB4C}"/>
    <cellStyle name="SAPBEXstdItemX 6 4" xfId="1798" xr:uid="{09A022EC-9577-404D-8F71-7BDA435CD4DA}"/>
    <cellStyle name="SAPBEXstdItemX 6 4 2" xfId="14938" xr:uid="{E3AEFACA-F848-467D-9488-C12CFC70A4A0}"/>
    <cellStyle name="SAPBEXstdItemX 6 5" xfId="1911" xr:uid="{BE2626EC-07BE-46CC-A12F-4CB5AA9175CA}"/>
    <cellStyle name="SAPBEXstdItemX 6 6" xfId="4141" xr:uid="{7A62F637-54EF-4DA8-BBED-CE0F8FCB50A1}"/>
    <cellStyle name="SAPBEXstdItemX 6 7" xfId="4130" xr:uid="{D64850F0-94C0-4321-9CAF-15CDC756D143}"/>
    <cellStyle name="SAPBEXstdItemX 6 8" xfId="11064" xr:uid="{66B8DD41-A050-4FF6-B109-67D8DDB362D7}"/>
    <cellStyle name="SAPBEXstdItemX 7" xfId="1449" xr:uid="{7634EDD8-7D23-4841-9B2A-50E23F12CC69}"/>
    <cellStyle name="SAPBEXstdItemX 7 2" xfId="15335" xr:uid="{A8D08ECB-368C-491B-86F7-AC32D8F304BB}"/>
    <cellStyle name="SAPBEXstdItemX 7 3" xfId="16449" xr:uid="{ABB50C56-DE1E-4CA9-B666-406EA6EC84DA}"/>
    <cellStyle name="SAPBEXstdItemX 7 4" xfId="11547" xr:uid="{9B4C7D31-630D-4A55-8F79-332439BFC056}"/>
    <cellStyle name="SAPBEXstdItemX 8" xfId="2242" xr:uid="{CF441578-125B-4694-9272-A058B4F7DA41}"/>
    <cellStyle name="SAPBEXstdItemX 8 2" xfId="15429" xr:uid="{D4D0BE66-527C-4D87-BDFA-B046575C554D}"/>
    <cellStyle name="SAPBEXstdItemX 8 3" xfId="16773" xr:uid="{9AC24826-9B19-41ED-B71F-8FE967E9FEDB}"/>
    <cellStyle name="SAPBEXstdItemX 8 4" xfId="11922" xr:uid="{ABE82257-5261-4280-A6D0-AF724D68CA0B}"/>
    <cellStyle name="SAPBEXstdItemX 9" xfId="3536" xr:uid="{B0846E3C-2A90-4CFA-A7DA-310F7D32E322}"/>
    <cellStyle name="SAPBEXstdItemX 9 2" xfId="13802" xr:uid="{AEB05AC6-E098-46C1-82BB-10ABD04DDFC0}"/>
    <cellStyle name="SAPBEXstdItemX 9 3" xfId="14163" xr:uid="{CDEE13D3-078D-47E4-A2F8-AE74D4D740B2}"/>
    <cellStyle name="SAPBEXstdItemX 9 4" xfId="10544" xr:uid="{B5F6CD2A-7073-448D-A655-95F537C84097}"/>
    <cellStyle name="SAPBEXtitle" xfId="86" xr:uid="{94B9FB4A-5E8F-449D-B47F-2419388E2F2E}"/>
    <cellStyle name="SAPBEXtitle 10" xfId="9268" xr:uid="{5C1FB5BF-306B-42ED-80BE-A0256E9E6AC8}"/>
    <cellStyle name="SAPBEXtitle 11" xfId="9026" xr:uid="{A983E74D-F70B-4E58-817F-6C4A90EFDD5B}"/>
    <cellStyle name="SAPBEXtitle 12" xfId="7374" xr:uid="{CFD308C9-9D8D-4886-A552-29A597CDF8C1}"/>
    <cellStyle name="SAPBEXtitle 2" xfId="857" xr:uid="{87C1AA6E-BC3B-425A-856E-ABBD4295E47C}"/>
    <cellStyle name="SAPBEXtitle 2 2" xfId="858" xr:uid="{51AC2B42-8553-4E5B-B13D-DD095C8BF78D}"/>
    <cellStyle name="SAPBEXtitle 2 2 2" xfId="1335" xr:uid="{C67D2503-1F7C-4213-AF02-63E0CB9FCA61}"/>
    <cellStyle name="SAPBEXtitle 2 2 2 2" xfId="2583" xr:uid="{B015BFA6-3A93-492D-8E86-76E3796BD617}"/>
    <cellStyle name="SAPBEXtitle 2 2 2 3" xfId="3089" xr:uid="{39AE5A83-6E71-42FE-9020-E617977B7622}"/>
    <cellStyle name="SAPBEXtitle 2 2 2 4" xfId="3125" xr:uid="{1A9C806B-1F16-4807-98DE-F86D631E0532}"/>
    <cellStyle name="SAPBEXtitle 2 2 2 5" xfId="3451" xr:uid="{869A8798-BA45-4BF2-8245-1C863F3DD623}"/>
    <cellStyle name="SAPBEXtitle 2 2 2 6" xfId="3391" xr:uid="{0D38B9A8-B193-47F7-979B-63D9DCB0A93F}"/>
    <cellStyle name="SAPBEXtitle 2 2 2 7" xfId="4340" xr:uid="{168362D4-1BDF-415F-9D22-824E6DAF5873}"/>
    <cellStyle name="SAPBEXtitle 2 2 2 8" xfId="14856" xr:uid="{97C82EF9-0C1F-43D9-ABF2-0355DADAA6F8}"/>
    <cellStyle name="SAPBEXtitle 2 2 3" xfId="2135" xr:uid="{086B65E4-E619-48C2-BE10-8536B74C5DEA}"/>
    <cellStyle name="SAPBEXtitle 2 2 3 2" xfId="15584" xr:uid="{FF922C0D-96E5-43B3-834C-1A5C7031F967}"/>
    <cellStyle name="SAPBEXtitle 2 2 4" xfId="2646" xr:uid="{2B893455-6F28-4AFE-AAEE-88339C45C84A}"/>
    <cellStyle name="SAPBEXtitle 2 2 4 2" xfId="16978" xr:uid="{BF71447E-E46D-4F5B-BEF3-7D8C9E1FA636}"/>
    <cellStyle name="SAPBEXtitle 2 2 5" xfId="1837" xr:uid="{32E2CA9C-7E1C-4D27-BDD3-ABEA4412A290}"/>
    <cellStyle name="SAPBEXtitle 2 2 6" xfId="2759" xr:uid="{8A445A95-28E9-406E-9BA5-920454397431}"/>
    <cellStyle name="SAPBEXtitle 2 2 7" xfId="3314" xr:uid="{8CEE3123-541C-498A-AF5B-8A8A7895ABF3}"/>
    <cellStyle name="SAPBEXtitle 2 2 8" xfId="4155" xr:uid="{737F8B1B-EEDC-482A-B720-DC019710467D}"/>
    <cellStyle name="SAPBEXtitle 2 2 9" xfId="12181" xr:uid="{0BB8D162-B673-427C-AB32-2D572EB898CA}"/>
    <cellStyle name="SAPBEXtitle 2 3" xfId="10777" xr:uid="{F3C43120-D22D-494D-B71A-2DD7F02DB88E}"/>
    <cellStyle name="SAPBEXtitle 2 3 2" xfId="14010" xr:uid="{EDF2468D-075E-4350-B26F-131E331A798C}"/>
    <cellStyle name="SAPBEXtitle 2 3 3" xfId="13833" xr:uid="{14AEB74D-C07E-483B-B973-AB2199F64D19}"/>
    <cellStyle name="SAPBEXtitle 2 4" xfId="9776" xr:uid="{CB03D565-2997-4476-A618-C3031EEBD623}"/>
    <cellStyle name="SAPBEXtitle 2 5" xfId="13209" xr:uid="{04E7B81A-A4E7-46A7-AEA3-C99C13FC4FCF}"/>
    <cellStyle name="SAPBEXtitle 2 6" xfId="13080" xr:uid="{9FA7E261-D617-40E9-B295-B029A8AF7B5D}"/>
    <cellStyle name="SAPBEXtitle 2 7" xfId="7883" xr:uid="{6FA51F86-3970-4227-B9E5-19A759FE7BAC}"/>
    <cellStyle name="SAPBEXtitle 3" xfId="859" xr:uid="{688035D5-01CF-4469-8968-C5F29F34E1E3}"/>
    <cellStyle name="SAPBEXtitle 3 10" xfId="8194" xr:uid="{8D1ED5DC-BF3D-41E5-AA68-7D74CFDF4499}"/>
    <cellStyle name="SAPBEXtitle 3 2" xfId="860" xr:uid="{E877C252-DAAE-4B2C-82DC-B70CE8926AB4}"/>
    <cellStyle name="SAPBEXtitle 3 2 2" xfId="14916" xr:uid="{7AB96D9C-2A01-4B0E-992E-35E2F1C350D2}"/>
    <cellStyle name="SAPBEXtitle 3 2 3" xfId="15690" xr:uid="{34C5506E-8B0D-4B68-8972-ACF41CB67E5A}"/>
    <cellStyle name="SAPBEXtitle 3 2 4" xfId="17074" xr:uid="{AB4A4165-9011-4ACA-B421-2878AB42E854}"/>
    <cellStyle name="SAPBEXtitle 3 2 5" xfId="12290" xr:uid="{B220736E-4CF1-4E7D-BAD6-D5D246654DFA}"/>
    <cellStyle name="SAPBEXtitle 3 3" xfId="1336" xr:uid="{8F7C0B56-8E2D-43CB-AE69-4803107BF5FB}"/>
    <cellStyle name="SAPBEXtitle 3 3 2" xfId="2584" xr:uid="{BC0B5A85-E8FC-4E67-9870-53B73BAD30DD}"/>
    <cellStyle name="SAPBEXtitle 3 3 2 2" xfId="14118" xr:uid="{1125D9FF-846B-4E0F-B5FC-B9D883AEACBF}"/>
    <cellStyle name="SAPBEXtitle 3 3 3" xfId="3090" xr:uid="{56A458FC-AFC8-4749-8840-028CCF331A83}"/>
    <cellStyle name="SAPBEXtitle 3 3 3 2" xfId="14722" xr:uid="{1CF509B1-B4C8-4513-829D-ED0DBC66C246}"/>
    <cellStyle name="SAPBEXtitle 3 3 4" xfId="3273" xr:uid="{951BB714-6FF3-45E9-A80A-4716B6CD0DE2}"/>
    <cellStyle name="SAPBEXtitle 3 3 5" xfId="3634" xr:uid="{F8F6D585-EBA3-40C3-A90F-5374B10FED55}"/>
    <cellStyle name="SAPBEXtitle 3 3 6" xfId="3181" xr:uid="{E1D83730-D79B-4EEB-9AF8-515D1FB61736}"/>
    <cellStyle name="SAPBEXtitle 3 3 7" xfId="2299" xr:uid="{A45FA11B-7C99-4A79-B418-B01D65230366}"/>
    <cellStyle name="SAPBEXtitle 3 3 8" xfId="10887" xr:uid="{EB8C76B8-3BF8-4108-B563-50670212828F}"/>
    <cellStyle name="SAPBEXtitle 3 4" xfId="2136" xr:uid="{16CF4C98-808F-4AB0-B33E-D0D847905EB3}"/>
    <cellStyle name="SAPBEXtitle 3 4 2" xfId="10087" xr:uid="{21494BC7-747F-4B62-BF56-CCAF1CC93CA9}"/>
    <cellStyle name="SAPBEXtitle 3 5" xfId="2647" xr:uid="{3CF99362-97D0-4941-99FC-C88425915972}"/>
    <cellStyle name="SAPBEXtitle 3 5 2" xfId="13481" xr:uid="{FADA551E-B042-46E8-880E-CE561221D37C}"/>
    <cellStyle name="SAPBEXtitle 3 6" xfId="2653" xr:uid="{75F1412F-3DDF-494D-A932-A111114CD655}"/>
    <cellStyle name="SAPBEXtitle 3 6 2" xfId="12973" xr:uid="{9CC25784-725B-4651-B2F9-866C739EDC1C}"/>
    <cellStyle name="SAPBEXtitle 3 7" xfId="3422" xr:uid="{762831AC-0416-43D0-ADE7-D862E6852750}"/>
    <cellStyle name="SAPBEXtitle 3 8" xfId="1496" xr:uid="{38B9118E-DAB2-4B0B-833C-0022654B70EE}"/>
    <cellStyle name="SAPBEXtitle 3 9" xfId="4304" xr:uid="{6B4C68E9-4B5D-4232-A295-E1D5BB6C7A21}"/>
    <cellStyle name="SAPBEXtitle 4" xfId="993" xr:uid="{9F2BBA02-8F2E-4130-BBAB-4FD3F3F6D56A}"/>
    <cellStyle name="SAPBEXtitle 4 2" xfId="12556" xr:uid="{6C16DF38-DC3A-46E0-9AEF-2D528CFD9630}"/>
    <cellStyle name="SAPBEXtitle 4 2 2" xfId="15037" xr:uid="{E397BC35-7365-489B-91E3-A7E7DE7D8902}"/>
    <cellStyle name="SAPBEXtitle 4 2 3" xfId="15858" xr:uid="{6DB8EFB2-CACE-443E-B44C-040C837DED9F}"/>
    <cellStyle name="SAPBEXtitle 4 2 4" xfId="17331" xr:uid="{C2B9A05C-86FA-4FD4-AF31-842ADF5023CF}"/>
    <cellStyle name="SAPBEXtitle 4 3" xfId="11147" xr:uid="{9A1FEC39-0A81-4F1C-993F-B29499FAA32B}"/>
    <cellStyle name="SAPBEXtitle 4 3 2" xfId="14332" xr:uid="{AEA31256-2515-4B68-8E88-CB3BDD5CBC42}"/>
    <cellStyle name="SAPBEXtitle 4 3 3" xfId="13085" xr:uid="{13135CB3-27A6-46BD-8FF2-2B51B76D137C}"/>
    <cellStyle name="SAPBEXtitle 4 4" xfId="10106" xr:uid="{0272FCED-18DF-41FC-87CB-9F30E80E4F40}"/>
    <cellStyle name="SAPBEXtitle 4 5" xfId="13500" xr:uid="{69FB8A82-5B1C-4750-A75C-5921A5AF69E7}"/>
    <cellStyle name="SAPBEXtitle 4 6" xfId="13702" xr:uid="{F25547F8-A9B8-4FEC-A4EE-2F3235121792}"/>
    <cellStyle name="SAPBEXtitle 4 7" xfId="8214" xr:uid="{1988F37A-021E-4E5B-8E3E-A53092ED0819}"/>
    <cellStyle name="SAPBEXtitle 5" xfId="1021" xr:uid="{0E202866-DD89-4448-9E6D-622ED96100DD}"/>
    <cellStyle name="SAPBEXtitle 5 2" xfId="12731" xr:uid="{A16F84D6-7E8B-4A40-A480-D7BC6D44F70F}"/>
    <cellStyle name="SAPBEXtitle 5 2 2" xfId="15121" xr:uid="{17338611-C288-497B-BC77-B6970F4DCBE1}"/>
    <cellStyle name="SAPBEXtitle 5 2 3" xfId="15945" xr:uid="{6E80A49E-ABA9-47E0-9E97-4E534F1F9C19}"/>
    <cellStyle name="SAPBEXtitle 5 2 4" xfId="17506" xr:uid="{F603A5ED-DCC8-4B95-A966-C174A9622EBA}"/>
    <cellStyle name="SAPBEXtitle 5 3" xfId="11322" xr:uid="{F8839EDD-4856-4E46-8B5D-582B73EA89F4}"/>
    <cellStyle name="SAPBEXtitle 5 3 2" xfId="14468" xr:uid="{A90E6961-82AF-454E-B79F-297D632F3BA9}"/>
    <cellStyle name="SAPBEXtitle 5 3 3" xfId="9166" xr:uid="{EF2F4511-E39B-4858-894D-55705720CA07}"/>
    <cellStyle name="SAPBEXtitle 5 4" xfId="10265" xr:uid="{D1337B0B-71E2-4B00-9D3C-AE42A9467A26}"/>
    <cellStyle name="SAPBEXtitle 5 5" xfId="13621" xr:uid="{EC7AEE1A-177F-47D8-8039-A9183C487AFA}"/>
    <cellStyle name="SAPBEXtitle 5 6" xfId="9053" xr:uid="{801291A7-955E-45E3-ADBB-DD5B7C74378C}"/>
    <cellStyle name="SAPBEXtitle 5 7" xfId="8375" xr:uid="{D82F0EED-F21E-4E66-8FE3-FE568F00721C}"/>
    <cellStyle name="SAPBEXtitle 6" xfId="278" xr:uid="{ECE3810B-E6BE-411D-9DDA-CE1026EA4AF8}"/>
    <cellStyle name="SAPBEXtitle 6 2" xfId="1192" xr:uid="{FF188805-D682-41E8-AB88-328033E81179}"/>
    <cellStyle name="SAPBEXtitle 6 2 2" xfId="2440" xr:uid="{B2E750CC-FE1E-4D7B-9638-451CC245F93C}"/>
    <cellStyle name="SAPBEXtitle 6 2 2 2" xfId="15005" xr:uid="{553F7B05-8BE9-4FCD-BCD7-7F16C3B11BD2}"/>
    <cellStyle name="SAPBEXtitle 6 2 3" xfId="2946" xr:uid="{328CE0AE-4158-4AAF-A643-47D4E5E6C5E0}"/>
    <cellStyle name="SAPBEXtitle 6 2 3 2" xfId="15778" xr:uid="{48827AD4-E916-4538-A715-9D4B9BB2151D}"/>
    <cellStyle name="SAPBEXtitle 6 2 4" xfId="1755" xr:uid="{2CCAF96A-1ABE-40E6-BF50-6F845398EFBB}"/>
    <cellStyle name="SAPBEXtitle 6 2 4 2" xfId="17251" xr:uid="{EC13CD78-B2DE-4D93-A03E-D06EBC5713E2}"/>
    <cellStyle name="SAPBEXtitle 6 2 5" xfId="3431" xr:uid="{7726501B-9017-4903-AA7F-C74FFAC72D2F}"/>
    <cellStyle name="SAPBEXtitle 6 2 6" xfId="3467" xr:uid="{F70F7990-09E1-471A-8688-172F7C26605B}"/>
    <cellStyle name="SAPBEXtitle 6 2 7" xfId="4465" xr:uid="{3E8E0717-90A9-4FCC-A5D9-DFAE4318ED67}"/>
    <cellStyle name="SAPBEXtitle 6 2 8" xfId="12467" xr:uid="{03368156-1D6A-4DBB-B917-EB841B6336D5}"/>
    <cellStyle name="SAPBEXtitle 6 3" xfId="1620" xr:uid="{F2FEF289-6DCD-463B-8617-12B55FCF32B9}"/>
    <cellStyle name="SAPBEXtitle 6 3 2" xfId="14252" xr:uid="{B7DCF6F9-2E3A-4977-9A49-28C5F1EB926A}"/>
    <cellStyle name="SAPBEXtitle 6 4" xfId="1517" xr:uid="{96DA03BA-CA5A-466A-8F82-91E2FEB7658D}"/>
    <cellStyle name="SAPBEXtitle 6 4 2" xfId="13090" xr:uid="{56060F85-CA38-4233-9330-EAC0D8B0FCE1}"/>
    <cellStyle name="SAPBEXtitle 6 5" xfId="2693" xr:uid="{430FF385-7849-4EFB-A15D-0CE99282B96C}"/>
    <cellStyle name="SAPBEXtitle 6 6" xfId="1855" xr:uid="{F3961017-1732-41FD-892B-604D06B0F1FF}"/>
    <cellStyle name="SAPBEXtitle 6 7" xfId="4173" xr:uid="{A886334D-1B56-4ABE-B6FC-E31A716EF5A9}"/>
    <cellStyle name="SAPBEXtitle 6 8" xfId="3739" xr:uid="{CAF67A07-CEF7-41B1-8223-80260BD8B828}"/>
    <cellStyle name="SAPBEXtitle 6 9" xfId="11065" xr:uid="{0A2A9EC9-8205-41E1-B1B3-871911438A39}"/>
    <cellStyle name="SAPBEXtitle 7" xfId="6022" xr:uid="{35F722F5-9066-42B0-9298-DEF749D7224F}"/>
    <cellStyle name="SAPBEXtitle 7 2" xfId="14565" xr:uid="{5434FB13-47C8-4D36-BE2C-3883D2C1A53F}"/>
    <cellStyle name="SAPBEXtitle 7 3" xfId="15336" xr:uid="{04FD682D-2AFA-40F4-BBF0-E4A210124B8A}"/>
    <cellStyle name="SAPBEXtitle 7 4" xfId="11548" xr:uid="{CA7DB2DE-E46C-47E2-8432-E95E7487EFB1}"/>
    <cellStyle name="SAPBEXtitle 8" xfId="11923" xr:uid="{490D7FEB-3598-403C-A0FD-82D263AD9CBC}"/>
    <cellStyle name="SAPBEXtitle 8 2" xfId="14703" xr:uid="{D9252A1C-9A0B-43CF-9B5B-2607EEEE2A8D}"/>
    <cellStyle name="SAPBEXtitle 8 3" xfId="15430" xr:uid="{35C60BA5-D177-4DC6-A33C-3DC98B5A43C8}"/>
    <cellStyle name="SAPBEXtitle 8 4" xfId="16774" xr:uid="{90DD93FF-A18D-4CC2-893C-9D77C18A0010}"/>
    <cellStyle name="SAPBEXtitle 9" xfId="10545" xr:uid="{22580A9C-13D5-47E8-90E3-24ED148E6C31}"/>
    <cellStyle name="SAPBEXtitle 9 2" xfId="13803" xr:uid="{2D8C3869-018E-4C5F-9947-A0AE6368405C}"/>
    <cellStyle name="SAPBEXtitle 9 3" xfId="14957" xr:uid="{3BE7028A-9905-4FE6-8972-47D91A2E551C}"/>
    <cellStyle name="SAPBEXunassignedItem" xfId="279" xr:uid="{199D0107-BB34-4DEB-86A1-38CD908C699D}"/>
    <cellStyle name="SAPBEXunassignedItem 10" xfId="5752" xr:uid="{21494B52-5148-4974-855D-4428F4501B10}"/>
    <cellStyle name="SAPBEXunassignedItem 11" xfId="6023" xr:uid="{F34E26AB-822F-4C0F-BF8E-9F5E46C4839C}"/>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3" xfId="15585" xr:uid="{E6EDD5BF-FD3F-480B-87C5-EB5766247C5C}"/>
    <cellStyle name="SAPBEXunassignedItem 2 2 4" xfId="12182" xr:uid="{A169E2D7-2F99-4104-BA43-43AA17374108}"/>
    <cellStyle name="SAPBEXunassignedItem 2 3" xfId="2648" xr:uid="{288F1ED4-6270-421E-8002-4F2334053470}"/>
    <cellStyle name="SAPBEXunassignedItem 2 3 2" xfId="14011" xr:uid="{699C6CA3-7105-4E9D-B68C-8D1A4FE0814F}"/>
    <cellStyle name="SAPBEXunassignedItem 2 4" xfId="1836" xr:uid="{C40AED18-69AB-48C0-B786-C7B91E4F3DFC}"/>
    <cellStyle name="SAPBEXunassignedItem 2 4 2" xfId="13557" xr:uid="{D51BD056-F76A-45E3-879C-F41551D9D34E}"/>
    <cellStyle name="SAPBEXunassignedItem 2 5" xfId="2697" xr:uid="{12980551-3770-4C8A-A41D-F2209EC9C884}"/>
    <cellStyle name="SAPBEXunassignedItem 2 6" xfId="1657" xr:uid="{0DDFA619-B1F4-4A55-BFF9-C2690B1B2C1A}"/>
    <cellStyle name="SAPBEXunassignedItem 2 7" xfId="4322" xr:uid="{82A0891E-976F-4060-8C87-2495E460FD93}"/>
    <cellStyle name="SAPBEXunassignedItem 2 8" xfId="10778" xr:uid="{30120B66-FA15-419F-A59E-D75A321ABB79}"/>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3" xfId="16017" xr:uid="{38305D62-F012-443A-9AE0-49C41F4BF5A5}"/>
    <cellStyle name="SAPBEXunassignedItem 3 2 4" xfId="12908" xr:uid="{C98EAF86-3126-4EE7-A17B-62C84FF4A952}"/>
    <cellStyle name="SAPBEXunassignedItem 3 3" xfId="2731" xr:uid="{D38C3000-0C28-458E-A7CD-117DDABF7C82}"/>
    <cellStyle name="SAPBEXunassignedItem 3 3 2" xfId="14620" xr:uid="{07156921-572F-4C28-B1A3-01CCE8955967}"/>
    <cellStyle name="SAPBEXunassignedItem 3 4" xfId="2272" xr:uid="{657867CD-E447-4823-AB1E-8582025A6175}"/>
    <cellStyle name="SAPBEXunassignedItem 3 4 2" xfId="15396" xr:uid="{50205F9E-8F6E-4F9A-A132-F73E14216427}"/>
    <cellStyle name="SAPBEXunassignedItem 3 5" xfId="2852" xr:uid="{98431305-D4B1-4767-B506-438D7AFC8269}"/>
    <cellStyle name="SAPBEXunassignedItem 3 6" xfId="2277" xr:uid="{02AF0003-C3CE-40E3-B95D-3C89578D1875}"/>
    <cellStyle name="SAPBEXunassignedItem 3 7" xfId="4444" xr:uid="{FD3AD57C-B141-479A-B043-0ECF354A5B55}"/>
    <cellStyle name="SAPBEXunassignedItem 3 8" xfId="11691" xr:uid="{8A5D3FE4-F7C1-476E-9A65-C1E0997C8B5E}"/>
    <cellStyle name="SAPBEXunassignedItem 4" xfId="1621" xr:uid="{7AB08FFC-561B-4C8A-B4A6-2086D6915967}"/>
    <cellStyle name="SAPBEXunassignedItem 4 2" xfId="16775" xr:uid="{591128D7-D4E5-4E30-8E81-28C93CEA8A65}"/>
    <cellStyle name="SAPBEXunassignedItem 4 3" xfId="11924" xr:uid="{E4C9DBA7-CA7A-4283-A174-170E068BA124}"/>
    <cellStyle name="SAPBEXunassignedItem 5" xfId="2168" xr:uid="{BBD237C3-45D6-4534-83C0-EE46DE4852A4}"/>
    <cellStyle name="SAPBEXunassignedItem 5 2" xfId="10546" xr:uid="{B540E924-5861-49DD-ABF8-1C012F814925}"/>
    <cellStyle name="SAPBEXunassignedItem 6" xfId="3503" xr:uid="{26B5567B-96C7-4C14-B385-A15A9D26830E}"/>
    <cellStyle name="SAPBEXunassignedItem 7" xfId="2774" xr:uid="{35EAFE4D-8067-4795-9917-133DE989637F}"/>
    <cellStyle name="SAPBEXunassignedItem 8" xfId="3392" xr:uid="{72CF116D-80D6-4874-B8CA-C8385E650004}"/>
    <cellStyle name="SAPBEXunassignedItem 9" xfId="4318" xr:uid="{196A6826-A850-44A6-B806-DA219CB6EB3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1" xfId="3152" xr:uid="{8A873D77-5782-4337-B35A-0539B9BF9F31}"/>
    <cellStyle name="SAPBEXundefined 12" xfId="3466" xr:uid="{3E87FA2C-85C5-4334-A9D3-5CD43C281405}"/>
    <cellStyle name="SAPBEXundefined 13" xfId="4116" xr:uid="{DD8C4483-75EC-4AA8-B89C-73C38D254D57}"/>
    <cellStyle name="SAPBEXundefined 14" xfId="4214" xr:uid="{DEF16691-A81C-4623-BC4D-6C260B2B7136}"/>
    <cellStyle name="SAPBEXundefined 15" xfId="6024" xr:uid="{F44E040F-42A8-4AAC-AAFA-9828CBA42BAF}"/>
    <cellStyle name="SAPBEXundefined 16" xfId="7375" xr:uid="{606B55C1-BE96-44E9-BD58-FB5895E13427}"/>
    <cellStyle name="SAPBEXundefined 2" xfId="863" xr:uid="{7E058BF5-3498-44FF-90E1-194F8562B592}"/>
    <cellStyle name="SAPBEXundefined 2 10" xfId="7882" xr:uid="{1343A317-8AA2-40D5-A05A-16BD86636776}"/>
    <cellStyle name="SAPBEXundefined 2 2" xfId="864" xr:uid="{575DBC27-65C7-415A-91F4-249A00EE9742}"/>
    <cellStyle name="SAPBEXundefined 2 2 2" xfId="1338" xr:uid="{E71FA684-33D3-4A4A-90F3-F4F525CF7659}"/>
    <cellStyle name="SAPBEXundefined 2 2 2 2" xfId="2586" xr:uid="{5F8B3DAF-2F73-4987-A7EB-C486C6351B6E}"/>
    <cellStyle name="SAPBEXundefined 2 2 2 3" xfId="3092" xr:uid="{916C0C80-9E36-447D-8921-7F05ED6E5ECB}"/>
    <cellStyle name="SAPBEXundefined 2 2 2 4" xfId="3135" xr:uid="{F692BC32-0F9D-4F7F-AE8B-C852A237B8EA}"/>
    <cellStyle name="SAPBEXundefined 2 2 2 5" xfId="3243" xr:uid="{2FA28837-D872-4A55-A34D-A370640E6F1D}"/>
    <cellStyle name="SAPBEXundefined 2 2 2 6" xfId="3781" xr:uid="{909941E7-B79A-439B-AA1F-6C31A360E612}"/>
    <cellStyle name="SAPBEXundefined 2 2 2 7" xfId="4421" xr:uid="{1DBF2CC9-821A-485D-A2F7-83EB43AA95A9}"/>
    <cellStyle name="SAPBEXundefined 2 2 2 8" xfId="14858" xr:uid="{D145E988-419E-45DE-8F74-AC431083A8D6}"/>
    <cellStyle name="SAPBEXundefined 2 2 3" xfId="2140" xr:uid="{D39F30A3-9D8D-46E4-87DD-AF9F2B69C764}"/>
    <cellStyle name="SAPBEXundefined 2 2 3 2" xfId="15586" xr:uid="{4F121FCD-54AB-4BDB-90F1-DD58246C300F}"/>
    <cellStyle name="SAPBEXundefined 2 2 4" xfId="2650" xr:uid="{5763D2B9-7B37-4246-B0D4-AE5A834F5B2B}"/>
    <cellStyle name="SAPBEXundefined 2 2 4 2" xfId="16979" xr:uid="{08D80E34-84AD-4D4A-BAED-97062B10F155}"/>
    <cellStyle name="SAPBEXundefined 2 2 5" xfId="1838" xr:uid="{E28C89D6-C6A0-4417-A02D-D25E521C8594}"/>
    <cellStyle name="SAPBEXundefined 2 2 6" xfId="2180" xr:uid="{3D759EBF-8A81-4E8D-8557-0A9181E00287}"/>
    <cellStyle name="SAPBEXundefined 2 2 7" xfId="4270" xr:uid="{93E230E9-BCAB-4008-8B66-A3EE4511BCA5}"/>
    <cellStyle name="SAPBEXundefined 2 2 8" xfId="4504" xr:uid="{3046B38D-B227-4E0B-8510-DD6D90B0B0F9}"/>
    <cellStyle name="SAPBEXundefined 2 2 9" xfId="12183" xr:uid="{E07CB283-DC1A-40AE-880D-47BBC851C8CF}"/>
    <cellStyle name="SAPBEXundefined 2 3" xfId="1337" xr:uid="{8C83CF86-6A48-4DC3-8A2A-96608C5BE910}"/>
    <cellStyle name="SAPBEXundefined 2 3 2" xfId="2585" xr:uid="{6C24367C-531B-4E70-A5F3-455E5B7E78C9}"/>
    <cellStyle name="SAPBEXundefined 2 3 2 2" xfId="14012" xr:uid="{4B2D2097-7B4E-41C8-8EEC-124853348006}"/>
    <cellStyle name="SAPBEXundefined 2 3 3" xfId="3091" xr:uid="{0924CBE9-6C48-4CA3-AE41-6468219E5C9F}"/>
    <cellStyle name="SAPBEXundefined 2 3 3 2" xfId="14728" xr:uid="{69223467-B700-49B9-84E5-33349869AC9B}"/>
    <cellStyle name="SAPBEXundefined 2 3 4" xfId="3204" xr:uid="{C741E575-9E2F-4DD6-ABEF-8FB1A556E094}"/>
    <cellStyle name="SAPBEXundefined 2 3 5" xfId="2806" xr:uid="{AE3CEFBD-718F-402B-9EA0-67A1A41F2AAC}"/>
    <cellStyle name="SAPBEXundefined 2 3 6" xfId="1647" xr:uid="{5C6E3754-874B-45C9-8EA7-37FF6161F7E3}"/>
    <cellStyle name="SAPBEXundefined 2 3 7" xfId="3428" xr:uid="{F65A8162-3704-45A2-94A2-7A8B58A8CDC7}"/>
    <cellStyle name="SAPBEXundefined 2 3 8" xfId="10779" xr:uid="{86C17434-E5C3-4F1B-BB73-8E1BB40B6E1F}"/>
    <cellStyle name="SAPBEXundefined 2 4" xfId="2139" xr:uid="{2403B0E0-879F-45BD-A285-156F18981344}"/>
    <cellStyle name="SAPBEXundefined 2 4 2" xfId="9775" xr:uid="{E3C02ECE-9FC1-42AF-9EB0-62826635C311}"/>
    <cellStyle name="SAPBEXundefined 2 5" xfId="2649" xr:uid="{4ED562B5-F831-41A4-88CD-D0D0CFF1BCBC}"/>
    <cellStyle name="SAPBEXundefined 2 5 2" xfId="13208" xr:uid="{2349DFE3-53D1-4D5F-A49F-0FFC498EE4C0}"/>
    <cellStyle name="SAPBEXundefined 2 6" xfId="1501" xr:uid="{3518FB88-05E5-4122-A0FA-BECFE8C747E1}"/>
    <cellStyle name="SAPBEXundefined 2 6 2" xfId="14756" xr:uid="{6BF5CF5A-CD6E-4392-A1C4-6C664DC6E0E3}"/>
    <cellStyle name="SAPBEXundefined 2 7" xfId="1494" xr:uid="{EBCAEF5A-F33F-40FC-B90B-591984618753}"/>
    <cellStyle name="SAPBEXundefined 2 8" xfId="4264" xr:uid="{8A98C1B9-80CC-444C-914D-5026610E784A}"/>
    <cellStyle name="SAPBEXundefined 2 9" xfId="3789" xr:uid="{BDC3D7C6-6EA0-4029-AEB4-2D2C765E49A4}"/>
    <cellStyle name="SAPBEXundefined 3" xfId="865" xr:uid="{FF02789D-CE85-4ADA-8B33-473AF8728609}"/>
    <cellStyle name="SAPBEXundefined 3 10" xfId="8195" xr:uid="{D999B484-12BA-4A94-813B-C1C0449A34B0}"/>
    <cellStyle name="SAPBEXundefined 3 2" xfId="866" xr:uid="{142F2652-7E3C-4E08-ABEF-802A2DE019DD}"/>
    <cellStyle name="SAPBEXundefined 3 2 2" xfId="1340" xr:uid="{86D7DC3C-DC9B-4A64-ADFF-8F05053C8DB5}"/>
    <cellStyle name="SAPBEXundefined 3 2 2 2" xfId="2588" xr:uid="{0270F3D2-4D6C-4D48-ABE4-3DAE8AFF08B3}"/>
    <cellStyle name="SAPBEXundefined 3 2 2 3" xfId="3094" xr:uid="{33E37324-7BC8-4381-B4E6-E97866598928}"/>
    <cellStyle name="SAPBEXundefined 3 2 2 4" xfId="1751" xr:uid="{E27FC679-25DE-4671-8254-E0CA2D83BD57}"/>
    <cellStyle name="SAPBEXundefined 3 2 2 5" xfId="3948" xr:uid="{9BA80955-D372-4901-8B83-7B20EAAD3220}"/>
    <cellStyle name="SAPBEXundefined 3 2 2 6" xfId="3835" xr:uid="{89A3E4D6-7467-44A1-A1F4-083E8CF22746}"/>
    <cellStyle name="SAPBEXundefined 3 2 2 7" xfId="4400" xr:uid="{4C4DDB3F-6EF3-47E3-A824-D209A88567B5}"/>
    <cellStyle name="SAPBEXundefined 3 2 2 8" xfId="14917" xr:uid="{6586A1A5-1817-4893-AC7F-4D3A6DEAAF5D}"/>
    <cellStyle name="SAPBEXundefined 3 2 3" xfId="2142" xr:uid="{A683A4C7-3D9F-414A-A500-E51148F288F8}"/>
    <cellStyle name="SAPBEXundefined 3 2 3 2" xfId="15691" xr:uid="{1B32E384-27AD-4C79-84FB-C4BBE70745F8}"/>
    <cellStyle name="SAPBEXundefined 3 2 4" xfId="2652" xr:uid="{7AFB0AEA-4DD5-4507-9A21-E71C29C0A931}"/>
    <cellStyle name="SAPBEXundefined 3 2 4 2" xfId="17075" xr:uid="{4D9D8075-536C-4D98-98DE-7081C2EA8074}"/>
    <cellStyle name="SAPBEXundefined 3 2 5" xfId="1835" xr:uid="{C48B6CF7-90FC-4CDB-A876-8EE2E1B0D61D}"/>
    <cellStyle name="SAPBEXundefined 3 2 6" xfId="1834" xr:uid="{2A4CA4EE-632F-40C1-AB88-E3B29E7A576E}"/>
    <cellStyle name="SAPBEXundefined 3 2 7" xfId="4265" xr:uid="{7C2E9B65-69DF-4948-8E20-66B32E0146C7}"/>
    <cellStyle name="SAPBEXundefined 3 2 8" xfId="2356" xr:uid="{81917F3D-58C8-4B44-A710-7F1AE1ADA4B2}"/>
    <cellStyle name="SAPBEXundefined 3 2 9" xfId="12291" xr:uid="{EED870D4-9AE2-42EE-9723-0CD48D550912}"/>
    <cellStyle name="SAPBEXundefined 3 3" xfId="1339" xr:uid="{022AAA17-C189-4254-A5E7-A42C888C2491}"/>
    <cellStyle name="SAPBEXundefined 3 3 2" xfId="2587" xr:uid="{2D5C1C47-D8FA-4B4D-B489-3999828D8EC5}"/>
    <cellStyle name="SAPBEXundefined 3 3 2 2" xfId="14119" xr:uid="{E99CA0FA-7142-4A7B-A179-E07CF1E5C9B0}"/>
    <cellStyle name="SAPBEXundefined 3 3 3" xfId="3093" xr:uid="{F8F7317D-27C8-4489-8398-51FA0B9F2431}"/>
    <cellStyle name="SAPBEXundefined 3 3 3 2" xfId="13045" xr:uid="{525FF5C9-A7DF-469A-834A-345605F26BDE}"/>
    <cellStyle name="SAPBEXundefined 3 3 4" xfId="3127" xr:uid="{FD94FA5F-A55C-4433-8713-719598923888}"/>
    <cellStyle name="SAPBEXundefined 3 3 5" xfId="1474" xr:uid="{AAFF5644-233A-4F31-B112-E719008B2581}"/>
    <cellStyle name="SAPBEXundefined 3 3 6" xfId="4266" xr:uid="{91CF668B-C69E-471E-8DCD-E23B1723BD6A}"/>
    <cellStyle name="SAPBEXundefined 3 3 7" xfId="2349" xr:uid="{A9BE54FA-EFB5-4AA5-8958-083B3B404D2B}"/>
    <cellStyle name="SAPBEXundefined 3 3 8" xfId="10888" xr:uid="{718BD2BE-05E1-4E0D-B74A-6D6C64AB2297}"/>
    <cellStyle name="SAPBEXundefined 3 4" xfId="2141" xr:uid="{0BBD8CE2-D3A6-4B6B-A479-6301DC0EE186}"/>
    <cellStyle name="SAPBEXundefined 3 4 2" xfId="10088" xr:uid="{DB73D314-4376-4EF5-9466-BEC38B4FE59D}"/>
    <cellStyle name="SAPBEXundefined 3 5" xfId="2651" xr:uid="{7F37EC64-4A43-4093-96BD-6C2055EC4050}"/>
    <cellStyle name="SAPBEXundefined 3 5 2" xfId="13482" xr:uid="{A067ED6B-7785-46D4-967A-BB0425564E12}"/>
    <cellStyle name="SAPBEXundefined 3 6" xfId="2654" xr:uid="{1E198714-1EC2-4EBF-A0AF-E722F9259621}"/>
    <cellStyle name="SAPBEXundefined 3 6 2" xfId="9048" xr:uid="{85D37A41-EF6E-4C13-8485-3E335F22D97A}"/>
    <cellStyle name="SAPBEXundefined 3 7" xfId="2795" xr:uid="{7CA506A8-710A-4B4D-8327-1EB2D4D1B6BC}"/>
    <cellStyle name="SAPBEXundefined 3 8" xfId="4269" xr:uid="{1DDE67D6-87D5-473B-90D5-9FF9F19DC8CD}"/>
    <cellStyle name="SAPBEXundefined 3 9" xfId="4305" xr:uid="{5FB996D6-2EB7-42A0-B930-FD8D6208F5A8}"/>
    <cellStyle name="SAPBEXundefined 4" xfId="994" xr:uid="{C12C015C-6C8E-4FD1-A157-2144356B0C81}"/>
    <cellStyle name="SAPBEXundefined 4 2" xfId="12557" xr:uid="{E0EB48AD-1DE9-4EEF-BDC0-09C193021B19}"/>
    <cellStyle name="SAPBEXundefined 4 2 2" xfId="15038" xr:uid="{6DF4AAB1-0FEF-43A7-A99B-F2177D96B6C2}"/>
    <cellStyle name="SAPBEXundefined 4 2 3" xfId="15859" xr:uid="{80C393F4-CB35-43F8-90FF-A826A5CC8303}"/>
    <cellStyle name="SAPBEXundefined 4 2 4" xfId="17332" xr:uid="{AF5F277F-E1F5-4896-ABA7-AF7E57F386C8}"/>
    <cellStyle name="SAPBEXundefined 4 3" xfId="11148" xr:uid="{0395CF79-BB63-4814-BE24-4A0A1AEC6ECC}"/>
    <cellStyle name="SAPBEXundefined 4 3 2" xfId="14333" xr:uid="{AA384AE2-3956-4480-9C64-396F14E4F7C7}"/>
    <cellStyle name="SAPBEXundefined 4 3 3" xfId="13817" xr:uid="{2E8D4DE9-10D8-4337-AD0E-9C6FD3B4F9DE}"/>
    <cellStyle name="SAPBEXundefined 4 4" xfId="10105" xr:uid="{DBF2B182-473B-4A95-9A9B-CAA7E06B67EF}"/>
    <cellStyle name="SAPBEXundefined 4 5" xfId="13499" xr:uid="{2E1DC835-8B1D-4777-8AE8-F9D2176E36F1}"/>
    <cellStyle name="SAPBEXundefined 4 6" xfId="9049" xr:uid="{43ACD4EB-D04B-46D7-B4F1-BA391EFEF32A}"/>
    <cellStyle name="SAPBEXundefined 4 7" xfId="8213" xr:uid="{F06D2B5F-DCA2-461F-82A2-4A8635DBA748}"/>
    <cellStyle name="SAPBEXundefined 5" xfId="1058" xr:uid="{922376D4-4C7E-47FB-AEF3-B9AB47A08940}"/>
    <cellStyle name="SAPBEXundefined 5 2" xfId="1367" xr:uid="{CBEEEDDD-7AD5-454B-BB63-15A3173B2A58}"/>
    <cellStyle name="SAPBEXundefined 5 2 2" xfId="2615" xr:uid="{8D8E5ABA-61CD-4903-B5F9-B578CAF5834F}"/>
    <cellStyle name="SAPBEXundefined 5 2 2 2" xfId="15122" xr:uid="{51E2D723-2514-4056-812F-9B436A990032}"/>
    <cellStyle name="SAPBEXundefined 5 2 3" xfId="3121" xr:uid="{772C2AD2-098D-435B-BC9F-56049F88057E}"/>
    <cellStyle name="SAPBEXundefined 5 2 3 2" xfId="15946" xr:uid="{47BF8818-3844-4889-B2AF-ED79F25B0E02}"/>
    <cellStyle name="SAPBEXundefined 5 2 4" xfId="1777" xr:uid="{51484150-E3D2-45F9-927D-66EB12244573}"/>
    <cellStyle name="SAPBEXundefined 5 2 4 2" xfId="17507" xr:uid="{FBB0C365-2B22-499E-A84E-EA15FB5D86DD}"/>
    <cellStyle name="SAPBEXundefined 5 2 5" xfId="3446" xr:uid="{63AC8F01-2D77-4B49-8F88-78B8D4EE855F}"/>
    <cellStyle name="SAPBEXundefined 5 2 6" xfId="4278" xr:uid="{5597D734-CC45-4FB7-8FFB-5DA8386DAF3A}"/>
    <cellStyle name="SAPBEXundefined 5 2 7" xfId="4378" xr:uid="{92230EE6-D5D0-461E-BC89-AC2E59CB5371}"/>
    <cellStyle name="SAPBEXundefined 5 2 8" xfId="12732" xr:uid="{9B12DDD9-6473-4652-8189-FD36DAAB759E}"/>
    <cellStyle name="SAPBEXundefined 5 3" xfId="2317" xr:uid="{B301BE08-3E04-47D3-95DA-6069E9EDB1E1}"/>
    <cellStyle name="SAPBEXundefined 5 3 2" xfId="14469" xr:uid="{FD3C67EF-EAA8-425A-9CB8-12926C512053}"/>
    <cellStyle name="SAPBEXundefined 5 3 3" xfId="9167" xr:uid="{B1E2D7BF-77EA-446F-8BC2-4973C81C0B57}"/>
    <cellStyle name="SAPBEXundefined 5 3 4" xfId="11323" xr:uid="{158DF536-84F2-4E14-B7DA-9ACF947A5A01}"/>
    <cellStyle name="SAPBEXundefined 5 4" xfId="2815" xr:uid="{13D40146-5CE7-4254-98A2-173D1AEC082B}"/>
    <cellStyle name="SAPBEXundefined 5 4 2" xfId="10264" xr:uid="{C905EA01-1121-4A1F-AEC8-5C20F2D54D9E}"/>
    <cellStyle name="SAPBEXundefined 5 5" xfId="1810" xr:uid="{23D41145-2270-41E0-9BB2-E73E1F08E796}"/>
    <cellStyle name="SAPBEXundefined 5 5 2" xfId="13620" xr:uid="{F114D65E-AC30-4839-8693-59BF2C15F426}"/>
    <cellStyle name="SAPBEXundefined 5 6" xfId="3772" xr:uid="{52298489-9D15-4542-8F38-57B70AAAAA44}"/>
    <cellStyle name="SAPBEXundefined 5 6 2" xfId="12969" xr:uid="{F706A284-B07D-4A50-9BA1-89BEF7F84F09}"/>
    <cellStyle name="SAPBEXundefined 5 7" xfId="3874" xr:uid="{E718DF88-A37D-4E42-8280-9908392A576A}"/>
    <cellStyle name="SAPBEXundefined 5 8" xfId="4448" xr:uid="{97B9175F-A2FD-4529-8C77-E353B5AC2A03}"/>
    <cellStyle name="SAPBEXundefined 5 9" xfId="8374" xr:uid="{94C1D441-DF3C-4DD6-AD02-3C64AD3A622E}"/>
    <cellStyle name="SAPBEXundefined 6" xfId="1020" xr:uid="{354D4BD3-8E7A-43F6-8386-DF672605A4F7}"/>
    <cellStyle name="SAPBEXundefined 6 2" xfId="15337" xr:uid="{10D83BE5-CF31-4DD3-9C0A-AF5E1F89F346}"/>
    <cellStyle name="SAPBEXundefined 6 3" xfId="16450" xr:uid="{D6DF932F-14E3-4399-AE34-B74663667189}"/>
    <cellStyle name="SAPBEXundefined 6 4" xfId="11549" xr:uid="{4CB496F6-6318-41D1-B2A0-B2FEEA5F0696}"/>
    <cellStyle name="SAPBEXundefined 7" xfId="280" xr:uid="{0CDDC453-C32E-4126-BE65-9B59C9957FC0}"/>
    <cellStyle name="SAPBEXundefined 7 2" xfId="1193" xr:uid="{4777E53A-5B4E-4CAF-94D1-CF1C62485F2A}"/>
    <cellStyle name="SAPBEXundefined 7 2 2" xfId="2441" xr:uid="{64EA2E31-7128-4189-93D7-63B863E12F4F}"/>
    <cellStyle name="SAPBEXundefined 7 2 3" xfId="2947" xr:uid="{55631B60-C4C7-4700-B7F3-20718AAD8A34}"/>
    <cellStyle name="SAPBEXundefined 7 2 4" xfId="2227" xr:uid="{DD2A2070-7A70-48A4-AB99-296AA5324683}"/>
    <cellStyle name="SAPBEXundefined 7 2 5" xfId="3264" xr:uid="{602A8A20-ADD0-420E-82CA-1987FF998817}"/>
    <cellStyle name="SAPBEXundefined 7 2 6" xfId="3803" xr:uid="{F546A78A-26E8-4085-9B09-8169972DB1E7}"/>
    <cellStyle name="SAPBEXundefined 7 2 7" xfId="4238" xr:uid="{82F7E139-953E-4ED7-AA3D-019749B2E9E4}"/>
    <cellStyle name="SAPBEXundefined 7 2 8" xfId="14704" xr:uid="{B85D3009-A8B5-4930-AAB2-F9A3F2A2DA39}"/>
    <cellStyle name="SAPBEXundefined 7 3" xfId="1622" xr:uid="{67D053D7-9C0B-48EC-ABB7-CB86A33634BB}"/>
    <cellStyle name="SAPBEXundefined 7 3 2" xfId="15431" xr:uid="{761F3BA7-4276-4200-A2A6-C198F3F098C6}"/>
    <cellStyle name="SAPBEXundefined 7 4" xfId="1924" xr:uid="{C7A591F4-5267-412E-A6DE-F1B0BBD6467B}"/>
    <cellStyle name="SAPBEXundefined 7 4 2" xfId="16776" xr:uid="{1207DE95-05A4-4E81-85A4-03E4441D4870}"/>
    <cellStyle name="SAPBEXundefined 7 5" xfId="3504" xr:uid="{B9E079D0-06C8-46DF-AEFE-4271AC7B0E1B}"/>
    <cellStyle name="SAPBEXundefined 7 6" xfId="3817" xr:uid="{60BA04C7-05E4-4322-A464-C100F394146B}"/>
    <cellStyle name="SAPBEXundefined 7 7" xfId="4108" xr:uid="{47DD97DE-FF04-476A-904D-9115BE169DB6}"/>
    <cellStyle name="SAPBEXundefined 7 8" xfId="4114" xr:uid="{10F1237B-4C10-4207-88F7-BE65B977DAAA}"/>
    <cellStyle name="SAPBEXundefined 7 9" xfId="11925" xr:uid="{659BBFF2-6D4E-423A-9F85-4E116EAADBD9}"/>
    <cellStyle name="SAPBEXundefined 8" xfId="1146" xr:uid="{A7DAA987-F01E-4626-B7FB-8A436BB8682D}"/>
    <cellStyle name="SAPBEXundefined 8 2" xfId="2394" xr:uid="{6E379BFC-3757-4E46-994C-B10B3C49416B}"/>
    <cellStyle name="SAPBEXundefined 8 2 2" xfId="13804" xr:uid="{CBE33BC0-48DA-4298-A9CF-1DBB6AE37B75}"/>
    <cellStyle name="SAPBEXundefined 8 3" xfId="2900" xr:uid="{3DF661DF-2B44-4952-9479-CDEC77565436}"/>
    <cellStyle name="SAPBEXundefined 8 3 2" xfId="13841" xr:uid="{BAC2AE82-C442-44FF-BEAD-B09A64765B62}"/>
    <cellStyle name="SAPBEXundefined 8 4" xfId="2664" xr:uid="{E51E19C4-424D-4579-BDAF-A9727725FE88}"/>
    <cellStyle name="SAPBEXundefined 8 5" xfId="3908" xr:uid="{FCF1E6A1-5125-4506-8C57-46B33CAEE07E}"/>
    <cellStyle name="SAPBEXundefined 8 6" xfId="4123" xr:uid="{C486176A-75CE-4A7E-961B-44F2F52208A8}"/>
    <cellStyle name="SAPBEXundefined 8 7" xfId="4502" xr:uid="{B6BC556B-DE9D-4F9B-B956-C1506DC3F4A8}"/>
    <cellStyle name="SAPBEXundefined 8 8" xfId="10547" xr:uid="{6A3695EF-C351-4CC8-B49F-B5F7384193DD}"/>
    <cellStyle name="SAPBEXundefined 9" xfId="1450" xr:uid="{D62F8F52-4EE9-4DD4-8B7E-82394D434C40}"/>
    <cellStyle name="SAPBEXundefined 9 2" xfId="9269" xr:uid="{8736C19B-3ACF-438C-B4E9-36B1C66B6159}"/>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2" xfId="2152" xr:uid="{6A74BEBD-514C-46C8-B82A-3E2BDC7C8E99}"/>
    <cellStyle name="Sub-total 2 2" xfId="12184" xr:uid="{A7AB4F48-866E-4DD8-824E-376B63204D80}"/>
    <cellStyle name="Sub-total 2 2 2" xfId="14859" xr:uid="{08C076CF-1345-4CC9-947A-D14858FDC07D}"/>
    <cellStyle name="Sub-total 2 2 3" xfId="15587" xr:uid="{FD192484-F98A-40B1-87E6-A172132F1AC0}"/>
    <cellStyle name="Sub-total 2 2 4" xfId="16980" xr:uid="{FE729C2F-33B0-4805-BE63-3DDC395055D0}"/>
    <cellStyle name="Sub-total 2 3" xfId="10780" xr:uid="{FEE0661F-3AFC-495F-9B05-82439C3DDCFC}"/>
    <cellStyle name="Sub-total 2 3 2" xfId="14013" xr:uid="{23EFDAEB-32A0-4E81-A3DB-CA4BF247466A}"/>
    <cellStyle name="Sub-total 2 3 3" xfId="13051" xr:uid="{A7F054CD-66E7-4F90-9ADB-FA21D609D494}"/>
    <cellStyle name="Sub-total 2 4" xfId="9773" xr:uid="{D88A7F14-1C03-44F9-A80C-23CEF58120A5}"/>
    <cellStyle name="Sub-total 2 5" xfId="13206" xr:uid="{A3CC9FCC-7530-45C4-BFDB-6B04A1F87949}"/>
    <cellStyle name="Sub-total 2 6" xfId="13861" xr:uid="{595DEF97-9085-433E-9711-D93600E12BB0}"/>
    <cellStyle name="Sub-total 2 7" xfId="7880" xr:uid="{5FB26E73-E30D-4081-8303-FEEE1C8AB404}"/>
    <cellStyle name="Sub-total 3" xfId="2660" xr:uid="{DA294AF1-EBE3-46AD-85F0-B7E0CF3FD402}"/>
    <cellStyle name="Sub-total 3 2" xfId="12292" xr:uid="{981CAA74-6DEC-4B67-B604-C7837F221E16}"/>
    <cellStyle name="Sub-total 3 2 2" xfId="14918" xr:uid="{1B09639C-EB27-46FE-AC46-23ACED8F4365}"/>
    <cellStyle name="Sub-total 3 2 3" xfId="15692" xr:uid="{B696245A-F70C-4FB4-A1BC-5767757FE3FF}"/>
    <cellStyle name="Sub-total 3 2 4" xfId="17076" xr:uid="{DF716817-B2C6-4162-A239-77654F7C745F}"/>
    <cellStyle name="Sub-total 3 3" xfId="10889" xr:uid="{0C511688-2EAD-43CB-AD3E-323051F45F91}"/>
    <cellStyle name="Sub-total 3 3 2" xfId="14120" xr:uid="{00AB8A7B-D6C0-4D46-BA20-DBEC8D73EE52}"/>
    <cellStyle name="Sub-total 3 3 3" xfId="14351" xr:uid="{ADD1D56B-60EE-4C46-867B-E8E0C76FE016}"/>
    <cellStyle name="Sub-total 3 4" xfId="10089" xr:uid="{D325060A-E63D-4AED-87CC-1D39B926D876}"/>
    <cellStyle name="Sub-total 3 5" xfId="13483" xr:uid="{5596F500-7A3D-4652-B740-336E634EBCDE}"/>
    <cellStyle name="Sub-total 3 6" xfId="13703" xr:uid="{B5F143A8-827C-432B-8625-D2568C2858A6}"/>
    <cellStyle name="Sub-total 3 7" xfId="8196" xr:uid="{7954F2BE-3CE4-46DD-BA27-4D5ADAFFC366}"/>
    <cellStyle name="Sub-total 4" xfId="1631" xr:uid="{182FC526-6CD3-49DB-A2D4-90DABC7F2CE5}"/>
    <cellStyle name="Sub-total 4 2" xfId="12559" xr:uid="{131BE105-B582-4598-BE2B-0D29481B51DD}"/>
    <cellStyle name="Sub-total 4 2 2" xfId="15039" xr:uid="{ADE60DDD-6CA0-4C66-999E-4D57B5F4BCA0}"/>
    <cellStyle name="Sub-total 4 2 3" xfId="15861" xr:uid="{FF992DC2-8AD0-4479-B88C-31E0EF081312}"/>
    <cellStyle name="Sub-total 4 2 4" xfId="17334" xr:uid="{E9A252CB-8A50-473A-AABD-9AA9A6A194F1}"/>
    <cellStyle name="Sub-total 4 3" xfId="11150" xr:uid="{A6E50AA0-B628-403F-84CF-C499A77E9051}"/>
    <cellStyle name="Sub-total 4 3 2" xfId="14335" xr:uid="{F060F9A4-89CB-49B1-9297-246DC5120D3A}"/>
    <cellStyle name="Sub-total 4 3 3" xfId="14712" xr:uid="{DEE87A40-C432-4FE8-A495-1D127B605BE7}"/>
    <cellStyle name="Sub-total 4 4" xfId="10142" xr:uid="{561BA1B1-55A1-4DD3-BB62-B876792A3B96}"/>
    <cellStyle name="Sub-total 4 5" xfId="13536" xr:uid="{0826BCAF-607F-4953-9975-BA12F043F6F6}"/>
    <cellStyle name="Sub-total 4 6" xfId="14965" xr:uid="{7C54AF0B-8959-49C2-AE59-E1139ECEB66C}"/>
    <cellStyle name="Sub-total 4 7" xfId="8250" xr:uid="{6512174B-503D-4EE4-84DF-ED7DA52C0E51}"/>
    <cellStyle name="Sub-total 5" xfId="1537" xr:uid="{FCE25099-FCD9-4A00-96B1-1C8FD7A1D2DF}"/>
    <cellStyle name="Sub-total 5 2" xfId="12733" xr:uid="{2997A05A-FEE3-432A-94FC-0E493810ACC1}"/>
    <cellStyle name="Sub-total 5 2 2" xfId="15123" xr:uid="{CCFC492E-577A-4589-BDB4-E8BDA72A74CB}"/>
    <cellStyle name="Sub-total 5 2 3" xfId="15947" xr:uid="{0702B48E-878C-4D73-9C93-643914F6F68E}"/>
    <cellStyle name="Sub-total 5 2 4" xfId="17508" xr:uid="{D6639E87-FA96-4F73-B778-B5DB002E8689}"/>
    <cellStyle name="Sub-total 5 3" xfId="11324" xr:uid="{B8B9112D-AB1A-492B-9373-F79B3F7AC062}"/>
    <cellStyle name="Sub-total 5 3 2" xfId="14470" xr:uid="{ED0A030E-1230-4D27-8BDA-AB74A8540F8A}"/>
    <cellStyle name="Sub-total 5 3 3" xfId="9168" xr:uid="{FB3B1D0E-4FDC-4799-A067-157A285E6FF8}"/>
    <cellStyle name="Sub-total 5 4" xfId="10263" xr:uid="{4058AA56-F632-4840-97F2-B1C8F5E30F74}"/>
    <cellStyle name="Sub-total 5 5" xfId="13619" xr:uid="{AB08219D-8A9B-452C-8CB3-67A7E5917225}"/>
    <cellStyle name="Sub-total 5 6" xfId="13163" xr:uid="{DD8C1139-9EF9-4DE9-BF59-FC0C9E12B3C6}"/>
    <cellStyle name="Sub-total 5 7" xfId="8373" xr:uid="{500A6E87-6719-4F48-87DA-8D43FBB77BB6}"/>
    <cellStyle name="Sub-total 6" xfId="1555" xr:uid="{8C842D37-7C0D-49AC-B2A0-1F686EDF849C}"/>
    <cellStyle name="Sub-total 6 2" xfId="12468" xr:uid="{D0E60284-3844-49B3-99CC-A5E39D264682}"/>
    <cellStyle name="Sub-total 6 2 2" xfId="15006" xr:uid="{D8BCF717-01E4-4A67-8CDB-96A4FA2459BA}"/>
    <cellStyle name="Sub-total 6 2 3" xfId="15779" xr:uid="{C93C4BC9-3C1C-4802-BA28-89FE1DF73C8C}"/>
    <cellStyle name="Sub-total 6 2 4" xfId="17252" xr:uid="{F7EF130D-E2F3-488C-ACAC-FB7D3224F10C}"/>
    <cellStyle name="Sub-total 6 3" xfId="14253" xr:uid="{C971FC41-6A33-43AA-9DFC-109378B0432F}"/>
    <cellStyle name="Sub-total 6 4" xfId="13821" xr:uid="{B37B40AF-AADC-4A17-8ACE-19E5568971B9}"/>
    <cellStyle name="Sub-total 6 5" xfId="11066" xr:uid="{AE8F451C-E4F8-49D3-AA2B-D7112AF79A78}"/>
    <cellStyle name="Sub-total 7" xfId="4443" xr:uid="{AB9F77F4-731B-4819-BA86-A29FB9DC66E5}"/>
    <cellStyle name="Sub-total 7 2" xfId="14621" xr:uid="{9754A3C3-C8E6-4AAB-BD1E-D74431F6565E}"/>
    <cellStyle name="Sub-total 7 3" xfId="15397" xr:uid="{878C3955-39C7-4AB6-BC75-1F67A574AB00}"/>
    <cellStyle name="Sub-total 7 4" xfId="16576" xr:uid="{6349866B-294F-4181-A0C1-C8448D4D722B}"/>
    <cellStyle name="Sub-total 7 5" xfId="11692" xr:uid="{820112F0-F5FC-4359-9909-D6FC2EEF76D7}"/>
    <cellStyle name="Sub-total 8" xfId="10548" xr:uid="{DF3BABE0-B2BC-4F38-BB8C-ABDE9A391AFF}"/>
    <cellStyle name="Sub-total 8 2" xfId="13805" xr:uid="{42354D6C-110D-42AF-8DB0-EE30FA748668}"/>
    <cellStyle name="Sub-total 8 3" xfId="13566" xr:uid="{74B308C7-0A74-48A5-9857-3F2F7B9AF62F}"/>
    <cellStyle name="Sub-total 9" xfId="9270" xr:uid="{5B8768B6-0138-4360-9A29-31B4F0603BE0}"/>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1" xfId="16213" xr:uid="{AE3974F6-2C21-457B-938E-1AC3683CA14F}"/>
    <cellStyle name="Total 1 2 2" xfId="5865" xr:uid="{0852E69E-70CE-4F82-B98A-332E78B9A967}"/>
    <cellStyle name="Total 1 2 2 2" xfId="12185" xr:uid="{EAD018BA-8552-4D69-A4F4-F13E7400B17B}"/>
    <cellStyle name="Total 1 2 2 2 2" xfId="15588" xr:uid="{AF961F74-C86B-4CE0-803A-7C715F808D04}"/>
    <cellStyle name="Total 1 2 2 3" xfId="9742" xr:uid="{49B0E237-8794-4432-9619-48D15FE7EDD1}"/>
    <cellStyle name="Total 1 2 2 4" xfId="14676" xr:uid="{7A8B4519-3C14-42A2-B91C-E2E3596A700A}"/>
    <cellStyle name="Total 1 2 2 5" xfId="16981" xr:uid="{7D4CE65C-D75C-45A1-ACF9-C594066C29D1}"/>
    <cellStyle name="Total 1 2 3" xfId="7668" xr:uid="{CB75DFFB-095B-405E-B915-A4DEE6B1A656}"/>
    <cellStyle name="Total 1 2 3 2" xfId="9562" xr:uid="{8A6F681A-6BD9-4F9D-8CFE-BEAAFF448783}"/>
    <cellStyle name="Total 1 2 3 3" xfId="9035" xr:uid="{BF5A4E23-C085-48B2-A3DB-BE926CC2991C}"/>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8" xfId="10781" xr:uid="{EA895D08-1F9B-48B7-AE31-2866B98F772C}"/>
    <cellStyle name="Total 1 2 8 2" xfId="14357" xr:uid="{AAE3489A-36B9-4999-8A9E-E4A87D7D6B4B}"/>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3" xfId="17077" xr:uid="{6A1FAB2A-0AAC-48E1-8DE2-1E5A223EF447}"/>
    <cellStyle name="Total 1 3 3" xfId="10890" xr:uid="{398C3F2B-1CD9-47CB-BFE3-47045BDC9AD9}"/>
    <cellStyle name="Total 1 3 3 2" xfId="14121" xr:uid="{D6D5782F-46E7-4DA3-B160-5DED1B7170DF}"/>
    <cellStyle name="Total 1 3 3 3" xfId="15053" xr:uid="{938307DC-72FB-4BE9-8EF4-3E3BEB8EC3D3}"/>
    <cellStyle name="Total 1 3 4" xfId="9653" xr:uid="{6F1883BD-BE3A-4CFB-BDA0-3253BF825F09}"/>
    <cellStyle name="Total 1 3 5" xfId="13033" xr:uid="{966DC05D-CDA5-4A49-9D26-0D6FFF3737F9}"/>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3" xfId="9473" xr:uid="{4F93E604-8CA1-41CC-B71B-2B4CFA87B9A4}"/>
    <cellStyle name="Total 1 4 4" xfId="9033" xr:uid="{AB493BD3-9897-4255-85DC-4B3DC0F065C6}"/>
    <cellStyle name="Total 1 4 5" xfId="16577" xr:uid="{85615F6B-6C1F-455E-8746-FA0A01654B8F}"/>
    <cellStyle name="Total 1 4 6" xfId="7579" xr:uid="{E642F498-C39C-4238-81BB-EA7545D8D667}"/>
    <cellStyle name="Total 1 5" xfId="2702" xr:uid="{482F1946-EA12-479D-AE10-B1C2B933BE0E}"/>
    <cellStyle name="Total 1 5 2" xfId="15432" xr:uid="{B3F2D47A-9EA4-4018-AEC3-F86BA2A5C54C}"/>
    <cellStyle name="Total 1 5 3" xfId="16777" xr:uid="{91172B6B-A93C-4D3E-ADDF-A5A2E2DD6B86}"/>
    <cellStyle name="Total 1 5 4" xfId="11926" xr:uid="{E8F23A56-9A8F-441B-88E9-6400A604D729}"/>
    <cellStyle name="Total 1 6" xfId="4017" xr:uid="{E8645B3A-C55F-4A7F-93E0-A51B247B8B9B}"/>
    <cellStyle name="Total 1 6 2" xfId="9029" xr:uid="{55EBAEB6-0835-4E09-BBA5-A7F1D93F69E3}"/>
    <cellStyle name="Total 1 7" xfId="4505" xr:uid="{3BBD244D-4508-4D49-A8DF-6786C7C5986F}"/>
    <cellStyle name="Total 1 7 2" xfId="16121" xr:uid="{96878F89-736A-4140-A4CF-184A55584B0A}"/>
    <cellStyle name="Total 1 8" xfId="5758" xr:uid="{2D894456-AE61-4A18-98F7-9A1962646955}"/>
    <cellStyle name="Total 2" xfId="281" xr:uid="{A76A4577-218E-4D6E-8F77-CE8CF87FFE46}"/>
    <cellStyle name="Total 2 10" xfId="4239" xr:uid="{2C7873F9-0226-47C6-B097-DCE53CC81703}"/>
    <cellStyle name="Total 2 10 2" xfId="9030" xr:uid="{42CFD827-0CD9-451D-AA46-D4BC09B03389}"/>
    <cellStyle name="Total 2 11" xfId="5759" xr:uid="{5767F74C-3B27-45F0-BBD5-558BE4D74B78}"/>
    <cellStyle name="Total 2 12" xfId="6025" xr:uid="{1EAF2631-C104-475C-B9A1-797A39A2FA61}"/>
    <cellStyle name="Total 2 13" xfId="7377" xr:uid="{DF0F3BCE-F100-4747-881B-4D6497309964}"/>
    <cellStyle name="Total 2 2" xfId="885" xr:uid="{098ADFFE-3DBC-4010-914D-316BA595396A}"/>
    <cellStyle name="Total 2 2 2" xfId="1342" xr:uid="{9B81B659-5F89-4C3F-9C16-1A70C79EA8C4}"/>
    <cellStyle name="Total 2 2 2 2" xfId="2590" xr:uid="{C81263F0-28B2-44AB-988E-49DA05CEB88A}"/>
    <cellStyle name="Total 2 2 2 2 2" xfId="14860" xr:uid="{9A21121B-4EBC-4FAC-97AF-19386BCB9135}"/>
    <cellStyle name="Total 2 2 2 3" xfId="3096" xr:uid="{35DB7B0F-DFC5-4792-AEEB-CEC49C78D41A}"/>
    <cellStyle name="Total 2 2 2 3 2" xfId="15589" xr:uid="{6B12A30F-E29B-4DDB-97BB-C292EC81EAD7}"/>
    <cellStyle name="Total 2 2 2 4" xfId="1690" xr:uid="{C43AF49A-4371-4BE4-B0EB-033D965300BD}"/>
    <cellStyle name="Total 2 2 2 4 2" xfId="16982" xr:uid="{69181B5F-1DFA-42ED-A56F-F71A134CAC2A}"/>
    <cellStyle name="Total 2 2 2 5" xfId="3433" xr:uid="{3EBE5043-1DE3-44B8-AF4E-7C899B15E8C2}"/>
    <cellStyle name="Total 2 2 2 6" xfId="1833" xr:uid="{91455F8C-5B4B-44B1-A023-4F659C2FE495}"/>
    <cellStyle name="Total 2 2 2 7" xfId="4410" xr:uid="{B798A5AA-9303-4AD0-BD43-8E48243F913C}"/>
    <cellStyle name="Total 2 2 2 8" xfId="12186" xr:uid="{6960CB77-A0F2-4387-BE55-937A517178BD}"/>
    <cellStyle name="Total 2 2 3" xfId="2159" xr:uid="{812F5F0D-FE00-4EF6-B59E-BE20F6F939AC}"/>
    <cellStyle name="Total 2 2 3 2" xfId="14014" xr:uid="{168E32F3-ACAA-43FA-AE8E-EA6117FFAE34}"/>
    <cellStyle name="Total 2 2 3 3" xfId="15059" xr:uid="{C8958B95-2899-4012-86FC-DC6779BE4D62}"/>
    <cellStyle name="Total 2 2 3 4" xfId="10782" xr:uid="{7BBF9F3F-065F-43A5-A101-78A97D6C3402}"/>
    <cellStyle name="Total 2 2 4" xfId="2667" xr:uid="{11B8B244-0CA1-4598-802B-4F4FDBB12069}"/>
    <cellStyle name="Total 2 2 4 2" xfId="9770" xr:uid="{3806370C-58DA-42A7-8CFD-8E3036AE5BEE}"/>
    <cellStyle name="Total 2 2 5" xfId="2749" xr:uid="{6F51DBDB-0FC9-40C0-9E9B-65D960EC449F}"/>
    <cellStyle name="Total 2 2 5 2" xfId="13203" xr:uid="{AAC20D0D-B77C-4812-A6C1-C062DA7434DE}"/>
    <cellStyle name="Total 2 2 6" xfId="3983" xr:uid="{B5F6BB0C-09A0-48C1-A52B-B04825EB3242}"/>
    <cellStyle name="Total 2 2 6 2" xfId="14180" xr:uid="{6AB46C32-295D-43F6-B78C-E3DC7F315A2B}"/>
    <cellStyle name="Total 2 2 7" xfId="2340" xr:uid="{1DB2685A-A8FC-43C9-82D8-E50F35B2CB45}"/>
    <cellStyle name="Total 2 2 8" xfId="4085" xr:uid="{F2E88262-A80C-47A7-8FFC-E680CA96771B}"/>
    <cellStyle name="Total 2 2 9" xfId="7877" xr:uid="{BD58E65D-1755-40F4-A4BA-F5FCC6B7C834}"/>
    <cellStyle name="Total 2 3" xfId="884" xr:uid="{5D4DB370-717F-44FB-A4D7-BC0578364679}"/>
    <cellStyle name="Total 2 3 2" xfId="1341" xr:uid="{41E871A6-A69B-4A2C-8D09-20BEA34A50BE}"/>
    <cellStyle name="Total 2 3 2 2" xfId="2589" xr:uid="{D2F3BC85-C349-4309-8911-0E437F107C11}"/>
    <cellStyle name="Total 2 3 2 2 2" xfId="14919" xr:uid="{40E3CA4F-7ADC-436B-8C9A-DE11527E1920}"/>
    <cellStyle name="Total 2 3 2 3" xfId="3095" xr:uid="{1244F68C-328F-4D52-9A90-E37E4CDAE887}"/>
    <cellStyle name="Total 2 3 2 3 2" xfId="15694" xr:uid="{07A5B128-5278-4CFF-AB14-665F0AD69383}"/>
    <cellStyle name="Total 2 3 2 4" xfId="3128" xr:uid="{96A2FEBC-7CF5-4473-857D-34110A7A59F0}"/>
    <cellStyle name="Total 2 3 2 4 2" xfId="17078" xr:uid="{A36BB75A-9E6A-4204-AF86-55172B6D833B}"/>
    <cellStyle name="Total 2 3 2 5" xfId="3664" xr:uid="{3B567B37-22CE-4162-A57E-3F927D1E1C0E}"/>
    <cellStyle name="Total 2 3 2 6" xfId="3818" xr:uid="{8C01BC8C-98C9-4259-AE42-8E986C70CEDF}"/>
    <cellStyle name="Total 2 3 2 7" xfId="4366" xr:uid="{006A27FF-EFCB-423D-B5BE-665876A607E3}"/>
    <cellStyle name="Total 2 3 2 8" xfId="12294" xr:uid="{E20C305C-6C74-4AD9-AE04-30D1675FEDEE}"/>
    <cellStyle name="Total 2 3 3" xfId="2158" xr:uid="{C97DF493-7B66-45D8-8081-DC1F4B2A5862}"/>
    <cellStyle name="Total 2 3 3 2" xfId="14122" xr:uid="{8325B31B-C45C-41FF-802B-CA3F42F40C3B}"/>
    <cellStyle name="Total 2 3 3 3" xfId="13142" xr:uid="{D491C7CD-185A-40D5-B76F-4A5022A650E8}"/>
    <cellStyle name="Total 2 3 3 4" xfId="10891" xr:uid="{FC2F8FF1-D74B-4C53-A95B-314B5AAC8A79}"/>
    <cellStyle name="Total 2 3 4" xfId="2666" xr:uid="{7D3523BD-9B2F-42CF-8B49-3B56F8155AC3}"/>
    <cellStyle name="Total 2 3 4 2" xfId="10091" xr:uid="{75B69309-5FD3-4707-B2DC-2757A2595BC0}"/>
    <cellStyle name="Total 2 3 5" xfId="2850" xr:uid="{08842624-C0D5-4C7F-9E17-7BA31913D0EB}"/>
    <cellStyle name="Total 2 3 5 2" xfId="13485" xr:uid="{A84B68EF-5A80-4F0D-9BA1-74538A8CD9B6}"/>
    <cellStyle name="Total 2 3 6" xfId="3984" xr:uid="{F59DF2BD-4592-465F-91FA-E78B2C4A5FFA}"/>
    <cellStyle name="Total 2 3 6 2" xfId="13358" xr:uid="{89D0C573-4B53-40B7-86D2-95583AFC1344}"/>
    <cellStyle name="Total 2 3 7" xfId="4195" xr:uid="{5046E323-796D-4899-8262-B9816DAEDBDC}"/>
    <cellStyle name="Total 2 3 8" xfId="4334" xr:uid="{6BD57F8E-C883-4002-9E76-015CCEBF881C}"/>
    <cellStyle name="Total 2 3 9" xfId="8198" xr:uid="{C26826A8-869B-4E5A-9123-691BB0E97D6D}"/>
    <cellStyle name="Total 2 4" xfId="1194" xr:uid="{7C8C53CB-728B-4476-8B63-954ED693CDB4}"/>
    <cellStyle name="Total 2 4 2" xfId="2442" xr:uid="{08487BC0-C8CE-46BD-AA71-44E1E2B7516E}"/>
    <cellStyle name="Total 2 4 2 2" xfId="15040" xr:uid="{9300464C-2335-4F99-99CF-722C17710024}"/>
    <cellStyle name="Total 2 4 2 3" xfId="15863" xr:uid="{0FE6B684-5B70-4A2E-9361-C475E46186AB}"/>
    <cellStyle name="Total 2 4 2 4" xfId="17336" xr:uid="{43C55B3D-5807-4B2F-86A6-F57139A3CCF5}"/>
    <cellStyle name="Total 2 4 2 5" xfId="12561" xr:uid="{4864EF33-641E-4B7D-8722-4C47A109AE2A}"/>
    <cellStyle name="Total 2 4 3" xfId="2948" xr:uid="{5A19CADE-D461-4414-90B7-55CB0BA8B4B5}"/>
    <cellStyle name="Total 2 4 3 2" xfId="14337" xr:uid="{D529DEE8-A645-4CCB-BA09-0A56DAB49C77}"/>
    <cellStyle name="Total 2 4 3 3" xfId="14340" xr:uid="{63B65702-E2FF-4009-B797-F34674B8C234}"/>
    <cellStyle name="Total 2 4 3 4" xfId="11152" xr:uid="{B1BE7886-39D5-4D1C-9840-9F4799240F1C}"/>
    <cellStyle name="Total 2 4 4" xfId="3356" xr:uid="{21CE94B9-A2F2-419B-92DF-89732B3F48BD}"/>
    <cellStyle name="Total 2 4 4 2" xfId="9840" xr:uid="{1E929002-EFCA-44ED-9F79-AA9D0A6010D0}"/>
    <cellStyle name="Total 2 4 5" xfId="3755" xr:uid="{AAD5AFC8-4ECC-4E49-8CA1-F17A9964C688}"/>
    <cellStyle name="Total 2 4 5 2" xfId="13273" xr:uid="{DCFB4066-3ED9-4959-8D34-98B3DDC250E2}"/>
    <cellStyle name="Total 2 4 6" xfId="3624" xr:uid="{49181D77-5C86-4564-94D1-7A4E3AE057EA}"/>
    <cellStyle name="Total 2 4 6 2" xfId="14628" xr:uid="{306A907B-F77D-4641-A4D0-9191BB9D90CD}"/>
    <cellStyle name="Total 2 4 7" xfId="4383" xr:uid="{5DF1329A-755B-44E3-A9B7-2708E3333AC9}"/>
    <cellStyle name="Total 2 4 8" xfId="7947" xr:uid="{60C168CB-B002-47E7-A1B6-1E4E3A42CFBD}"/>
    <cellStyle name="Total 2 5" xfId="1623" xr:uid="{CEFCB420-A85B-4B40-AF6F-57D80E3819BF}"/>
    <cellStyle name="Total 2 5 2" xfId="12734" xr:uid="{C5C5FA5A-60A9-4447-A28A-0F6901B9A7BC}"/>
    <cellStyle name="Total 2 5 2 2" xfId="15124" xr:uid="{1C220C09-5A27-46BB-BD05-2A4EE4299597}"/>
    <cellStyle name="Total 2 5 2 3" xfId="15948" xr:uid="{82589A69-23AF-4928-B822-CC515B2B8AAD}"/>
    <cellStyle name="Total 2 5 2 4" xfId="17509" xr:uid="{8F63C4DF-4E96-4F40-90B4-F0AD9D5FDC92}"/>
    <cellStyle name="Total 2 5 3" xfId="11325" xr:uid="{EBA0329E-D632-4CD6-A10B-21F9652D9F02}"/>
    <cellStyle name="Total 2 5 3 2" xfId="14471" xr:uid="{E6B119A3-6C35-45B6-A5BB-6D16CCEB7ACA}"/>
    <cellStyle name="Total 2 5 3 3" xfId="9367" xr:uid="{5FAA3910-7B98-4B42-8D3C-FCFCD96C8A0D}"/>
    <cellStyle name="Total 2 5 4" xfId="10261" xr:uid="{4C913893-EFAE-4B3C-B172-FC8475F60268}"/>
    <cellStyle name="Total 2 5 5" xfId="13617" xr:uid="{7C3977B3-5073-44F7-8210-691C7ADBE6AA}"/>
    <cellStyle name="Total 2 5 6" xfId="14371" xr:uid="{776AE1B6-79A8-41AC-A741-B4CF9436741F}"/>
    <cellStyle name="Total 2 5 7" xfId="8371" xr:uid="{E7A7313C-12A3-4E2A-8850-FE61021792BA}"/>
    <cellStyle name="Total 2 6" xfId="1922" xr:uid="{E0D404D3-3E64-44E0-B9AD-FC26F56BA639}"/>
    <cellStyle name="Total 2 6 2" xfId="12469" xr:uid="{B11D4C11-5551-44D7-8CA2-A7D568FCE735}"/>
    <cellStyle name="Total 2 6 2 2" xfId="15007" xr:uid="{A775B02C-7955-431F-8BEA-79EA841EBA5C}"/>
    <cellStyle name="Total 2 6 2 3" xfId="15780" xr:uid="{16696B79-E5B2-48A8-A3BE-22A3DA37CCBC}"/>
    <cellStyle name="Total 2 6 2 4" xfId="17253" xr:uid="{185F0F39-1C00-4AD6-A239-94E8AC6D42CA}"/>
    <cellStyle name="Total 2 6 3" xfId="14254" xr:uid="{373D5CD2-ADFF-4218-A524-92DB510E27C8}"/>
    <cellStyle name="Total 2 6 4" xfId="13545" xr:uid="{9D4ADDE9-20E5-411E-A819-D96735896267}"/>
    <cellStyle name="Total 2 6 5" xfId="11067" xr:uid="{719763E4-A86B-48EF-87CD-98F0DC11A0B7}"/>
    <cellStyle name="Total 2 7" xfId="2768" xr:uid="{BBC7F879-BF32-4009-9BA3-0969C85C7B51}"/>
    <cellStyle name="Total 2 7 2" xfId="14705" xr:uid="{2ACE308D-4A00-420A-BE8F-A5BE99C9116A}"/>
    <cellStyle name="Total 2 7 3" xfId="15433" xr:uid="{72EBB854-A3F0-45BB-B3CC-0CA7A0714D18}"/>
    <cellStyle name="Total 2 7 4" xfId="16778" xr:uid="{0AD2245F-23FD-4265-961B-4BECDE3FBEB5}"/>
    <cellStyle name="Total 2 7 5" xfId="11927" xr:uid="{A3424CF5-20AA-4702-B713-90B0065F5F4D}"/>
    <cellStyle name="Total 2 8" xfId="3363" xr:uid="{36BAB609-8958-4C54-B007-F6085968141D}"/>
    <cellStyle name="Total 2 8 2" xfId="13806" xr:uid="{9DC3C0FC-E575-427B-AE04-B50FED38287D}"/>
    <cellStyle name="Total 2 8 3" xfId="14737" xr:uid="{80373A35-4B3A-4104-85A4-8761B89A5FB4}"/>
    <cellStyle name="Total 2 8 4" xfId="10549" xr:uid="{A7FF0E59-0EA7-46D5-B54F-964580040039}"/>
    <cellStyle name="Total 2 9" xfId="4066" xr:uid="{785F7A02-B53F-422C-AECF-56EB35090546}"/>
    <cellStyle name="Total 2 9 2" xfId="9272" xr:uid="{099E1C79-8C36-4E08-862A-DAC50C368954}"/>
    <cellStyle name="Total 3" xfId="909" xr:uid="{4DF128B3-B94A-4CCD-B647-9172E0A72A1E}"/>
    <cellStyle name="Total 3 10" xfId="9031" xr:uid="{221BFED8-5ACD-4DB4-B5FB-9D55E1DFD88A}"/>
    <cellStyle name="Total 3 11" xfId="7378" xr:uid="{B8006C0B-01A4-431B-B0A4-4A689B9F6084}"/>
    <cellStyle name="Total 3 2" xfId="5760" xr:uid="{BFB32E04-923C-48F6-AB54-015CDE9F01CB}"/>
    <cellStyle name="Total 3 2 2" xfId="12187" xr:uid="{F83E1536-5F7E-4853-A13C-CB519DC83B99}"/>
    <cellStyle name="Total 3 2 2 2" xfId="14861" xr:uid="{1DC639C0-3EA0-432F-A909-C4AF518DF914}"/>
    <cellStyle name="Total 3 2 2 3" xfId="15590" xr:uid="{01F890D9-D2DB-4484-BE68-313BD9B5036A}"/>
    <cellStyle name="Total 3 2 2 4" xfId="16983" xr:uid="{198916F5-6CD9-4F09-BC1B-40B9EFE70528}"/>
    <cellStyle name="Total 3 2 3" xfId="10783" xr:uid="{B683AD77-32B2-469A-AD70-1CA9F20DFBDC}"/>
    <cellStyle name="Total 3 2 3 2" xfId="14015" xr:uid="{C5EF1A9A-3C3F-407C-B40E-DD99A8C505B1}"/>
    <cellStyle name="Total 3 2 3 3" xfId="13148" xr:uid="{E2B1FDAA-314C-488A-98C3-18402A36EDDE}"/>
    <cellStyle name="Total 3 2 4" xfId="9769" xr:uid="{92DA5272-A4D7-449C-846B-6DBE22E32E7C}"/>
    <cellStyle name="Total 3 2 5" xfId="13202" xr:uid="{4D06D7D9-7C49-40E8-8DF4-67D958DC39F1}"/>
    <cellStyle name="Total 3 2 6" xfId="13030" xr:uid="{A1D31E90-9B47-43B1-8F17-2AB5702DBDE4}"/>
    <cellStyle name="Total 3 2 7" xfId="7876" xr:uid="{E72C9580-A7CA-4D2F-91A4-5D7F0B40B80B}"/>
    <cellStyle name="Total 3 3" xfId="6026" xr:uid="{F07047E3-A58F-4106-A6CF-8114AE17BF3F}"/>
    <cellStyle name="Total 3 3 2" xfId="12295" xr:uid="{5E32990E-0955-4FAF-9A40-8C7608B732DD}"/>
    <cellStyle name="Total 3 3 2 2" xfId="14920" xr:uid="{0AF1CCCC-50DC-4B69-A68E-25FFE6AF9EEA}"/>
    <cellStyle name="Total 3 3 2 3" xfId="15695" xr:uid="{ED132709-EA9F-4D99-8BBA-DE16F7BB36DA}"/>
    <cellStyle name="Total 3 3 2 4" xfId="17079" xr:uid="{E5A68377-36C0-424D-9941-A6EA5A36D3E3}"/>
    <cellStyle name="Total 3 3 3" xfId="10892" xr:uid="{9BF0DFCB-9B80-4CD5-A8E4-345BE44B836A}"/>
    <cellStyle name="Total 3 3 3 2" xfId="14123" xr:uid="{0F974858-832B-41BB-9A70-0104A694F86E}"/>
    <cellStyle name="Total 3 3 3 3" xfId="12949" xr:uid="{12BB3F7D-40AC-4D00-80D3-B17B7F2F5350}"/>
    <cellStyle name="Total 3 3 4" xfId="10092" xr:uid="{F2989064-C2E4-4909-9E21-E6219C4DD58F}"/>
    <cellStyle name="Total 3 3 5" xfId="13486" xr:uid="{5904132D-9689-4B54-A672-98310C38B463}"/>
    <cellStyle name="Total 3 3 6" xfId="14598" xr:uid="{3B669255-E25D-4615-86E0-35295C78571E}"/>
    <cellStyle name="Total 3 3 7" xfId="8199" xr:uid="{F5FE03D5-6EF5-4C8E-BAC0-9C98DFDC8E5B}"/>
    <cellStyle name="Total 3 4" xfId="8212" xr:uid="{A4241EFC-10E0-484E-B089-547386C5E87A}"/>
    <cellStyle name="Total 3 4 2" xfId="12562" xr:uid="{48CB6C7F-8567-40B6-A402-7BF3B768896C}"/>
    <cellStyle name="Total 3 4 2 2" xfId="15041" xr:uid="{AA1B46AC-AD65-42F4-A59D-01B71AD62011}"/>
    <cellStyle name="Total 3 4 2 3" xfId="15864" xr:uid="{C8589CE6-FB11-4EC7-ACF6-15EB4BFF6780}"/>
    <cellStyle name="Total 3 4 2 4" xfId="17337" xr:uid="{1E3CFBE6-6532-4211-BA13-436BC7F20A54}"/>
    <cellStyle name="Total 3 4 3" xfId="11153" xr:uid="{694E7DB5-BC05-411D-AD29-EE43C7CEC5AD}"/>
    <cellStyle name="Total 3 4 3 2" xfId="14338" xr:uid="{2306723A-A62B-415E-B43B-CC7614E4D5CE}"/>
    <cellStyle name="Total 3 4 3 3" xfId="15042" xr:uid="{85CA5B26-DE1A-4C2C-8010-5C983AE2B10C}"/>
    <cellStyle name="Total 3 4 4" xfId="10104" xr:uid="{142C18A9-C6CF-4A8C-A863-FCC8B2E7AC6E}"/>
    <cellStyle name="Total 3 4 5" xfId="13498" xr:uid="{E910E2D6-3830-40D9-B7F5-7678F6050413}"/>
    <cellStyle name="Total 3 4 6" xfId="12972" xr:uid="{28222C55-4952-45D2-8469-7FF3017254CD}"/>
    <cellStyle name="Total 3 5" xfId="8136" xr:uid="{663A52F6-724E-4D45-A9E3-94C24BC4647F}"/>
    <cellStyle name="Total 3 5 2" xfId="12735" xr:uid="{E125D5EB-7E7F-4DDE-8477-D0FE84EF2382}"/>
    <cellStyle name="Total 3 5 2 2" xfId="15125" xr:uid="{110FCC24-AA23-40C9-8B56-BDE258394774}"/>
    <cellStyle name="Total 3 5 2 3" xfId="15949" xr:uid="{38E078B8-CA43-46C0-AAD1-75E00DBF9117}"/>
    <cellStyle name="Total 3 5 2 4" xfId="17510" xr:uid="{750D910A-64A1-4AA9-9685-60C79542E1AD}"/>
    <cellStyle name="Total 3 5 3" xfId="11326" xr:uid="{419E81AC-3CD0-4653-A931-FAAA939AEA50}"/>
    <cellStyle name="Total 3 5 3 2" xfId="14472" xr:uid="{A4D12DEF-00FC-416F-9660-EF339730C913}"/>
    <cellStyle name="Total 3 5 3 3" xfId="13600" xr:uid="{487B658F-180A-4E13-90CA-2A535CEB2135}"/>
    <cellStyle name="Total 3 5 4" xfId="10029" xr:uid="{9D25776C-3E26-49B9-9907-707A0BF57814}"/>
    <cellStyle name="Total 3 5 5" xfId="13423" xr:uid="{F828B4FA-EC43-4220-8AA8-3ED6F0301FC1}"/>
    <cellStyle name="Total 3 5 6" xfId="15253" xr:uid="{DD4D1F75-0FCB-4CBB-A102-463835CB0323}"/>
    <cellStyle name="Total 3 6" xfId="11068" xr:uid="{C418714F-C5FB-4B20-9645-45DF068558AE}"/>
    <cellStyle name="Total 3 6 2" xfId="12470" xr:uid="{15EFAF20-D5F4-4198-9388-E4428EC1677D}"/>
    <cellStyle name="Total 3 6 2 2" xfId="15008" xr:uid="{574371FC-B969-4365-BC5D-E25FE5CF7B06}"/>
    <cellStyle name="Total 3 6 2 3" xfId="15781" xr:uid="{90854DD0-EF25-42FC-B473-E496FBC3CF3F}"/>
    <cellStyle name="Total 3 6 2 4" xfId="17254" xr:uid="{14BACB53-0ECC-41E8-B28F-AF73679661AB}"/>
    <cellStyle name="Total 3 6 3" xfId="14255" xr:uid="{9CB62DD3-89CE-4E4C-BDCE-5DDA79A391ED}"/>
    <cellStyle name="Total 3 6 4" xfId="14716" xr:uid="{E4A88DBB-7815-43C0-AD72-5FFA644F28B5}"/>
    <cellStyle name="Total 3 7" xfId="11928" xr:uid="{C6011EFB-C3DA-4617-AB43-68CA77FBDB39}"/>
    <cellStyle name="Total 3 7 2" xfId="14706" xr:uid="{FE273C47-D74D-44A4-823D-3542F839B4F7}"/>
    <cellStyle name="Total 3 7 3" xfId="15434" xr:uid="{F5C5EFF7-D349-428A-965E-F7D77436A4AE}"/>
    <cellStyle name="Total 3 7 4" xfId="16779" xr:uid="{42EEAC20-B9F5-45F8-9989-AB9C6025DF4C}"/>
    <cellStyle name="Total 3 8" xfId="10550" xr:uid="{4FCE54EF-4EF8-4FDD-BBA5-597BC6C5EFB4}"/>
    <cellStyle name="Total 3 8 2" xfId="13807" xr:uid="{FB2ADCE4-DF21-4CAD-A7A9-1DF105B03BFA}"/>
    <cellStyle name="Total 3 8 3" xfId="13060" xr:uid="{7505B176-4A56-478F-A494-1E327F233622}"/>
    <cellStyle name="Total 3 9" xfId="9273" xr:uid="{84B74F92-914F-41FD-8148-3EFFD9FE3645}"/>
    <cellStyle name="Total 4" xfId="175" xr:uid="{2B34966E-2D53-4352-B1B7-0182EED3A194}"/>
    <cellStyle name="Total 5" xfId="141" xr:uid="{DC263CF0-0215-4B1B-9078-3189E4E8E186}"/>
    <cellStyle name="Total 5 2" xfId="1152" xr:uid="{F230BA40-112B-4363-806E-D76772C033FF}"/>
    <cellStyle name="Total 5 2 2" xfId="2400" xr:uid="{E6A1DEDF-9D5A-43B6-B83B-F63BE86801C2}"/>
    <cellStyle name="Total 5 2 3" xfId="2906" xr:uid="{F2BC0F14-4AC0-4EBF-8850-DE212267F731}"/>
    <cellStyle name="Total 5 2 4" xfId="2065" xr:uid="{A18E6461-19A6-4408-B6A5-7CF6F38B90C7}"/>
    <cellStyle name="Total 5 2 5" xfId="3955" xr:uid="{1F24080C-6462-45AC-B8A3-5E4582C378A1}"/>
    <cellStyle name="Total 5 2 6" xfId="3860" xr:uid="{5EDB13A5-1FC2-4AE9-A4B2-CC35FDCC40A5}"/>
    <cellStyle name="Total 5 2 7" xfId="4484" xr:uid="{EE3D7ED9-4094-4B9A-B962-16353016C056}"/>
    <cellStyle name="Total 5 3" xfId="1500" xr:uid="{D2061C61-0416-48D3-8A5D-3976F0845EE6}"/>
    <cellStyle name="Total 5 4" xfId="2230" xr:uid="{A55D6245-72EF-473E-BC65-D3DEFA818F1C}"/>
    <cellStyle name="Total 5 5" xfId="3530" xr:uid="{A8F66A73-53FE-4936-97A5-CC5E0E08BA3E}"/>
    <cellStyle name="Total 5 6" xfId="3635" xr:uid="{5924B6C9-887C-429E-BFB3-04BCAC13362D}"/>
    <cellStyle name="Total 5 7" xfId="1458" xr:uid="{5DE423C4-2AE6-41F8-9C08-741D5E497961}"/>
    <cellStyle name="Total 5 8" xfId="4164" xr:uid="{6FF4F0DB-A3B2-41E8-B893-90F9E1DD9FDC}"/>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117</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130</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876300</xdr:colOff>
      <xdr:row>144</xdr:row>
      <xdr:rowOff>38100</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1219200" y="27851100"/>
          <a:ext cx="2409825" cy="50775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73</xdr:row>
          <xdr:rowOff>146050</xdr:rowOff>
        </xdr:from>
        <xdr:to>
          <xdr:col>2</xdr:col>
          <xdr:colOff>381000</xdr:colOff>
          <xdr:row>75</xdr:row>
          <xdr:rowOff>57150</xdr:rowOff>
        </xdr:to>
        <xdr:sp macro="" textlink="">
          <xdr:nvSpPr>
            <xdr:cNvPr id="30721" name="Object 1" descr="Equation outlining that black start services cost allowance equals black start total costs minus black start total costs adjustment. "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91</xdr:row>
          <xdr:rowOff>38100</xdr:rowOff>
        </xdr:from>
        <xdr:to>
          <xdr:col>3</xdr:col>
          <xdr:colOff>0</xdr:colOff>
          <xdr:row>93</xdr:row>
          <xdr:rowOff>171450</xdr:rowOff>
        </xdr:to>
        <xdr:sp macro="" textlink="">
          <xdr:nvSpPr>
            <xdr:cNvPr id="30722" name="Object 2" descr="Equation outlining the SO-TO Cost Allowance True-Up"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45</xdr:row>
      <xdr:rowOff>0</xdr:rowOff>
    </xdr:from>
    <xdr:ext cx="5339047" cy="365715"/>
    <xdr:pic>
      <xdr:nvPicPr>
        <xdr:cNvPr id="4" name="Picture 3"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6858000"/>
          <a:ext cx="5339047" cy="365715"/>
        </a:xfrm>
        <a:prstGeom prst="rect">
          <a:avLst/>
        </a:prstGeom>
      </xdr:spPr>
    </xdr:pic>
    <xdr:clientData/>
  </xdr:oneCellAnchor>
  <xdr:oneCellAnchor>
    <xdr:from>
      <xdr:col>0</xdr:col>
      <xdr:colOff>0</xdr:colOff>
      <xdr:row>13</xdr:row>
      <xdr:rowOff>0</xdr:rowOff>
    </xdr:from>
    <xdr:ext cx="5771029" cy="381053"/>
    <xdr:pic>
      <xdr:nvPicPr>
        <xdr:cNvPr id="5" name="Picture 4" descr="Balancing External Costs = Cost of Licensee Bids and Offers in BM less non delivery charges + Contract for the availability or use of Balancing Services and associated costs +Balancing Service Adjustments - Costs of balancing service provision to others + SO-TO Cost Allowance + Legacy Inflation true up + Cost of the Covid Support Scheme incurred in 2020/21 + Cost of the Exceptional Costs Support Scheme incurred in 2021/2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0" y="1905000"/>
          <a:ext cx="5771029" cy="3810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gemcloud.sharepoint.com/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ofgemcloud.sharepoint.com/sites/GRP-INT-UK-Finance-Controllership-Electricity-System-Operator/Shared%20Documents/Regulatory%20Finance/AIP/2022-23/01.%20DryRun%201_%20August/3.%20PCFM%20updated%20inflation%20RRP%2026%20July%202022/3.final%20version%20tax%20trigger%20ESO%20PCFM%20for%20AIP%202022%2026.07.xlsm?A9A67ABF" TargetMode="External"/><Relationship Id="rId1" Type="http://schemas.openxmlformats.org/officeDocument/2006/relationships/externalLinkPath" Target="file:///\\A9A67ABF\3.final%20version%20tax%20trigger%20ESO%20PCFM%20for%20AIP%202022%2026.07.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D13">
            <v>0</v>
          </cell>
          <cell r="E13">
            <v>0</v>
          </cell>
          <cell r="F13">
            <v>12.794</v>
          </cell>
          <cell r="G13">
            <v>12.794</v>
          </cell>
          <cell r="H13">
            <v>12.794</v>
          </cell>
          <cell r="I13">
            <v>12.794</v>
          </cell>
          <cell r="J13">
            <v>12.794</v>
          </cell>
          <cell r="K13">
            <v>12.794</v>
          </cell>
          <cell r="L13">
            <v>12.794</v>
          </cell>
          <cell r="M13">
            <v>12.794</v>
          </cell>
        </row>
        <row r="14">
          <cell r="D14">
            <v>0</v>
          </cell>
          <cell r="E14">
            <v>0</v>
          </cell>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7.0000000000000001E-3</v>
          </cell>
          <cell r="M63">
            <v>7.0000000000000001E-3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4">
        <row r="6">
          <cell r="E6" t="str">
            <v>National Grid Electricity Transmission Plc</v>
          </cell>
        </row>
        <row r="7">
          <cell r="F7" t="str">
            <v>Regulatory Year ending 31 March 2019</v>
          </cell>
        </row>
        <row r="10">
          <cell r="D10">
            <v>1.1000000000000001</v>
          </cell>
          <cell r="E10">
            <v>1.1339999999999999</v>
          </cell>
          <cell r="F10">
            <v>1.167</v>
          </cell>
          <cell r="G10">
            <v>1.19</v>
          </cell>
          <cell r="H10">
            <v>1.202</v>
          </cell>
          <cell r="I10">
            <v>1.228</v>
          </cell>
          <cell r="J10">
            <v>1.274</v>
          </cell>
          <cell r="K10">
            <v>1.3129999999999999</v>
          </cell>
          <cell r="L10">
            <v>1.35</v>
          </cell>
          <cell r="M10">
            <v>1.3879999999999999</v>
          </cell>
        </row>
        <row r="25">
          <cell r="F25">
            <v>0</v>
          </cell>
          <cell r="G25">
            <v>-5.4</v>
          </cell>
          <cell r="H25">
            <v>-114.4</v>
          </cell>
          <cell r="I25">
            <v>-185.4</v>
          </cell>
          <cell r="J25">
            <v>-253.3</v>
          </cell>
          <cell r="K25">
            <v>-310.2</v>
          </cell>
          <cell r="L25">
            <v>-378</v>
          </cell>
          <cell r="M25">
            <v>0</v>
          </cell>
        </row>
        <row r="27">
          <cell r="F27">
            <v>0</v>
          </cell>
          <cell r="G27">
            <v>3.7</v>
          </cell>
          <cell r="H27">
            <v>6</v>
          </cell>
          <cell r="I27">
            <v>20.9</v>
          </cell>
          <cell r="J27">
            <v>9.1999999999999993</v>
          </cell>
          <cell r="K27">
            <v>30.1</v>
          </cell>
          <cell r="L27">
            <v>97</v>
          </cell>
          <cell r="M27">
            <v>0</v>
          </cell>
        </row>
        <row r="29">
          <cell r="F29">
            <v>2089.5659999999998</v>
          </cell>
          <cell r="G29">
            <v>2376.2289194499999</v>
          </cell>
          <cell r="H29">
            <v>2592.6842391499995</v>
          </cell>
          <cell r="I29">
            <v>2800.3277643199999</v>
          </cell>
          <cell r="J29">
            <v>2627.723</v>
          </cell>
          <cell r="K29">
            <v>2749.12146764</v>
          </cell>
          <cell r="L29">
            <v>0</v>
          </cell>
          <cell r="M29">
            <v>0</v>
          </cell>
        </row>
        <row r="45">
          <cell r="E45">
            <v>1.0475000000000001</v>
          </cell>
          <cell r="F45">
            <v>1.04552</v>
          </cell>
          <cell r="G45">
            <v>1.0443199999999999</v>
          </cell>
          <cell r="H45">
            <v>1.0432999999999999</v>
          </cell>
          <cell r="I45">
            <v>1.0422800000000001</v>
          </cell>
          <cell r="J45">
            <v>1.04132</v>
          </cell>
          <cell r="K45">
            <v>1.0394600000000001</v>
          </cell>
          <cell r="L45">
            <v>1.03748</v>
          </cell>
          <cell r="M45">
            <v>1.03748</v>
          </cell>
        </row>
        <row r="50">
          <cell r="E50">
            <v>0</v>
          </cell>
          <cell r="F50">
            <v>-1.5719999999999992</v>
          </cell>
          <cell r="G50">
            <v>3.3879999999999981</v>
          </cell>
          <cell r="H50">
            <v>1.3327371300000017</v>
          </cell>
          <cell r="I50">
            <v>3.0600804640000092</v>
          </cell>
          <cell r="J50">
            <v>6.2309143033333569</v>
          </cell>
          <cell r="K50">
            <v>6.7071654877208005</v>
          </cell>
          <cell r="L50">
            <v>-13.187715539149927</v>
          </cell>
          <cell r="M50">
            <v>0</v>
          </cell>
        </row>
        <row r="55">
          <cell r="E55">
            <v>0</v>
          </cell>
          <cell r="F55">
            <v>-0.38300000000000001</v>
          </cell>
          <cell r="G55">
            <v>-0.28567453999999998</v>
          </cell>
          <cell r="H55">
            <v>-1.89777855</v>
          </cell>
          <cell r="I55">
            <v>-2.0895062300000005</v>
          </cell>
          <cell r="J55">
            <v>-6.4820997099999982</v>
          </cell>
          <cell r="K55">
            <v>3.3975077599999999</v>
          </cell>
          <cell r="L55">
            <v>1.2943379500000001</v>
          </cell>
          <cell r="M55">
            <v>0</v>
          </cell>
        </row>
        <row r="57">
          <cell r="E57">
            <v>0.5</v>
          </cell>
          <cell r="F57">
            <v>0.5</v>
          </cell>
          <cell r="G57">
            <v>0.5</v>
          </cell>
          <cell r="H57">
            <v>0.5</v>
          </cell>
          <cell r="I57">
            <v>0.34</v>
          </cell>
          <cell r="J57">
            <v>0.35</v>
          </cell>
          <cell r="K57">
            <v>0.67</v>
          </cell>
          <cell r="L57">
            <v>0</v>
          </cell>
          <cell r="M57">
            <v>0</v>
          </cell>
        </row>
        <row r="60">
          <cell r="F60">
            <v>86.772999999999996</v>
          </cell>
          <cell r="G60">
            <v>80.920781000000005</v>
          </cell>
          <cell r="H60">
            <v>82.731136960000001</v>
          </cell>
          <cell r="I60">
            <v>83.404192960000003</v>
          </cell>
          <cell r="J60">
            <v>115.66811</v>
          </cell>
          <cell r="K60">
            <v>119.06063</v>
          </cell>
          <cell r="L60">
            <v>0</v>
          </cell>
          <cell r="M60">
            <v>0</v>
          </cell>
        </row>
        <row r="61">
          <cell r="D61">
            <v>0</v>
          </cell>
          <cell r="E61">
            <v>0</v>
          </cell>
          <cell r="F61">
            <v>16.687000000000001</v>
          </cell>
          <cell r="G61">
            <v>17.610700000000001</v>
          </cell>
          <cell r="H61">
            <v>18.150700000000001</v>
          </cell>
          <cell r="I61">
            <v>15.386900000000001</v>
          </cell>
          <cell r="J61">
            <v>20.033000000000001</v>
          </cell>
          <cell r="K61">
            <v>20.948799999999999</v>
          </cell>
          <cell r="L61">
            <v>0</v>
          </cell>
          <cell r="M61">
            <v>0</v>
          </cell>
        </row>
        <row r="62">
          <cell r="E62">
            <v>0.124</v>
          </cell>
          <cell r="F62">
            <v>1.0999999999999999E-2</v>
          </cell>
          <cell r="G62">
            <v>8.0146729999999999E-2</v>
          </cell>
          <cell r="H62">
            <v>0</v>
          </cell>
          <cell r="I62">
            <v>0.60954520999999995</v>
          </cell>
          <cell r="J62">
            <v>0.31993953000000003</v>
          </cell>
          <cell r="K62">
            <v>1.3765156199999999</v>
          </cell>
          <cell r="L62">
            <v>0</v>
          </cell>
          <cell r="M62">
            <v>0</v>
          </cell>
        </row>
        <row r="63">
          <cell r="D63">
            <v>0</v>
          </cell>
          <cell r="E63">
            <v>0</v>
          </cell>
          <cell r="F63">
            <v>12.663</v>
          </cell>
          <cell r="G63">
            <v>11.88914035</v>
          </cell>
          <cell r="H63">
            <v>10.049648400000001</v>
          </cell>
          <cell r="I63">
            <v>10.981934020000001</v>
          </cell>
          <cell r="J63">
            <v>5.6481040199999999</v>
          </cell>
          <cell r="K63">
            <v>8.1413806799999993</v>
          </cell>
          <cell r="L63">
            <v>0</v>
          </cell>
          <cell r="M63">
            <v>0</v>
          </cell>
        </row>
        <row r="64">
          <cell r="D64">
            <v>0</v>
          </cell>
          <cell r="E64">
            <v>0</v>
          </cell>
          <cell r="F64">
            <v>2.5659999999999998</v>
          </cell>
          <cell r="G64">
            <v>3.1656612800000001</v>
          </cell>
          <cell r="H64">
            <v>26.490020950000002</v>
          </cell>
          <cell r="I64">
            <v>13.08643953</v>
          </cell>
          <cell r="J64">
            <v>0.69965599999999994</v>
          </cell>
          <cell r="K64">
            <v>43.48776058</v>
          </cell>
          <cell r="L64">
            <v>0</v>
          </cell>
          <cell r="M64">
            <v>0</v>
          </cell>
        </row>
        <row r="65">
          <cell r="D65">
            <v>0</v>
          </cell>
          <cell r="E65">
            <v>0</v>
          </cell>
          <cell r="F65">
            <v>271.274</v>
          </cell>
          <cell r="G65">
            <v>312.17914780000001</v>
          </cell>
          <cell r="H65">
            <v>295.66455672000001</v>
          </cell>
          <cell r="I65">
            <v>294.62336268285998</v>
          </cell>
          <cell r="J65">
            <v>320.96520035999998</v>
          </cell>
          <cell r="K65">
            <v>349.96085314999999</v>
          </cell>
          <cell r="L65">
            <v>0</v>
          </cell>
          <cell r="M65">
            <v>0</v>
          </cell>
        </row>
        <row r="66">
          <cell r="D66">
            <v>0</v>
          </cell>
          <cell r="E66">
            <v>0</v>
          </cell>
          <cell r="F66">
            <v>172.46</v>
          </cell>
          <cell r="G66">
            <v>213.95951769999999</v>
          </cell>
          <cell r="H66">
            <v>338.20730220000002</v>
          </cell>
          <cell r="I66">
            <v>322.83631648970299</v>
          </cell>
          <cell r="J66">
            <v>301.36826292000001</v>
          </cell>
          <cell r="K66">
            <v>366.41088400000001</v>
          </cell>
          <cell r="L66">
            <v>0</v>
          </cell>
          <cell r="M66">
            <v>0</v>
          </cell>
        </row>
        <row r="67">
          <cell r="D67">
            <v>0</v>
          </cell>
          <cell r="E67">
            <v>0</v>
          </cell>
          <cell r="F67">
            <v>105.429</v>
          </cell>
          <cell r="G67">
            <v>166.85828409999999</v>
          </cell>
          <cell r="H67">
            <v>231.37380934000001</v>
          </cell>
          <cell r="I67">
            <v>253.11297273</v>
          </cell>
          <cell r="J67">
            <v>265.53230083</v>
          </cell>
          <cell r="K67">
            <v>306.47826020999997</v>
          </cell>
          <cell r="L67">
            <v>0</v>
          </cell>
          <cell r="M67">
            <v>0</v>
          </cell>
        </row>
        <row r="68">
          <cell r="D68">
            <v>0</v>
          </cell>
          <cell r="E68">
            <v>0</v>
          </cell>
          <cell r="F68">
            <v>0.58599999999999997</v>
          </cell>
          <cell r="G68">
            <v>0.63683741999999999</v>
          </cell>
          <cell r="H68">
            <v>0.6231344860000001</v>
          </cell>
          <cell r="I68">
            <v>0.49429468999999998</v>
          </cell>
          <cell r="J68">
            <v>0.52631649000000003</v>
          </cell>
          <cell r="K68">
            <v>0.58447148999999998</v>
          </cell>
          <cell r="L68">
            <v>0</v>
          </cell>
          <cell r="M68">
            <v>0</v>
          </cell>
        </row>
        <row r="73">
          <cell r="F73">
            <v>0</v>
          </cell>
          <cell r="G73">
            <v>2</v>
          </cell>
          <cell r="H73">
            <v>0</v>
          </cell>
          <cell r="I73">
            <v>0</v>
          </cell>
          <cell r="J73">
            <v>0</v>
          </cell>
          <cell r="K73">
            <v>0</v>
          </cell>
          <cell r="L73">
            <v>0</v>
          </cell>
          <cell r="M73">
            <v>0</v>
          </cell>
        </row>
        <row r="80">
          <cell r="D80">
            <v>0</v>
          </cell>
          <cell r="E80">
            <v>0</v>
          </cell>
          <cell r="F80">
            <v>135</v>
          </cell>
          <cell r="G80">
            <v>8.7000000000000011</v>
          </cell>
          <cell r="H80">
            <v>4.5</v>
          </cell>
          <cell r="I80">
            <v>6.7999999999999972</v>
          </cell>
          <cell r="J80">
            <v>39.699999999999996</v>
          </cell>
          <cell r="K80">
            <v>12.000000000000004</v>
          </cell>
          <cell r="L80">
            <v>0</v>
          </cell>
          <cell r="M80">
            <v>0</v>
          </cell>
        </row>
        <row r="83">
          <cell r="D83">
            <v>0</v>
          </cell>
          <cell r="E83">
            <v>0</v>
          </cell>
          <cell r="F83">
            <v>7.5330000000000004</v>
          </cell>
          <cell r="G83">
            <v>7.5330000000000004</v>
          </cell>
          <cell r="H83">
            <v>7.5330000000000004</v>
          </cell>
          <cell r="I83">
            <v>7.6609999999999996</v>
          </cell>
          <cell r="J83">
            <v>7.883</v>
          </cell>
          <cell r="K83">
            <v>7.9189999999999996</v>
          </cell>
          <cell r="L83">
            <v>0</v>
          </cell>
          <cell r="M83">
            <v>0</v>
          </cell>
        </row>
        <row r="84">
          <cell r="F84">
            <v>2.759903</v>
          </cell>
          <cell r="G84">
            <v>3.5</v>
          </cell>
          <cell r="H84">
            <v>3.81</v>
          </cell>
          <cell r="I84">
            <v>5.05</v>
          </cell>
          <cell r="J84">
            <v>1.78</v>
          </cell>
          <cell r="K84">
            <v>0</v>
          </cell>
          <cell r="L84">
            <v>0</v>
          </cell>
          <cell r="M84">
            <v>0</v>
          </cell>
        </row>
        <row r="85">
          <cell r="D85">
            <v>0</v>
          </cell>
          <cell r="E85">
            <v>0</v>
          </cell>
          <cell r="F85">
            <v>7.4089999999999998</v>
          </cell>
          <cell r="G85">
            <v>7.4009999999999998</v>
          </cell>
          <cell r="H85">
            <v>7.5380000000000003</v>
          </cell>
          <cell r="I85">
            <v>7.41</v>
          </cell>
          <cell r="J85">
            <v>7.7430000000000003</v>
          </cell>
          <cell r="K85">
            <v>7.9240000000000004</v>
          </cell>
          <cell r="L85">
            <v>0</v>
          </cell>
          <cell r="M85">
            <v>0</v>
          </cell>
        </row>
        <row r="87">
          <cell r="F87">
            <v>0.23</v>
          </cell>
          <cell r="G87">
            <v>0.21</v>
          </cell>
          <cell r="H87">
            <v>0.2</v>
          </cell>
          <cell r="I87">
            <v>0.2</v>
          </cell>
          <cell r="J87">
            <v>0.19</v>
          </cell>
          <cell r="K87">
            <v>0.19</v>
          </cell>
          <cell r="L87">
            <v>0.19</v>
          </cell>
          <cell r="M87">
            <v>0.17</v>
          </cell>
        </row>
        <row r="91">
          <cell r="E91">
            <v>12001.047795</v>
          </cell>
        </row>
        <row r="92">
          <cell r="D92">
            <v>0</v>
          </cell>
          <cell r="E92">
            <v>0</v>
          </cell>
          <cell r="F92">
            <v>84.281512499999991</v>
          </cell>
          <cell r="G92">
            <v>122.60346249999995</v>
          </cell>
          <cell r="H92">
            <v>82.249237500000035</v>
          </cell>
          <cell r="I92">
            <v>94.434437499999987</v>
          </cell>
          <cell r="J92">
            <v>211.62173749999994</v>
          </cell>
          <cell r="K92">
            <v>63.654149999999973</v>
          </cell>
          <cell r="L92">
            <v>0</v>
          </cell>
          <cell r="M92">
            <v>0</v>
          </cell>
        </row>
        <row r="93">
          <cell r="F93">
            <v>0</v>
          </cell>
          <cell r="G93">
            <v>124.22605000000001</v>
          </cell>
          <cell r="H93">
            <v>190.37189999999993</v>
          </cell>
          <cell r="I93">
            <v>193.70265000000018</v>
          </cell>
          <cell r="J93">
            <v>136.55895000000004</v>
          </cell>
          <cell r="K93">
            <v>241.48649999999998</v>
          </cell>
          <cell r="L93">
            <v>0</v>
          </cell>
          <cell r="M93">
            <v>0</v>
          </cell>
        </row>
        <row r="94">
          <cell r="D94">
            <v>0</v>
          </cell>
          <cell r="E94">
            <v>0</v>
          </cell>
          <cell r="F94">
            <v>33.494175000000006</v>
          </cell>
          <cell r="G94">
            <v>43.39920750000001</v>
          </cell>
          <cell r="H94">
            <v>10.493999999999998</v>
          </cell>
          <cell r="I94">
            <v>116.90497500000001</v>
          </cell>
          <cell r="J94">
            <v>52.600350000000006</v>
          </cell>
          <cell r="K94">
            <v>21.678525000000004</v>
          </cell>
          <cell r="L94">
            <v>0</v>
          </cell>
          <cell r="M94">
            <v>0</v>
          </cell>
        </row>
        <row r="95">
          <cell r="F95">
            <v>0</v>
          </cell>
          <cell r="G95">
            <v>49.988399999999999</v>
          </cell>
          <cell r="H95">
            <v>58.469565000000003</v>
          </cell>
          <cell r="I95">
            <v>26.500319999999999</v>
          </cell>
          <cell r="J95">
            <v>214.59916500000003</v>
          </cell>
          <cell r="K95">
            <v>88.567050000000023</v>
          </cell>
          <cell r="L95">
            <v>0</v>
          </cell>
          <cell r="M95">
            <v>0</v>
          </cell>
        </row>
        <row r="96">
          <cell r="D96">
            <v>0</v>
          </cell>
          <cell r="E96">
            <v>0</v>
          </cell>
          <cell r="F96">
            <v>10110.16</v>
          </cell>
          <cell r="G96">
            <v>9544.2800000000007</v>
          </cell>
          <cell r="H96">
            <v>9743.8340000000007</v>
          </cell>
          <cell r="I96">
            <v>11000.049000000003</v>
          </cell>
          <cell r="J96">
            <v>9617</v>
          </cell>
          <cell r="K96">
            <v>11934.811</v>
          </cell>
          <cell r="L96">
            <v>0</v>
          </cell>
          <cell r="M96">
            <v>0</v>
          </cell>
        </row>
        <row r="97">
          <cell r="D97">
            <v>0</v>
          </cell>
          <cell r="E97">
            <v>0</v>
          </cell>
          <cell r="F97">
            <v>50</v>
          </cell>
          <cell r="G97">
            <v>51</v>
          </cell>
          <cell r="H97">
            <v>52</v>
          </cell>
          <cell r="I97">
            <v>53</v>
          </cell>
          <cell r="J97">
            <v>54</v>
          </cell>
          <cell r="K97">
            <v>55</v>
          </cell>
          <cell r="L97">
            <v>56</v>
          </cell>
          <cell r="M97">
            <v>57</v>
          </cell>
        </row>
        <row r="100">
          <cell r="F100">
            <v>6.5880000000000001</v>
          </cell>
          <cell r="G100">
            <v>9.9161124049999998</v>
          </cell>
          <cell r="H100">
            <v>9.6420139999999943</v>
          </cell>
          <cell r="I100">
            <v>6.5580606499999998</v>
          </cell>
          <cell r="J100">
            <v>6.2363435999999997</v>
          </cell>
          <cell r="K100">
            <v>10.76899536</v>
          </cell>
          <cell r="L100">
            <v>0</v>
          </cell>
          <cell r="M100">
            <v>0</v>
          </cell>
        </row>
        <row r="101">
          <cell r="F101">
            <v>0.97499999999999998</v>
          </cell>
          <cell r="G101">
            <v>2.407645</v>
          </cell>
          <cell r="H101">
            <v>2.2890079999999999</v>
          </cell>
          <cell r="I101">
            <v>1.27138879</v>
          </cell>
          <cell r="J101">
            <v>0.88531216000000001</v>
          </cell>
          <cell r="K101">
            <v>1.6457414799999999</v>
          </cell>
          <cell r="L101">
            <v>0</v>
          </cell>
          <cell r="M101">
            <v>0</v>
          </cell>
        </row>
        <row r="102">
          <cell r="F102">
            <v>0.16900000000000001</v>
          </cell>
          <cell r="G102">
            <v>0.17373109</v>
          </cell>
          <cell r="H102">
            <v>0.17361299999999999</v>
          </cell>
          <cell r="I102">
            <v>0.17093721999999997</v>
          </cell>
          <cell r="J102">
            <v>0</v>
          </cell>
          <cell r="K102">
            <v>0</v>
          </cell>
          <cell r="L102">
            <v>0</v>
          </cell>
          <cell r="M102">
            <v>0</v>
          </cell>
        </row>
        <row r="103">
          <cell r="F103">
            <v>0</v>
          </cell>
          <cell r="G103">
            <v>0</v>
          </cell>
          <cell r="H103">
            <v>0</v>
          </cell>
          <cell r="I103">
            <v>0</v>
          </cell>
          <cell r="J103">
            <v>0</v>
          </cell>
          <cell r="K103">
            <v>0</v>
          </cell>
          <cell r="L103">
            <v>0</v>
          </cell>
          <cell r="M103">
            <v>0</v>
          </cell>
        </row>
        <row r="104">
          <cell r="F104">
            <v>0</v>
          </cell>
          <cell r="G104">
            <v>17.849214</v>
          </cell>
          <cell r="H104">
            <v>18.82390994</v>
          </cell>
          <cell r="I104">
            <v>44.854879889999999</v>
          </cell>
          <cell r="J104">
            <v>32.071100479999998</v>
          </cell>
          <cell r="K104">
            <v>32.664404039999994</v>
          </cell>
          <cell r="L104">
            <v>0</v>
          </cell>
          <cell r="M104">
            <v>0</v>
          </cell>
        </row>
        <row r="109">
          <cell r="E109">
            <v>0</v>
          </cell>
          <cell r="F109">
            <v>0</v>
          </cell>
          <cell r="G109">
            <v>0</v>
          </cell>
          <cell r="H109">
            <v>0</v>
          </cell>
          <cell r="I109">
            <v>0</v>
          </cell>
          <cell r="J109">
            <v>0</v>
          </cell>
          <cell r="K109">
            <v>0</v>
          </cell>
          <cell r="L109">
            <v>0</v>
          </cell>
          <cell r="M109">
            <v>0</v>
          </cell>
        </row>
        <row r="110">
          <cell r="E110">
            <v>0</v>
          </cell>
          <cell r="F110">
            <v>0</v>
          </cell>
          <cell r="G110">
            <v>0</v>
          </cell>
          <cell r="H110">
            <v>0</v>
          </cell>
          <cell r="I110">
            <v>0</v>
          </cell>
          <cell r="J110">
            <v>0</v>
          </cell>
          <cell r="K110">
            <v>0</v>
          </cell>
          <cell r="L110">
            <v>0</v>
          </cell>
          <cell r="M110">
            <v>0</v>
          </cell>
        </row>
        <row r="111">
          <cell r="D111">
            <v>0</v>
          </cell>
          <cell r="E111">
            <v>0</v>
          </cell>
          <cell r="F111">
            <v>0</v>
          </cell>
          <cell r="G111">
            <v>0</v>
          </cell>
          <cell r="H111">
            <v>105.983</v>
          </cell>
          <cell r="I111">
            <v>105.983</v>
          </cell>
          <cell r="J111">
            <v>105.983</v>
          </cell>
          <cell r="K111">
            <v>105.983</v>
          </cell>
          <cell r="L111">
            <v>0</v>
          </cell>
          <cell r="M111">
            <v>0</v>
          </cell>
        </row>
        <row r="112">
          <cell r="E112">
            <v>0</v>
          </cell>
          <cell r="F112">
            <v>0</v>
          </cell>
          <cell r="G112">
            <v>0</v>
          </cell>
          <cell r="H112">
            <v>0</v>
          </cell>
          <cell r="I112">
            <v>0</v>
          </cell>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8">
          <cell r="F118">
            <v>0</v>
          </cell>
          <cell r="G118">
            <v>0</v>
          </cell>
          <cell r="H118">
            <v>0</v>
          </cell>
          <cell r="I118">
            <v>-7.4</v>
          </cell>
          <cell r="J118">
            <v>0</v>
          </cell>
          <cell r="K118">
            <v>0</v>
          </cell>
          <cell r="L118">
            <v>0</v>
          </cell>
          <cell r="M118">
            <v>0</v>
          </cell>
        </row>
        <row r="121">
          <cell r="F121">
            <v>0</v>
          </cell>
          <cell r="G121">
            <v>0</v>
          </cell>
          <cell r="H121">
            <v>0</v>
          </cell>
          <cell r="I121">
            <v>0</v>
          </cell>
          <cell r="J121">
            <v>1.72</v>
          </cell>
          <cell r="K121">
            <v>2.125</v>
          </cell>
          <cell r="L121">
            <v>0</v>
          </cell>
          <cell r="M121">
            <v>0</v>
          </cell>
        </row>
        <row r="122">
          <cell r="E122">
            <v>0</v>
          </cell>
          <cell r="F122">
            <v>0</v>
          </cell>
          <cell r="G122">
            <v>0</v>
          </cell>
          <cell r="H122">
            <v>0</v>
          </cell>
          <cell r="I122">
            <v>0.125</v>
          </cell>
          <cell r="J122">
            <v>7.4999999999999997E-2</v>
          </cell>
          <cell r="K122">
            <v>0</v>
          </cell>
          <cell r="L122">
            <v>0</v>
          </cell>
          <cell r="M122">
            <v>0</v>
          </cell>
        </row>
        <row r="123">
          <cell r="F123">
            <v>0</v>
          </cell>
          <cell r="G123">
            <v>0</v>
          </cell>
          <cell r="H123">
            <v>0</v>
          </cell>
          <cell r="I123">
            <v>0</v>
          </cell>
          <cell r="J123">
            <v>49.4</v>
          </cell>
          <cell r="K123">
            <v>47.5</v>
          </cell>
          <cell r="L123">
            <v>0</v>
          </cell>
          <cell r="M123">
            <v>0</v>
          </cell>
        </row>
        <row r="125">
          <cell r="F125">
            <v>0</v>
          </cell>
          <cell r="G125">
            <v>0</v>
          </cell>
          <cell r="H125">
            <v>0</v>
          </cell>
          <cell r="I125">
            <v>0</v>
          </cell>
          <cell r="J125">
            <v>49.9</v>
          </cell>
          <cell r="K125">
            <v>45.6</v>
          </cell>
          <cell r="L125">
            <v>0</v>
          </cell>
          <cell r="M125">
            <v>0</v>
          </cell>
        </row>
        <row r="126">
          <cell r="F126">
            <v>0</v>
          </cell>
          <cell r="G126">
            <v>0</v>
          </cell>
          <cell r="H126">
            <v>0</v>
          </cell>
          <cell r="I126">
            <v>0</v>
          </cell>
          <cell r="J126">
            <v>8.5</v>
          </cell>
          <cell r="K126">
            <v>0</v>
          </cell>
          <cell r="L126">
            <v>0</v>
          </cell>
          <cell r="M126">
            <v>0</v>
          </cell>
        </row>
        <row r="127">
          <cell r="F127">
            <v>0</v>
          </cell>
          <cell r="G127">
            <v>0</v>
          </cell>
          <cell r="H127">
            <v>0</v>
          </cell>
          <cell r="I127">
            <v>0</v>
          </cell>
          <cell r="J127">
            <v>1.51</v>
          </cell>
          <cell r="K127">
            <v>0</v>
          </cell>
          <cell r="L127">
            <v>0</v>
          </cell>
          <cell r="M127">
            <v>0</v>
          </cell>
        </row>
        <row r="128">
          <cell r="F128">
            <v>0</v>
          </cell>
          <cell r="G128">
            <v>0</v>
          </cell>
          <cell r="H128">
            <v>7.5</v>
          </cell>
          <cell r="I128">
            <v>7.3</v>
          </cell>
          <cell r="J128">
            <v>6.82</v>
          </cell>
          <cell r="K128">
            <v>0</v>
          </cell>
          <cell r="L128">
            <v>0</v>
          </cell>
          <cell r="M128">
            <v>0</v>
          </cell>
        </row>
        <row r="129">
          <cell r="F129">
            <v>0</v>
          </cell>
          <cell r="G129">
            <v>0</v>
          </cell>
          <cell r="H129">
            <v>1.1000000000000001</v>
          </cell>
          <cell r="I129">
            <v>0</v>
          </cell>
          <cell r="J129">
            <v>0</v>
          </cell>
          <cell r="K129">
            <v>0</v>
          </cell>
          <cell r="L129">
            <v>0</v>
          </cell>
          <cell r="M129">
            <v>0</v>
          </cell>
        </row>
      </sheetData>
      <sheetData sheetId="5">
        <row r="12">
          <cell r="F12">
            <v>1561.072803</v>
          </cell>
          <cell r="G12">
            <v>1732.7426765239791</v>
          </cell>
          <cell r="H12">
            <v>1676.4597606148129</v>
          </cell>
          <cell r="I12">
            <v>1684.3452532696908</v>
          </cell>
          <cell r="J12">
            <v>1614.4784027473279</v>
          </cell>
          <cell r="K12">
            <v>1670.543513324749</v>
          </cell>
          <cell r="L12">
            <v>1643.8476679442244</v>
          </cell>
          <cell r="M12">
            <v>2062.1115958614955</v>
          </cell>
        </row>
        <row r="28">
          <cell r="E28">
            <v>1.1344000000000001</v>
          </cell>
          <cell r="F28">
            <v>1.163</v>
          </cell>
          <cell r="G28">
            <v>1.2050000000000001</v>
          </cell>
          <cell r="H28">
            <v>1.2270000000000001</v>
          </cell>
          <cell r="I28">
            <v>1.2330000000000001</v>
          </cell>
          <cell r="J28">
            <v>1.2709999999999999</v>
          </cell>
          <cell r="K28">
            <v>1.3140000000000001</v>
          </cell>
          <cell r="L28">
            <v>1.3580000000000001</v>
          </cell>
          <cell r="M28">
            <v>1.3129999999999999</v>
          </cell>
        </row>
        <row r="38">
          <cell r="F38">
            <v>0</v>
          </cell>
          <cell r="G38">
            <v>-0.46827259420819323</v>
          </cell>
          <cell r="H38">
            <v>5.1148733617056434</v>
          </cell>
          <cell r="I38">
            <v>-19.932455580137159</v>
          </cell>
          <cell r="J38">
            <v>-31.399354250725473</v>
          </cell>
          <cell r="K38">
            <v>-6.0849046234786668</v>
          </cell>
          <cell r="L38">
            <v>3.2636553344801986</v>
          </cell>
          <cell r="M38">
            <v>-1.0496543324481777</v>
          </cell>
        </row>
        <row r="75">
          <cell r="E75">
            <v>1212.1752933709447</v>
          </cell>
          <cell r="F75">
            <v>1366.7208189107612</v>
          </cell>
          <cell r="G75">
            <v>1451.3551707786312</v>
          </cell>
          <cell r="H75">
            <v>1388.3263416987168</v>
          </cell>
          <cell r="I75">
            <v>1376.9352679905573</v>
          </cell>
          <cell r="J75">
            <v>1280.4436472412426</v>
          </cell>
          <cell r="K75">
            <v>1277.9784004186281</v>
          </cell>
          <cell r="L75">
            <v>1241.0199785039413</v>
          </cell>
          <cell r="M75">
            <v>1602.2887499216413</v>
          </cell>
        </row>
      </sheetData>
      <sheetData sheetId="6">
        <row r="9">
          <cell r="F9">
            <v>0</v>
          </cell>
          <cell r="G9">
            <v>0</v>
          </cell>
          <cell r="H9">
            <v>1.2092384119973343</v>
          </cell>
          <cell r="I9">
            <v>1.5001179260431778</v>
          </cell>
          <cell r="J9">
            <v>2.6894278366800055</v>
          </cell>
          <cell r="K9">
            <v>1.4770934791966908</v>
          </cell>
          <cell r="L9">
            <v>35.144594296242758</v>
          </cell>
          <cell r="M9">
            <v>33.694730239529093</v>
          </cell>
        </row>
        <row r="10">
          <cell r="F10">
            <v>0</v>
          </cell>
          <cell r="G10">
            <v>0</v>
          </cell>
          <cell r="H10">
            <v>2.0163390911359582</v>
          </cell>
          <cell r="I10">
            <v>2.6933961403912288</v>
          </cell>
          <cell r="J10">
            <v>3.1876952800523406</v>
          </cell>
          <cell r="K10">
            <v>-0.37643285484298472</v>
          </cell>
          <cell r="L10">
            <v>4.3075663415436258</v>
          </cell>
          <cell r="M10">
            <v>4.4757384877910997</v>
          </cell>
        </row>
        <row r="20">
          <cell r="F20">
            <v>552.31499999999994</v>
          </cell>
          <cell r="G20">
            <v>696.94375352427153</v>
          </cell>
          <cell r="H20">
            <v>899.41640542493803</v>
          </cell>
          <cell r="I20">
            <v>891.11192230614779</v>
          </cell>
          <cell r="J20">
            <v>895.46748287238074</v>
          </cell>
          <cell r="K20">
            <v>1063.3055638182047</v>
          </cell>
          <cell r="L20">
            <v>34.578651718899131</v>
          </cell>
          <cell r="M20">
            <v>37.107035799925157</v>
          </cell>
        </row>
        <row r="31">
          <cell r="F31">
            <v>0</v>
          </cell>
          <cell r="G31">
            <v>0</v>
          </cell>
          <cell r="H31">
            <v>1.2092384119973343</v>
          </cell>
          <cell r="I31">
            <v>1.5001179260431778</v>
          </cell>
          <cell r="J31">
            <v>2.6894278366800055</v>
          </cell>
          <cell r="K31">
            <v>1.4770934791966908</v>
          </cell>
          <cell r="L31">
            <v>35.144594296242758</v>
          </cell>
          <cell r="M31">
            <v>33.694730239529093</v>
          </cell>
        </row>
        <row r="42">
          <cell r="F42">
            <v>0</v>
          </cell>
          <cell r="G42">
            <v>0</v>
          </cell>
          <cell r="H42">
            <v>2.0163390911359582</v>
          </cell>
          <cell r="I42">
            <v>2.6933961403912288</v>
          </cell>
          <cell r="J42">
            <v>3.1876952800523406</v>
          </cell>
          <cell r="K42">
            <v>-0.37643285484298472</v>
          </cell>
          <cell r="L42">
            <v>4.3075663415436258</v>
          </cell>
          <cell r="M42">
            <v>4.4757384877910997</v>
          </cell>
        </row>
        <row r="52">
          <cell r="F52">
            <v>0</v>
          </cell>
          <cell r="G52">
            <v>0.14430522427160497</v>
          </cell>
          <cell r="H52">
            <v>1.2627934836384575E-2</v>
          </cell>
          <cell r="I52">
            <v>9.0478361183892353E-2</v>
          </cell>
          <cell r="J52">
            <v>0</v>
          </cell>
          <cell r="K52">
            <v>0.70789938530033258</v>
          </cell>
          <cell r="L52">
            <v>0.36913925875338893</v>
          </cell>
          <cell r="M52">
            <v>1.4844605444453676</v>
          </cell>
        </row>
        <row r="63">
          <cell r="F63">
            <v>0</v>
          </cell>
          <cell r="G63">
            <v>0</v>
          </cell>
          <cell r="H63">
            <v>3.8193762909683171</v>
          </cell>
          <cell r="I63">
            <v>2.6745437559665035</v>
          </cell>
          <cell r="J63">
            <v>0.49862315564851811</v>
          </cell>
          <cell r="K63">
            <v>1.3447743785507609</v>
          </cell>
          <cell r="L63">
            <v>-5.2426481776406417</v>
          </cell>
          <cell r="M63">
            <v>-2.5478934718404038</v>
          </cell>
        </row>
      </sheetData>
      <sheetData sheetId="7">
        <row r="13">
          <cell r="F13">
            <v>12.431059177215189</v>
          </cell>
          <cell r="G13">
            <v>0</v>
          </cell>
          <cell r="H13">
            <v>10.590324091942172</v>
          </cell>
          <cell r="I13">
            <v>15.883976054843176</v>
          </cell>
          <cell r="J13">
            <v>15.194801583979221</v>
          </cell>
          <cell r="K13">
            <v>15.265820923667457</v>
          </cell>
          <cell r="L13">
            <v>16.169341369671354</v>
          </cell>
          <cell r="M13">
            <v>13.757214455186547</v>
          </cell>
        </row>
        <row r="32">
          <cell r="F32">
            <v>12.431059177215189</v>
          </cell>
          <cell r="H32">
            <v>2.362645525801367</v>
          </cell>
          <cell r="I32">
            <v>3.92050095236202</v>
          </cell>
          <cell r="J32">
            <v>4.0374526456863435</v>
          </cell>
          <cell r="K32">
            <v>4.135363525320833</v>
          </cell>
          <cell r="L32">
            <v>3.7617319239425644</v>
          </cell>
          <cell r="M32">
            <v>3.9869521298930986</v>
          </cell>
        </row>
        <row r="63">
          <cell r="F63">
            <v>0</v>
          </cell>
          <cell r="G63">
            <v>0</v>
          </cell>
          <cell r="H63">
            <v>6.3347052833675734</v>
          </cell>
          <cell r="I63">
            <v>7.4065300757614221</v>
          </cell>
          <cell r="J63">
            <v>8.6050749600685155</v>
          </cell>
          <cell r="K63">
            <v>9.699050486543598</v>
          </cell>
          <cell r="L63">
            <v>9.2905302244425805</v>
          </cell>
          <cell r="M63">
            <v>9.170717469492887</v>
          </cell>
        </row>
        <row r="80">
          <cell r="F80">
            <v>3.5119271857553769</v>
          </cell>
          <cell r="G80">
            <v>3.8330165845017934</v>
          </cell>
          <cell r="H80">
            <v>4.7232505898537172</v>
          </cell>
          <cell r="I80">
            <v>4.5824718046768496</v>
          </cell>
          <cell r="J80">
            <v>7.4165101626205372</v>
          </cell>
          <cell r="K80">
            <v>9.1096825960990238</v>
          </cell>
          <cell r="L80">
            <v>-16.438476679442246</v>
          </cell>
          <cell r="M80">
            <v>-20.621115958614954</v>
          </cell>
        </row>
        <row r="123">
          <cell r="E123">
            <v>0</v>
          </cell>
          <cell r="F123">
            <v>0</v>
          </cell>
          <cell r="G123">
            <v>0</v>
          </cell>
          <cell r="H123">
            <v>1.8929732827732317</v>
          </cell>
          <cell r="I123">
            <v>2.5368950267197343</v>
          </cell>
          <cell r="J123">
            <v>2.5522739782243624</v>
          </cell>
          <cell r="K123">
            <v>1.4314069118030246</v>
          </cell>
          <cell r="L123">
            <v>3.1170792212862084</v>
          </cell>
          <cell r="M123">
            <v>0.59954485580056149</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0.56493975903614457</v>
          </cell>
        </row>
        <row r="140">
          <cell r="H140">
            <v>0</v>
          </cell>
          <cell r="I140">
            <v>2.0200499999999995</v>
          </cell>
          <cell r="J140">
            <v>0</v>
          </cell>
          <cell r="K140">
            <v>0</v>
          </cell>
          <cell r="L140">
            <v>0</v>
          </cell>
          <cell r="M140">
            <v>0</v>
          </cell>
        </row>
      </sheetData>
      <sheetData sheetId="8">
        <row r="9">
          <cell r="F9">
            <v>0</v>
          </cell>
          <cell r="G9">
            <v>17.849214</v>
          </cell>
          <cell r="H9">
            <v>18.82390994</v>
          </cell>
          <cell r="I9">
            <v>44.854879889999999</v>
          </cell>
          <cell r="J9">
            <v>32.071100479999998</v>
          </cell>
          <cell r="K9">
            <v>32.664404039999994</v>
          </cell>
          <cell r="L9">
            <v>0</v>
          </cell>
          <cell r="M9">
            <v>0</v>
          </cell>
        </row>
        <row r="16">
          <cell r="F16">
            <v>6.0812999999999997</v>
          </cell>
          <cell r="G16">
            <v>9.0808591454999998</v>
          </cell>
          <cell r="H16">
            <v>8.8340642999999943</v>
          </cell>
          <cell r="I16">
            <v>6.0560980830000002</v>
          </cell>
          <cell r="J16">
            <v>5.61270924</v>
          </cell>
          <cell r="K16">
            <v>9.6920958240000008</v>
          </cell>
          <cell r="L16">
            <v>0</v>
          </cell>
          <cell r="M16">
            <v>0</v>
          </cell>
        </row>
        <row r="26">
          <cell r="F26">
            <v>6.0812999999999997</v>
          </cell>
          <cell r="G26">
            <v>9.0808591454999998</v>
          </cell>
          <cell r="H26">
            <v>8.8340642999999943</v>
          </cell>
          <cell r="I26">
            <v>6.0560980830000002</v>
          </cell>
          <cell r="J26">
            <v>5.61270924</v>
          </cell>
          <cell r="K26">
            <v>9.6920958240000008</v>
          </cell>
          <cell r="L26">
            <v>0</v>
          </cell>
          <cell r="M26">
            <v>0</v>
          </cell>
        </row>
      </sheetData>
      <sheetData sheetId="9">
        <row r="17">
          <cell r="F17">
            <v>2.690385000000135</v>
          </cell>
          <cell r="G17">
            <v>0</v>
          </cell>
          <cell r="H17">
            <v>-56.398839529996579</v>
          </cell>
          <cell r="I17">
            <v>-104.52238234859047</v>
          </cell>
          <cell r="J17">
            <v>-97.531985470178981</v>
          </cell>
          <cell r="K17">
            <v>55.077720952905345</v>
          </cell>
          <cell r="L17">
            <v>-34.02820656820289</v>
          </cell>
          <cell r="M17">
            <v>2.7470177425231959</v>
          </cell>
        </row>
      </sheetData>
      <sheetData sheetId="10">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1">
        <row r="19">
          <cell r="F19">
            <v>2143.2472273932149</v>
          </cell>
          <cell r="G19">
            <v>2475.7148276937505</v>
          </cell>
          <cell r="H19">
            <v>2685.6617225936893</v>
          </cell>
          <cell r="I19">
            <v>2747.7450861862721</v>
          </cell>
          <cell r="J19">
            <v>2660.1052969872007</v>
          </cell>
          <cell r="K19">
            <v>2746.4983502254363</v>
          </cell>
          <cell r="L19">
            <v>1716.7304900118481</v>
          </cell>
          <cell r="M19">
            <v>2110.2288283740841</v>
          </cell>
        </row>
      </sheetData>
      <sheetData sheetId="12">
        <row r="13">
          <cell r="G13">
            <v>164.01416836000001</v>
          </cell>
        </row>
      </sheetData>
      <sheetData sheetId="13"/>
      <sheetData sheetId="14">
        <row r="27">
          <cell r="G27">
            <v>-3.9893144200247609E-2</v>
          </cell>
          <cell r="H27">
            <v>0.42654856661829127</v>
          </cell>
          <cell r="I27">
            <v>-1.8113784597047438</v>
          </cell>
          <cell r="J27">
            <v>-2.7317247502935995</v>
          </cell>
          <cell r="K27">
            <v>-0.56794503895226711</v>
          </cell>
          <cell r="L27">
            <v>0.32976036999645519</v>
          </cell>
          <cell r="M27">
            <v>-0.12073816840674122</v>
          </cell>
        </row>
        <row r="39">
          <cell r="F39">
            <v>113.976</v>
          </cell>
          <cell r="G39">
            <v>131.89310685579974</v>
          </cell>
          <cell r="H39">
            <v>120.78354856661829</v>
          </cell>
          <cell r="I39">
            <v>128.51862154029524</v>
          </cell>
          <cell r="J39">
            <v>129.37627524970637</v>
          </cell>
          <cell r="K39">
            <v>147.00150950650226</v>
          </cell>
          <cell r="L39">
            <v>222.17530582454191</v>
          </cell>
          <cell r="M39">
            <v>114014.3591507205</v>
          </cell>
        </row>
        <row r="60">
          <cell r="F60">
            <v>0</v>
          </cell>
          <cell r="G60">
            <v>0</v>
          </cell>
          <cell r="H60">
            <v>0</v>
          </cell>
          <cell r="I60">
            <v>0.125</v>
          </cell>
          <cell r="J60">
            <v>7.4999999999999997E-2</v>
          </cell>
          <cell r="K60">
            <v>-5.4545454545454612E-2</v>
          </cell>
          <cell r="L60">
            <v>0.11454545454545456</v>
          </cell>
          <cell r="M60">
            <v>113888.2888888889</v>
          </cell>
        </row>
        <row r="68">
          <cell r="F68">
            <v>0</v>
          </cell>
          <cell r="G68">
            <v>0</v>
          </cell>
          <cell r="H68">
            <v>0</v>
          </cell>
          <cell r="I68">
            <v>0</v>
          </cell>
          <cell r="J68">
            <v>0</v>
          </cell>
          <cell r="K68">
            <v>0</v>
          </cell>
          <cell r="L68">
            <v>0</v>
          </cell>
          <cell r="M68">
            <v>0</v>
          </cell>
        </row>
        <row r="82">
          <cell r="F82">
            <v>0</v>
          </cell>
          <cell r="G82">
            <v>0</v>
          </cell>
          <cell r="H82">
            <v>0</v>
          </cell>
          <cell r="I82">
            <v>0</v>
          </cell>
          <cell r="J82">
            <v>0</v>
          </cell>
          <cell r="K82">
            <v>0</v>
          </cell>
          <cell r="L82">
            <v>0</v>
          </cell>
          <cell r="M82">
            <v>113888.88888888891</v>
          </cell>
        </row>
        <row r="91">
          <cell r="F91">
            <v>0</v>
          </cell>
          <cell r="G91">
            <v>0</v>
          </cell>
          <cell r="H91">
            <v>0</v>
          </cell>
          <cell r="I91">
            <v>0</v>
          </cell>
          <cell r="J91">
            <v>0</v>
          </cell>
          <cell r="K91">
            <v>-5.4545454545454612E-2</v>
          </cell>
          <cell r="L91">
            <v>0.11454545454545456</v>
          </cell>
          <cell r="M91">
            <v>-0.6</v>
          </cell>
        </row>
      </sheetData>
      <sheetData sheetId="15">
        <row r="117">
          <cell r="V117">
            <v>0</v>
          </cell>
        </row>
      </sheetData>
      <sheetData sheetId="16">
        <row r="10">
          <cell r="L10">
            <v>29.960526479999999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drawing" Target="../drawings/drawing3.xml"/><Relationship Id="rId7" Type="http://schemas.openxmlformats.org/officeDocument/2006/relationships/oleObject" Target="../embeddings/oleObject2.bin"/><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0.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tabColor theme="5"/>
    <pageSetUpPr autoPageBreaks="0"/>
  </sheetPr>
  <dimension ref="A1:L38"/>
  <sheetViews>
    <sheetView showGridLines="0" topLeftCell="A11" workbookViewId="0">
      <selection activeCell="A26" sqref="A26:B26"/>
    </sheetView>
  </sheetViews>
  <sheetFormatPr defaultColWidth="0" defaultRowHeight="13.5" zeroHeight="1"/>
  <cols>
    <col min="1" max="1" width="9.23046875" customWidth="1"/>
    <col min="2" max="6" width="9.23046875" style="51" customWidth="1"/>
    <col min="7" max="11" width="9.23046875" customWidth="1"/>
    <col min="12" max="12" width="9" hidden="1" customWidth="1"/>
    <col min="13" max="16384" width="9.23046875" hidden="1"/>
  </cols>
  <sheetData>
    <row r="1" spans="1:11" s="426" customFormat="1" ht="56.9" customHeight="1"/>
    <row r="2" spans="1:11" ht="25">
      <c r="A2" s="1" t="s">
        <v>0</v>
      </c>
      <c r="B2" s="2"/>
      <c r="C2" s="2"/>
      <c r="D2" s="2"/>
      <c r="E2" s="3"/>
      <c r="F2" s="2"/>
      <c r="G2" s="2"/>
      <c r="H2" s="4"/>
      <c r="I2" s="2"/>
      <c r="J2" s="3"/>
      <c r="K2" s="2"/>
    </row>
    <row r="3" spans="1:11" ht="25">
      <c r="A3" s="4" t="str">
        <f>$E$14</f>
        <v>National Grid Electricity System Operator</v>
      </c>
      <c r="B3" s="2"/>
      <c r="C3" s="2"/>
      <c r="D3" s="5"/>
      <c r="E3" s="3"/>
      <c r="F3" s="2"/>
      <c r="G3" s="2"/>
      <c r="H3" s="2"/>
      <c r="I3" s="2"/>
      <c r="J3" s="2"/>
      <c r="K3" s="2"/>
    </row>
    <row r="4" spans="1:11" ht="25.5" thickBot="1">
      <c r="A4" s="27" t="str">
        <f>$E$18</f>
        <v>2022/23</v>
      </c>
      <c r="B4" s="27"/>
      <c r="C4" s="27"/>
      <c r="D4" s="27"/>
      <c r="E4" s="6"/>
      <c r="F4" s="7"/>
      <c r="G4" s="7"/>
      <c r="H4" s="7"/>
      <c r="I4" s="7"/>
      <c r="J4" s="7"/>
      <c r="K4" s="7"/>
    </row>
    <row r="5" spans="1:11" s="51" customFormat="1" ht="14">
      <c r="A5" s="64"/>
      <c r="B5" s="64"/>
      <c r="C5" s="64"/>
      <c r="D5" s="64"/>
      <c r="E5" s="64"/>
      <c r="F5" s="64"/>
      <c r="G5" s="64"/>
      <c r="H5" s="64"/>
      <c r="I5" s="64"/>
      <c r="J5" s="64"/>
      <c r="K5" s="64"/>
    </row>
    <row r="6" spans="1:11" s="51" customFormat="1" ht="14.5" thickBot="1">
      <c r="A6" s="64"/>
      <c r="B6" s="64"/>
      <c r="C6" s="64"/>
      <c r="D6" s="64"/>
      <c r="E6" s="64"/>
      <c r="F6" s="64"/>
      <c r="G6" s="64"/>
      <c r="H6" s="64"/>
      <c r="I6" s="64"/>
      <c r="J6" s="64"/>
      <c r="K6" s="64"/>
    </row>
    <row r="7" spans="1:11" s="51" customFormat="1" ht="14.5" thickTop="1">
      <c r="A7" s="64"/>
      <c r="B7" s="64"/>
      <c r="C7" s="9"/>
      <c r="D7" s="10"/>
      <c r="E7" s="10"/>
      <c r="F7" s="10"/>
      <c r="G7" s="10"/>
      <c r="H7" s="10"/>
      <c r="I7" s="11"/>
      <c r="J7" s="64"/>
      <c r="K7" s="64"/>
    </row>
    <row r="8" spans="1:11" s="51" customFormat="1" ht="23.15" customHeight="1">
      <c r="A8" s="64"/>
      <c r="B8" s="64"/>
      <c r="C8" s="432" t="s">
        <v>1</v>
      </c>
      <c r="D8" s="433"/>
      <c r="E8" s="433"/>
      <c r="F8" s="433"/>
      <c r="G8" s="433"/>
      <c r="H8" s="433"/>
      <c r="I8" s="434"/>
      <c r="J8" s="64"/>
      <c r="K8" s="64"/>
    </row>
    <row r="9" spans="1:11" s="51" customFormat="1" ht="14.15" customHeight="1">
      <c r="A9" s="64"/>
      <c r="B9" s="64"/>
      <c r="C9" s="432"/>
      <c r="D9" s="433"/>
      <c r="E9" s="433"/>
      <c r="F9" s="433"/>
      <c r="G9" s="433"/>
      <c r="H9" s="433"/>
      <c r="I9" s="434"/>
      <c r="J9" s="64"/>
      <c r="K9" s="64"/>
    </row>
    <row r="10" spans="1:11" s="51" customFormat="1" ht="14.15" customHeight="1">
      <c r="A10" s="64"/>
      <c r="B10" s="64"/>
      <c r="C10" s="432"/>
      <c r="D10" s="433"/>
      <c r="E10" s="433"/>
      <c r="F10" s="433"/>
      <c r="G10" s="433"/>
      <c r="H10" s="433"/>
      <c r="I10" s="434"/>
      <c r="J10" s="64"/>
      <c r="K10" s="64"/>
    </row>
    <row r="11" spans="1:11" s="51" customFormat="1" ht="14.15" customHeight="1">
      <c r="A11" s="64"/>
      <c r="B11" s="64"/>
      <c r="C11" s="129"/>
      <c r="D11" s="130"/>
      <c r="E11" s="130"/>
      <c r="F11" s="130"/>
      <c r="G11" s="130"/>
      <c r="H11" s="130"/>
      <c r="I11" s="131"/>
      <c r="J11" s="64"/>
      <c r="K11" s="64"/>
    </row>
    <row r="12" spans="1:11" s="51" customFormat="1" ht="14">
      <c r="A12" s="64"/>
      <c r="B12" s="64"/>
      <c r="C12" s="12"/>
      <c r="D12" s="13"/>
      <c r="E12" s="13"/>
      <c r="F12" s="15"/>
      <c r="G12" s="13"/>
      <c r="H12" s="13"/>
      <c r="I12" s="14"/>
      <c r="J12" s="64"/>
      <c r="K12" s="64"/>
    </row>
    <row r="13" spans="1:11" s="51" customFormat="1" ht="14">
      <c r="A13" s="64"/>
      <c r="B13" s="64"/>
      <c r="C13" s="12"/>
      <c r="D13" s="13"/>
      <c r="E13" s="13"/>
      <c r="F13" s="16"/>
      <c r="G13" s="13"/>
      <c r="H13" s="13"/>
      <c r="I13" s="14"/>
      <c r="J13" s="64"/>
      <c r="K13" s="64"/>
    </row>
    <row r="14" spans="1:11" s="51" customFormat="1" ht="14">
      <c r="A14" s="64"/>
      <c r="B14" s="64"/>
      <c r="C14" s="12"/>
      <c r="D14" s="17" t="s">
        <v>2</v>
      </c>
      <c r="E14" s="427" t="s">
        <v>3</v>
      </c>
      <c r="F14" s="427"/>
      <c r="G14" s="427"/>
      <c r="H14" s="427"/>
      <c r="I14" s="14"/>
      <c r="J14" s="64"/>
      <c r="K14" s="64"/>
    </row>
    <row r="15" spans="1:11" s="51" customFormat="1" ht="14">
      <c r="A15" s="64"/>
      <c r="B15" s="64"/>
      <c r="C15" s="12"/>
      <c r="D15" s="17"/>
      <c r="E15" s="13"/>
      <c r="F15" s="16"/>
      <c r="G15" s="13"/>
      <c r="H15" s="13"/>
      <c r="I15" s="14"/>
      <c r="J15" s="64"/>
      <c r="K15" s="64"/>
    </row>
    <row r="16" spans="1:11" s="51" customFormat="1" ht="14">
      <c r="A16" s="64"/>
      <c r="B16" s="64"/>
      <c r="C16" s="12"/>
      <c r="D16" s="17" t="s">
        <v>4</v>
      </c>
      <c r="E16" s="431" t="s">
        <v>5</v>
      </c>
      <c r="F16" s="431"/>
      <c r="G16" s="431"/>
      <c r="H16" s="431"/>
      <c r="I16" s="14"/>
      <c r="J16" s="64"/>
      <c r="K16" s="64"/>
    </row>
    <row r="17" spans="1:11" s="51" customFormat="1" ht="14">
      <c r="A17" s="64"/>
      <c r="B17" s="64"/>
      <c r="C17" s="12"/>
      <c r="D17" s="17"/>
      <c r="E17" s="13"/>
      <c r="F17" s="16"/>
      <c r="G17" s="13"/>
      <c r="H17" s="13"/>
      <c r="I17" s="14"/>
      <c r="J17" s="64"/>
      <c r="K17" s="64"/>
    </row>
    <row r="18" spans="1:11" s="51" customFormat="1" ht="14">
      <c r="A18" s="64"/>
      <c r="B18" s="64"/>
      <c r="C18" s="12"/>
      <c r="D18" s="17" t="s">
        <v>6</v>
      </c>
      <c r="E18" s="428" t="s">
        <v>7</v>
      </c>
      <c r="F18" s="428"/>
      <c r="G18" s="428"/>
      <c r="H18" s="428"/>
      <c r="I18" s="14"/>
      <c r="J18" s="64"/>
      <c r="K18" s="234"/>
    </row>
    <row r="19" spans="1:11" s="51" customFormat="1" ht="14">
      <c r="A19" s="64"/>
      <c r="B19" s="64"/>
      <c r="C19" s="12"/>
      <c r="D19" s="17"/>
      <c r="E19" s="13"/>
      <c r="F19" s="16"/>
      <c r="G19" s="13"/>
      <c r="H19" s="13"/>
      <c r="I19" s="14"/>
      <c r="J19" s="64"/>
      <c r="K19" s="64"/>
    </row>
    <row r="20" spans="1:11" s="51" customFormat="1" ht="14">
      <c r="A20" s="64"/>
      <c r="B20" s="64"/>
      <c r="C20" s="12"/>
      <c r="D20" s="17" t="s">
        <v>8</v>
      </c>
      <c r="E20" s="429">
        <v>1.3</v>
      </c>
      <c r="F20" s="429"/>
      <c r="G20" s="429"/>
      <c r="H20" s="429"/>
      <c r="I20" s="14"/>
      <c r="J20" s="64"/>
      <c r="K20" s="64"/>
    </row>
    <row r="21" spans="1:11" s="51" customFormat="1" ht="14">
      <c r="A21" s="64"/>
      <c r="B21" s="64"/>
      <c r="C21" s="12"/>
      <c r="D21" s="17"/>
      <c r="E21" s="13"/>
      <c r="F21" s="16"/>
      <c r="G21" s="13"/>
      <c r="H21" s="13"/>
      <c r="I21" s="14"/>
      <c r="J21" s="64"/>
      <c r="K21" s="64"/>
    </row>
    <row r="22" spans="1:11" s="51" customFormat="1" ht="14">
      <c r="A22" s="64"/>
      <c r="B22" s="64"/>
      <c r="C22" s="12"/>
      <c r="D22" s="17" t="s">
        <v>9</v>
      </c>
      <c r="E22" s="430">
        <v>45078</v>
      </c>
      <c r="F22" s="430"/>
      <c r="G22" s="430"/>
      <c r="H22" s="430"/>
      <c r="I22" s="14"/>
      <c r="J22" s="64"/>
      <c r="K22" s="64"/>
    </row>
    <row r="23" spans="1:11" s="51" customFormat="1" ht="14.5" thickBot="1">
      <c r="A23" s="64"/>
      <c r="B23" s="64"/>
      <c r="C23" s="18"/>
      <c r="D23" s="19"/>
      <c r="E23" s="19"/>
      <c r="F23" s="19"/>
      <c r="G23" s="19"/>
      <c r="H23" s="19"/>
      <c r="I23" s="20"/>
      <c r="J23" s="64"/>
      <c r="K23" s="64"/>
    </row>
    <row r="24" spans="1:11" s="51" customFormat="1" ht="14.5" thickTop="1">
      <c r="A24" s="64"/>
      <c r="B24" s="64"/>
      <c r="C24" s="64"/>
      <c r="D24" s="64"/>
      <c r="E24" s="64"/>
      <c r="F24" s="64"/>
      <c r="G24" s="64"/>
      <c r="H24" s="64"/>
      <c r="I24" s="64"/>
      <c r="J24" s="64"/>
      <c r="K24" s="64"/>
    </row>
    <row r="25" spans="1:11" s="51" customFormat="1" ht="14">
      <c r="A25" s="64"/>
      <c r="B25" s="64"/>
      <c r="C25" s="64"/>
      <c r="D25" s="64"/>
      <c r="E25" s="64"/>
      <c r="F25" s="64"/>
      <c r="G25" s="64"/>
      <c r="H25" s="64"/>
      <c r="I25" s="64"/>
      <c r="J25" s="64"/>
      <c r="K25" s="64"/>
    </row>
    <row r="26" spans="1:11" s="51" customFormat="1" ht="15">
      <c r="A26" s="422" t="s">
        <v>10</v>
      </c>
      <c r="B26" s="423"/>
      <c r="C26" s="60"/>
      <c r="D26" s="60"/>
      <c r="E26" s="67"/>
      <c r="F26" s="67"/>
      <c r="G26" s="67"/>
      <c r="H26" s="67"/>
      <c r="I26" s="67"/>
      <c r="J26" s="67"/>
      <c r="K26" s="67"/>
    </row>
    <row r="27" spans="1:11" s="51" customFormat="1" ht="14">
      <c r="A27" s="21"/>
      <c r="B27" s="21"/>
      <c r="C27" s="21"/>
      <c r="D27" s="21"/>
      <c r="E27" s="64"/>
      <c r="F27" s="64"/>
      <c r="G27" s="64"/>
      <c r="H27" s="64"/>
      <c r="I27" s="64"/>
      <c r="J27" s="64"/>
      <c r="K27" s="64"/>
    </row>
    <row r="28" spans="1:11" s="51" customFormat="1" ht="14">
      <c r="A28" s="21"/>
      <c r="B28" s="21"/>
      <c r="C28" s="223"/>
      <c r="D28" s="21" t="s">
        <v>11</v>
      </c>
      <c r="E28" s="64"/>
      <c r="F28" s="64"/>
      <c r="G28" s="64"/>
      <c r="H28" s="64"/>
      <c r="I28" s="64"/>
      <c r="J28" s="64"/>
      <c r="K28" s="64"/>
    </row>
    <row r="29" spans="1:11" s="51" customFormat="1" ht="14">
      <c r="A29" s="21"/>
      <c r="B29" s="21"/>
      <c r="C29" s="268" t="s">
        <v>12</v>
      </c>
      <c r="D29" s="21" t="s">
        <v>13</v>
      </c>
      <c r="E29" s="64"/>
      <c r="F29" s="64"/>
      <c r="G29" s="64"/>
      <c r="H29" s="64"/>
      <c r="I29" s="64"/>
      <c r="J29" s="64"/>
      <c r="K29" s="64"/>
    </row>
    <row r="30" spans="1:11" s="51" customFormat="1" ht="14">
      <c r="A30" s="21"/>
      <c r="B30" s="21"/>
      <c r="C30" s="227" t="s">
        <v>12</v>
      </c>
      <c r="D30" s="21" t="s">
        <v>14</v>
      </c>
      <c r="E30" s="64"/>
      <c r="F30" s="64"/>
      <c r="G30" s="64"/>
      <c r="H30" s="64"/>
      <c r="I30" s="64"/>
      <c r="J30" s="64"/>
      <c r="K30" s="64"/>
    </row>
    <row r="31" spans="1:11" s="51" customFormat="1" ht="14">
      <c r="A31" s="21"/>
      <c r="B31" s="21"/>
      <c r="C31" s="243" t="s">
        <v>12</v>
      </c>
      <c r="D31" s="21" t="s">
        <v>15</v>
      </c>
      <c r="E31" s="64"/>
      <c r="F31" s="64"/>
      <c r="G31" s="64"/>
      <c r="H31" s="64"/>
      <c r="I31" s="64"/>
      <c r="J31" s="64"/>
      <c r="K31" s="64"/>
    </row>
    <row r="32" spans="1:11" s="51" customFormat="1" ht="14">
      <c r="A32" s="21"/>
      <c r="B32" s="21"/>
      <c r="C32" s="269" t="s">
        <v>12</v>
      </c>
      <c r="D32" s="21" t="s">
        <v>16</v>
      </c>
      <c r="E32" s="64"/>
      <c r="F32" s="64"/>
      <c r="G32" s="64"/>
      <c r="H32" s="64"/>
      <c r="I32" s="64"/>
      <c r="J32" s="64"/>
      <c r="K32" s="64"/>
    </row>
    <row r="33" spans="1:11" s="51" customFormat="1" ht="14">
      <c r="A33" s="21"/>
      <c r="B33" s="21"/>
      <c r="C33" s="226" t="s">
        <v>12</v>
      </c>
      <c r="D33" s="21" t="s">
        <v>17</v>
      </c>
      <c r="E33" s="64"/>
      <c r="F33" s="64"/>
      <c r="G33" s="64"/>
      <c r="H33" s="64"/>
      <c r="I33" s="64"/>
      <c r="J33" s="64"/>
      <c r="K33" s="64"/>
    </row>
    <row r="34" spans="1:11" s="51" customFormat="1" ht="14">
      <c r="A34" s="21"/>
      <c r="B34" s="21"/>
      <c r="C34" s="270" t="s">
        <v>12</v>
      </c>
      <c r="D34" s="21" t="s">
        <v>18</v>
      </c>
      <c r="E34" s="64"/>
      <c r="F34" s="64"/>
      <c r="G34" s="64"/>
      <c r="H34" s="64"/>
      <c r="I34" s="64"/>
      <c r="J34" s="64"/>
      <c r="K34" s="64"/>
    </row>
    <row r="35" spans="1:11" s="51" customFormat="1" ht="14">
      <c r="A35" s="21"/>
      <c r="B35" s="21"/>
      <c r="C35" s="419" t="s">
        <v>12</v>
      </c>
      <c r="D35" s="21" t="s">
        <v>19</v>
      </c>
      <c r="E35" s="64"/>
      <c r="F35" s="64"/>
      <c r="G35" s="64"/>
      <c r="H35" s="64"/>
      <c r="I35" s="64"/>
      <c r="J35" s="64"/>
      <c r="K35" s="64"/>
    </row>
    <row r="36" spans="1:11" s="51" customFormat="1" ht="14">
      <c r="A36" s="21"/>
      <c r="B36" s="21"/>
      <c r="C36" s="64"/>
      <c r="D36" s="64"/>
      <c r="E36" s="64"/>
      <c r="F36" s="64"/>
      <c r="G36" s="64"/>
      <c r="H36" s="64"/>
      <c r="I36" s="64"/>
      <c r="J36" s="64"/>
      <c r="K36" s="64"/>
    </row>
    <row r="37" spans="1:11" ht="14" hidden="1">
      <c r="A37" s="21"/>
      <c r="B37" s="21"/>
      <c r="C37" s="21"/>
      <c r="D37" s="21"/>
      <c r="E37" s="64"/>
      <c r="F37" s="64"/>
      <c r="G37" s="8"/>
      <c r="H37" s="8"/>
      <c r="I37" s="8"/>
      <c r="J37" s="8"/>
      <c r="K37" s="8"/>
    </row>
    <row r="38" spans="1:11" ht="14" hidden="1">
      <c r="A38" s="8"/>
      <c r="B38" s="64"/>
      <c r="C38" s="64"/>
      <c r="D38" s="64"/>
      <c r="E38" s="64"/>
      <c r="F38" s="64"/>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tabColor theme="4"/>
    <pageSetUpPr autoPageBreaks="0"/>
  </sheetPr>
  <dimension ref="A1:O158"/>
  <sheetViews>
    <sheetView zoomScale="115" zoomScaleNormal="115" workbookViewId="0"/>
  </sheetViews>
  <sheetFormatPr defaultColWidth="0" defaultRowHeight="14.5" zeroHeight="1"/>
  <cols>
    <col min="1" max="1" width="2.84375" style="143" customWidth="1"/>
    <col min="2" max="2" width="49.765625" style="143" customWidth="1"/>
    <col min="3" max="3" width="9.765625" style="143" bestFit="1" customWidth="1"/>
    <col min="4" max="4" width="11" style="143" bestFit="1" customWidth="1"/>
    <col min="5" max="5" width="15.23046875" style="143" bestFit="1" customWidth="1"/>
    <col min="6" max="6" width="9.15234375" style="143" customWidth="1"/>
    <col min="7" max="11" width="10" style="143" customWidth="1"/>
    <col min="12" max="12" width="9" style="143" customWidth="1"/>
    <col min="13" max="13" width="2.3828125" style="143" customWidth="1"/>
    <col min="14" max="14" width="2" style="143" customWidth="1"/>
    <col min="15" max="15" width="0" style="143" hidden="1" customWidth="1"/>
    <col min="16" max="16384" width="9" style="143" hidden="1"/>
  </cols>
  <sheetData>
    <row r="1" spans="1:14" ht="25">
      <c r="A1" s="1" t="str">
        <f>Cover!$A$2</f>
        <v>ESO Regulatory Reporting Pack</v>
      </c>
      <c r="B1" s="3"/>
      <c r="C1" s="2"/>
      <c r="D1" s="2"/>
      <c r="E1" s="2"/>
      <c r="F1" s="2"/>
      <c r="G1" s="2"/>
      <c r="H1" s="2"/>
      <c r="I1" s="2"/>
      <c r="J1" s="2"/>
      <c r="K1" s="2"/>
      <c r="L1" s="2"/>
      <c r="M1" s="2"/>
      <c r="N1" s="2"/>
    </row>
    <row r="2" spans="1:14" ht="25">
      <c r="A2" s="3" t="str">
        <f>Cover!$A$3</f>
        <v>National Grid Electricity System Operator</v>
      </c>
      <c r="B2" s="3"/>
      <c r="C2" s="2"/>
      <c r="D2" s="2"/>
      <c r="E2" s="2"/>
      <c r="F2" s="2"/>
      <c r="G2" s="2"/>
      <c r="H2" s="2"/>
      <c r="I2" s="2"/>
      <c r="J2" s="2"/>
      <c r="K2" s="2"/>
      <c r="L2" s="2"/>
      <c r="M2" s="2"/>
      <c r="N2" s="2"/>
    </row>
    <row r="3" spans="1:14" ht="25">
      <c r="A3" s="3" t="str">
        <f>Cover!$A$4</f>
        <v>2022/23</v>
      </c>
      <c r="B3" s="3"/>
      <c r="C3" s="3"/>
      <c r="D3" s="3"/>
      <c r="E3" s="2"/>
      <c r="F3" s="2"/>
      <c r="G3" s="2"/>
      <c r="H3" s="2"/>
      <c r="I3" s="2"/>
      <c r="J3" s="2"/>
      <c r="K3" s="2"/>
      <c r="L3" s="2"/>
      <c r="M3" s="2"/>
      <c r="N3" s="2"/>
    </row>
    <row r="4" spans="1:14" ht="25.5" thickBot="1">
      <c r="A4" s="27" t="s">
        <v>350</v>
      </c>
      <c r="B4" s="27"/>
      <c r="C4" s="7"/>
      <c r="D4" s="7"/>
      <c r="E4" s="7"/>
      <c r="F4" s="7"/>
      <c r="G4" s="7"/>
      <c r="H4" s="7"/>
      <c r="I4" s="7"/>
      <c r="J4" s="7"/>
      <c r="K4" s="7"/>
      <c r="L4" s="7"/>
      <c r="M4" s="7"/>
      <c r="N4" s="7"/>
    </row>
    <row r="5" spans="1:14"/>
    <row r="6" spans="1:14"/>
    <row r="7" spans="1:14" ht="17.5">
      <c r="A7" s="117" t="s">
        <v>351</v>
      </c>
      <c r="B7" s="117"/>
      <c r="C7" s="117"/>
      <c r="D7" s="117"/>
      <c r="E7" s="117"/>
      <c r="F7" s="117"/>
      <c r="G7" s="117"/>
      <c r="H7" s="117"/>
      <c r="I7" s="117"/>
      <c r="J7" s="117"/>
      <c r="K7" s="117"/>
      <c r="L7" s="117"/>
      <c r="M7" s="117"/>
      <c r="N7" s="117"/>
    </row>
    <row r="8" spans="1:14">
      <c r="B8" s="151" t="s">
        <v>352</v>
      </c>
      <c r="C8" s="164"/>
      <c r="D8" s="163"/>
      <c r="E8" s="163"/>
      <c r="F8" s="163"/>
      <c r="G8" s="162"/>
      <c r="H8" s="162"/>
      <c r="I8" s="162"/>
      <c r="J8" s="162"/>
      <c r="K8" s="162"/>
    </row>
    <row r="9" spans="1:14">
      <c r="A9" s="149"/>
    </row>
    <row r="10" spans="1:14" ht="15" thickBot="1">
      <c r="A10" s="149"/>
    </row>
    <row r="11" spans="1:14" ht="15" thickBot="1">
      <c r="C11" s="149"/>
      <c r="D11" s="149" t="s">
        <v>230</v>
      </c>
      <c r="E11" s="149" t="s">
        <v>353</v>
      </c>
      <c r="F11" s="149"/>
      <c r="G11" s="449" t="s">
        <v>254</v>
      </c>
      <c r="H11" s="450"/>
      <c r="I11" s="450"/>
      <c r="J11" s="450"/>
      <c r="K11" s="451"/>
      <c r="L11" s="149"/>
      <c r="M11" s="149"/>
    </row>
    <row r="12" spans="1:14">
      <c r="B12" s="149"/>
      <c r="G12" s="40" t="s">
        <v>182</v>
      </c>
      <c r="H12" s="40" t="s">
        <v>7</v>
      </c>
      <c r="I12" s="40" t="s">
        <v>185</v>
      </c>
      <c r="J12" s="40" t="s">
        <v>186</v>
      </c>
      <c r="K12" s="40" t="s">
        <v>187</v>
      </c>
    </row>
    <row r="13" spans="1:14"/>
    <row r="14" spans="1:14">
      <c r="B14" s="147" t="s">
        <v>354</v>
      </c>
      <c r="C14" s="147" t="s">
        <v>355</v>
      </c>
      <c r="D14" s="147" t="s">
        <v>266</v>
      </c>
      <c r="E14" s="160" t="s">
        <v>356</v>
      </c>
      <c r="F14" s="160"/>
      <c r="G14" s="269">
        <f>G41</f>
        <v>0</v>
      </c>
      <c r="H14" s="269">
        <f>H41</f>
        <v>0</v>
      </c>
      <c r="I14" s="269">
        <f>I41</f>
        <v>0</v>
      </c>
      <c r="J14" s="269">
        <f>J41</f>
        <v>0</v>
      </c>
      <c r="K14" s="269">
        <f>K41</f>
        <v>0</v>
      </c>
    </row>
    <row r="15" spans="1:14">
      <c r="B15" s="161" t="s">
        <v>357</v>
      </c>
      <c r="C15" s="147" t="s">
        <v>358</v>
      </c>
      <c r="D15" s="155" t="s">
        <v>266</v>
      </c>
      <c r="E15" s="160" t="s">
        <v>359</v>
      </c>
      <c r="F15" s="160"/>
      <c r="G15" s="269">
        <f>G63</f>
        <v>0</v>
      </c>
      <c r="H15" s="269">
        <f>H63</f>
        <v>0</v>
      </c>
      <c r="I15" s="269">
        <f>I63</f>
        <v>0</v>
      </c>
      <c r="J15" s="269">
        <f>J63</f>
        <v>0</v>
      </c>
      <c r="K15" s="269">
        <f>K63</f>
        <v>0</v>
      </c>
    </row>
    <row r="16" spans="1:14">
      <c r="B16" s="161" t="s">
        <v>360</v>
      </c>
      <c r="C16" s="147" t="s">
        <v>358</v>
      </c>
      <c r="D16" s="155" t="s">
        <v>266</v>
      </c>
      <c r="E16" s="160" t="s">
        <v>361</v>
      </c>
      <c r="F16" s="160"/>
      <c r="G16" s="269">
        <f>G73</f>
        <v>0</v>
      </c>
      <c r="H16" s="269">
        <f>H73</f>
        <v>0</v>
      </c>
      <c r="I16" s="269">
        <f>I73</f>
        <v>0</v>
      </c>
      <c r="J16" s="269">
        <f>J73</f>
        <v>0</v>
      </c>
      <c r="K16" s="269">
        <f>K73</f>
        <v>0</v>
      </c>
    </row>
    <row r="17" spans="1:15">
      <c r="B17" s="147" t="s">
        <v>362</v>
      </c>
      <c r="C17" s="147" t="s">
        <v>363</v>
      </c>
      <c r="D17" s="147" t="s">
        <v>266</v>
      </c>
      <c r="E17" s="160" t="s">
        <v>364</v>
      </c>
      <c r="F17" s="160"/>
      <c r="G17" s="269">
        <f>G81</f>
        <v>0</v>
      </c>
      <c r="H17" s="269">
        <f>H81</f>
        <v>0</v>
      </c>
      <c r="I17" s="269">
        <f>I81</f>
        <v>0</v>
      </c>
      <c r="J17" s="269">
        <f>J81</f>
        <v>0</v>
      </c>
      <c r="K17" s="269">
        <f>K81</f>
        <v>0</v>
      </c>
    </row>
    <row r="18" spans="1:15">
      <c r="B18" s="147" t="s">
        <v>365</v>
      </c>
      <c r="C18" s="147" t="s">
        <v>366</v>
      </c>
      <c r="D18" s="147" t="s">
        <v>266</v>
      </c>
      <c r="E18" s="160" t="s">
        <v>367</v>
      </c>
      <c r="F18" s="160"/>
      <c r="G18" s="269">
        <f>G89</f>
        <v>0</v>
      </c>
      <c r="H18" s="269">
        <f>H89</f>
        <v>0</v>
      </c>
      <c r="I18" s="269">
        <f>I89</f>
        <v>0</v>
      </c>
      <c r="J18" s="269">
        <f>J89</f>
        <v>0</v>
      </c>
      <c r="K18" s="269">
        <f>K89</f>
        <v>0</v>
      </c>
    </row>
    <row r="19" spans="1:15">
      <c r="B19" s="147" t="s">
        <v>368</v>
      </c>
      <c r="C19" s="147" t="s">
        <v>369</v>
      </c>
      <c r="D19" s="147" t="s">
        <v>266</v>
      </c>
      <c r="E19" s="160" t="s">
        <v>370</v>
      </c>
      <c r="F19" s="160"/>
      <c r="G19" s="269">
        <f>G102</f>
        <v>0</v>
      </c>
      <c r="H19" s="269">
        <f>H102</f>
        <v>0</v>
      </c>
      <c r="I19" s="269">
        <f>I102</f>
        <v>0</v>
      </c>
      <c r="J19" s="269">
        <f>J102</f>
        <v>0</v>
      </c>
      <c r="K19" s="223"/>
    </row>
    <row r="20" spans="1:15">
      <c r="B20" s="147" t="s">
        <v>371</v>
      </c>
      <c r="C20" s="147" t="s">
        <v>372</v>
      </c>
      <c r="D20" s="147" t="s">
        <v>266</v>
      </c>
      <c r="E20" s="160" t="s">
        <v>373</v>
      </c>
      <c r="F20" s="160"/>
      <c r="G20" s="223"/>
      <c r="H20" s="269">
        <f>H126</f>
        <v>0</v>
      </c>
      <c r="I20" s="269">
        <f>I126</f>
        <v>0</v>
      </c>
      <c r="J20" s="269">
        <f>J126</f>
        <v>0</v>
      </c>
      <c r="K20" s="269">
        <f>K126</f>
        <v>0</v>
      </c>
      <c r="L20" s="394"/>
    </row>
    <row r="21" spans="1:15">
      <c r="B21" s="147" t="s">
        <v>374</v>
      </c>
      <c r="C21" s="147" t="s">
        <v>375</v>
      </c>
      <c r="D21" s="147" t="s">
        <v>266</v>
      </c>
      <c r="E21" s="160" t="s">
        <v>376</v>
      </c>
      <c r="F21" s="160"/>
      <c r="G21" s="269">
        <f>G141</f>
        <v>0</v>
      </c>
      <c r="H21" s="223"/>
      <c r="I21" s="223"/>
      <c r="J21" s="223"/>
      <c r="K21" s="223"/>
      <c r="L21" s="394"/>
    </row>
    <row r="22" spans="1:15">
      <c r="B22" s="147" t="s">
        <v>377</v>
      </c>
      <c r="C22" s="147" t="s">
        <v>378</v>
      </c>
      <c r="D22" s="147" t="s">
        <v>266</v>
      </c>
      <c r="E22" s="160" t="s">
        <v>379</v>
      </c>
      <c r="F22" s="160"/>
      <c r="G22" s="269">
        <f>G14+G15+G16+G17+G18+G19+G20+G21</f>
        <v>0</v>
      </c>
      <c r="H22" s="269">
        <f>H14+H15+H16+H17+H18+H19+H20+H21</f>
        <v>0</v>
      </c>
      <c r="I22" s="269">
        <f>I14+I15+I16+I17+I18+I19+I20+I21</f>
        <v>0</v>
      </c>
      <c r="J22" s="269">
        <f>J14+J15+J16+J17+J18+J19+J20+J21</f>
        <v>0</v>
      </c>
      <c r="K22" s="269">
        <f>K14+K15+K16+K17+K18+K19+K20+K21</f>
        <v>0</v>
      </c>
      <c r="L22" s="394"/>
    </row>
    <row r="23" spans="1:15"/>
    <row r="24" spans="1:15"/>
    <row r="25" spans="1:15" ht="17.5">
      <c r="A25" s="117" t="s">
        <v>380</v>
      </c>
      <c r="B25" s="117"/>
      <c r="C25" s="117"/>
      <c r="D25" s="117"/>
      <c r="E25" s="117"/>
      <c r="F25" s="117"/>
      <c r="G25" s="117"/>
      <c r="H25" s="117"/>
      <c r="I25" s="117"/>
      <c r="J25" s="117"/>
      <c r="K25" s="117"/>
      <c r="L25" s="117"/>
      <c r="M25" s="117"/>
      <c r="N25" s="117"/>
    </row>
    <row r="26" spans="1:15" ht="15" thickBot="1">
      <c r="B26" s="151" t="s">
        <v>381</v>
      </c>
    </row>
    <row r="27" spans="1:15" ht="15" thickBot="1">
      <c r="B27" s="159"/>
      <c r="C27" s="149"/>
      <c r="D27" s="149" t="s">
        <v>230</v>
      </c>
      <c r="E27" s="149" t="s">
        <v>353</v>
      </c>
      <c r="F27" s="149"/>
      <c r="G27" s="449" t="s">
        <v>254</v>
      </c>
      <c r="H27" s="450"/>
      <c r="I27" s="450"/>
      <c r="J27" s="450"/>
      <c r="K27" s="451"/>
      <c r="L27" s="154"/>
      <c r="M27" s="154"/>
      <c r="N27" s="154"/>
      <c r="O27" s="154"/>
    </row>
    <row r="28" spans="1:15">
      <c r="B28" s="159"/>
      <c r="C28" s="154"/>
      <c r="D28" s="154"/>
      <c r="E28" s="154"/>
      <c r="F28" s="154"/>
      <c r="G28" s="40" t="s">
        <v>182</v>
      </c>
      <c r="H28" s="40" t="s">
        <v>7</v>
      </c>
      <c r="I28" s="40" t="s">
        <v>185</v>
      </c>
      <c r="J28" s="40" t="s">
        <v>186</v>
      </c>
      <c r="K28" s="40" t="s">
        <v>187</v>
      </c>
      <c r="L28" s="154"/>
      <c r="M28" s="154"/>
      <c r="N28" s="154"/>
      <c r="O28" s="154"/>
    </row>
    <row r="29" spans="1:15">
      <c r="B29" s="159"/>
      <c r="C29" s="154"/>
      <c r="D29" s="154"/>
      <c r="E29" s="154"/>
      <c r="F29" s="154"/>
      <c r="G29" s="158"/>
      <c r="H29" s="158"/>
      <c r="I29" s="158"/>
      <c r="J29" s="158"/>
      <c r="K29" s="158"/>
      <c r="L29" s="154"/>
      <c r="M29" s="154"/>
      <c r="N29" s="154"/>
      <c r="O29" s="154"/>
    </row>
    <row r="30" spans="1:15">
      <c r="B30" s="150" t="s">
        <v>382</v>
      </c>
      <c r="C30" s="155" t="s">
        <v>383</v>
      </c>
      <c r="D30" s="155" t="s">
        <v>266</v>
      </c>
      <c r="E30" s="155" t="s">
        <v>384</v>
      </c>
      <c r="F30" s="155"/>
      <c r="G30" s="395"/>
      <c r="H30" s="395"/>
      <c r="I30" s="395"/>
      <c r="J30" s="395"/>
      <c r="K30" s="395"/>
      <c r="L30" s="154"/>
      <c r="M30" s="154"/>
      <c r="N30" s="154"/>
      <c r="O30" s="154"/>
    </row>
    <row r="31" spans="1:15" ht="81">
      <c r="B31" s="150" t="s">
        <v>385</v>
      </c>
      <c r="C31" s="155" t="s">
        <v>383</v>
      </c>
      <c r="D31" s="155" t="s">
        <v>266</v>
      </c>
      <c r="E31" s="155" t="s">
        <v>386</v>
      </c>
      <c r="F31" s="155"/>
      <c r="G31" s="395"/>
      <c r="H31" s="395"/>
      <c r="I31" s="395"/>
      <c r="J31" s="395"/>
      <c r="K31" s="395"/>
      <c r="L31" s="154"/>
      <c r="M31" s="154"/>
      <c r="N31" s="154"/>
      <c r="O31" s="154"/>
    </row>
    <row r="32" spans="1:15" ht="81">
      <c r="B32" s="150" t="s">
        <v>387</v>
      </c>
      <c r="C32" s="155" t="s">
        <v>383</v>
      </c>
      <c r="D32" s="155" t="s">
        <v>266</v>
      </c>
      <c r="E32" s="155" t="s">
        <v>388</v>
      </c>
      <c r="F32" s="155"/>
      <c r="G32" s="395"/>
      <c r="H32" s="395"/>
      <c r="I32" s="395"/>
      <c r="J32" s="395"/>
      <c r="K32" s="395"/>
      <c r="L32" s="154"/>
      <c r="M32" s="154"/>
      <c r="N32" s="154"/>
      <c r="O32" s="154"/>
    </row>
    <row r="33" spans="1:15" ht="40.5">
      <c r="B33" s="150" t="s">
        <v>389</v>
      </c>
      <c r="C33" s="155" t="s">
        <v>383</v>
      </c>
      <c r="D33" s="155" t="s">
        <v>266</v>
      </c>
      <c r="E33" s="155" t="s">
        <v>390</v>
      </c>
      <c r="F33" s="155"/>
      <c r="G33" s="395"/>
      <c r="H33" s="395"/>
      <c r="I33" s="395"/>
      <c r="J33" s="395"/>
      <c r="K33" s="395"/>
      <c r="L33" s="154"/>
      <c r="M33" s="154"/>
      <c r="N33" s="154"/>
      <c r="O33" s="154"/>
    </row>
    <row r="34" spans="1:15" ht="40.5">
      <c r="B34" s="150" t="s">
        <v>391</v>
      </c>
      <c r="C34" s="155" t="s">
        <v>383</v>
      </c>
      <c r="D34" s="155" t="s">
        <v>266</v>
      </c>
      <c r="E34" s="155" t="s">
        <v>392</v>
      </c>
      <c r="F34" s="155"/>
      <c r="G34" s="395"/>
      <c r="H34" s="395"/>
      <c r="I34" s="395"/>
      <c r="J34" s="395"/>
      <c r="K34" s="395"/>
      <c r="L34" s="154"/>
      <c r="M34" s="154"/>
      <c r="N34" s="154"/>
      <c r="O34" s="154"/>
    </row>
    <row r="35" spans="1:15" ht="40.5">
      <c r="B35" s="150" t="s">
        <v>393</v>
      </c>
      <c r="C35" s="155" t="s">
        <v>383</v>
      </c>
      <c r="D35" s="155" t="s">
        <v>266</v>
      </c>
      <c r="E35" s="155" t="s">
        <v>394</v>
      </c>
      <c r="F35" s="155"/>
      <c r="G35" s="395"/>
      <c r="H35" s="395"/>
      <c r="I35" s="395"/>
      <c r="J35" s="395"/>
      <c r="K35" s="395"/>
      <c r="L35" s="154"/>
      <c r="M35" s="154"/>
      <c r="N35" s="154"/>
      <c r="O35" s="154"/>
    </row>
    <row r="36" spans="1:15" ht="40.5">
      <c r="B36" s="150" t="s">
        <v>395</v>
      </c>
      <c r="C36" s="155" t="s">
        <v>383</v>
      </c>
      <c r="D36" s="155" t="s">
        <v>266</v>
      </c>
      <c r="E36" s="155" t="s">
        <v>396</v>
      </c>
      <c r="F36" s="155"/>
      <c r="G36" s="395"/>
      <c r="H36" s="395"/>
      <c r="I36" s="395"/>
      <c r="J36" s="395"/>
      <c r="K36" s="395"/>
      <c r="L36" s="154"/>
      <c r="M36" s="154"/>
      <c r="N36" s="154"/>
      <c r="O36" s="154"/>
    </row>
    <row r="37" spans="1:15" ht="67.5">
      <c r="B37" s="150" t="s">
        <v>397</v>
      </c>
      <c r="C37" s="155" t="s">
        <v>383</v>
      </c>
      <c r="D37" s="155" t="s">
        <v>266</v>
      </c>
      <c r="E37" s="155" t="s">
        <v>398</v>
      </c>
      <c r="F37" s="155"/>
      <c r="G37" s="395"/>
      <c r="H37" s="395"/>
      <c r="I37" s="395"/>
      <c r="J37" s="395"/>
      <c r="K37" s="395"/>
      <c r="L37" s="154"/>
      <c r="M37" s="154"/>
      <c r="N37" s="154"/>
      <c r="O37" s="154"/>
    </row>
    <row r="38" spans="1:15" ht="40.5">
      <c r="B38" s="150" t="s">
        <v>399</v>
      </c>
      <c r="C38" s="155" t="s">
        <v>383</v>
      </c>
      <c r="D38" s="155" t="s">
        <v>266</v>
      </c>
      <c r="E38" s="155" t="s">
        <v>400</v>
      </c>
      <c r="F38" s="155"/>
      <c r="G38" s="395"/>
      <c r="H38" s="395"/>
      <c r="I38" s="395"/>
      <c r="J38" s="395"/>
      <c r="K38" s="395"/>
      <c r="L38" s="154"/>
      <c r="M38" s="154"/>
      <c r="N38" s="154"/>
      <c r="O38" s="154"/>
    </row>
    <row r="39" spans="1:15" ht="54">
      <c r="B39" s="150" t="s">
        <v>401</v>
      </c>
      <c r="C39" s="155" t="s">
        <v>383</v>
      </c>
      <c r="D39" s="155" t="s">
        <v>266</v>
      </c>
      <c r="E39" s="155" t="s">
        <v>402</v>
      </c>
      <c r="F39" s="155"/>
      <c r="G39" s="395"/>
      <c r="H39" s="395"/>
      <c r="I39" s="395"/>
      <c r="J39" s="395"/>
      <c r="K39" s="395"/>
      <c r="L39" s="154"/>
      <c r="M39" s="154"/>
      <c r="N39" s="154"/>
      <c r="O39" s="154"/>
    </row>
    <row r="40" spans="1:15" ht="27">
      <c r="B40" s="150" t="s">
        <v>403</v>
      </c>
      <c r="C40" s="155" t="s">
        <v>404</v>
      </c>
      <c r="D40" s="155" t="s">
        <v>266</v>
      </c>
      <c r="E40" s="155" t="s">
        <v>405</v>
      </c>
      <c r="F40" s="155"/>
      <c r="G40" s="227">
        <f>G52</f>
        <v>0</v>
      </c>
      <c r="H40" s="227">
        <f>H52</f>
        <v>0</v>
      </c>
      <c r="I40" s="227">
        <f>I52</f>
        <v>0</v>
      </c>
      <c r="J40" s="227">
        <f>J52</f>
        <v>0</v>
      </c>
      <c r="K40" s="227">
        <f>K52</f>
        <v>0</v>
      </c>
      <c r="L40" s="154"/>
      <c r="M40" s="154"/>
      <c r="N40" s="154"/>
      <c r="O40" s="154"/>
    </row>
    <row r="41" spans="1:15">
      <c r="B41" s="155" t="s">
        <v>406</v>
      </c>
      <c r="C41" s="155"/>
      <c r="D41" s="155" t="s">
        <v>266</v>
      </c>
      <c r="E41" s="155" t="s">
        <v>356</v>
      </c>
      <c r="F41" s="155"/>
      <c r="G41" s="243">
        <f>SUM(G30:G40)</f>
        <v>0</v>
      </c>
      <c r="H41" s="243">
        <f>SUM(H30:H40)</f>
        <v>0</v>
      </c>
      <c r="I41" s="243">
        <f>SUM(I30:I40)</f>
        <v>0</v>
      </c>
      <c r="J41" s="243">
        <f>SUM(J30:J40)</f>
        <v>0</v>
      </c>
      <c r="K41" s="243">
        <f>SUM(K30:K40)</f>
        <v>0</v>
      </c>
      <c r="L41" s="154"/>
      <c r="M41" s="154"/>
      <c r="N41" s="154"/>
      <c r="O41" s="154"/>
    </row>
    <row r="42" spans="1:15">
      <c r="B42" s="154"/>
      <c r="C42" s="154"/>
      <c r="D42" s="154"/>
      <c r="E42" s="154"/>
      <c r="F42" s="154"/>
      <c r="G42" s="154"/>
      <c r="H42" s="154"/>
      <c r="I42" s="154"/>
      <c r="J42" s="154"/>
      <c r="K42" s="154"/>
      <c r="L42" s="154"/>
      <c r="M42" s="154"/>
      <c r="N42" s="154"/>
      <c r="O42" s="154"/>
    </row>
    <row r="43" spans="1:15">
      <c r="B43" s="154"/>
      <c r="C43" s="154"/>
      <c r="D43" s="154"/>
      <c r="E43" s="154"/>
      <c r="F43" s="154"/>
      <c r="G43" s="154"/>
      <c r="H43" s="154"/>
      <c r="I43" s="154"/>
      <c r="J43" s="154"/>
      <c r="K43" s="154"/>
      <c r="L43" s="154"/>
      <c r="M43" s="154"/>
      <c r="N43" s="154"/>
      <c r="O43" s="154"/>
    </row>
    <row r="44" spans="1:15">
      <c r="B44" s="154"/>
      <c r="C44" s="154"/>
      <c r="D44" s="154"/>
      <c r="E44" s="154"/>
      <c r="F44" s="154"/>
      <c r="G44" s="154"/>
      <c r="H44" s="154"/>
      <c r="I44" s="154"/>
      <c r="J44" s="154"/>
      <c r="K44" s="154"/>
      <c r="L44" s="154"/>
      <c r="M44" s="154"/>
      <c r="N44" s="154"/>
      <c r="O44" s="154"/>
    </row>
    <row r="45" spans="1:15" ht="18.5">
      <c r="A45" s="117" t="s">
        <v>407</v>
      </c>
      <c r="B45" s="117"/>
      <c r="C45" s="117"/>
      <c r="D45" s="117"/>
      <c r="E45" s="117"/>
      <c r="F45" s="117"/>
      <c r="G45" s="117"/>
      <c r="H45" s="117"/>
      <c r="I45" s="117"/>
      <c r="J45" s="117"/>
      <c r="K45" s="117"/>
      <c r="L45" s="117"/>
      <c r="M45" s="117"/>
      <c r="N45" s="117"/>
      <c r="O45" s="154"/>
    </row>
    <row r="46" spans="1:15" ht="15" thickBot="1">
      <c r="B46" s="151" t="s">
        <v>408</v>
      </c>
      <c r="C46" s="154"/>
      <c r="D46" s="154"/>
      <c r="E46" s="154"/>
      <c r="F46" s="154"/>
      <c r="G46" s="154"/>
      <c r="H46" s="154"/>
      <c r="I46" s="154"/>
      <c r="J46" s="154"/>
      <c r="K46" s="154"/>
      <c r="L46" s="154"/>
      <c r="M46" s="154"/>
      <c r="N46" s="154"/>
      <c r="O46" s="154"/>
    </row>
    <row r="47" spans="1:15" ht="15" thickBot="1">
      <c r="B47" s="154"/>
      <c r="C47" s="154"/>
      <c r="D47" s="154"/>
      <c r="E47" s="154"/>
      <c r="F47" s="154"/>
      <c r="G47" s="449" t="s">
        <v>254</v>
      </c>
      <c r="H47" s="450"/>
      <c r="I47" s="450"/>
      <c r="J47" s="450"/>
      <c r="K47" s="451"/>
      <c r="L47" s="154"/>
      <c r="M47" s="154"/>
      <c r="N47" s="154"/>
      <c r="O47" s="154"/>
    </row>
    <row r="48" spans="1:15">
      <c r="B48" s="154"/>
      <c r="C48" s="154"/>
      <c r="D48" s="154"/>
      <c r="E48" s="154"/>
      <c r="F48" s="154"/>
      <c r="G48" s="40" t="s">
        <v>182</v>
      </c>
      <c r="H48" s="40" t="s">
        <v>7</v>
      </c>
      <c r="I48" s="40" t="s">
        <v>185</v>
      </c>
      <c r="J48" s="40" t="s">
        <v>186</v>
      </c>
      <c r="K48" s="40" t="s">
        <v>187</v>
      </c>
      <c r="L48" s="154"/>
      <c r="M48" s="154"/>
      <c r="N48" s="154"/>
      <c r="O48" s="154"/>
    </row>
    <row r="49" spans="1:15">
      <c r="B49" s="150"/>
      <c r="C49" s="150"/>
      <c r="D49" s="150"/>
      <c r="E49" s="150"/>
      <c r="F49" s="150"/>
      <c r="G49" s="150"/>
      <c r="H49" s="154"/>
      <c r="I49" s="154"/>
      <c r="J49" s="154"/>
      <c r="K49" s="154"/>
      <c r="L49" s="154"/>
      <c r="M49" s="154"/>
      <c r="N49" s="154"/>
      <c r="O49" s="154"/>
    </row>
    <row r="50" spans="1:15" ht="81">
      <c r="B50" s="150" t="s">
        <v>409</v>
      </c>
      <c r="C50" s="150"/>
      <c r="D50" s="155" t="s">
        <v>266</v>
      </c>
      <c r="E50" s="157" t="s">
        <v>410</v>
      </c>
      <c r="F50" s="157"/>
      <c r="G50" s="395"/>
      <c r="H50" s="395"/>
      <c r="I50" s="395"/>
      <c r="J50" s="395"/>
      <c r="K50" s="395"/>
      <c r="L50" s="154"/>
      <c r="M50" s="154"/>
      <c r="N50" s="154"/>
      <c r="O50" s="154"/>
    </row>
    <row r="51" spans="1:15" ht="94.5">
      <c r="B51" s="150" t="s">
        <v>411</v>
      </c>
      <c r="C51" s="150"/>
      <c r="D51" s="155" t="s">
        <v>266</v>
      </c>
      <c r="E51" s="157" t="s">
        <v>412</v>
      </c>
      <c r="F51" s="157"/>
      <c r="G51" s="395"/>
      <c r="H51" s="395"/>
      <c r="I51" s="395"/>
      <c r="J51" s="395"/>
      <c r="K51" s="395"/>
    </row>
    <row r="52" spans="1:15" ht="27">
      <c r="B52" s="150" t="s">
        <v>403</v>
      </c>
      <c r="C52" s="150"/>
      <c r="D52" s="155" t="s">
        <v>266</v>
      </c>
      <c r="E52" s="156" t="s">
        <v>405</v>
      </c>
      <c r="F52" s="156"/>
      <c r="G52" s="243">
        <f>G50-G51</f>
        <v>0</v>
      </c>
      <c r="H52" s="243">
        <f>H50-H51</f>
        <v>0</v>
      </c>
      <c r="I52" s="243">
        <f>I50-I51</f>
        <v>0</v>
      </c>
      <c r="J52" s="243">
        <f>J50-J51</f>
        <v>0</v>
      </c>
      <c r="K52" s="243">
        <f>K50-K51</f>
        <v>0</v>
      </c>
    </row>
    <row r="53" spans="1:15">
      <c r="B53" s="150"/>
      <c r="C53" s="150"/>
      <c r="D53" s="150"/>
      <c r="E53" s="150"/>
      <c r="F53" s="150"/>
      <c r="G53" s="150"/>
    </row>
    <row r="54" spans="1:15">
      <c r="B54" s="150"/>
      <c r="C54" s="150"/>
      <c r="D54" s="150"/>
      <c r="E54" s="150"/>
      <c r="F54" s="150"/>
      <c r="G54" s="150"/>
    </row>
    <row r="55" spans="1:15">
      <c r="B55" s="150"/>
      <c r="C55" s="150"/>
      <c r="E55" s="150"/>
      <c r="F55" s="150"/>
      <c r="G55" s="150"/>
    </row>
    <row r="56" spans="1:15" ht="17.5">
      <c r="A56" s="117" t="s">
        <v>413</v>
      </c>
      <c r="B56" s="117"/>
      <c r="C56" s="117"/>
      <c r="D56" s="117"/>
      <c r="E56" s="117"/>
      <c r="F56" s="117"/>
      <c r="G56" s="117"/>
      <c r="H56" s="117"/>
      <c r="I56" s="117"/>
      <c r="J56" s="117"/>
      <c r="K56" s="117"/>
      <c r="L56" s="117"/>
      <c r="M56" s="117"/>
      <c r="N56" s="117"/>
    </row>
    <row r="57" spans="1:15" ht="15" thickBot="1">
      <c r="B57" s="151" t="s">
        <v>352</v>
      </c>
    </row>
    <row r="58" spans="1:15" ht="15" thickBot="1">
      <c r="D58" s="149" t="s">
        <v>230</v>
      </c>
      <c r="E58" s="149" t="s">
        <v>353</v>
      </c>
      <c r="F58" s="149"/>
      <c r="G58" s="449" t="s">
        <v>254</v>
      </c>
      <c r="H58" s="450"/>
      <c r="I58" s="450"/>
      <c r="J58" s="450"/>
      <c r="K58" s="451"/>
    </row>
    <row r="59" spans="1:15">
      <c r="B59" s="150"/>
      <c r="C59" s="150"/>
      <c r="D59" s="150"/>
      <c r="E59" s="150"/>
      <c r="F59" s="150"/>
      <c r="G59" s="40" t="s">
        <v>182</v>
      </c>
      <c r="H59" s="40" t="s">
        <v>7</v>
      </c>
      <c r="I59" s="40" t="s">
        <v>185</v>
      </c>
      <c r="J59" s="40" t="s">
        <v>186</v>
      </c>
      <c r="K59" s="40" t="s">
        <v>187</v>
      </c>
      <c r="L59" s="150"/>
      <c r="M59" s="150"/>
      <c r="N59" s="150"/>
    </row>
    <row r="60" spans="1:15">
      <c r="B60" s="150" t="s">
        <v>414</v>
      </c>
      <c r="C60" s="150"/>
      <c r="D60" s="150"/>
      <c r="E60" s="150"/>
      <c r="F60" s="150"/>
      <c r="G60" s="150"/>
      <c r="H60" s="150"/>
      <c r="I60" s="150"/>
      <c r="J60" s="150"/>
      <c r="K60" s="150"/>
      <c r="L60" s="150"/>
      <c r="M60" s="150"/>
      <c r="N60" s="150"/>
    </row>
    <row r="61" spans="1:15" ht="67.5">
      <c r="B61" s="150" t="s">
        <v>415</v>
      </c>
      <c r="C61" s="150"/>
      <c r="D61" s="155" t="s">
        <v>266</v>
      </c>
      <c r="E61" s="150"/>
      <c r="F61" s="150"/>
      <c r="G61" s="395"/>
      <c r="H61" s="395"/>
      <c r="I61" s="395"/>
      <c r="J61" s="395"/>
      <c r="K61" s="395"/>
      <c r="L61" s="150"/>
      <c r="M61" s="150"/>
      <c r="N61" s="150"/>
    </row>
    <row r="62" spans="1:15" ht="108">
      <c r="B62" s="150" t="s">
        <v>416</v>
      </c>
      <c r="C62" s="150"/>
      <c r="D62" s="155" t="s">
        <v>266</v>
      </c>
      <c r="E62" s="150"/>
      <c r="F62" s="150"/>
      <c r="G62" s="395"/>
      <c r="H62" s="395"/>
      <c r="I62" s="395"/>
      <c r="J62" s="395"/>
      <c r="K62" s="395"/>
      <c r="L62" s="150"/>
      <c r="M62" s="150"/>
      <c r="N62" s="150"/>
    </row>
    <row r="63" spans="1:15">
      <c r="B63" s="150" t="s">
        <v>357</v>
      </c>
      <c r="C63" s="150"/>
      <c r="D63" s="155" t="s">
        <v>266</v>
      </c>
      <c r="E63" s="150" t="s">
        <v>359</v>
      </c>
      <c r="F63" s="150"/>
      <c r="G63" s="243">
        <f>G61-G62</f>
        <v>0</v>
      </c>
      <c r="H63" s="243">
        <f>H61-H62</f>
        <v>0</v>
      </c>
      <c r="I63" s="243">
        <f>I61-I62</f>
        <v>0</v>
      </c>
      <c r="J63" s="243">
        <f>J61-J62</f>
        <v>0</v>
      </c>
      <c r="K63" s="243">
        <f>K61-K62</f>
        <v>0</v>
      </c>
      <c r="L63" s="150"/>
      <c r="M63" s="150"/>
      <c r="N63" s="150"/>
    </row>
    <row r="64" spans="1:15">
      <c r="B64" s="150"/>
      <c r="C64" s="150"/>
      <c r="D64" s="150"/>
      <c r="E64" s="150"/>
      <c r="F64" s="150"/>
      <c r="G64" s="150"/>
      <c r="H64" s="150"/>
      <c r="I64" s="150"/>
      <c r="J64" s="150"/>
      <c r="K64" s="150"/>
      <c r="L64" s="150"/>
      <c r="M64" s="150"/>
      <c r="N64" s="150"/>
    </row>
    <row r="65" spans="1:14">
      <c r="B65" s="150"/>
      <c r="C65" s="150"/>
      <c r="D65" s="150"/>
      <c r="E65" s="150"/>
      <c r="F65" s="150"/>
      <c r="G65" s="150"/>
      <c r="H65" s="150"/>
      <c r="I65" s="150"/>
      <c r="J65" s="150"/>
      <c r="K65" s="150"/>
      <c r="L65" s="150"/>
      <c r="M65" s="150"/>
      <c r="N65" s="150"/>
    </row>
    <row r="66" spans="1:14" ht="17.5">
      <c r="A66" s="117" t="s">
        <v>417</v>
      </c>
      <c r="B66" s="117"/>
      <c r="C66" s="117"/>
      <c r="D66" s="117"/>
      <c r="E66" s="117"/>
      <c r="F66" s="117"/>
      <c r="G66" s="117"/>
      <c r="H66" s="117"/>
      <c r="I66" s="117"/>
      <c r="J66" s="117"/>
      <c r="K66" s="117"/>
      <c r="L66" s="117"/>
      <c r="M66" s="117"/>
      <c r="N66" s="117"/>
    </row>
    <row r="67" spans="1:14" ht="15" thickBot="1">
      <c r="B67" s="151" t="s">
        <v>352</v>
      </c>
      <c r="C67" s="150"/>
      <c r="D67" s="150"/>
      <c r="E67" s="150"/>
      <c r="F67" s="150"/>
      <c r="G67" s="150"/>
      <c r="H67" s="150"/>
      <c r="I67" s="150"/>
      <c r="J67" s="150"/>
      <c r="K67" s="150"/>
      <c r="L67" s="150"/>
      <c r="M67" s="150"/>
      <c r="N67" s="150"/>
    </row>
    <row r="68" spans="1:14" ht="15" thickBot="1">
      <c r="B68" s="150"/>
      <c r="C68" s="150"/>
      <c r="D68" s="149" t="s">
        <v>230</v>
      </c>
      <c r="E68" s="149" t="s">
        <v>353</v>
      </c>
      <c r="F68" s="149"/>
      <c r="G68" s="449" t="s">
        <v>254</v>
      </c>
      <c r="H68" s="450"/>
      <c r="I68" s="450"/>
      <c r="J68" s="450"/>
      <c r="K68" s="451"/>
      <c r="L68" s="150"/>
      <c r="M68" s="150"/>
      <c r="N68" s="150"/>
    </row>
    <row r="69" spans="1:14">
      <c r="G69" s="40" t="s">
        <v>182</v>
      </c>
      <c r="H69" s="40" t="s">
        <v>7</v>
      </c>
      <c r="I69" s="40" t="s">
        <v>185</v>
      </c>
      <c r="J69" s="40" t="s">
        <v>186</v>
      </c>
      <c r="K69" s="40" t="s">
        <v>187</v>
      </c>
    </row>
    <row r="70" spans="1:14" ht="40.5">
      <c r="B70" s="150" t="s">
        <v>418</v>
      </c>
      <c r="C70" s="150"/>
      <c r="D70" s="150"/>
      <c r="E70" s="150"/>
      <c r="F70" s="150"/>
      <c r="G70" s="150"/>
      <c r="H70" s="150"/>
      <c r="I70" s="150"/>
      <c r="J70" s="150"/>
      <c r="K70" s="150"/>
    </row>
    <row r="71" spans="1:14" ht="81">
      <c r="B71" s="150" t="s">
        <v>419</v>
      </c>
      <c r="C71" s="150"/>
      <c r="D71" s="150" t="s">
        <v>266</v>
      </c>
      <c r="E71" s="150"/>
      <c r="F71" s="150"/>
      <c r="G71" s="395"/>
      <c r="H71" s="395"/>
      <c r="I71" s="395"/>
      <c r="J71" s="395"/>
      <c r="K71" s="395"/>
    </row>
    <row r="72" spans="1:14" ht="121.5">
      <c r="B72" s="150" t="s">
        <v>420</v>
      </c>
      <c r="C72" s="150"/>
      <c r="D72" s="150" t="s">
        <v>266</v>
      </c>
      <c r="E72" s="150"/>
      <c r="F72" s="150"/>
      <c r="G72" s="395"/>
      <c r="H72" s="395"/>
      <c r="I72" s="395"/>
      <c r="J72" s="395"/>
      <c r="K72" s="395"/>
    </row>
    <row r="73" spans="1:14">
      <c r="B73" s="150" t="s">
        <v>360</v>
      </c>
      <c r="C73" s="150"/>
      <c r="D73" s="150" t="s">
        <v>266</v>
      </c>
      <c r="E73" s="150" t="s">
        <v>361</v>
      </c>
      <c r="F73" s="150"/>
      <c r="G73" s="243">
        <f>+G71-G72</f>
        <v>0</v>
      </c>
      <c r="H73" s="243">
        <f>+H71-H72</f>
        <v>0</v>
      </c>
      <c r="I73" s="243">
        <f>+I71-I72</f>
        <v>0</v>
      </c>
      <c r="J73" s="243">
        <f>+J71-J72</f>
        <v>0</v>
      </c>
      <c r="K73" s="243">
        <f>+K71-K72</f>
        <v>0</v>
      </c>
    </row>
    <row r="74" spans="1:14">
      <c r="B74" s="150"/>
      <c r="C74" s="150"/>
      <c r="D74" s="150"/>
      <c r="E74" s="150"/>
      <c r="F74" s="150"/>
      <c r="G74" s="150"/>
      <c r="H74" s="150"/>
      <c r="I74" s="150"/>
      <c r="J74" s="150"/>
      <c r="K74" s="150"/>
    </row>
    <row r="75" spans="1:14">
      <c r="B75" s="150"/>
      <c r="C75" s="150"/>
      <c r="D75" s="150"/>
      <c r="E75" s="150"/>
      <c r="F75" s="150"/>
      <c r="G75" s="150"/>
      <c r="H75" s="150"/>
      <c r="I75" s="150"/>
      <c r="J75" s="150"/>
      <c r="K75" s="150"/>
    </row>
    <row r="76" spans="1:14" ht="17.5">
      <c r="A76" s="117" t="s">
        <v>421</v>
      </c>
      <c r="B76" s="117"/>
      <c r="C76" s="117"/>
      <c r="D76" s="117"/>
      <c r="E76" s="117"/>
      <c r="F76" s="117"/>
      <c r="G76" s="117"/>
      <c r="H76" s="117"/>
      <c r="I76" s="117"/>
      <c r="J76" s="117"/>
      <c r="K76" s="117"/>
      <c r="L76" s="117"/>
      <c r="M76" s="117"/>
      <c r="N76" s="117"/>
    </row>
    <row r="77" spans="1:14" ht="15" thickBot="1">
      <c r="B77" s="151" t="s">
        <v>422</v>
      </c>
    </row>
    <row r="78" spans="1:14" ht="15" thickBot="1">
      <c r="D78" s="149" t="s">
        <v>230</v>
      </c>
      <c r="E78" s="149" t="s">
        <v>353</v>
      </c>
      <c r="F78" s="149"/>
      <c r="G78" s="449" t="s">
        <v>254</v>
      </c>
      <c r="H78" s="450"/>
      <c r="I78" s="450"/>
      <c r="J78" s="450"/>
      <c r="K78" s="451"/>
    </row>
    <row r="79" spans="1:14">
      <c r="G79" s="40" t="s">
        <v>182</v>
      </c>
      <c r="H79" s="40" t="s">
        <v>7</v>
      </c>
      <c r="I79" s="40" t="s">
        <v>185</v>
      </c>
      <c r="J79" s="40" t="s">
        <v>186</v>
      </c>
      <c r="K79" s="40" t="s">
        <v>187</v>
      </c>
    </row>
    <row r="80" spans="1:14"/>
    <row r="81" spans="1:14" ht="67.5">
      <c r="B81" s="150" t="s">
        <v>423</v>
      </c>
      <c r="C81" s="150"/>
      <c r="D81" s="150" t="s">
        <v>266</v>
      </c>
      <c r="E81" s="150" t="s">
        <v>364</v>
      </c>
      <c r="F81" s="150"/>
      <c r="G81" s="395"/>
      <c r="H81" s="395"/>
      <c r="I81" s="395"/>
      <c r="J81" s="395"/>
      <c r="K81" s="395"/>
    </row>
    <row r="82" spans="1:14"/>
    <row r="83" spans="1:14"/>
    <row r="84" spans="1:14" ht="17.5">
      <c r="A84" s="117" t="s">
        <v>424</v>
      </c>
      <c r="B84" s="117"/>
      <c r="C84" s="117"/>
      <c r="D84" s="117"/>
      <c r="E84" s="117"/>
      <c r="F84" s="117"/>
      <c r="G84" s="117"/>
      <c r="H84" s="117"/>
      <c r="I84" s="117"/>
      <c r="J84" s="117"/>
      <c r="K84" s="117"/>
      <c r="L84" s="117"/>
      <c r="M84" s="117"/>
      <c r="N84" s="117"/>
    </row>
    <row r="85" spans="1:14" ht="15" thickBot="1">
      <c r="B85" s="151" t="s">
        <v>425</v>
      </c>
    </row>
    <row r="86" spans="1:14" ht="15" thickBot="1">
      <c r="D86" s="149" t="s">
        <v>230</v>
      </c>
      <c r="E86" s="149" t="s">
        <v>353</v>
      </c>
      <c r="F86" s="149"/>
      <c r="G86" s="449" t="s">
        <v>254</v>
      </c>
      <c r="H86" s="450"/>
      <c r="I86" s="450"/>
      <c r="J86" s="450"/>
      <c r="K86" s="451"/>
    </row>
    <row r="87" spans="1:14">
      <c r="G87" s="40" t="s">
        <v>182</v>
      </c>
      <c r="H87" s="40" t="s">
        <v>7</v>
      </c>
      <c r="I87" s="40" t="s">
        <v>185</v>
      </c>
      <c r="J87" s="40" t="s">
        <v>186</v>
      </c>
      <c r="K87" s="40" t="s">
        <v>187</v>
      </c>
    </row>
    <row r="88" spans="1:14"/>
    <row r="89" spans="1:14">
      <c r="B89" s="150" t="s">
        <v>426</v>
      </c>
      <c r="C89" s="150"/>
      <c r="D89" s="150" t="s">
        <v>266</v>
      </c>
      <c r="E89" s="150" t="s">
        <v>426</v>
      </c>
      <c r="F89" s="150"/>
      <c r="G89" s="395"/>
      <c r="H89" s="395"/>
      <c r="I89" s="395"/>
      <c r="J89" s="395"/>
      <c r="K89" s="395"/>
    </row>
    <row r="90" spans="1:14">
      <c r="B90" s="150"/>
      <c r="C90" s="150"/>
      <c r="D90" s="150"/>
      <c r="E90" s="150"/>
      <c r="F90" s="150"/>
    </row>
    <row r="91" spans="1:14"/>
    <row r="92" spans="1:14" ht="17.5">
      <c r="A92" s="117" t="s">
        <v>427</v>
      </c>
      <c r="B92" s="117"/>
      <c r="C92" s="117"/>
      <c r="D92" s="117"/>
      <c r="E92" s="117"/>
      <c r="F92" s="117"/>
      <c r="G92" s="117"/>
      <c r="H92" s="117"/>
      <c r="I92" s="117"/>
      <c r="J92" s="117"/>
      <c r="K92" s="117"/>
      <c r="L92" s="117"/>
      <c r="M92" s="117"/>
      <c r="N92" s="117"/>
    </row>
    <row r="93" spans="1:14" ht="15" thickBot="1">
      <c r="B93" s="151" t="s">
        <v>428</v>
      </c>
    </row>
    <row r="94" spans="1:14" ht="15" thickBot="1">
      <c r="B94" s="151"/>
      <c r="D94" s="149" t="s">
        <v>230</v>
      </c>
      <c r="E94" s="149" t="s">
        <v>353</v>
      </c>
      <c r="F94" s="149"/>
      <c r="G94" s="449" t="s">
        <v>254</v>
      </c>
      <c r="H94" s="450"/>
      <c r="I94" s="450"/>
      <c r="J94" s="450"/>
      <c r="K94" s="451"/>
    </row>
    <row r="95" spans="1:14">
      <c r="G95" s="40" t="s">
        <v>182</v>
      </c>
      <c r="H95" s="40" t="s">
        <v>7</v>
      </c>
      <c r="I95" s="40" t="s">
        <v>185</v>
      </c>
      <c r="J95" s="40" t="s">
        <v>186</v>
      </c>
      <c r="K95" s="40" t="s">
        <v>187</v>
      </c>
    </row>
    <row r="96" spans="1:14"/>
    <row r="97" spans="1:14" ht="67.5">
      <c r="B97" s="150" t="s">
        <v>429</v>
      </c>
      <c r="D97" s="150" t="s">
        <v>266</v>
      </c>
      <c r="E97" s="150" t="s">
        <v>430</v>
      </c>
      <c r="F97" s="150"/>
      <c r="G97" s="395"/>
      <c r="H97" s="395"/>
      <c r="I97" s="395"/>
      <c r="J97" s="395"/>
      <c r="K97" s="223"/>
    </row>
    <row r="98" spans="1:14" ht="27">
      <c r="B98" s="150" t="s">
        <v>431</v>
      </c>
      <c r="D98" s="150" t="s">
        <v>266</v>
      </c>
      <c r="E98" s="150" t="s">
        <v>432</v>
      </c>
      <c r="F98" s="150"/>
      <c r="G98" s="227">
        <f>G113</f>
        <v>0</v>
      </c>
      <c r="H98" s="227">
        <f>H113</f>
        <v>0</v>
      </c>
      <c r="I98" s="223"/>
      <c r="J98" s="223"/>
      <c r="K98" s="223"/>
    </row>
    <row r="99" spans="1:14" ht="64.5">
      <c r="B99" s="150" t="s">
        <v>433</v>
      </c>
      <c r="D99" s="150" t="s">
        <v>266</v>
      </c>
      <c r="E99" s="150" t="s">
        <v>434</v>
      </c>
      <c r="F99" s="150"/>
      <c r="G99" s="395"/>
      <c r="H99" s="223"/>
      <c r="I99" s="223"/>
      <c r="J99" s="223"/>
      <c r="K99" s="223"/>
    </row>
    <row r="100" spans="1:14" ht="54">
      <c r="B100" s="150" t="s">
        <v>435</v>
      </c>
      <c r="D100" s="150" t="s">
        <v>266</v>
      </c>
      <c r="E100" s="150" t="s">
        <v>436</v>
      </c>
      <c r="F100" s="150"/>
      <c r="G100" s="395"/>
      <c r="H100" s="395"/>
      <c r="I100" s="223"/>
      <c r="J100" s="223"/>
      <c r="K100" s="223"/>
    </row>
    <row r="101" spans="1:14" ht="54">
      <c r="B101" s="150" t="s">
        <v>437</v>
      </c>
      <c r="D101" s="150" t="s">
        <v>266</v>
      </c>
      <c r="E101" s="150" t="s">
        <v>438</v>
      </c>
      <c r="F101" s="150"/>
      <c r="G101" s="395"/>
      <c r="H101" s="395"/>
      <c r="I101" s="223"/>
      <c r="J101" s="221"/>
      <c r="K101" s="223"/>
    </row>
    <row r="102" spans="1:14">
      <c r="B102" s="150" t="s">
        <v>370</v>
      </c>
      <c r="D102" s="150" t="s">
        <v>266</v>
      </c>
      <c r="E102" s="150" t="s">
        <v>370</v>
      </c>
      <c r="F102" s="150"/>
      <c r="G102" s="243">
        <f>G97+G98-G99+G100+G101</f>
        <v>0</v>
      </c>
      <c r="H102" s="243">
        <f>H97+H98+H100+H101</f>
        <v>0</v>
      </c>
      <c r="I102" s="313">
        <f>I97</f>
        <v>0</v>
      </c>
      <c r="J102" s="243">
        <f>J97</f>
        <v>0</v>
      </c>
      <c r="K102" s="314"/>
    </row>
    <row r="103" spans="1:14"/>
    <row r="104" spans="1:14"/>
    <row r="105" spans="1:14" ht="17.5">
      <c r="A105" s="117" t="s">
        <v>439</v>
      </c>
      <c r="B105" s="117"/>
      <c r="C105" s="117"/>
      <c r="D105" s="117"/>
      <c r="E105" s="117"/>
      <c r="F105" s="117"/>
      <c r="G105" s="117"/>
      <c r="H105" s="117"/>
      <c r="I105" s="117"/>
      <c r="J105" s="117"/>
      <c r="K105" s="117"/>
      <c r="L105" s="117"/>
      <c r="M105" s="117"/>
      <c r="N105" s="117"/>
    </row>
    <row r="106" spans="1:14" ht="15" thickBot="1">
      <c r="B106" s="151" t="s">
        <v>440</v>
      </c>
    </row>
    <row r="107" spans="1:14" ht="15" thickBot="1">
      <c r="D107" s="149" t="s">
        <v>230</v>
      </c>
      <c r="E107" s="149" t="s">
        <v>353</v>
      </c>
      <c r="F107" s="149"/>
      <c r="G107" s="449" t="s">
        <v>254</v>
      </c>
      <c r="H107" s="450"/>
      <c r="I107" s="450"/>
      <c r="J107" s="450"/>
      <c r="K107" s="451"/>
    </row>
    <row r="108" spans="1:14">
      <c r="G108" s="40" t="s">
        <v>182</v>
      </c>
      <c r="H108" s="40" t="s">
        <v>7</v>
      </c>
      <c r="I108" s="40" t="s">
        <v>185</v>
      </c>
      <c r="J108" s="40" t="s">
        <v>186</v>
      </c>
      <c r="K108" s="40" t="s">
        <v>187</v>
      </c>
    </row>
    <row r="109" spans="1:14"/>
    <row r="110" spans="1:14" ht="40.5">
      <c r="B110" s="150" t="s">
        <v>441</v>
      </c>
      <c r="D110" s="150" t="s">
        <v>266</v>
      </c>
      <c r="E110" s="150" t="s">
        <v>442</v>
      </c>
      <c r="F110" s="150"/>
      <c r="G110" s="395"/>
      <c r="H110" s="395"/>
      <c r="I110" s="223"/>
      <c r="J110" s="223"/>
      <c r="K110" s="223"/>
    </row>
    <row r="111" spans="1:14" ht="40.5">
      <c r="B111" s="150" t="s">
        <v>443</v>
      </c>
      <c r="D111" s="150" t="s">
        <v>266</v>
      </c>
      <c r="E111" s="150" t="s">
        <v>444</v>
      </c>
      <c r="F111" s="150"/>
      <c r="G111" s="395"/>
      <c r="H111" s="395"/>
      <c r="I111" s="223"/>
      <c r="J111" s="223"/>
      <c r="K111" s="223"/>
    </row>
    <row r="112" spans="1:14" ht="40.5">
      <c r="B112" s="150" t="s">
        <v>445</v>
      </c>
      <c r="D112" s="150" t="s">
        <v>266</v>
      </c>
      <c r="E112" s="150" t="s">
        <v>446</v>
      </c>
      <c r="F112" s="150"/>
      <c r="G112" s="395"/>
      <c r="H112" s="395"/>
      <c r="I112" s="223"/>
      <c r="J112" s="223"/>
      <c r="K112" s="223"/>
    </row>
    <row r="113" spans="1:14">
      <c r="B113" s="154" t="s">
        <v>432</v>
      </c>
      <c r="D113" s="150" t="s">
        <v>266</v>
      </c>
      <c r="E113" s="150" t="s">
        <v>432</v>
      </c>
      <c r="F113" s="150"/>
      <c r="G113" s="243">
        <f>G110+G111+G112</f>
        <v>0</v>
      </c>
      <c r="H113" s="243">
        <f>H110+H111+H112</f>
        <v>0</v>
      </c>
      <c r="I113" s="223"/>
      <c r="J113" s="223"/>
      <c r="K113" s="223"/>
    </row>
    <row r="114" spans="1:14"/>
    <row r="115" spans="1:14"/>
    <row r="116" spans="1:14" ht="17.5">
      <c r="A116" s="117" t="s">
        <v>447</v>
      </c>
      <c r="B116" s="117"/>
      <c r="C116" s="117"/>
      <c r="D116" s="117"/>
      <c r="E116" s="117"/>
      <c r="F116" s="117"/>
      <c r="G116" s="117"/>
      <c r="H116" s="117"/>
      <c r="I116" s="117"/>
      <c r="J116" s="117"/>
      <c r="K116" s="117"/>
      <c r="L116" s="117"/>
      <c r="M116" s="117"/>
      <c r="N116" s="117"/>
    </row>
    <row r="117" spans="1:14" ht="15" thickBot="1">
      <c r="B117" s="151" t="s">
        <v>448</v>
      </c>
    </row>
    <row r="118" spans="1:14" ht="15" thickBot="1">
      <c r="D118" s="149" t="s">
        <v>230</v>
      </c>
      <c r="E118" s="149" t="s">
        <v>353</v>
      </c>
      <c r="F118" s="149"/>
      <c r="G118" s="449" t="s">
        <v>254</v>
      </c>
      <c r="H118" s="450"/>
      <c r="I118" s="450"/>
      <c r="J118" s="450"/>
      <c r="K118" s="451"/>
    </row>
    <row r="119" spans="1:14">
      <c r="G119" s="40" t="s">
        <v>182</v>
      </c>
      <c r="H119" s="40" t="s">
        <v>7</v>
      </c>
      <c r="I119" s="40" t="s">
        <v>185</v>
      </c>
      <c r="J119" s="40" t="s">
        <v>186</v>
      </c>
      <c r="K119" s="40" t="s">
        <v>187</v>
      </c>
    </row>
    <row r="120" spans="1:14">
      <c r="B120" s="150"/>
    </row>
    <row r="121" spans="1:14" ht="27">
      <c r="B121" s="150" t="s">
        <v>449</v>
      </c>
      <c r="D121" s="150" t="s">
        <v>266</v>
      </c>
      <c r="E121" s="148" t="s">
        <v>450</v>
      </c>
      <c r="F121" s="148"/>
      <c r="G121" s="227">
        <f>G22</f>
        <v>0</v>
      </c>
      <c r="H121" s="227">
        <f>H22</f>
        <v>0</v>
      </c>
      <c r="I121" s="227">
        <f>I22</f>
        <v>0</v>
      </c>
      <c r="J121" s="227">
        <f>J22</f>
        <v>0</v>
      </c>
      <c r="K121" s="227">
        <f>K22</f>
        <v>0</v>
      </c>
    </row>
    <row r="122" spans="1:14" ht="27">
      <c r="B122" s="150" t="s">
        <v>451</v>
      </c>
      <c r="D122" s="150" t="s">
        <v>266</v>
      </c>
      <c r="E122" s="148" t="s">
        <v>452</v>
      </c>
      <c r="F122" s="148"/>
      <c r="G122" s="395"/>
      <c r="H122" s="395"/>
      <c r="I122" s="395"/>
      <c r="J122" s="395"/>
      <c r="K122" s="395"/>
    </row>
    <row r="123" spans="1:14" ht="15.5">
      <c r="B123" s="150"/>
      <c r="E123" s="148" t="s">
        <v>453</v>
      </c>
      <c r="F123" s="148"/>
      <c r="G123" s="223"/>
      <c r="H123" s="243">
        <f>IF(G122=0,0,G121-G122)</f>
        <v>0</v>
      </c>
      <c r="I123" s="243">
        <f>IF(H122=0,0,H121-H122)</f>
        <v>0</v>
      </c>
      <c r="J123" s="243">
        <f>IF(I122=0,0,I121-I122)</f>
        <v>0</v>
      </c>
      <c r="K123" s="243">
        <f>IF(J122=0,0,J121-J122)</f>
        <v>0</v>
      </c>
    </row>
    <row r="124" spans="1:14" ht="15.5">
      <c r="B124" s="150" t="s">
        <v>454</v>
      </c>
      <c r="D124" s="153" t="s">
        <v>226</v>
      </c>
      <c r="E124" s="148" t="s">
        <v>455</v>
      </c>
      <c r="F124" s="148"/>
      <c r="G124" s="396"/>
      <c r="H124" s="396"/>
      <c r="I124" s="396"/>
      <c r="J124" s="396"/>
      <c r="K124" s="396"/>
    </row>
    <row r="125" spans="1:14" ht="15.5">
      <c r="B125" s="150"/>
      <c r="E125" s="148" t="s">
        <v>456</v>
      </c>
      <c r="F125" s="148"/>
      <c r="G125" s="223"/>
      <c r="H125" s="315">
        <f>(1+G124+1.15%)</f>
        <v>1.0115000000000001</v>
      </c>
      <c r="I125" s="315">
        <f>(1+H124+1.15%)</f>
        <v>1.0115000000000001</v>
      </c>
      <c r="J125" s="315">
        <f>(1+I124+1.15%)</f>
        <v>1.0115000000000001</v>
      </c>
      <c r="K125" s="315">
        <f>(1+J124+1.15%)</f>
        <v>1.0115000000000001</v>
      </c>
    </row>
    <row r="126" spans="1:14" ht="15.5">
      <c r="B126" s="148" t="s">
        <v>457</v>
      </c>
      <c r="E126" s="148" t="s">
        <v>457</v>
      </c>
      <c r="F126" s="148"/>
      <c r="G126" s="223"/>
      <c r="H126" s="316">
        <f>IF(G122=0,0,+H123*H125)</f>
        <v>0</v>
      </c>
      <c r="I126" s="316">
        <f t="shared" ref="I126:K126" si="0">IF(H122=0,0,+I123*I125)</f>
        <v>0</v>
      </c>
      <c r="J126" s="316">
        <f t="shared" si="0"/>
        <v>0</v>
      </c>
      <c r="K126" s="316">
        <f t="shared" si="0"/>
        <v>0</v>
      </c>
    </row>
    <row r="127" spans="1:14"/>
    <row r="128" spans="1:14"/>
    <row r="129" spans="1:14" ht="17.5">
      <c r="A129" s="117" t="s">
        <v>458</v>
      </c>
      <c r="B129" s="117"/>
      <c r="C129" s="117"/>
      <c r="D129" s="117"/>
      <c r="E129" s="117"/>
      <c r="F129" s="117"/>
      <c r="G129" s="117"/>
      <c r="H129" s="117"/>
      <c r="I129" s="117"/>
      <c r="J129" s="117"/>
      <c r="K129" s="117"/>
      <c r="L129" s="117"/>
      <c r="M129" s="117"/>
      <c r="N129" s="117"/>
    </row>
    <row r="130" spans="1:14" ht="15" thickBot="1">
      <c r="B130" s="151" t="s">
        <v>459</v>
      </c>
    </row>
    <row r="131" spans="1:14" ht="15" thickBot="1">
      <c r="D131" s="149" t="s">
        <v>230</v>
      </c>
      <c r="E131" s="149" t="s">
        <v>353</v>
      </c>
      <c r="F131" s="229" t="s">
        <v>460</v>
      </c>
      <c r="G131" s="446" t="s">
        <v>254</v>
      </c>
      <c r="H131" s="447"/>
      <c r="I131" s="447"/>
      <c r="J131" s="447"/>
      <c r="K131" s="448"/>
    </row>
    <row r="132" spans="1:14">
      <c r="E132" s="148"/>
      <c r="F132" s="228" t="s">
        <v>181</v>
      </c>
      <c r="G132" s="40" t="s">
        <v>182</v>
      </c>
      <c r="H132" s="40" t="s">
        <v>7</v>
      </c>
      <c r="I132" s="40" t="s">
        <v>185</v>
      </c>
      <c r="J132" s="40" t="s">
        <v>186</v>
      </c>
      <c r="K132" s="40" t="s">
        <v>187</v>
      </c>
    </row>
    <row r="133" spans="1:14">
      <c r="B133" s="150"/>
      <c r="C133" s="150"/>
      <c r="D133" s="150"/>
      <c r="E133" s="148"/>
      <c r="F133" s="148"/>
      <c r="H133" s="152"/>
      <c r="I133" s="152"/>
      <c r="J133" s="152"/>
      <c r="K133" s="152"/>
    </row>
    <row r="134" spans="1:14" ht="40.5">
      <c r="B134" s="150" t="s">
        <v>461</v>
      </c>
      <c r="C134" s="150"/>
      <c r="D134" s="150" t="s">
        <v>266</v>
      </c>
      <c r="E134" s="148" t="s">
        <v>379</v>
      </c>
      <c r="F134" s="395"/>
      <c r="G134" s="223"/>
      <c r="H134" s="223"/>
      <c r="I134" s="223"/>
      <c r="J134" s="223"/>
      <c r="K134" s="223"/>
    </row>
    <row r="135" spans="1:14" ht="54">
      <c r="B135" s="150" t="s">
        <v>462</v>
      </c>
      <c r="C135" s="150"/>
      <c r="D135" s="150" t="s">
        <v>266</v>
      </c>
      <c r="E135" s="148" t="s">
        <v>463</v>
      </c>
      <c r="F135" s="395"/>
      <c r="G135" s="223"/>
      <c r="H135" s="223"/>
      <c r="I135" s="223"/>
      <c r="J135" s="223"/>
      <c r="K135" s="223"/>
    </row>
    <row r="136" spans="1:14">
      <c r="B136" s="150"/>
      <c r="C136" s="150"/>
      <c r="D136" s="150"/>
      <c r="E136" s="148" t="s">
        <v>464</v>
      </c>
      <c r="F136" s="225">
        <f>F134-F135</f>
        <v>0</v>
      </c>
      <c r="G136" s="223"/>
      <c r="H136" s="223"/>
      <c r="I136" s="223"/>
      <c r="J136" s="223"/>
      <c r="K136" s="223"/>
    </row>
    <row r="137" spans="1:14">
      <c r="B137" s="150" t="s">
        <v>465</v>
      </c>
      <c r="C137" s="150"/>
      <c r="D137" s="150" t="s">
        <v>226</v>
      </c>
      <c r="E137" s="150" t="s">
        <v>466</v>
      </c>
      <c r="F137" s="396"/>
      <c r="G137" s="223"/>
      <c r="H137" s="223"/>
      <c r="I137" s="223"/>
      <c r="J137" s="223"/>
      <c r="K137" s="223"/>
    </row>
    <row r="138" spans="1:14" ht="40.5">
      <c r="B138" s="150" t="s">
        <v>467</v>
      </c>
      <c r="C138" s="150"/>
      <c r="D138" s="150"/>
      <c r="E138" s="150" t="s">
        <v>468</v>
      </c>
      <c r="F138" s="226">
        <v>1</v>
      </c>
      <c r="G138" s="223"/>
      <c r="H138" s="223"/>
      <c r="I138" s="223"/>
      <c r="J138" s="223"/>
      <c r="K138" s="223"/>
    </row>
    <row r="139" spans="1:14" ht="27">
      <c r="B139" s="150" t="s">
        <v>469</v>
      </c>
      <c r="C139" s="150"/>
      <c r="D139" s="150"/>
      <c r="E139" s="150" t="s">
        <v>470</v>
      </c>
      <c r="F139" s="227">
        <f>F150</f>
        <v>0</v>
      </c>
      <c r="G139" s="223"/>
      <c r="H139" s="223"/>
      <c r="I139" s="223"/>
      <c r="J139" s="223"/>
      <c r="K139" s="223"/>
    </row>
    <row r="140" spans="1:14" ht="40.5">
      <c r="B140" s="150"/>
      <c r="C140" s="150"/>
      <c r="D140" s="150"/>
      <c r="E140" s="150" t="s">
        <v>471</v>
      </c>
      <c r="F140" s="223"/>
      <c r="G140" s="225">
        <f>(1+F137+1.15% +F138*F139)</f>
        <v>1.0115000000000001</v>
      </c>
      <c r="H140" s="223"/>
      <c r="I140" s="223"/>
      <c r="J140" s="223"/>
      <c r="K140" s="223"/>
    </row>
    <row r="141" spans="1:14">
      <c r="B141" s="150" t="s">
        <v>472</v>
      </c>
      <c r="C141" s="150"/>
      <c r="D141" s="150" t="s">
        <v>266</v>
      </c>
      <c r="E141" s="150" t="s">
        <v>473</v>
      </c>
      <c r="F141" s="223"/>
      <c r="G141" s="225">
        <f>F136*G140</f>
        <v>0</v>
      </c>
      <c r="H141" s="223"/>
      <c r="I141" s="223"/>
      <c r="J141" s="223"/>
      <c r="K141" s="223"/>
    </row>
    <row r="142" spans="1:14">
      <c r="B142" s="150"/>
      <c r="C142" s="150"/>
      <c r="D142" s="150"/>
      <c r="E142" s="150"/>
      <c r="F142" s="150"/>
    </row>
    <row r="143" spans="1:14">
      <c r="B143" s="150"/>
      <c r="C143" s="150"/>
      <c r="D143" s="150"/>
      <c r="E143" s="150"/>
      <c r="F143" s="150"/>
    </row>
    <row r="144" spans="1:14" ht="17.5">
      <c r="A144" s="117" t="s">
        <v>474</v>
      </c>
      <c r="B144" s="117"/>
      <c r="C144" s="117"/>
      <c r="D144" s="117"/>
      <c r="E144" s="117"/>
      <c r="F144" s="117"/>
      <c r="G144" s="117"/>
      <c r="H144" s="117"/>
      <c r="I144" s="117"/>
      <c r="J144" s="117"/>
      <c r="K144" s="117"/>
      <c r="L144" s="117"/>
      <c r="M144" s="117"/>
      <c r="N144" s="117"/>
    </row>
    <row r="145" spans="1:14" ht="15" thickBot="1">
      <c r="B145" s="151" t="s">
        <v>475</v>
      </c>
      <c r="C145" s="150"/>
      <c r="D145" s="150"/>
      <c r="E145" s="150"/>
      <c r="F145" s="150"/>
    </row>
    <row r="146" spans="1:14" ht="15" thickBot="1">
      <c r="B146" s="150"/>
      <c r="C146" s="150"/>
      <c r="D146" s="149" t="s">
        <v>230</v>
      </c>
      <c r="E146" s="149" t="s">
        <v>353</v>
      </c>
      <c r="F146" s="229" t="s">
        <v>460</v>
      </c>
      <c r="G146" s="446" t="s">
        <v>254</v>
      </c>
      <c r="H146" s="447"/>
      <c r="I146" s="447"/>
      <c r="J146" s="447"/>
      <c r="K146" s="448"/>
    </row>
    <row r="147" spans="1:14">
      <c r="E147" s="148"/>
      <c r="F147" s="228" t="s">
        <v>181</v>
      </c>
      <c r="G147" s="40" t="s">
        <v>182</v>
      </c>
      <c r="H147" s="40" t="s">
        <v>7</v>
      </c>
      <c r="I147" s="40" t="s">
        <v>185</v>
      </c>
      <c r="J147" s="40" t="s">
        <v>186</v>
      </c>
      <c r="K147" s="40" t="s">
        <v>187</v>
      </c>
    </row>
    <row r="148" spans="1:14"/>
    <row r="149" spans="1:14">
      <c r="E149" s="147" t="s">
        <v>476</v>
      </c>
      <c r="F149" s="224">
        <f>IF(F134=0,0,F135/F134)</f>
        <v>0</v>
      </c>
      <c r="G149" s="223"/>
      <c r="H149" s="223"/>
      <c r="I149" s="223"/>
      <c r="J149" s="223"/>
      <c r="K149" s="223"/>
    </row>
    <row r="150" spans="1:14">
      <c r="E150" s="147" t="s">
        <v>470</v>
      </c>
      <c r="F150" s="224">
        <f>IF(F149=0,0,IF(F149&gt;=1.055,1.15%,IF(F149&lt;=0.945,-1.15%,0)))</f>
        <v>0</v>
      </c>
      <c r="G150" s="223"/>
      <c r="H150" s="223"/>
      <c r="I150" s="223"/>
      <c r="J150" s="223"/>
      <c r="K150" s="223"/>
    </row>
    <row r="151" spans="1:14"/>
    <row r="152" spans="1:14"/>
    <row r="153" spans="1:14"/>
    <row r="154" spans="1:14"/>
    <row r="155" spans="1:14">
      <c r="A155" s="146" t="s">
        <v>477</v>
      </c>
      <c r="B155" s="144"/>
      <c r="C155" s="144"/>
      <c r="D155" s="144"/>
      <c r="E155" s="144"/>
      <c r="F155" s="144"/>
      <c r="G155" s="145"/>
      <c r="H155" s="145"/>
      <c r="I155" s="145"/>
      <c r="J155" s="145"/>
      <c r="K155" s="145"/>
      <c r="L155" s="144"/>
      <c r="M155" s="144"/>
      <c r="N155" s="144"/>
    </row>
    <row r="156" spans="1:14"/>
    <row r="157" spans="1:14" ht="6" customHeight="1"/>
    <row r="158" spans="1:14" ht="6" customHeight="1"/>
  </sheetData>
  <mergeCells count="12">
    <mergeCell ref="G11:K11"/>
    <mergeCell ref="G27:K27"/>
    <mergeCell ref="G47:K47"/>
    <mergeCell ref="G58:K58"/>
    <mergeCell ref="G68:K68"/>
    <mergeCell ref="G131:K131"/>
    <mergeCell ref="G146:K146"/>
    <mergeCell ref="G78:K78"/>
    <mergeCell ref="G86:K86"/>
    <mergeCell ref="G94:K94"/>
    <mergeCell ref="G107:K107"/>
    <mergeCell ref="G118:K11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tabColor theme="4"/>
    <pageSetUpPr autoPageBreaks="0" fitToPage="1"/>
  </sheetPr>
  <dimension ref="A1:U122"/>
  <sheetViews>
    <sheetView showGridLines="0" zoomScale="85" zoomScaleNormal="85" workbookViewId="0">
      <pane xSplit="3" ySplit="9" topLeftCell="D85" activePane="bottomRight" state="frozenSplit"/>
      <selection pane="topRight" activeCell="H70" sqref="H70"/>
      <selection pane="bottomLeft" activeCell="H70" sqref="H70"/>
      <selection pane="bottomRight" activeCell="F6" sqref="F6"/>
    </sheetView>
  </sheetViews>
  <sheetFormatPr defaultColWidth="9" defaultRowHeight="13.5"/>
  <cols>
    <col min="1" max="1" width="56.765625" style="165" customWidth="1"/>
    <col min="2" max="2" width="12.61328125" style="165" customWidth="1"/>
    <col min="3" max="3" width="17" style="165" customWidth="1"/>
    <col min="4" max="4" width="2.4609375" style="165" customWidth="1"/>
    <col min="5" max="6" width="14.3828125" style="165" bestFit="1" customWidth="1"/>
    <col min="7" max="7" width="4.4609375" style="165" customWidth="1"/>
    <col min="8" max="9" width="14.3828125" style="165" bestFit="1" customWidth="1"/>
    <col min="10" max="10" width="4.4609375" style="165" customWidth="1"/>
    <col min="11" max="12" width="14.3828125" style="165" bestFit="1" customWidth="1"/>
    <col min="13" max="13" width="4.4609375" style="165" customWidth="1"/>
    <col min="14" max="15" width="14.4609375" style="165" customWidth="1"/>
    <col min="16" max="16" width="4.61328125" style="165" customWidth="1"/>
    <col min="17" max="18" width="14.4609375" style="165" customWidth="1"/>
    <col min="19" max="19" width="4.4609375" style="165" customWidth="1"/>
    <col min="20" max="21" width="14.4609375" style="165" customWidth="1"/>
    <col min="22" max="16384" width="9" style="165"/>
  </cols>
  <sheetData>
    <row r="1" spans="1:21" s="189" customFormat="1" ht="25">
      <c r="A1" s="1" t="str">
        <f>Cover!$A$2</f>
        <v>ESO Regulatory Reporting Pack</v>
      </c>
      <c r="B1" s="3"/>
      <c r="C1" s="2"/>
      <c r="D1" s="2"/>
      <c r="E1" s="2"/>
      <c r="F1" s="2"/>
      <c r="G1" s="2"/>
      <c r="H1" s="2"/>
      <c r="I1" s="2"/>
      <c r="J1" s="2"/>
      <c r="K1" s="2"/>
      <c r="L1" s="2"/>
      <c r="M1" s="2"/>
      <c r="N1" s="2"/>
      <c r="O1" s="2"/>
      <c r="P1" s="2"/>
      <c r="Q1" s="2"/>
      <c r="R1" s="2"/>
      <c r="S1" s="2"/>
      <c r="T1" s="2"/>
      <c r="U1" s="2"/>
    </row>
    <row r="2" spans="1:21" s="189" customFormat="1" ht="25">
      <c r="A2" s="3" t="str">
        <f>Cover!$A$3</f>
        <v>National Grid Electricity System Operator</v>
      </c>
      <c r="B2" s="3"/>
      <c r="C2" s="2"/>
      <c r="D2" s="2"/>
      <c r="E2" s="2"/>
      <c r="F2" s="2"/>
      <c r="G2" s="2"/>
      <c r="H2" s="2"/>
      <c r="I2" s="2"/>
      <c r="J2" s="2"/>
      <c r="K2" s="2"/>
      <c r="L2" s="2"/>
      <c r="M2" s="2"/>
      <c r="N2" s="2"/>
      <c r="O2" s="2"/>
      <c r="P2" s="2"/>
      <c r="Q2" s="2"/>
      <c r="R2" s="2"/>
      <c r="S2" s="2"/>
      <c r="T2" s="2"/>
      <c r="U2" s="2"/>
    </row>
    <row r="3" spans="1:21" s="188" customFormat="1" ht="25">
      <c r="A3" s="3" t="str">
        <f>Cover!$A$4</f>
        <v>2022/23</v>
      </c>
      <c r="B3" s="3"/>
      <c r="C3" s="3"/>
      <c r="D3" s="3"/>
      <c r="E3" s="2"/>
      <c r="F3" s="2"/>
      <c r="G3" s="2"/>
      <c r="H3" s="2"/>
      <c r="I3" s="2"/>
      <c r="J3" s="2"/>
      <c r="K3" s="2"/>
      <c r="L3" s="2"/>
      <c r="M3" s="2"/>
      <c r="N3" s="2"/>
      <c r="O3" s="2"/>
      <c r="P3" s="2"/>
      <c r="Q3" s="2"/>
      <c r="R3" s="2"/>
      <c r="S3" s="2"/>
      <c r="T3" s="2"/>
      <c r="U3" s="2"/>
    </row>
    <row r="4" spans="1:21" s="188" customFormat="1" ht="25.5" thickBot="1">
      <c r="A4" s="27" t="s">
        <v>478</v>
      </c>
      <c r="B4" s="27"/>
      <c r="C4" s="27"/>
      <c r="D4" s="27"/>
      <c r="E4" s="7"/>
      <c r="F4" s="7"/>
      <c r="G4" s="7"/>
      <c r="H4" s="7"/>
      <c r="I4" s="7"/>
      <c r="J4" s="7"/>
      <c r="K4" s="7"/>
      <c r="L4" s="7"/>
      <c r="M4" s="7"/>
      <c r="N4" s="7"/>
      <c r="O4" s="7"/>
      <c r="P4" s="7"/>
      <c r="Q4" s="7"/>
      <c r="R4" s="7"/>
      <c r="S4" s="7"/>
      <c r="T4" s="7"/>
      <c r="U4" s="7"/>
    </row>
    <row r="5" spans="1:21" s="188" customFormat="1" ht="25">
      <c r="A5" s="219"/>
      <c r="B5" s="219"/>
      <c r="C5" s="219"/>
      <c r="D5" s="219"/>
      <c r="E5" s="220"/>
      <c r="F5" s="220"/>
      <c r="G5" s="220"/>
      <c r="H5" s="220"/>
      <c r="I5" s="220"/>
      <c r="J5" s="220"/>
      <c r="K5" s="220"/>
      <c r="L5" s="220"/>
      <c r="M5" s="220"/>
      <c r="N5" s="191"/>
      <c r="O5" s="192"/>
      <c r="P5" s="192"/>
      <c r="Q5" s="191"/>
      <c r="R5" s="189"/>
      <c r="S5" s="190"/>
      <c r="T5" s="189"/>
    </row>
    <row r="6" spans="1:21" s="188" customFormat="1" ht="25">
      <c r="A6" s="219"/>
      <c r="B6" s="219"/>
      <c r="C6" s="219"/>
      <c r="D6" s="219"/>
      <c r="E6" s="220"/>
      <c r="F6" s="220"/>
      <c r="G6" s="220"/>
      <c r="H6" s="220"/>
      <c r="I6" s="220"/>
      <c r="J6" s="220"/>
      <c r="K6" s="220"/>
      <c r="L6" s="220"/>
      <c r="M6" s="220"/>
      <c r="N6" s="191"/>
      <c r="O6" s="192"/>
      <c r="P6" s="192"/>
      <c r="Q6" s="191"/>
      <c r="R6" s="189"/>
      <c r="S6" s="190"/>
      <c r="T6" s="189"/>
    </row>
    <row r="7" spans="1:21" ht="25">
      <c r="A7" s="219"/>
      <c r="B7" s="219"/>
      <c r="C7" s="220"/>
      <c r="D7" s="220"/>
      <c r="E7" s="220"/>
      <c r="F7" s="220"/>
      <c r="G7" s="220"/>
      <c r="H7" s="293">
        <v>2022</v>
      </c>
      <c r="I7" s="220"/>
      <c r="J7" s="220"/>
      <c r="K7" s="293">
        <v>2023</v>
      </c>
      <c r="L7" s="220"/>
      <c r="M7" s="220"/>
      <c r="N7" s="293">
        <v>2024</v>
      </c>
      <c r="Q7" s="293">
        <v>2025</v>
      </c>
      <c r="T7" s="293">
        <v>2026</v>
      </c>
    </row>
    <row r="8" spans="1:21">
      <c r="E8" s="187"/>
      <c r="H8" s="218">
        <f>+F13-E13+H13</f>
        <v>0</v>
      </c>
      <c r="K8" s="218">
        <f>+I13-H13+K13</f>
        <v>0</v>
      </c>
      <c r="N8" s="317" t="e">
        <f>+L13-K13+N13</f>
        <v>#DIV/0!</v>
      </c>
      <c r="Q8" s="317" t="e">
        <f>+O13-N13+Q13</f>
        <v>#DIV/0!</v>
      </c>
      <c r="T8" s="317" t="e">
        <f>+R13-Q13+T13</f>
        <v>#DIV/0!</v>
      </c>
    </row>
    <row r="9" spans="1:21">
      <c r="E9" s="187"/>
    </row>
    <row r="10" spans="1:21">
      <c r="A10" s="186" t="s">
        <v>254</v>
      </c>
    </row>
    <row r="11" spans="1:21" ht="14.5">
      <c r="A11" s="182"/>
      <c r="B11" s="179"/>
      <c r="C11" s="179"/>
      <c r="E11" s="453" t="s">
        <v>479</v>
      </c>
      <c r="F11" s="454"/>
      <c r="H11" s="453" t="s">
        <v>480</v>
      </c>
      <c r="I11" s="454"/>
      <c r="K11" s="453" t="s">
        <v>481</v>
      </c>
      <c r="L11" s="454"/>
      <c r="N11" s="453" t="s">
        <v>481</v>
      </c>
      <c r="O11" s="454"/>
      <c r="Q11" s="453" t="s">
        <v>481</v>
      </c>
      <c r="R11" s="454"/>
      <c r="T11" s="453" t="s">
        <v>481</v>
      </c>
      <c r="U11" s="454"/>
    </row>
    <row r="12" spans="1:21" ht="14.5">
      <c r="A12" s="179"/>
      <c r="B12" s="179"/>
      <c r="C12" s="179"/>
      <c r="E12" s="293" t="s">
        <v>482</v>
      </c>
      <c r="F12" s="293" t="s">
        <v>483</v>
      </c>
      <c r="H12" s="293" t="s">
        <v>483</v>
      </c>
      <c r="I12" s="293" t="s">
        <v>484</v>
      </c>
      <c r="K12" s="293" t="s">
        <v>484</v>
      </c>
      <c r="L12" s="293" t="s">
        <v>485</v>
      </c>
      <c r="N12" s="293" t="s">
        <v>485</v>
      </c>
      <c r="O12" s="293" t="s">
        <v>486</v>
      </c>
      <c r="Q12" s="293" t="s">
        <v>486</v>
      </c>
      <c r="R12" s="293" t="s">
        <v>487</v>
      </c>
      <c r="T12" s="293" t="s">
        <v>487</v>
      </c>
      <c r="U12" s="293" t="s">
        <v>488</v>
      </c>
    </row>
    <row r="13" spans="1:21" s="176" customFormat="1">
      <c r="A13" s="181" t="s">
        <v>489</v>
      </c>
      <c r="B13" s="181" t="s">
        <v>490</v>
      </c>
      <c r="C13" s="176" t="s">
        <v>266</v>
      </c>
      <c r="E13" s="318">
        <f>+E58</f>
        <v>3.165168</v>
      </c>
      <c r="F13" s="318">
        <f>+F58</f>
        <v>3.165168</v>
      </c>
      <c r="H13" s="318">
        <f>+H24</f>
        <v>0</v>
      </c>
      <c r="I13" s="318">
        <f>+I24</f>
        <v>0</v>
      </c>
      <c r="K13" s="318">
        <f>+K24</f>
        <v>0</v>
      </c>
      <c r="L13" s="318">
        <f>+L24</f>
        <v>0</v>
      </c>
      <c r="N13" s="318" t="e">
        <f>+N24</f>
        <v>#DIV/0!</v>
      </c>
      <c r="O13" s="318" t="e">
        <f>+O24</f>
        <v>#DIV/0!</v>
      </c>
      <c r="Q13" s="318" t="e">
        <f>+Q24</f>
        <v>#DIV/0!</v>
      </c>
      <c r="R13" s="318" t="e">
        <f>+R24</f>
        <v>#DIV/0!</v>
      </c>
      <c r="T13" s="318" t="e">
        <f>+T24</f>
        <v>#DIV/0!</v>
      </c>
      <c r="U13" s="318" t="e">
        <f>+U24</f>
        <v>#DIV/0!</v>
      </c>
    </row>
    <row r="14" spans="1:21" s="176" customFormat="1" ht="14.5">
      <c r="A14" s="182"/>
      <c r="B14" s="179"/>
      <c r="C14" s="179"/>
      <c r="D14" s="165"/>
      <c r="E14" s="183"/>
      <c r="F14" s="183"/>
    </row>
    <row r="15" spans="1:21" s="176" customFormat="1" ht="14.5">
      <c r="A15" s="179"/>
      <c r="B15" s="179"/>
      <c r="C15" s="179"/>
      <c r="D15" s="165"/>
      <c r="E15" s="183"/>
      <c r="F15" s="183"/>
      <c r="G15" s="183"/>
      <c r="H15" s="183"/>
      <c r="I15" s="183"/>
      <c r="J15" s="183"/>
      <c r="K15" s="183"/>
      <c r="L15" s="183"/>
      <c r="M15" s="183"/>
      <c r="N15" s="183"/>
      <c r="O15" s="183"/>
      <c r="Q15" s="183"/>
      <c r="R15" s="183"/>
      <c r="T15" s="183"/>
      <c r="U15" s="183"/>
    </row>
    <row r="16" spans="1:21" s="176" customFormat="1" ht="12.75" customHeight="1">
      <c r="A16" s="167" t="s">
        <v>491</v>
      </c>
      <c r="B16" s="167" t="s">
        <v>492</v>
      </c>
      <c r="C16" s="166" t="s">
        <v>266</v>
      </c>
      <c r="D16" s="165"/>
      <c r="E16" s="183"/>
      <c r="F16" s="183"/>
      <c r="H16" s="319"/>
      <c r="I16" s="319"/>
      <c r="K16" s="319"/>
      <c r="L16" s="319"/>
      <c r="N16" s="319"/>
      <c r="O16" s="319"/>
      <c r="Q16" s="319"/>
      <c r="R16" s="319"/>
      <c r="T16" s="319"/>
      <c r="U16" s="319"/>
    </row>
    <row r="17" spans="1:21" s="176" customFormat="1" ht="12.75" customHeight="1">
      <c r="A17" s="167" t="s">
        <v>493</v>
      </c>
      <c r="B17" s="167" t="s">
        <v>494</v>
      </c>
      <c r="C17" s="166" t="s">
        <v>266</v>
      </c>
      <c r="D17" s="165"/>
      <c r="H17" s="319"/>
      <c r="I17" s="319"/>
      <c r="K17" s="319"/>
      <c r="L17" s="319"/>
      <c r="N17" s="319"/>
      <c r="O17" s="319"/>
      <c r="Q17" s="319"/>
      <c r="R17" s="319"/>
      <c r="T17" s="319"/>
      <c r="U17" s="319"/>
    </row>
    <row r="18" spans="1:21" s="176" customFormat="1" ht="12.75" customHeight="1">
      <c r="A18" s="167" t="s">
        <v>495</v>
      </c>
      <c r="B18" s="167" t="s">
        <v>496</v>
      </c>
      <c r="C18" s="166" t="s">
        <v>266</v>
      </c>
      <c r="D18" s="165"/>
      <c r="H18" s="320">
        <f>+H36</f>
        <v>0</v>
      </c>
      <c r="I18" s="320">
        <f>+I36</f>
        <v>0</v>
      </c>
      <c r="K18" s="320">
        <f>+K36</f>
        <v>0</v>
      </c>
      <c r="L18" s="320">
        <f>+L36</f>
        <v>0</v>
      </c>
      <c r="N18" s="320">
        <f>+N36</f>
        <v>0</v>
      </c>
      <c r="O18" s="320">
        <f>+O36</f>
        <v>0</v>
      </c>
      <c r="Q18" s="320">
        <f>+Q36</f>
        <v>0</v>
      </c>
      <c r="R18" s="320">
        <f>+R36</f>
        <v>0</v>
      </c>
      <c r="T18" s="320">
        <f>+T36</f>
        <v>0</v>
      </c>
      <c r="U18" s="320">
        <f>+U36</f>
        <v>0</v>
      </c>
    </row>
    <row r="19" spans="1:21" s="176" customFormat="1" ht="12.75" customHeight="1">
      <c r="A19" s="167" t="s">
        <v>497</v>
      </c>
      <c r="B19" s="167" t="s">
        <v>498</v>
      </c>
      <c r="C19" s="166" t="s">
        <v>266</v>
      </c>
      <c r="D19" s="166"/>
      <c r="H19" s="319"/>
      <c r="I19" s="319"/>
      <c r="K19" s="319"/>
      <c r="L19" s="319"/>
      <c r="N19" s="319"/>
      <c r="O19" s="319"/>
      <c r="Q19" s="319"/>
      <c r="R19" s="319"/>
      <c r="T19" s="319"/>
      <c r="U19" s="319"/>
    </row>
    <row r="20" spans="1:21" s="176" customFormat="1" ht="12.75" customHeight="1">
      <c r="A20" s="167" t="s">
        <v>499</v>
      </c>
      <c r="B20" s="167" t="s">
        <v>500</v>
      </c>
      <c r="C20" s="166" t="s">
        <v>266</v>
      </c>
      <c r="D20" s="166"/>
      <c r="H20" s="319"/>
      <c r="I20" s="319"/>
      <c r="K20" s="319"/>
      <c r="L20" s="319"/>
      <c r="N20" s="319"/>
      <c r="O20" s="319"/>
      <c r="Q20" s="319"/>
      <c r="R20" s="319"/>
      <c r="T20" s="319"/>
      <c r="U20" s="319"/>
    </row>
    <row r="21" spans="1:21" s="176" customFormat="1" ht="12.75" customHeight="1">
      <c r="A21" s="167" t="s">
        <v>501</v>
      </c>
      <c r="B21" s="167" t="s">
        <v>502</v>
      </c>
      <c r="C21" s="166" t="s">
        <v>266</v>
      </c>
      <c r="D21" s="166"/>
      <c r="H21" s="320">
        <f>+H101*'RIIO-1 RPI and PVF'!N38</f>
        <v>0</v>
      </c>
      <c r="I21" s="320">
        <f>+H21*'RIIO-1 RPI and PVF'!N38</f>
        <v>0</v>
      </c>
      <c r="K21" s="320">
        <f>+K101*'RIIO-1 RPI and PVF'!O38</f>
        <v>0</v>
      </c>
      <c r="L21" s="320">
        <f>+K21*'RIIO-1 RPI and PVF'!O38</f>
        <v>0</v>
      </c>
      <c r="N21" s="320" t="e">
        <f>+N101</f>
        <v>#DIV/0!</v>
      </c>
      <c r="O21" s="320" t="e">
        <f>+N21</f>
        <v>#DIV/0!</v>
      </c>
      <c r="Q21" s="320" t="e">
        <f>+Q101</f>
        <v>#DIV/0!</v>
      </c>
      <c r="R21" s="320" t="e">
        <f>+Q21</f>
        <v>#DIV/0!</v>
      </c>
      <c r="T21" s="320" t="e">
        <f>+T101</f>
        <v>#DIV/0!</v>
      </c>
      <c r="U21" s="320" t="e">
        <f>+T21</f>
        <v>#DIV/0!</v>
      </c>
    </row>
    <row r="22" spans="1:21" s="176" customFormat="1" ht="12.75" customHeight="1">
      <c r="A22" s="167" t="s">
        <v>503</v>
      </c>
      <c r="B22" s="167" t="s">
        <v>504</v>
      </c>
      <c r="C22" s="166" t="s">
        <v>266</v>
      </c>
      <c r="D22" s="166"/>
      <c r="H22" s="319"/>
      <c r="I22" s="319"/>
      <c r="K22" s="319"/>
      <c r="L22" s="319"/>
      <c r="N22" s="319"/>
      <c r="O22" s="319"/>
      <c r="Q22" s="319"/>
      <c r="R22" s="319"/>
      <c r="T22" s="321"/>
      <c r="U22" s="321"/>
    </row>
    <row r="23" spans="1:21" s="176" customFormat="1" ht="12.75" customHeight="1">
      <c r="A23" s="167" t="s">
        <v>505</v>
      </c>
      <c r="B23" s="167" t="s">
        <v>506</v>
      </c>
      <c r="C23" s="166" t="s">
        <v>266</v>
      </c>
      <c r="D23" s="166"/>
      <c r="H23" s="319"/>
      <c r="I23" s="319"/>
      <c r="K23" s="319"/>
      <c r="L23" s="319"/>
      <c r="N23" s="319"/>
      <c r="O23" s="319"/>
      <c r="Q23" s="319"/>
      <c r="R23" s="319"/>
      <c r="T23" s="321"/>
      <c r="U23" s="321"/>
    </row>
    <row r="24" spans="1:21" s="176" customFormat="1" ht="12.75" customHeight="1">
      <c r="A24" s="181" t="s">
        <v>489</v>
      </c>
      <c r="B24" s="181" t="s">
        <v>490</v>
      </c>
      <c r="C24" s="176" t="s">
        <v>266</v>
      </c>
      <c r="H24" s="322">
        <f>+H16+H17+H18-H19+H20+H21+H22+H23</f>
        <v>0</v>
      </c>
      <c r="I24" s="322">
        <f>+I16+I17+I18-I19+I20+I21+I22+I23</f>
        <v>0</v>
      </c>
      <c r="K24" s="322">
        <f>+K16+K17+K18-K19+K20+K21+K22+K23</f>
        <v>0</v>
      </c>
      <c r="L24" s="322">
        <f>+L16+L17+L18-L19+L20+L21+L22+L23</f>
        <v>0</v>
      </c>
      <c r="N24" s="323" t="e">
        <f>+N16+N17+N18-N19+N20+N21+N22+N23</f>
        <v>#DIV/0!</v>
      </c>
      <c r="O24" s="322" t="e">
        <f>+O16+O17+O18-O19+O20+O21+O22+O23</f>
        <v>#DIV/0!</v>
      </c>
      <c r="Q24" s="322" t="e">
        <f>+Q16+Q17+Q18-Q19+Q20+Q21+Q22+Q23</f>
        <v>#DIV/0!</v>
      </c>
      <c r="R24" s="322" t="e">
        <f>+R16+R17+R18-R19+R20+R21+R22+R23</f>
        <v>#DIV/0!</v>
      </c>
      <c r="T24" s="322" t="e">
        <f>+T16+T17+T18-T19+T20+T21+T22+T23</f>
        <v>#DIV/0!</v>
      </c>
      <c r="U24" s="322" t="e">
        <f>+U16+U17+U18-U19+U20+U21+U22+U23</f>
        <v>#DIV/0!</v>
      </c>
    </row>
    <row r="25" spans="1:21" s="176" customFormat="1" ht="12.75" customHeight="1">
      <c r="A25" s="181"/>
      <c r="B25" s="181"/>
      <c r="C25" s="181"/>
      <c r="D25" s="181"/>
      <c r="G25" s="181"/>
    </row>
    <row r="26" spans="1:21" s="166" customFormat="1" ht="12.75" customHeight="1">
      <c r="A26" s="185" t="s">
        <v>496</v>
      </c>
      <c r="B26" s="175"/>
    </row>
    <row r="27" spans="1:21" ht="12.75" customHeight="1">
      <c r="A27" s="165" t="s">
        <v>507</v>
      </c>
      <c r="C27" s="166" t="s">
        <v>266</v>
      </c>
      <c r="H27" s="319"/>
      <c r="I27" s="319"/>
      <c r="K27" s="319"/>
      <c r="L27" s="321"/>
      <c r="N27" s="321"/>
      <c r="O27" s="321"/>
      <c r="Q27" s="321"/>
      <c r="R27" s="321"/>
      <c r="T27" s="321"/>
      <c r="U27" s="321"/>
    </row>
    <row r="28" spans="1:21" ht="12.75" customHeight="1">
      <c r="A28" s="165" t="s">
        <v>508</v>
      </c>
      <c r="C28" s="166" t="s">
        <v>266</v>
      </c>
      <c r="H28" s="319"/>
      <c r="I28" s="319"/>
      <c r="K28" s="319"/>
      <c r="L28" s="321"/>
      <c r="N28" s="321"/>
      <c r="O28" s="321"/>
      <c r="Q28" s="321"/>
      <c r="R28" s="321"/>
      <c r="T28" s="321"/>
      <c r="U28" s="321"/>
    </row>
    <row r="29" spans="1:21" ht="12.75" customHeight="1">
      <c r="A29" s="165" t="s">
        <v>509</v>
      </c>
      <c r="C29" s="166" t="s">
        <v>266</v>
      </c>
      <c r="H29" s="319"/>
      <c r="I29" s="319"/>
      <c r="K29" s="319"/>
      <c r="L29" s="319"/>
      <c r="N29" s="319"/>
      <c r="O29" s="319"/>
      <c r="Q29" s="319"/>
      <c r="R29" s="319"/>
      <c r="T29" s="319"/>
      <c r="U29" s="319"/>
    </row>
    <row r="30" spans="1:21" ht="12.75" customHeight="1">
      <c r="A30" s="165" t="s">
        <v>510</v>
      </c>
      <c r="C30" s="166" t="s">
        <v>266</v>
      </c>
      <c r="H30" s="319"/>
      <c r="I30" s="319"/>
      <c r="K30" s="319"/>
      <c r="L30" s="321"/>
      <c r="N30" s="321"/>
      <c r="O30" s="321"/>
      <c r="Q30" s="321"/>
      <c r="R30" s="321"/>
      <c r="T30" s="321"/>
      <c r="U30" s="321"/>
    </row>
    <row r="31" spans="1:21" ht="12.75" customHeight="1">
      <c r="A31" s="165" t="s">
        <v>511</v>
      </c>
      <c r="C31" s="166" t="s">
        <v>266</v>
      </c>
      <c r="H31" s="319"/>
      <c r="I31" s="319"/>
      <c r="K31" s="319"/>
      <c r="L31" s="321"/>
      <c r="N31" s="321"/>
      <c r="O31" s="321"/>
      <c r="Q31" s="321"/>
      <c r="R31" s="321"/>
      <c r="T31" s="321"/>
      <c r="U31" s="321"/>
    </row>
    <row r="32" spans="1:21" ht="12.75" customHeight="1">
      <c r="A32" s="165" t="s">
        <v>512</v>
      </c>
      <c r="C32" s="166" t="s">
        <v>266</v>
      </c>
      <c r="H32" s="319"/>
      <c r="I32" s="319"/>
      <c r="K32" s="319"/>
      <c r="L32" s="321"/>
      <c r="N32" s="321"/>
      <c r="O32" s="321"/>
      <c r="Q32" s="321"/>
      <c r="R32" s="321"/>
      <c r="T32" s="321"/>
      <c r="U32" s="321"/>
    </row>
    <row r="33" spans="1:21" ht="12.75" customHeight="1">
      <c r="A33" s="165" t="s">
        <v>513</v>
      </c>
      <c r="C33" s="166" t="s">
        <v>266</v>
      </c>
      <c r="H33" s="319"/>
      <c r="I33" s="319"/>
      <c r="K33" s="319"/>
      <c r="L33" s="321"/>
      <c r="N33" s="321"/>
      <c r="O33" s="321"/>
      <c r="Q33" s="321"/>
      <c r="R33" s="321"/>
      <c r="T33" s="321"/>
      <c r="U33" s="321"/>
    </row>
    <row r="34" spans="1:21" ht="12.75" customHeight="1">
      <c r="A34" s="165" t="s">
        <v>514</v>
      </c>
      <c r="C34" s="166" t="s">
        <v>266</v>
      </c>
      <c r="H34" s="319"/>
      <c r="I34" s="319"/>
      <c r="K34" s="319"/>
      <c r="L34" s="321"/>
      <c r="N34" s="321"/>
      <c r="O34" s="321"/>
      <c r="Q34" s="321"/>
      <c r="R34" s="321"/>
      <c r="T34" s="321"/>
      <c r="U34" s="321"/>
    </row>
    <row r="35" spans="1:21" s="176" customFormat="1" ht="12.75" customHeight="1">
      <c r="A35" s="167" t="s">
        <v>515</v>
      </c>
      <c r="B35" s="181"/>
      <c r="C35" s="166" t="s">
        <v>266</v>
      </c>
      <c r="D35" s="181"/>
      <c r="E35" s="181"/>
      <c r="F35" s="181"/>
      <c r="G35" s="181"/>
      <c r="H35" s="319"/>
      <c r="I35" s="319"/>
      <c r="K35" s="319"/>
      <c r="L35" s="321"/>
      <c r="N35" s="321"/>
      <c r="O35" s="321"/>
      <c r="Q35" s="321"/>
      <c r="R35" s="321"/>
      <c r="T35" s="321"/>
      <c r="U35" s="321"/>
    </row>
    <row r="36" spans="1:21" s="176" customFormat="1" ht="12.75" customHeight="1">
      <c r="A36" s="167" t="s">
        <v>496</v>
      </c>
      <c r="B36" s="181"/>
      <c r="C36" s="166" t="s">
        <v>266</v>
      </c>
      <c r="D36" s="181"/>
      <c r="E36" s="181"/>
      <c r="F36" s="181"/>
      <c r="G36" s="181"/>
      <c r="H36" s="322">
        <f>SUM(H27:H35)</f>
        <v>0</v>
      </c>
      <c r="I36" s="322">
        <f>SUM(I27:I35)</f>
        <v>0</v>
      </c>
      <c r="K36" s="322">
        <f>SUM(K27:K35)</f>
        <v>0</v>
      </c>
      <c r="L36" s="322">
        <f>SUM(L27:L35)</f>
        <v>0</v>
      </c>
      <c r="N36" s="322">
        <f>SUM(N27:N35)</f>
        <v>0</v>
      </c>
      <c r="O36" s="322">
        <f>SUM(O27:O35)</f>
        <v>0</v>
      </c>
      <c r="Q36" s="322">
        <f>SUM(Q27:Q35)</f>
        <v>0</v>
      </c>
      <c r="R36" s="322">
        <f>SUM(R27:R35)</f>
        <v>0</v>
      </c>
      <c r="T36" s="322">
        <f>SUM(T27:T35)</f>
        <v>0</v>
      </c>
      <c r="U36" s="322">
        <f>SUM(U27:U35)</f>
        <v>0</v>
      </c>
    </row>
    <row r="37" spans="1:21" s="176" customFormat="1" ht="12.75" customHeight="1">
      <c r="A37" s="181"/>
      <c r="B37" s="181"/>
      <c r="C37" s="166"/>
      <c r="D37" s="181"/>
      <c r="E37" s="181"/>
      <c r="F37" s="181"/>
      <c r="G37" s="181"/>
    </row>
    <row r="38" spans="1:21" s="176" customFormat="1" ht="12.75" customHeight="1">
      <c r="A38" s="181" t="s">
        <v>500</v>
      </c>
      <c r="B38" s="181"/>
      <c r="C38" s="166"/>
      <c r="D38" s="181"/>
      <c r="E38" s="181"/>
      <c r="F38" s="181"/>
      <c r="G38" s="181"/>
    </row>
    <row r="39" spans="1:21" s="176" customFormat="1" ht="12.75" customHeight="1">
      <c r="A39" s="222" t="s">
        <v>516</v>
      </c>
      <c r="B39" s="167" t="s">
        <v>517</v>
      </c>
      <c r="C39" s="166" t="s">
        <v>266</v>
      </c>
      <c r="D39" s="181"/>
      <c r="E39" s="181"/>
      <c r="F39" s="181"/>
      <c r="G39" s="181"/>
      <c r="H39" s="321"/>
      <c r="I39" s="321"/>
      <c r="J39" s="165"/>
      <c r="K39" s="321"/>
      <c r="L39" s="321"/>
      <c r="M39" s="165"/>
      <c r="N39" s="321"/>
      <c r="O39" s="321"/>
      <c r="P39" s="165"/>
      <c r="Q39" s="321"/>
      <c r="R39" s="321"/>
      <c r="S39" s="165"/>
      <c r="T39" s="321"/>
      <c r="U39" s="321"/>
    </row>
    <row r="40" spans="1:21" s="176" customFormat="1" ht="12.75" customHeight="1">
      <c r="A40" s="222" t="s">
        <v>518</v>
      </c>
      <c r="B40" s="167" t="s">
        <v>519</v>
      </c>
      <c r="C40" s="166" t="s">
        <v>266</v>
      </c>
      <c r="D40" s="181"/>
      <c r="E40" s="181"/>
      <c r="F40" s="181"/>
      <c r="G40" s="181"/>
      <c r="H40" s="321"/>
      <c r="I40" s="321"/>
      <c r="J40" s="165"/>
      <c r="K40" s="321"/>
      <c r="L40" s="321"/>
      <c r="M40" s="165"/>
      <c r="N40" s="321"/>
      <c r="O40" s="321"/>
      <c r="P40" s="165"/>
      <c r="Q40" s="321"/>
      <c r="R40" s="321"/>
      <c r="S40" s="165"/>
      <c r="T40" s="321"/>
      <c r="U40" s="321"/>
    </row>
    <row r="41" spans="1:21" s="176" customFormat="1" ht="12.75" customHeight="1">
      <c r="A41" s="222" t="s">
        <v>520</v>
      </c>
      <c r="B41" s="167" t="s">
        <v>521</v>
      </c>
      <c r="C41" s="166" t="s">
        <v>266</v>
      </c>
      <c r="D41" s="181"/>
      <c r="E41" s="181"/>
      <c r="F41" s="181"/>
      <c r="G41" s="181"/>
      <c r="H41" s="321"/>
      <c r="I41" s="321"/>
      <c r="K41" s="321"/>
      <c r="L41" s="321"/>
      <c r="N41" s="321"/>
      <c r="O41" s="321"/>
      <c r="Q41" s="321"/>
      <c r="R41" s="321"/>
      <c r="T41" s="321"/>
      <c r="U41" s="321"/>
    </row>
    <row r="42" spans="1:21" s="176" customFormat="1" ht="12.75" customHeight="1">
      <c r="A42" s="181"/>
      <c r="B42" s="181"/>
      <c r="C42" s="166" t="s">
        <v>266</v>
      </c>
      <c r="D42" s="181"/>
      <c r="E42" s="181"/>
      <c r="F42" s="181"/>
      <c r="G42" s="181"/>
      <c r="H42" s="322">
        <f>SUM(H39:H41)</f>
        <v>0</v>
      </c>
      <c r="I42" s="322">
        <f>SUM(I39:I41)</f>
        <v>0</v>
      </c>
      <c r="K42" s="322">
        <f>SUM(K39:K41)</f>
        <v>0</v>
      </c>
      <c r="L42" s="322">
        <f>SUM(L39:L41)</f>
        <v>0</v>
      </c>
      <c r="N42" s="322">
        <f>SUM(N39:N41)</f>
        <v>0</v>
      </c>
      <c r="O42" s="322">
        <f>SUM(O39:O41)</f>
        <v>0</v>
      </c>
      <c r="Q42" s="322">
        <f>SUM(Q39:Q41)</f>
        <v>0</v>
      </c>
      <c r="R42" s="322">
        <f>SUM(R39:R41)</f>
        <v>0</v>
      </c>
      <c r="T42" s="322">
        <f>SUM(T39:T41)</f>
        <v>0</v>
      </c>
      <c r="U42" s="322">
        <f>SUM(U39:U41)</f>
        <v>0</v>
      </c>
    </row>
    <row r="43" spans="1:21" s="176" customFormat="1" ht="12.75" customHeight="1">
      <c r="A43" s="181"/>
      <c r="B43" s="181"/>
      <c r="C43" s="166"/>
      <c r="D43" s="181"/>
      <c r="E43" s="181"/>
      <c r="F43" s="181"/>
      <c r="G43" s="181"/>
    </row>
    <row r="44" spans="1:21" s="176" customFormat="1" ht="12.75" customHeight="1">
      <c r="A44" s="181"/>
      <c r="B44" s="181"/>
      <c r="C44" s="166"/>
      <c r="D44" s="181"/>
      <c r="E44" s="181"/>
      <c r="F44" s="181"/>
      <c r="G44" s="181"/>
    </row>
    <row r="45" spans="1:21" s="176" customFormat="1" ht="12.75" customHeight="1">
      <c r="A45" s="184" t="s">
        <v>522</v>
      </c>
      <c r="B45" s="181"/>
      <c r="C45" s="181"/>
      <c r="D45" s="181"/>
      <c r="E45" s="181"/>
      <c r="F45" s="181"/>
      <c r="G45" s="181"/>
    </row>
    <row r="46" spans="1:21" ht="12.75" customHeight="1">
      <c r="A46" s="177" t="s">
        <v>523</v>
      </c>
      <c r="B46" s="179"/>
      <c r="C46" s="179"/>
      <c r="E46" s="183"/>
      <c r="F46" s="183"/>
    </row>
    <row r="47" spans="1:21" ht="12.75" customHeight="1">
      <c r="A47" s="182"/>
      <c r="B47" s="179"/>
      <c r="C47" s="179"/>
      <c r="E47" s="452" t="s">
        <v>479</v>
      </c>
      <c r="F47" s="452"/>
    </row>
    <row r="48" spans="1:21" ht="12.75" customHeight="1">
      <c r="A48" s="179"/>
      <c r="B48" s="179"/>
      <c r="C48" s="179"/>
      <c r="E48" s="293" t="s">
        <v>482</v>
      </c>
      <c r="F48" s="293" t="s">
        <v>483</v>
      </c>
    </row>
    <row r="49" spans="1:12" ht="12.75" customHeight="1">
      <c r="A49" s="167" t="s">
        <v>491</v>
      </c>
      <c r="B49" s="167" t="s">
        <v>492</v>
      </c>
      <c r="C49" s="166" t="s">
        <v>266</v>
      </c>
      <c r="E49" s="319"/>
      <c r="F49" s="319"/>
    </row>
    <row r="50" spans="1:12" ht="12.75" customHeight="1">
      <c r="A50" s="167" t="s">
        <v>524</v>
      </c>
      <c r="B50" s="167" t="s">
        <v>494</v>
      </c>
      <c r="C50" s="166" t="s">
        <v>266</v>
      </c>
      <c r="E50" s="319"/>
      <c r="F50" s="319"/>
    </row>
    <row r="51" spans="1:12" ht="12.75" customHeight="1">
      <c r="A51" s="167" t="s">
        <v>525</v>
      </c>
      <c r="B51" s="167"/>
      <c r="C51" s="166" t="s">
        <v>266</v>
      </c>
      <c r="E51" s="319"/>
      <c r="F51" s="319"/>
    </row>
    <row r="52" spans="1:12" ht="12.75" customHeight="1">
      <c r="A52" s="167" t="s">
        <v>495</v>
      </c>
      <c r="B52" s="167" t="s">
        <v>496</v>
      </c>
      <c r="C52" s="166" t="s">
        <v>266</v>
      </c>
      <c r="E52" s="324">
        <f>SUM(E68:E73)</f>
        <v>0</v>
      </c>
      <c r="F52" s="324">
        <f>E52</f>
        <v>0</v>
      </c>
    </row>
    <row r="53" spans="1:12" s="166" customFormat="1" ht="12.75" customHeight="1">
      <c r="A53" s="167" t="s">
        <v>526</v>
      </c>
      <c r="B53" s="167" t="s">
        <v>498</v>
      </c>
      <c r="C53" s="166" t="s">
        <v>266</v>
      </c>
      <c r="E53" s="319"/>
      <c r="F53" s="319"/>
      <c r="H53" s="165"/>
      <c r="I53" s="165"/>
      <c r="K53" s="165"/>
      <c r="L53" s="165"/>
    </row>
    <row r="54" spans="1:12" s="166" customFormat="1" ht="12.75" customHeight="1">
      <c r="A54" s="167" t="s">
        <v>527</v>
      </c>
      <c r="B54" s="167" t="s">
        <v>528</v>
      </c>
      <c r="C54" s="166" t="s">
        <v>266</v>
      </c>
      <c r="E54" s="325">
        <f>E61</f>
        <v>0</v>
      </c>
      <c r="F54" s="325">
        <f>F61</f>
        <v>0</v>
      </c>
      <c r="H54" s="165"/>
      <c r="I54" s="165"/>
      <c r="K54" s="165"/>
      <c r="L54" s="165"/>
    </row>
    <row r="55" spans="1:12" s="166" customFormat="1" ht="12.75" customHeight="1">
      <c r="A55" s="167" t="s">
        <v>529</v>
      </c>
      <c r="B55" s="167" t="s">
        <v>530</v>
      </c>
      <c r="C55" s="166" t="s">
        <v>266</v>
      </c>
      <c r="E55" s="325">
        <f>E64</f>
        <v>0</v>
      </c>
      <c r="F55" s="325">
        <f>F64</f>
        <v>0</v>
      </c>
      <c r="H55" s="165"/>
      <c r="I55" s="165"/>
      <c r="K55" s="165"/>
      <c r="L55" s="165"/>
    </row>
    <row r="56" spans="1:12" s="166" customFormat="1" ht="12.75" customHeight="1">
      <c r="A56" s="167" t="s">
        <v>531</v>
      </c>
      <c r="B56" s="167" t="s">
        <v>532</v>
      </c>
      <c r="C56" s="166" t="s">
        <v>266</v>
      </c>
      <c r="E56" s="320">
        <f>E79</f>
        <v>0</v>
      </c>
      <c r="F56" s="325">
        <f>F79</f>
        <v>0</v>
      </c>
      <c r="H56" s="165"/>
      <c r="I56" s="165"/>
      <c r="K56" s="165"/>
      <c r="L56" s="165"/>
    </row>
    <row r="57" spans="1:12" s="166" customFormat="1" ht="12.75" customHeight="1">
      <c r="A57" s="167" t="s">
        <v>499</v>
      </c>
      <c r="B57" s="167" t="s">
        <v>500</v>
      </c>
      <c r="C57" s="166" t="s">
        <v>266</v>
      </c>
      <c r="E57" s="320">
        <f>E91</f>
        <v>3.165168</v>
      </c>
      <c r="F57" s="320">
        <f>F91</f>
        <v>3.165168</v>
      </c>
      <c r="H57" s="165"/>
      <c r="I57" s="165"/>
      <c r="K57" s="165"/>
      <c r="L57" s="165"/>
    </row>
    <row r="58" spans="1:12" s="176" customFormat="1" ht="12.75" customHeight="1">
      <c r="A58" s="181" t="s">
        <v>489</v>
      </c>
      <c r="B58" s="181" t="s">
        <v>490</v>
      </c>
      <c r="C58" s="176" t="s">
        <v>266</v>
      </c>
      <c r="E58" s="322">
        <f>SUM(E49:E57)</f>
        <v>3.165168</v>
      </c>
      <c r="F58" s="322">
        <f>SUM(F49:F57)</f>
        <v>3.165168</v>
      </c>
      <c r="H58" s="165"/>
      <c r="I58" s="165"/>
      <c r="K58" s="165"/>
      <c r="L58" s="165"/>
    </row>
    <row r="59" spans="1:12" s="176" customFormat="1" ht="12.75" customHeight="1">
      <c r="A59" s="181"/>
      <c r="B59" s="181"/>
      <c r="E59" s="180"/>
      <c r="F59" s="180"/>
      <c r="H59" s="165"/>
      <c r="I59" s="165"/>
      <c r="K59" s="165"/>
      <c r="L59" s="165"/>
    </row>
    <row r="60" spans="1:12" s="166" customFormat="1" ht="12.75" customHeight="1">
      <c r="A60" s="177" t="s">
        <v>533</v>
      </c>
      <c r="B60" s="179"/>
      <c r="C60" s="179"/>
      <c r="F60" s="178"/>
      <c r="H60" s="165"/>
      <c r="I60" s="165"/>
      <c r="K60" s="165"/>
      <c r="L60" s="165"/>
    </row>
    <row r="61" spans="1:12" s="166" customFormat="1" ht="12.75" customHeight="1">
      <c r="A61" s="167" t="s">
        <v>527</v>
      </c>
      <c r="B61" s="167" t="s">
        <v>528</v>
      </c>
      <c r="C61" s="166" t="s">
        <v>266</v>
      </c>
      <c r="E61" s="319"/>
      <c r="F61" s="319"/>
      <c r="H61" s="165"/>
      <c r="I61" s="165"/>
      <c r="K61" s="165"/>
      <c r="L61" s="165"/>
    </row>
    <row r="62" spans="1:12" s="166" customFormat="1" ht="12.75" customHeight="1">
      <c r="A62" s="167"/>
      <c r="B62" s="167"/>
    </row>
    <row r="63" spans="1:12" s="166" customFormat="1" ht="12.75" customHeight="1">
      <c r="A63" s="177" t="s">
        <v>523</v>
      </c>
      <c r="B63" s="167"/>
    </row>
    <row r="64" spans="1:12" s="166" customFormat="1" ht="12.75" customHeight="1">
      <c r="A64" s="167" t="s">
        <v>529</v>
      </c>
      <c r="B64" s="167" t="s">
        <v>530</v>
      </c>
      <c r="C64" s="166" t="s">
        <v>266</v>
      </c>
      <c r="E64" s="319"/>
      <c r="F64" s="319"/>
    </row>
    <row r="65" spans="1:6" s="166" customFormat="1" ht="12.75" customHeight="1">
      <c r="A65" s="167"/>
      <c r="B65" s="167"/>
    </row>
    <row r="66" spans="1:6" s="166" customFormat="1" ht="12.75" customHeight="1">
      <c r="A66" s="176" t="s">
        <v>534</v>
      </c>
    </row>
    <row r="67" spans="1:6" s="166" customFormat="1" ht="12.75" customHeight="1">
      <c r="A67" s="175" t="s">
        <v>495</v>
      </c>
      <c r="B67" s="166" t="s">
        <v>535</v>
      </c>
    </row>
    <row r="68" spans="1:6" ht="12.75" customHeight="1">
      <c r="A68" s="165" t="s">
        <v>507</v>
      </c>
      <c r="C68" s="166" t="s">
        <v>266</v>
      </c>
      <c r="E68" s="319"/>
    </row>
    <row r="69" spans="1:6" ht="12.75" customHeight="1">
      <c r="A69" s="165" t="s">
        <v>508</v>
      </c>
      <c r="C69" s="166" t="s">
        <v>266</v>
      </c>
      <c r="E69" s="319"/>
    </row>
    <row r="70" spans="1:6" ht="12.75" customHeight="1">
      <c r="A70" s="165" t="s">
        <v>509</v>
      </c>
      <c r="C70" s="166" t="s">
        <v>266</v>
      </c>
      <c r="E70" s="319"/>
    </row>
    <row r="71" spans="1:6" ht="12.75" customHeight="1">
      <c r="A71" s="165" t="s">
        <v>510</v>
      </c>
      <c r="C71" s="166" t="s">
        <v>266</v>
      </c>
      <c r="E71" s="319"/>
    </row>
    <row r="72" spans="1:6" ht="12.75" customHeight="1">
      <c r="A72" s="165" t="s">
        <v>511</v>
      </c>
      <c r="C72" s="166" t="s">
        <v>266</v>
      </c>
      <c r="E72" s="319"/>
    </row>
    <row r="73" spans="1:6" ht="12.75" customHeight="1">
      <c r="A73" s="165" t="s">
        <v>536</v>
      </c>
      <c r="B73" s="165" t="s">
        <v>537</v>
      </c>
      <c r="C73" s="166" t="s">
        <v>266</v>
      </c>
      <c r="E73" s="319"/>
    </row>
    <row r="74" spans="1:6" ht="12.75" customHeight="1">
      <c r="C74" s="166"/>
      <c r="E74" s="174"/>
    </row>
    <row r="75" spans="1:6" s="166" customFormat="1" ht="12.75" customHeight="1">
      <c r="A75" s="172" t="s">
        <v>538</v>
      </c>
    </row>
    <row r="76" spans="1:6" s="166" customFormat="1" ht="12.75" customHeight="1">
      <c r="A76" s="169" t="s">
        <v>539</v>
      </c>
    </row>
    <row r="77" spans="1:6" s="166" customFormat="1" ht="12.75" customHeight="1">
      <c r="A77" s="166" t="s">
        <v>540</v>
      </c>
      <c r="B77" s="166" t="s">
        <v>541</v>
      </c>
      <c r="C77" s="166" t="s">
        <v>266</v>
      </c>
      <c r="E77" s="319"/>
      <c r="F77" s="319"/>
    </row>
    <row r="78" spans="1:6" s="166" customFormat="1" ht="12.75" customHeight="1">
      <c r="A78" s="166" t="s">
        <v>542</v>
      </c>
      <c r="B78" s="166" t="s">
        <v>543</v>
      </c>
      <c r="C78" s="166" t="s">
        <v>266</v>
      </c>
      <c r="E78" s="319"/>
      <c r="F78" s="319"/>
    </row>
    <row r="79" spans="1:6" s="166" customFormat="1" ht="12.75" customHeight="1">
      <c r="A79" s="166" t="s">
        <v>531</v>
      </c>
      <c r="B79" s="166" t="s">
        <v>532</v>
      </c>
      <c r="C79" s="166" t="s">
        <v>266</v>
      </c>
      <c r="D79" s="171"/>
      <c r="E79" s="326">
        <f>E77-E78</f>
        <v>0</v>
      </c>
      <c r="F79" s="326">
        <f>F77-F78</f>
        <v>0</v>
      </c>
    </row>
    <row r="80" spans="1:6" s="166" customFormat="1" ht="12.75" customHeight="1">
      <c r="E80" s="173"/>
      <c r="F80" s="173"/>
    </row>
    <row r="81" spans="1:20" s="166" customFormat="1" ht="12.75" customHeight="1">
      <c r="A81" s="172" t="s">
        <v>544</v>
      </c>
    </row>
    <row r="82" spans="1:20" s="166" customFormat="1" ht="12.75" customHeight="1">
      <c r="A82" s="169" t="s">
        <v>545</v>
      </c>
    </row>
    <row r="83" spans="1:20" s="166" customFormat="1" ht="12.75" customHeight="1">
      <c r="A83" s="169" t="s">
        <v>546</v>
      </c>
    </row>
    <row r="84" spans="1:20" s="166" customFormat="1" ht="12.75" customHeight="1">
      <c r="A84" s="166" t="s">
        <v>547</v>
      </c>
      <c r="B84" s="166" t="s">
        <v>548</v>
      </c>
      <c r="C84" s="166" t="s">
        <v>549</v>
      </c>
      <c r="E84" s="327">
        <f>1146800/1000000</f>
        <v>1.1468</v>
      </c>
      <c r="F84" s="327">
        <f>1146800/1000000</f>
        <v>1.1468</v>
      </c>
    </row>
    <row r="85" spans="1:20" s="166" customFormat="1" ht="12.75" customHeight="1">
      <c r="A85" s="166" t="s">
        <v>550</v>
      </c>
      <c r="B85" s="166" t="s">
        <v>551</v>
      </c>
      <c r="C85" s="166" t="s">
        <v>549</v>
      </c>
      <c r="D85" s="171"/>
      <c r="E85" s="327">
        <f>1146800/1000000</f>
        <v>1.1468</v>
      </c>
      <c r="F85" s="327">
        <f>1146800/1000000</f>
        <v>1.1468</v>
      </c>
    </row>
    <row r="86" spans="1:20" s="166" customFormat="1" ht="12.75" customHeight="1">
      <c r="A86" s="167" t="s">
        <v>552</v>
      </c>
      <c r="B86" s="166" t="s">
        <v>553</v>
      </c>
      <c r="C86" s="166" t="s">
        <v>549</v>
      </c>
      <c r="E86" s="328">
        <f>E101</f>
        <v>0</v>
      </c>
      <c r="F86" s="328">
        <f>E86</f>
        <v>0</v>
      </c>
    </row>
    <row r="87" spans="1:20" s="166" customFormat="1" ht="12.75" customHeight="1">
      <c r="A87" s="166" t="s">
        <v>554</v>
      </c>
      <c r="B87" s="166" t="s">
        <v>555</v>
      </c>
      <c r="C87" s="166" t="s">
        <v>549</v>
      </c>
      <c r="D87" s="171"/>
      <c r="E87" s="319"/>
      <c r="F87" s="319"/>
    </row>
    <row r="88" spans="1:20" s="166" customFormat="1" ht="12.75" customHeight="1">
      <c r="A88" s="166" t="s">
        <v>556</v>
      </c>
      <c r="B88" s="166" t="s">
        <v>557</v>
      </c>
      <c r="C88" s="166" t="s">
        <v>196</v>
      </c>
      <c r="E88" s="329">
        <f>+'RIIO-1 RPI and PVF'!M38</f>
        <v>1.38</v>
      </c>
      <c r="F88" s="329">
        <f>E88</f>
        <v>1.38</v>
      </c>
    </row>
    <row r="89" spans="1:20" s="166" customFormat="1" ht="12.75" customHeight="1">
      <c r="A89" s="166" t="s">
        <v>558</v>
      </c>
      <c r="B89" s="166" t="s">
        <v>559</v>
      </c>
      <c r="C89" s="166" t="s">
        <v>238</v>
      </c>
      <c r="E89" s="319"/>
      <c r="F89" s="319"/>
    </row>
    <row r="90" spans="1:20" s="166" customFormat="1" ht="12.75" customHeight="1">
      <c r="A90" s="166" t="s">
        <v>560</v>
      </c>
      <c r="B90" s="166" t="s">
        <v>561</v>
      </c>
      <c r="C90" s="166" t="s">
        <v>238</v>
      </c>
      <c r="E90" s="319"/>
      <c r="F90" s="319"/>
    </row>
    <row r="91" spans="1:20" s="166" customFormat="1" ht="12.75" customHeight="1">
      <c r="A91" s="167" t="s">
        <v>499</v>
      </c>
      <c r="B91" s="167" t="s">
        <v>500</v>
      </c>
      <c r="C91" s="166" t="s">
        <v>238</v>
      </c>
      <c r="E91" s="330">
        <f>SUM(E84:E87)*E88+SUM(E89,E90)</f>
        <v>3.165168</v>
      </c>
      <c r="F91" s="330">
        <f>SUM(F84:F87)*F88+SUM(F89,F90)</f>
        <v>3.165168</v>
      </c>
    </row>
    <row r="92" spans="1:20" s="166" customFormat="1" ht="12.75" customHeight="1"/>
    <row r="93" spans="1:20" s="166" customFormat="1" ht="12.75" customHeight="1">
      <c r="A93" s="170" t="s">
        <v>562</v>
      </c>
    </row>
    <row r="94" spans="1:20" s="166" customFormat="1" ht="12.75" customHeight="1">
      <c r="A94" s="169" t="s">
        <v>563</v>
      </c>
    </row>
    <row r="95" spans="1:20" s="166" customFormat="1" ht="12.75" customHeight="1">
      <c r="A95" s="168" t="s">
        <v>564</v>
      </c>
    </row>
    <row r="96" spans="1:20" s="166" customFormat="1" ht="12.75" customHeight="1">
      <c r="A96" s="166" t="s">
        <v>565</v>
      </c>
      <c r="B96" s="166" t="s">
        <v>566</v>
      </c>
      <c r="C96" s="166" t="s">
        <v>196</v>
      </c>
      <c r="E96" s="331">
        <f>+'RIIO-1 RPI and PVF'!K27</f>
        <v>1.3129999999999999</v>
      </c>
      <c r="H96" s="331">
        <f>'RIIO-1 RPI and PVF'!L27</f>
        <v>1.347</v>
      </c>
      <c r="K96" s="331">
        <f>'RIIO-1 RPI and PVF'!M27</f>
        <v>1.363</v>
      </c>
      <c r="N96" s="331">
        <f>'RIIO-1 RPI and PVF'!P27</f>
        <v>0</v>
      </c>
      <c r="Q96" s="331">
        <f>'RIIO-1 RPI and PVF'!R27</f>
        <v>0</v>
      </c>
      <c r="T96" s="331">
        <f>'RIIO-1 RPI and PVF'!S27</f>
        <v>0</v>
      </c>
    </row>
    <row r="97" spans="1:20" s="166" customFormat="1" ht="12.75" customHeight="1">
      <c r="A97" s="166" t="s">
        <v>556</v>
      </c>
      <c r="B97" s="166" t="s">
        <v>557</v>
      </c>
      <c r="C97" s="166" t="s">
        <v>196</v>
      </c>
      <c r="E97" s="331">
        <f>+'RIIO-1 RPI and PVF'!K38</f>
        <v>1.3140000000000001</v>
      </c>
      <c r="H97" s="331">
        <f>'RIIO-1 RPI and PVF'!L38</f>
        <v>1.3580000000000001</v>
      </c>
      <c r="K97" s="331">
        <f>'RIIO-1 RPI and PVF'!M38</f>
        <v>1.38</v>
      </c>
      <c r="N97" s="331">
        <f>'RIIO-1 RPI and PVF'!P38</f>
        <v>0</v>
      </c>
      <c r="Q97" s="331">
        <f>'RIIO-1 RPI and PVF'!R38</f>
        <v>0</v>
      </c>
      <c r="T97" s="331">
        <f>'RIIO-1 RPI and PVF'!S38</f>
        <v>0</v>
      </c>
    </row>
    <row r="98" spans="1:20" s="166" customFormat="1" ht="12.75" customHeight="1">
      <c r="A98" s="166" t="s">
        <v>499</v>
      </c>
      <c r="B98" s="166" t="s">
        <v>500</v>
      </c>
      <c r="C98" s="166" t="s">
        <v>238</v>
      </c>
      <c r="E98" s="319"/>
      <c r="F98" s="174"/>
      <c r="G98" s="174"/>
      <c r="H98" s="319"/>
      <c r="K98" s="332"/>
      <c r="N98" s="223"/>
      <c r="Q98" s="223"/>
      <c r="T98" s="223"/>
    </row>
    <row r="99" spans="1:20" s="166" customFormat="1" ht="12.75" customHeight="1">
      <c r="A99" s="166" t="s">
        <v>567</v>
      </c>
      <c r="B99" s="166" t="s">
        <v>228</v>
      </c>
      <c r="C99" s="166" t="s">
        <v>196</v>
      </c>
      <c r="E99" s="331">
        <f>+'RIIO-1 RPI and PVF'!K$43</f>
        <v>1.0394600000000001</v>
      </c>
      <c r="H99" s="331">
        <f>'RIIO-1 RPI and PVF'!L43</f>
        <v>1.03748</v>
      </c>
      <c r="K99" s="331">
        <f>'RIIO-1 RPI and PVF'!M43</f>
        <v>1.03454</v>
      </c>
      <c r="N99" s="331">
        <f>'RIIO-1 RPI and PVF'!N43</f>
        <v>1.0208079999999999</v>
      </c>
      <c r="Q99" s="331">
        <f>'RIIO-1 RPI and PVF'!O43</f>
        <v>1.0223390000000001</v>
      </c>
      <c r="T99" s="331">
        <f>'RIIO-1 RPI and PVF'!P43</f>
        <v>1.0248409999999999</v>
      </c>
    </row>
    <row r="100" spans="1:20" s="166" customFormat="1" ht="12.75" customHeight="1">
      <c r="A100" s="166" t="s">
        <v>568</v>
      </c>
      <c r="B100" s="166" t="s">
        <v>228</v>
      </c>
      <c r="C100" s="166" t="s">
        <v>196</v>
      </c>
      <c r="E100" s="331">
        <f>+'RIIO-1 RPI and PVF'!L$43</f>
        <v>1.03748</v>
      </c>
      <c r="H100" s="331">
        <f>+'RIIO-1 RPI and PVF'!M$43</f>
        <v>1.03454</v>
      </c>
      <c r="K100" s="331">
        <f>'RIIO-1 RPI and PVF'!N43</f>
        <v>1.0208079999999999</v>
      </c>
      <c r="N100" s="331">
        <f>'RIIO-1 RPI and PVF'!O43</f>
        <v>1.0223390000000001</v>
      </c>
      <c r="Q100" s="331">
        <f>'RIIO-1 RPI and PVF'!P43</f>
        <v>1.0248409999999999</v>
      </c>
      <c r="T100" s="331">
        <f>'RIIO-1 RPI and PVF'!R43</f>
        <v>0</v>
      </c>
    </row>
    <row r="101" spans="1:20" s="166" customFormat="1" ht="12.75" customHeight="1">
      <c r="A101" s="167" t="s">
        <v>552</v>
      </c>
      <c r="B101" s="166" t="s">
        <v>553</v>
      </c>
      <c r="C101" s="166" t="s">
        <v>549</v>
      </c>
      <c r="E101" s="330">
        <f>+(E96-E97)/E96*E98/E97*E99*E100</f>
        <v>0</v>
      </c>
      <c r="H101" s="330">
        <f>+(H96-H97)/H96*H98/H97*H99*H100</f>
        <v>0</v>
      </c>
      <c r="K101" s="330">
        <f>+(K96-K97)/K96*K98/K97*K99*K100</f>
        <v>0</v>
      </c>
      <c r="N101" s="330" t="e">
        <f>+(N96-N97)/N96*N98/N97*N99*N100</f>
        <v>#DIV/0!</v>
      </c>
      <c r="Q101" s="330" t="e">
        <f>+(Q96-Q97)/Q96*Q98/Q97*Q99*Q100</f>
        <v>#DIV/0!</v>
      </c>
      <c r="T101" s="330" t="e">
        <f>+(T96-T97)/T96*T98/T97*T99*T100</f>
        <v>#DIV/0!</v>
      </c>
    </row>
    <row r="102" spans="1:20" s="166" customFormat="1" ht="12.75" customHeight="1"/>
    <row r="103" spans="1:20" s="166" customFormat="1" ht="12.75" customHeight="1"/>
    <row r="104" spans="1:20" s="166" customFormat="1" ht="12.75" customHeight="1"/>
    <row r="105" spans="1:20" ht="12.75" customHeight="1">
      <c r="D105" s="166"/>
      <c r="E105" s="166"/>
      <c r="F105" s="166"/>
      <c r="H105" s="166"/>
      <c r="I105" s="166"/>
      <c r="K105" s="166"/>
      <c r="L105" s="166"/>
    </row>
    <row r="106" spans="1:20" ht="12.75" customHeight="1">
      <c r="D106" s="166"/>
      <c r="E106" s="166"/>
      <c r="F106" s="166"/>
      <c r="H106" s="166"/>
      <c r="I106" s="166"/>
      <c r="K106" s="166"/>
      <c r="L106" s="166"/>
    </row>
    <row r="107" spans="1:20" ht="12.75" customHeight="1">
      <c r="D107" s="166"/>
      <c r="E107" s="166"/>
      <c r="F107" s="166"/>
    </row>
    <row r="108" spans="1:20" ht="12.75" customHeight="1">
      <c r="D108" s="166"/>
      <c r="E108" s="166"/>
      <c r="F108" s="166"/>
    </row>
    <row r="109" spans="1:20" ht="12.75" customHeight="1">
      <c r="D109" s="166"/>
      <c r="E109" s="166"/>
      <c r="F109" s="166"/>
    </row>
    <row r="110" spans="1:20" ht="12.75" customHeight="1"/>
    <row r="111" spans="1:20" ht="12.75" customHeight="1"/>
    <row r="112" spans="1:20"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sheetData>
  <mergeCells count="7">
    <mergeCell ref="E47:F47"/>
    <mergeCell ref="N11:O11"/>
    <mergeCell ref="Q11:R11"/>
    <mergeCell ref="T11:U11"/>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drawing r:id="rId3"/>
  <legacyDrawing r:id="rId4"/>
  <oleObjects>
    <mc:AlternateContent xmlns:mc="http://schemas.openxmlformats.org/markup-compatibility/2006">
      <mc:Choice Requires="x14">
        <oleObject progId="Equation.3" shapeId="30721" r:id="rId5">
          <objectPr defaultSize="0" autoPict="0" altText="Equation outlining that black start services cost allowance equals black start total costs minus black start total costs adjustment. " r:id="rId6">
            <anchor moveWithCells="1" sizeWithCells="1">
              <from>
                <xdr:col>0</xdr:col>
                <xdr:colOff>3619500</xdr:colOff>
                <xdr:row>73</xdr:row>
                <xdr:rowOff>146050</xdr:rowOff>
              </from>
              <to>
                <xdr:col>2</xdr:col>
                <xdr:colOff>381000</xdr:colOff>
                <xdr:row>75</xdr:row>
                <xdr:rowOff>57150</xdr:rowOff>
              </to>
            </anchor>
          </objectPr>
        </oleObject>
      </mc:Choice>
      <mc:Fallback>
        <oleObject progId="Equation.3" shapeId="30721" r:id="rId5"/>
      </mc:Fallback>
    </mc:AlternateContent>
    <mc:AlternateContent xmlns:mc="http://schemas.openxmlformats.org/markup-compatibility/2006">
      <mc:Choice Requires="x14">
        <oleObject progId="Equation.3" shapeId="30722" r:id="rId7">
          <objectPr defaultSize="0" autoPict="0" altText="Equation outlining the SO-TO Cost Allowance True-Up" r:id="rId8">
            <anchor moveWithCells="1" sizeWithCells="1">
              <from>
                <xdr:col>0</xdr:col>
                <xdr:colOff>2590800</xdr:colOff>
                <xdr:row>91</xdr:row>
                <xdr:rowOff>38100</xdr:rowOff>
              </from>
              <to>
                <xdr:col>3</xdr:col>
                <xdr:colOff>0</xdr:colOff>
                <xdr:row>93</xdr:row>
                <xdr:rowOff>171450</xdr:rowOff>
              </to>
            </anchor>
          </objectPr>
        </oleObject>
      </mc:Choice>
      <mc:Fallback>
        <oleObject progId="Equation.3" shapeId="30722" r:id="rId7"/>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tabColor theme="4"/>
    <pageSetUpPr fitToPage="1"/>
  </sheetPr>
  <dimension ref="A1:Q58"/>
  <sheetViews>
    <sheetView showGridLines="0" topLeftCell="A6" zoomScaleNormal="100" zoomScaleSheetLayoutView="90" workbookViewId="0">
      <selection activeCell="B16" sqref="B16:F16"/>
    </sheetView>
  </sheetViews>
  <sheetFormatPr defaultColWidth="7.765625" defaultRowHeight="0" customHeight="1" zeroHeight="1"/>
  <cols>
    <col min="1" max="1" width="8.23046875" style="249" customWidth="1"/>
    <col min="2" max="2" width="17.4609375" style="249" customWidth="1"/>
    <col min="3" max="5" width="7.765625" style="249" customWidth="1"/>
    <col min="6" max="6" width="5.765625" style="249" customWidth="1"/>
    <col min="7" max="7" width="13.765625" style="249" bestFit="1" customWidth="1"/>
    <col min="8" max="8" width="3.15234375" style="249" bestFit="1" customWidth="1"/>
    <col min="9" max="13" width="8.23046875" style="249" customWidth="1"/>
    <col min="14" max="16384" width="7.765625" style="249"/>
  </cols>
  <sheetData>
    <row r="1" spans="1:17" s="258" customFormat="1" ht="25">
      <c r="A1" s="1" t="str">
        <f>Cover!$A$2</f>
        <v>ESO Regulatory Reporting Pack</v>
      </c>
      <c r="B1" s="1"/>
      <c r="C1" s="1"/>
      <c r="D1" s="1"/>
      <c r="E1" s="1"/>
      <c r="F1" s="1"/>
      <c r="G1" s="1"/>
      <c r="H1" s="1"/>
      <c r="I1" s="1"/>
      <c r="J1" s="1"/>
      <c r="K1" s="1"/>
      <c r="L1" s="1"/>
      <c r="M1" s="1"/>
      <c r="N1" s="255"/>
      <c r="O1" s="255"/>
      <c r="P1" s="255"/>
      <c r="Q1" s="255"/>
    </row>
    <row r="2" spans="1:17" s="258" customFormat="1" ht="25">
      <c r="A2" s="3" t="str">
        <f>Cover!$A$3</f>
        <v>National Grid Electricity System Operator</v>
      </c>
      <c r="B2" s="1"/>
      <c r="C2" s="1"/>
      <c r="D2" s="1"/>
      <c r="E2" s="1"/>
      <c r="F2" s="1"/>
      <c r="G2" s="1"/>
      <c r="H2" s="1"/>
      <c r="I2" s="1"/>
      <c r="J2" s="1"/>
      <c r="K2" s="1"/>
      <c r="L2" s="1"/>
      <c r="M2" s="1"/>
      <c r="N2" s="255"/>
      <c r="O2" s="255"/>
      <c r="P2" s="255"/>
      <c r="Q2" s="255"/>
    </row>
    <row r="3" spans="1:17" s="258" customFormat="1" ht="25">
      <c r="A3" s="3" t="str">
        <f>Cover!$A$4</f>
        <v>2022/23</v>
      </c>
      <c r="B3" s="1"/>
      <c r="C3" s="1"/>
      <c r="D3" s="1"/>
      <c r="E3" s="1"/>
      <c r="F3" s="1"/>
      <c r="G3" s="1"/>
      <c r="H3" s="1"/>
      <c r="I3" s="1"/>
      <c r="J3" s="1"/>
      <c r="K3" s="1"/>
      <c r="L3" s="1"/>
      <c r="M3" s="1"/>
      <c r="N3" s="255"/>
      <c r="O3" s="255"/>
      <c r="P3" s="255"/>
      <c r="Q3" s="255"/>
    </row>
    <row r="4" spans="1:17" s="258" customFormat="1" ht="25.5" thickBot="1">
      <c r="A4" s="27" t="s">
        <v>569</v>
      </c>
      <c r="B4" s="27"/>
      <c r="C4" s="27"/>
      <c r="D4" s="27"/>
      <c r="E4" s="27"/>
      <c r="F4" s="27"/>
      <c r="G4" s="27"/>
      <c r="H4" s="27"/>
      <c r="I4" s="27"/>
      <c r="J4" s="27"/>
      <c r="K4" s="27"/>
      <c r="L4" s="27"/>
      <c r="M4" s="27"/>
      <c r="N4" s="255"/>
      <c r="O4" s="255"/>
      <c r="P4" s="255"/>
      <c r="Q4" s="255"/>
    </row>
    <row r="5" spans="1:17" ht="15.75" customHeight="1">
      <c r="A5" s="259"/>
      <c r="B5" s="259"/>
      <c r="C5" s="259"/>
      <c r="D5" s="259"/>
      <c r="E5" s="259"/>
      <c r="F5" s="259"/>
      <c r="G5" s="259"/>
      <c r="H5" s="259"/>
      <c r="I5" s="259"/>
      <c r="J5" s="259"/>
    </row>
    <row r="6" spans="1:17" ht="15.75" customHeight="1">
      <c r="A6" s="259"/>
      <c r="B6" s="259"/>
      <c r="C6" s="259"/>
      <c r="D6" s="259"/>
      <c r="E6" s="259"/>
      <c r="F6" s="259"/>
      <c r="G6" s="259"/>
      <c r="H6" s="259"/>
      <c r="I6" s="259"/>
      <c r="J6" s="259"/>
    </row>
    <row r="7" spans="1:17" ht="14">
      <c r="A7" s="260" t="s">
        <v>570</v>
      </c>
      <c r="B7" s="245"/>
      <c r="C7" s="245"/>
      <c r="D7" s="245"/>
      <c r="E7" s="245"/>
      <c r="F7" s="245"/>
      <c r="G7" s="245"/>
      <c r="H7" s="245"/>
    </row>
    <row r="8" spans="1:17" ht="9" customHeight="1">
      <c r="A8" s="245"/>
      <c r="B8" s="245"/>
      <c r="C8" s="245"/>
      <c r="D8" s="245"/>
      <c r="E8" s="245"/>
      <c r="F8" s="245"/>
      <c r="G8" s="245"/>
      <c r="H8" s="245"/>
    </row>
    <row r="9" spans="1:17" ht="14">
      <c r="A9" s="244" t="s">
        <v>571</v>
      </c>
      <c r="B9" s="245"/>
      <c r="C9" s="245"/>
      <c r="D9" s="245"/>
      <c r="E9" s="245"/>
      <c r="F9" s="245"/>
      <c r="G9" s="245"/>
      <c r="H9" s="245"/>
    </row>
    <row r="10" spans="1:17" ht="9" customHeight="1">
      <c r="A10" s="246"/>
      <c r="B10" s="245"/>
      <c r="C10" s="245"/>
      <c r="D10" s="245"/>
      <c r="E10" s="245"/>
      <c r="F10" s="245"/>
      <c r="G10" s="245"/>
      <c r="H10" s="245"/>
    </row>
    <row r="11" spans="1:17" ht="14">
      <c r="A11" s="247"/>
      <c r="B11" s="248"/>
      <c r="C11" s="248"/>
      <c r="D11" s="248"/>
      <c r="E11" s="248"/>
      <c r="F11" s="248"/>
      <c r="G11" s="248"/>
      <c r="H11" s="248"/>
    </row>
    <row r="12" spans="1:17" ht="14">
      <c r="A12" s="247"/>
      <c r="B12" s="248"/>
      <c r="C12" s="248"/>
      <c r="D12" s="248"/>
      <c r="E12" s="248"/>
      <c r="F12" s="248"/>
      <c r="G12" s="248"/>
      <c r="H12" s="248"/>
    </row>
    <row r="13" spans="1:17" ht="14">
      <c r="A13" s="245"/>
      <c r="B13" s="245"/>
      <c r="C13" s="245"/>
      <c r="D13" s="245"/>
      <c r="E13" s="245"/>
      <c r="F13" s="245"/>
      <c r="G13" s="245"/>
      <c r="H13" s="245"/>
      <c r="I13" s="456" t="s">
        <v>572</v>
      </c>
      <c r="J13" s="457"/>
      <c r="K13" s="457"/>
      <c r="L13" s="457"/>
      <c r="M13" s="458"/>
    </row>
    <row r="14" spans="1:17" ht="14">
      <c r="G14" s="250" t="s">
        <v>230</v>
      </c>
      <c r="I14" s="261">
        <v>2022</v>
      </c>
      <c r="J14" s="262">
        <v>2023</v>
      </c>
      <c r="K14" s="262">
        <v>2024</v>
      </c>
      <c r="L14" s="262">
        <v>2025</v>
      </c>
      <c r="M14" s="263">
        <v>2026</v>
      </c>
    </row>
    <row r="15" spans="1:17" ht="14">
      <c r="B15" s="256" t="s">
        <v>573</v>
      </c>
      <c r="G15" s="251"/>
    </row>
    <row r="16" spans="1:17" ht="14">
      <c r="A16" s="250">
        <v>1</v>
      </c>
      <c r="B16" s="459"/>
      <c r="C16" s="460"/>
      <c r="D16" s="460"/>
      <c r="E16" s="460"/>
      <c r="F16" s="461"/>
      <c r="G16" s="264" t="s">
        <v>257</v>
      </c>
      <c r="I16" s="265"/>
      <c r="J16" s="265"/>
      <c r="K16" s="265"/>
      <c r="L16" s="265"/>
      <c r="M16" s="265"/>
    </row>
    <row r="17" spans="1:13" ht="14">
      <c r="A17" s="250">
        <v>2</v>
      </c>
      <c r="B17" s="455"/>
      <c r="C17" s="455"/>
      <c r="D17" s="455"/>
      <c r="E17" s="455"/>
      <c r="F17" s="455"/>
      <c r="G17" s="264" t="s">
        <v>257</v>
      </c>
      <c r="I17" s="265"/>
      <c r="J17" s="265"/>
      <c r="K17" s="265"/>
      <c r="L17" s="265"/>
      <c r="M17" s="265"/>
    </row>
    <row r="18" spans="1:13" ht="14">
      <c r="A18" s="250">
        <v>3</v>
      </c>
      <c r="B18" s="455"/>
      <c r="C18" s="455"/>
      <c r="D18" s="455"/>
      <c r="E18" s="455"/>
      <c r="F18" s="455"/>
      <c r="G18" s="264" t="s">
        <v>257</v>
      </c>
      <c r="I18" s="265"/>
      <c r="J18" s="265"/>
      <c r="K18" s="265"/>
      <c r="L18" s="265"/>
      <c r="M18" s="265"/>
    </row>
    <row r="19" spans="1:13" ht="14">
      <c r="A19" s="250">
        <v>4</v>
      </c>
      <c r="B19" s="455"/>
      <c r="C19" s="455"/>
      <c r="D19" s="455"/>
      <c r="E19" s="455"/>
      <c r="F19" s="455"/>
      <c r="G19" s="264" t="s">
        <v>257</v>
      </c>
      <c r="I19" s="265"/>
      <c r="J19" s="265"/>
      <c r="K19" s="265"/>
      <c r="L19" s="265"/>
      <c r="M19" s="265"/>
    </row>
    <row r="20" spans="1:13" ht="14">
      <c r="A20" s="250">
        <v>5</v>
      </c>
      <c r="B20" s="455"/>
      <c r="C20" s="455"/>
      <c r="D20" s="455"/>
      <c r="E20" s="455"/>
      <c r="F20" s="455"/>
      <c r="G20" s="264" t="s">
        <v>257</v>
      </c>
      <c r="I20" s="265"/>
      <c r="J20" s="265"/>
      <c r="K20" s="265"/>
      <c r="L20" s="265"/>
      <c r="M20" s="265"/>
    </row>
    <row r="21" spans="1:13" ht="14">
      <c r="A21" s="250">
        <v>6</v>
      </c>
      <c r="B21" s="455"/>
      <c r="C21" s="455"/>
      <c r="D21" s="455"/>
      <c r="E21" s="455"/>
      <c r="F21" s="455"/>
      <c r="G21" s="264" t="s">
        <v>257</v>
      </c>
      <c r="I21" s="265"/>
      <c r="J21" s="265"/>
      <c r="K21" s="265"/>
      <c r="L21" s="265"/>
      <c r="M21" s="265"/>
    </row>
    <row r="22" spans="1:13" ht="14">
      <c r="A22" s="250">
        <v>7</v>
      </c>
      <c r="B22" s="455"/>
      <c r="C22" s="455"/>
      <c r="D22" s="455"/>
      <c r="E22" s="455"/>
      <c r="F22" s="455"/>
      <c r="G22" s="264" t="s">
        <v>257</v>
      </c>
      <c r="I22" s="265"/>
      <c r="J22" s="265"/>
      <c r="K22" s="265"/>
      <c r="L22" s="265"/>
      <c r="M22" s="265"/>
    </row>
    <row r="23" spans="1:13" ht="14">
      <c r="A23" s="250">
        <v>8</v>
      </c>
      <c r="B23" s="455"/>
      <c r="C23" s="455"/>
      <c r="D23" s="455"/>
      <c r="E23" s="455"/>
      <c r="F23" s="455"/>
      <c r="G23" s="264" t="s">
        <v>257</v>
      </c>
      <c r="I23" s="265"/>
      <c r="J23" s="265"/>
      <c r="K23" s="265"/>
      <c r="L23" s="265"/>
      <c r="M23" s="265"/>
    </row>
    <row r="24" spans="1:13" ht="14">
      <c r="A24" s="250">
        <v>9</v>
      </c>
      <c r="B24" s="455"/>
      <c r="C24" s="455"/>
      <c r="D24" s="455"/>
      <c r="E24" s="455"/>
      <c r="F24" s="455"/>
      <c r="G24" s="264" t="s">
        <v>257</v>
      </c>
      <c r="I24" s="265"/>
      <c r="J24" s="265"/>
      <c r="K24" s="265"/>
      <c r="L24" s="265"/>
      <c r="M24" s="265"/>
    </row>
    <row r="25" spans="1:13" ht="14">
      <c r="A25" s="250">
        <v>10</v>
      </c>
      <c r="B25" s="455"/>
      <c r="C25" s="455"/>
      <c r="D25" s="455"/>
      <c r="E25" s="455"/>
      <c r="F25" s="455"/>
      <c r="G25" s="264" t="s">
        <v>257</v>
      </c>
      <c r="I25" s="265"/>
      <c r="J25" s="265"/>
      <c r="K25" s="265"/>
      <c r="L25" s="265"/>
      <c r="M25" s="265"/>
    </row>
    <row r="26" spans="1:13" ht="14">
      <c r="A26" s="250">
        <v>11</v>
      </c>
      <c r="B26" s="455"/>
      <c r="C26" s="455"/>
      <c r="D26" s="455"/>
      <c r="E26" s="455"/>
      <c r="F26" s="455"/>
      <c r="G26" s="264" t="s">
        <v>257</v>
      </c>
      <c r="I26" s="265"/>
      <c r="J26" s="265"/>
      <c r="K26" s="265"/>
      <c r="L26" s="265"/>
      <c r="M26" s="265"/>
    </row>
    <row r="27" spans="1:13" ht="14">
      <c r="A27" s="250">
        <v>12</v>
      </c>
      <c r="B27" s="455"/>
      <c r="C27" s="455"/>
      <c r="D27" s="455"/>
      <c r="E27" s="455"/>
      <c r="F27" s="455"/>
      <c r="G27" s="264" t="s">
        <v>257</v>
      </c>
      <c r="I27" s="265"/>
      <c r="J27" s="265"/>
      <c r="K27" s="265"/>
      <c r="L27" s="265"/>
      <c r="M27" s="265"/>
    </row>
    <row r="28" spans="1:13" ht="14">
      <c r="A28" s="250">
        <v>13</v>
      </c>
      <c r="B28" s="455"/>
      <c r="C28" s="455"/>
      <c r="D28" s="455"/>
      <c r="E28" s="455"/>
      <c r="F28" s="455"/>
      <c r="G28" s="264" t="s">
        <v>257</v>
      </c>
      <c r="I28" s="265"/>
      <c r="J28" s="265"/>
      <c r="K28" s="265"/>
      <c r="L28" s="265"/>
      <c r="M28" s="265"/>
    </row>
    <row r="29" spans="1:13" ht="14">
      <c r="A29" s="250">
        <v>14</v>
      </c>
      <c r="B29" s="455"/>
      <c r="C29" s="455"/>
      <c r="D29" s="455"/>
      <c r="E29" s="455"/>
      <c r="F29" s="455"/>
      <c r="G29" s="264" t="s">
        <v>257</v>
      </c>
      <c r="I29" s="265"/>
      <c r="J29" s="265"/>
      <c r="K29" s="265"/>
      <c r="L29" s="265"/>
      <c r="M29" s="265"/>
    </row>
    <row r="30" spans="1:13" ht="14">
      <c r="A30" s="250">
        <v>15</v>
      </c>
      <c r="B30" s="455"/>
      <c r="C30" s="455"/>
      <c r="D30" s="455"/>
      <c r="E30" s="455"/>
      <c r="F30" s="455"/>
      <c r="G30" s="264" t="s">
        <v>257</v>
      </c>
      <c r="I30" s="265"/>
      <c r="J30" s="265"/>
      <c r="K30" s="265"/>
      <c r="L30" s="265"/>
      <c r="M30" s="265"/>
    </row>
    <row r="31" spans="1:13" ht="9" customHeight="1">
      <c r="A31" s="252"/>
      <c r="B31" s="252"/>
      <c r="C31" s="252"/>
      <c r="D31" s="252"/>
      <c r="E31" s="252"/>
      <c r="F31" s="252"/>
      <c r="G31" s="264"/>
      <c r="I31" s="253"/>
      <c r="J31" s="253"/>
      <c r="K31" s="253"/>
      <c r="L31" s="253"/>
      <c r="M31" s="253"/>
    </row>
    <row r="32" spans="1:13" ht="14">
      <c r="F32" s="258" t="s">
        <v>253</v>
      </c>
      <c r="G32" s="264" t="s">
        <v>257</v>
      </c>
      <c r="H32" s="254"/>
      <c r="I32" s="266">
        <f>SUM(I16:I30)</f>
        <v>0</v>
      </c>
      <c r="J32" s="266">
        <f>SUM(J16:J30)</f>
        <v>0</v>
      </c>
      <c r="K32" s="266">
        <f>SUM(K16:K30)</f>
        <v>0</v>
      </c>
      <c r="L32" s="266">
        <f>SUM(L16:L30)</f>
        <v>0</v>
      </c>
      <c r="M32" s="266">
        <f>SUM(M16:M30)</f>
        <v>0</v>
      </c>
    </row>
    <row r="33" spans="1:13" ht="9" customHeight="1"/>
    <row r="34" spans="1:13" ht="14">
      <c r="A34" s="244" t="s">
        <v>574</v>
      </c>
      <c r="B34" s="245"/>
      <c r="C34" s="245"/>
      <c r="D34" s="245"/>
      <c r="E34" s="245"/>
      <c r="F34" s="245"/>
      <c r="G34" s="245"/>
      <c r="H34" s="245"/>
    </row>
    <row r="35" spans="1:13" ht="9" customHeight="1">
      <c r="A35" s="245"/>
      <c r="B35" s="245"/>
      <c r="C35" s="245"/>
      <c r="D35" s="245"/>
      <c r="E35" s="245"/>
      <c r="F35" s="245"/>
      <c r="G35" s="245"/>
      <c r="H35" s="245"/>
    </row>
    <row r="36" spans="1:13" ht="14">
      <c r="A36" s="424" t="s">
        <v>575</v>
      </c>
      <c r="B36" s="425"/>
      <c r="C36" s="425"/>
      <c r="D36" s="425"/>
      <c r="E36" s="425"/>
      <c r="F36" s="425"/>
      <c r="G36" s="425"/>
      <c r="H36" s="425"/>
    </row>
    <row r="37" spans="1:13" ht="9" customHeight="1">
      <c r="A37" s="245"/>
      <c r="B37" s="245"/>
      <c r="C37" s="245"/>
      <c r="D37" s="245"/>
      <c r="E37" s="245"/>
      <c r="F37" s="245"/>
      <c r="G37" s="245"/>
      <c r="H37" s="245"/>
    </row>
    <row r="38" spans="1:13" ht="14">
      <c r="A38" s="245"/>
      <c r="B38" s="245"/>
      <c r="C38" s="245"/>
      <c r="D38" s="245"/>
      <c r="E38" s="245"/>
      <c r="F38" s="245"/>
      <c r="G38" s="245"/>
      <c r="H38" s="245"/>
      <c r="I38" s="456" t="s">
        <v>572</v>
      </c>
      <c r="J38" s="457"/>
      <c r="K38" s="457"/>
      <c r="L38" s="457"/>
      <c r="M38" s="458"/>
    </row>
    <row r="39" spans="1:13" ht="14">
      <c r="G39" s="250" t="s">
        <v>230</v>
      </c>
      <c r="I39" s="261">
        <v>2022</v>
      </c>
      <c r="J39" s="262">
        <v>2023</v>
      </c>
      <c r="K39" s="262">
        <v>2024</v>
      </c>
      <c r="L39" s="262">
        <v>2025</v>
      </c>
      <c r="M39" s="263">
        <v>2026</v>
      </c>
    </row>
    <row r="40" spans="1:13" ht="14">
      <c r="B40" s="256" t="s">
        <v>573</v>
      </c>
      <c r="G40" s="251"/>
    </row>
    <row r="41" spans="1:13" ht="14">
      <c r="A41" s="250">
        <v>1</v>
      </c>
      <c r="B41" s="455"/>
      <c r="C41" s="455"/>
      <c r="D41" s="455"/>
      <c r="E41" s="455"/>
      <c r="F41" s="455"/>
      <c r="G41" s="264" t="s">
        <v>257</v>
      </c>
      <c r="I41" s="265"/>
      <c r="J41" s="265"/>
      <c r="K41" s="265"/>
      <c r="L41" s="265"/>
      <c r="M41" s="265"/>
    </row>
    <row r="42" spans="1:13" ht="14">
      <c r="A42" s="250">
        <v>2</v>
      </c>
      <c r="B42" s="455"/>
      <c r="C42" s="455"/>
      <c r="D42" s="455"/>
      <c r="E42" s="455"/>
      <c r="F42" s="455"/>
      <c r="G42" s="264" t="s">
        <v>257</v>
      </c>
      <c r="I42" s="265"/>
      <c r="J42" s="265"/>
      <c r="K42" s="265"/>
      <c r="L42" s="265"/>
      <c r="M42" s="265"/>
    </row>
    <row r="43" spans="1:13" ht="14">
      <c r="A43" s="250">
        <v>3</v>
      </c>
      <c r="B43" s="455"/>
      <c r="C43" s="455"/>
      <c r="D43" s="455"/>
      <c r="E43" s="455"/>
      <c r="F43" s="455"/>
      <c r="G43" s="264" t="s">
        <v>257</v>
      </c>
      <c r="I43" s="265"/>
      <c r="J43" s="265"/>
      <c r="K43" s="265"/>
      <c r="L43" s="265"/>
      <c r="M43" s="265"/>
    </row>
    <row r="44" spans="1:13" ht="14">
      <c r="A44" s="250">
        <v>4</v>
      </c>
      <c r="B44" s="455"/>
      <c r="C44" s="455"/>
      <c r="D44" s="455"/>
      <c r="E44" s="455"/>
      <c r="F44" s="455"/>
      <c r="G44" s="264" t="s">
        <v>257</v>
      </c>
      <c r="I44" s="265"/>
      <c r="J44" s="265"/>
      <c r="K44" s="265"/>
      <c r="L44" s="265"/>
      <c r="M44" s="265"/>
    </row>
    <row r="45" spans="1:13" ht="14">
      <c r="A45" s="250">
        <v>5</v>
      </c>
      <c r="B45" s="455"/>
      <c r="C45" s="455"/>
      <c r="D45" s="455"/>
      <c r="E45" s="455"/>
      <c r="F45" s="455"/>
      <c r="G45" s="264" t="s">
        <v>257</v>
      </c>
      <c r="I45" s="265"/>
      <c r="J45" s="265"/>
      <c r="K45" s="265"/>
      <c r="L45" s="265"/>
      <c r="M45" s="265"/>
    </row>
    <row r="46" spans="1:13" ht="14">
      <c r="A46" s="250">
        <v>6</v>
      </c>
      <c r="B46" s="455"/>
      <c r="C46" s="455"/>
      <c r="D46" s="455"/>
      <c r="E46" s="455"/>
      <c r="F46" s="455"/>
      <c r="G46" s="264" t="s">
        <v>257</v>
      </c>
      <c r="I46" s="265"/>
      <c r="J46" s="265"/>
      <c r="K46" s="265"/>
      <c r="L46" s="265"/>
      <c r="M46" s="265"/>
    </row>
    <row r="47" spans="1:13" ht="14">
      <c r="A47" s="250">
        <v>7</v>
      </c>
      <c r="B47" s="455"/>
      <c r="C47" s="455"/>
      <c r="D47" s="455"/>
      <c r="E47" s="455"/>
      <c r="F47" s="455"/>
      <c r="G47" s="264" t="s">
        <v>257</v>
      </c>
      <c r="I47" s="265"/>
      <c r="J47" s="265"/>
      <c r="K47" s="265"/>
      <c r="L47" s="265"/>
      <c r="M47" s="265"/>
    </row>
    <row r="48" spans="1:13" ht="14">
      <c r="A48" s="250">
        <v>8</v>
      </c>
      <c r="B48" s="455"/>
      <c r="C48" s="455"/>
      <c r="D48" s="455"/>
      <c r="E48" s="455"/>
      <c r="F48" s="455"/>
      <c r="G48" s="264" t="s">
        <v>257</v>
      </c>
      <c r="I48" s="265"/>
      <c r="J48" s="265"/>
      <c r="K48" s="265"/>
      <c r="L48" s="265"/>
      <c r="M48" s="265"/>
    </row>
    <row r="49" spans="1:13" ht="14">
      <c r="A49" s="250">
        <v>9</v>
      </c>
      <c r="B49" s="455"/>
      <c r="C49" s="455"/>
      <c r="D49" s="455"/>
      <c r="E49" s="455"/>
      <c r="F49" s="455"/>
      <c r="G49" s="264" t="s">
        <v>257</v>
      </c>
      <c r="I49" s="265"/>
      <c r="J49" s="265"/>
      <c r="K49" s="265"/>
      <c r="L49" s="265"/>
      <c r="M49" s="265"/>
    </row>
    <row r="50" spans="1:13" ht="14">
      <c r="A50" s="250">
        <v>10</v>
      </c>
      <c r="B50" s="455"/>
      <c r="C50" s="455"/>
      <c r="D50" s="455"/>
      <c r="E50" s="455"/>
      <c r="F50" s="455"/>
      <c r="G50" s="264" t="s">
        <v>257</v>
      </c>
      <c r="I50" s="265"/>
      <c r="J50" s="265"/>
      <c r="K50" s="265"/>
      <c r="L50" s="265"/>
      <c r="M50" s="265"/>
    </row>
    <row r="51" spans="1:13" ht="14">
      <c r="A51" s="250">
        <v>11</v>
      </c>
      <c r="B51" s="455"/>
      <c r="C51" s="455"/>
      <c r="D51" s="455"/>
      <c r="E51" s="455"/>
      <c r="F51" s="455"/>
      <c r="G51" s="264" t="s">
        <v>257</v>
      </c>
      <c r="I51" s="265"/>
      <c r="J51" s="265"/>
      <c r="K51" s="265"/>
      <c r="L51" s="265"/>
      <c r="M51" s="265"/>
    </row>
    <row r="52" spans="1:13" ht="14">
      <c r="A52" s="250">
        <v>12</v>
      </c>
      <c r="B52" s="455"/>
      <c r="C52" s="455"/>
      <c r="D52" s="455"/>
      <c r="E52" s="455"/>
      <c r="F52" s="455"/>
      <c r="G52" s="264" t="s">
        <v>257</v>
      </c>
      <c r="I52" s="265"/>
      <c r="J52" s="265"/>
      <c r="K52" s="265"/>
      <c r="L52" s="265"/>
      <c r="M52" s="265"/>
    </row>
    <row r="53" spans="1:13" ht="14">
      <c r="A53" s="250">
        <v>13</v>
      </c>
      <c r="B53" s="455"/>
      <c r="C53" s="455"/>
      <c r="D53" s="455"/>
      <c r="E53" s="455"/>
      <c r="F53" s="455"/>
      <c r="G53" s="264" t="s">
        <v>257</v>
      </c>
      <c r="I53" s="265"/>
      <c r="J53" s="265"/>
      <c r="K53" s="265"/>
      <c r="L53" s="265"/>
      <c r="M53" s="265"/>
    </row>
    <row r="54" spans="1:13" ht="14">
      <c r="A54" s="250">
        <v>14</v>
      </c>
      <c r="B54" s="455"/>
      <c r="C54" s="455"/>
      <c r="D54" s="455"/>
      <c r="E54" s="455"/>
      <c r="F54" s="455"/>
      <c r="G54" s="264" t="s">
        <v>257</v>
      </c>
      <c r="I54" s="265"/>
      <c r="J54" s="265"/>
      <c r="K54" s="265"/>
      <c r="L54" s="265"/>
      <c r="M54" s="265"/>
    </row>
    <row r="55" spans="1:13" ht="14">
      <c r="A55" s="250">
        <v>15</v>
      </c>
      <c r="B55" s="455"/>
      <c r="C55" s="455"/>
      <c r="D55" s="455"/>
      <c r="E55" s="455"/>
      <c r="F55" s="455"/>
      <c r="G55" s="264" t="s">
        <v>257</v>
      </c>
      <c r="I55" s="265"/>
      <c r="J55" s="265"/>
      <c r="K55" s="265"/>
      <c r="L55" s="265"/>
      <c r="M55" s="265"/>
    </row>
    <row r="56" spans="1:13" ht="14">
      <c r="D56" s="257"/>
      <c r="G56" s="264"/>
      <c r="I56" s="253"/>
      <c r="J56" s="253"/>
      <c r="K56" s="253"/>
      <c r="L56" s="253"/>
      <c r="M56" s="253"/>
    </row>
    <row r="57" spans="1:13" ht="14">
      <c r="F57" s="258" t="s">
        <v>253</v>
      </c>
      <c r="G57" s="264" t="s">
        <v>257</v>
      </c>
      <c r="H57" s="254"/>
      <c r="I57" s="266">
        <f>SUM(I41:I55)</f>
        <v>0</v>
      </c>
      <c r="J57" s="266">
        <f>SUM(J41:J55)</f>
        <v>0</v>
      </c>
      <c r="K57" s="266">
        <f>SUM(K41:K55)</f>
        <v>0</v>
      </c>
      <c r="L57" s="266">
        <f>SUM(L41:L55)</f>
        <v>0</v>
      </c>
      <c r="M57" s="266">
        <f>SUM(M41:M55)</f>
        <v>0</v>
      </c>
    </row>
    <row r="58" spans="1:13" ht="15" customHeight="1"/>
  </sheetData>
  <mergeCells count="32">
    <mergeCell ref="B54:F54"/>
    <mergeCell ref="B55:F55"/>
    <mergeCell ref="B48:F48"/>
    <mergeCell ref="B49:F49"/>
    <mergeCell ref="B50:F50"/>
    <mergeCell ref="B51:F51"/>
    <mergeCell ref="B52:F52"/>
    <mergeCell ref="B53:F53"/>
    <mergeCell ref="B47:F47"/>
    <mergeCell ref="B27:F27"/>
    <mergeCell ref="B28:F28"/>
    <mergeCell ref="B29:F29"/>
    <mergeCell ref="B30:F30"/>
    <mergeCell ref="B42:F42"/>
    <mergeCell ref="B43:F43"/>
    <mergeCell ref="B44:F44"/>
    <mergeCell ref="B45:F45"/>
    <mergeCell ref="B46:F46"/>
    <mergeCell ref="I38:M38"/>
    <mergeCell ref="B41:F41"/>
    <mergeCell ref="B21:F21"/>
    <mergeCell ref="B22:F22"/>
    <mergeCell ref="B23:F23"/>
    <mergeCell ref="B24:F24"/>
    <mergeCell ref="B25:F25"/>
    <mergeCell ref="B26:F26"/>
    <mergeCell ref="B20:F20"/>
    <mergeCell ref="I13:M13"/>
    <mergeCell ref="B16:F16"/>
    <mergeCell ref="B17:F17"/>
    <mergeCell ref="B18:F18"/>
    <mergeCell ref="B19:F19"/>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tabColor theme="9"/>
    <pageSetUpPr autoPageBreaks="0"/>
  </sheetPr>
  <dimension ref="A1:P42"/>
  <sheetViews>
    <sheetView workbookViewId="0"/>
  </sheetViews>
  <sheetFormatPr defaultColWidth="0" defaultRowHeight="13.5" zeroHeight="1"/>
  <cols>
    <col min="1" max="1" width="1.765625" customWidth="1"/>
    <col min="2" max="2" width="9.23046875" customWidth="1"/>
    <col min="3" max="3" width="37.23046875" bestFit="1" customWidth="1"/>
    <col min="4" max="4" width="22.4609375" customWidth="1"/>
    <col min="5" max="5" width="7.61328125" customWidth="1"/>
    <col min="6" max="7" width="9.23046875" customWidth="1"/>
    <col min="8" max="8" width="15.23046875" bestFit="1" customWidth="1"/>
    <col min="9" max="9" width="11.84375" bestFit="1" customWidth="1"/>
    <col min="10" max="15" width="9.23046875" customWidth="1"/>
    <col min="16" max="16" width="0" hidden="1" customWidth="1"/>
    <col min="17" max="16384" width="9.23046875" hidden="1"/>
  </cols>
  <sheetData>
    <row r="1" spans="1:15" ht="25">
      <c r="A1" s="1" t="str">
        <f>Cover!$A$2</f>
        <v>ESO Regulatory Reporting Pack</v>
      </c>
      <c r="B1" s="3"/>
      <c r="C1" s="2"/>
      <c r="D1" s="2"/>
      <c r="E1" s="2"/>
      <c r="F1" s="2"/>
      <c r="G1" s="2"/>
      <c r="H1" s="2"/>
      <c r="I1" s="2"/>
      <c r="J1" s="2"/>
      <c r="K1" s="2"/>
      <c r="L1" s="2"/>
      <c r="M1" s="2"/>
      <c r="N1" s="2"/>
      <c r="O1" s="2"/>
    </row>
    <row r="2" spans="1:15" ht="25">
      <c r="A2" s="3" t="str">
        <f>Cover!$A$3</f>
        <v>National Grid Electricity System Operator</v>
      </c>
      <c r="B2" s="3"/>
      <c r="C2" s="2"/>
      <c r="D2" s="2"/>
      <c r="E2" s="2"/>
      <c r="F2" s="2"/>
      <c r="G2" s="2"/>
      <c r="H2" s="2"/>
      <c r="I2" s="2"/>
      <c r="J2" s="2"/>
      <c r="K2" s="2"/>
      <c r="L2" s="2"/>
      <c r="M2" s="2"/>
      <c r="N2" s="2"/>
      <c r="O2" s="2"/>
    </row>
    <row r="3" spans="1:15" ht="25">
      <c r="A3" s="3" t="str">
        <f>Cover!$A$4</f>
        <v>2022/23</v>
      </c>
      <c r="B3" s="3"/>
      <c r="C3" s="3"/>
      <c r="D3" s="2"/>
      <c r="E3" s="2"/>
      <c r="F3" s="2"/>
      <c r="G3" s="2"/>
      <c r="H3" s="2"/>
      <c r="I3" s="2"/>
      <c r="J3" s="2"/>
      <c r="K3" s="2"/>
      <c r="L3" s="2"/>
      <c r="M3" s="2"/>
      <c r="N3" s="2"/>
      <c r="O3" s="2"/>
    </row>
    <row r="4" spans="1:15" ht="25.5" thickBot="1">
      <c r="A4" s="27" t="s">
        <v>42</v>
      </c>
      <c r="B4" s="27"/>
      <c r="C4" s="7"/>
      <c r="D4" s="7"/>
      <c r="E4" s="7"/>
      <c r="F4" s="7"/>
      <c r="G4" s="7"/>
      <c r="H4" s="7"/>
      <c r="I4" s="7"/>
      <c r="J4" s="7"/>
      <c r="K4" s="7"/>
      <c r="L4" s="7"/>
      <c r="M4" s="7"/>
      <c r="N4" s="7"/>
      <c r="O4" s="7"/>
    </row>
    <row r="5" spans="1:15"/>
    <row r="6" spans="1:15">
      <c r="I6" s="462" t="s">
        <v>254</v>
      </c>
      <c r="J6" s="463"/>
      <c r="K6" s="463"/>
      <c r="L6" s="463"/>
      <c r="M6" s="462"/>
    </row>
    <row r="7" spans="1:15">
      <c r="A7" s="46"/>
      <c r="B7" s="55"/>
      <c r="C7" s="55" t="s">
        <v>576</v>
      </c>
      <c r="D7" s="68"/>
      <c r="E7" s="68"/>
      <c r="F7" s="66"/>
      <c r="G7" s="66"/>
      <c r="H7" s="43" t="s">
        <v>230</v>
      </c>
      <c r="I7" s="242" t="s">
        <v>182</v>
      </c>
      <c r="J7" s="40" t="s">
        <v>7</v>
      </c>
      <c r="K7" s="40" t="s">
        <v>185</v>
      </c>
      <c r="L7" s="40" t="s">
        <v>186</v>
      </c>
      <c r="M7" s="242" t="s">
        <v>187</v>
      </c>
      <c r="N7" s="46"/>
    </row>
    <row r="8" spans="1:15">
      <c r="A8" s="53"/>
      <c r="B8" s="53"/>
      <c r="C8" s="53"/>
      <c r="D8" s="53"/>
      <c r="E8" s="53"/>
      <c r="F8" s="53"/>
      <c r="G8" s="53"/>
      <c r="H8" s="53"/>
      <c r="I8" s="53"/>
      <c r="J8" s="53"/>
      <c r="K8" s="53"/>
      <c r="L8" s="53"/>
      <c r="M8" s="53"/>
      <c r="N8" s="53"/>
    </row>
    <row r="9" spans="1:15" ht="17.5">
      <c r="A9" s="119"/>
      <c r="B9" s="117"/>
      <c r="C9" s="119"/>
      <c r="D9" s="119"/>
      <c r="E9" s="119"/>
      <c r="F9" s="119"/>
      <c r="G9" s="119"/>
      <c r="H9" s="119"/>
      <c r="I9" s="119"/>
      <c r="J9" s="119"/>
      <c r="K9" s="119"/>
      <c r="L9" s="119"/>
      <c r="M9" s="119"/>
      <c r="N9" s="119"/>
    </row>
    <row r="10" spans="1:15" ht="14">
      <c r="A10" s="53"/>
      <c r="B10" s="53"/>
      <c r="C10" s="53"/>
      <c r="D10" s="53"/>
      <c r="E10" s="53"/>
      <c r="F10" s="53"/>
      <c r="G10" s="53"/>
      <c r="H10" s="53"/>
      <c r="I10" s="400"/>
      <c r="J10" s="53"/>
      <c r="K10" s="53"/>
      <c r="L10" s="53"/>
      <c r="M10" s="53"/>
      <c r="N10" s="53"/>
    </row>
    <row r="11" spans="1:15" ht="14">
      <c r="A11" s="116" t="s">
        <v>41</v>
      </c>
      <c r="B11" s="118"/>
      <c r="C11" s="118"/>
      <c r="D11" s="118"/>
      <c r="E11" s="118"/>
      <c r="F11" s="118"/>
      <c r="G11" s="118"/>
      <c r="H11" s="118"/>
      <c r="I11" s="118"/>
      <c r="J11" s="118"/>
      <c r="K11" s="118"/>
      <c r="L11" s="118"/>
      <c r="M11" s="118"/>
      <c r="N11" s="118"/>
    </row>
    <row r="12" spans="1:15">
      <c r="I12" s="97"/>
      <c r="J12" s="97"/>
    </row>
    <row r="13" spans="1:15">
      <c r="A13" s="53"/>
      <c r="B13" s="53"/>
      <c r="C13" s="53" t="s">
        <v>52</v>
      </c>
      <c r="D13" s="53"/>
      <c r="E13" s="53"/>
      <c r="F13" s="53"/>
      <c r="G13" s="53"/>
      <c r="H13" s="53" t="s">
        <v>238</v>
      </c>
      <c r="I13" s="333">
        <f>I23</f>
        <v>0</v>
      </c>
      <c r="J13" s="333">
        <f>J23</f>
        <v>0</v>
      </c>
      <c r="K13" s="333">
        <f>K23</f>
        <v>0</v>
      </c>
      <c r="L13" s="333">
        <f>L23</f>
        <v>0</v>
      </c>
      <c r="M13" s="333">
        <f>M23</f>
        <v>0</v>
      </c>
      <c r="N13" s="53"/>
    </row>
    <row r="14" spans="1:15">
      <c r="A14" s="53"/>
      <c r="B14" s="53"/>
      <c r="C14" s="53" t="s">
        <v>577</v>
      </c>
      <c r="D14" s="53"/>
      <c r="E14" s="53"/>
      <c r="F14" s="53"/>
      <c r="G14" s="53"/>
      <c r="H14" s="53" t="s">
        <v>238</v>
      </c>
      <c r="I14" s="333">
        <f>I33</f>
        <v>0</v>
      </c>
      <c r="J14" s="333">
        <f>J33</f>
        <v>0</v>
      </c>
      <c r="K14" s="333">
        <f>K33</f>
        <v>0</v>
      </c>
      <c r="L14" s="333">
        <f>L33</f>
        <v>0</v>
      </c>
      <c r="M14" s="333">
        <f>M33</f>
        <v>0</v>
      </c>
      <c r="N14" s="53"/>
    </row>
    <row r="15" spans="1:15">
      <c r="A15" s="53"/>
      <c r="B15" s="53"/>
      <c r="C15" s="54" t="s">
        <v>41</v>
      </c>
      <c r="D15" s="53"/>
      <c r="E15" s="53"/>
      <c r="F15" s="53"/>
      <c r="G15" s="53"/>
      <c r="H15" s="54" t="s">
        <v>238</v>
      </c>
      <c r="I15" s="334">
        <f>SUM(I13:I14)</f>
        <v>0</v>
      </c>
      <c r="J15" s="334">
        <f t="shared" ref="J15:M15" si="0">SUM(J13:J14)</f>
        <v>0</v>
      </c>
      <c r="K15" s="334">
        <f t="shared" si="0"/>
        <v>0</v>
      </c>
      <c r="L15" s="334">
        <f t="shared" si="0"/>
        <v>0</v>
      </c>
      <c r="M15" s="334">
        <f t="shared" si="0"/>
        <v>0</v>
      </c>
      <c r="N15" s="53"/>
    </row>
    <row r="16" spans="1:15">
      <c r="A16" s="53"/>
      <c r="B16" s="53"/>
      <c r="C16" s="54"/>
      <c r="D16" s="53"/>
      <c r="E16" s="53"/>
      <c r="F16" s="53"/>
      <c r="G16" s="53"/>
      <c r="H16" s="54"/>
      <c r="N16" s="53"/>
    </row>
    <row r="17" spans="1:14" ht="14">
      <c r="A17" s="116" t="s">
        <v>52</v>
      </c>
      <c r="B17" s="118"/>
      <c r="C17" s="118"/>
      <c r="D17" s="118"/>
      <c r="E17" s="118"/>
      <c r="F17" s="118"/>
      <c r="G17" s="118"/>
      <c r="H17" s="118"/>
      <c r="I17" s="118"/>
      <c r="J17" s="118"/>
      <c r="K17" s="118"/>
      <c r="L17" s="118"/>
      <c r="M17" s="118"/>
      <c r="N17" s="118"/>
    </row>
    <row r="18" spans="1:14">
      <c r="A18" s="53"/>
      <c r="B18" s="53"/>
      <c r="C18" s="53"/>
      <c r="D18" s="53"/>
      <c r="E18" s="53"/>
      <c r="F18" s="53"/>
      <c r="G18" s="53"/>
      <c r="H18" s="53"/>
      <c r="I18" s="53"/>
      <c r="J18" s="53"/>
      <c r="K18" s="53"/>
      <c r="L18" s="53"/>
      <c r="M18" s="53"/>
      <c r="N18" s="53"/>
    </row>
    <row r="19" spans="1:14">
      <c r="A19" s="53"/>
      <c r="B19" s="53"/>
      <c r="C19" s="53" t="s">
        <v>578</v>
      </c>
      <c r="D19" s="53"/>
      <c r="E19" s="53"/>
      <c r="F19" s="53"/>
      <c r="G19" s="53"/>
      <c r="H19" s="53" t="s">
        <v>238</v>
      </c>
      <c r="I19" s="333">
        <f>'5.1 Capex Summary'!W15</f>
        <v>0</v>
      </c>
      <c r="J19" s="333">
        <f>'5.1 Capex Summary'!X15</f>
        <v>0</v>
      </c>
      <c r="K19" s="333">
        <f>'5.1 Capex Summary'!Y15</f>
        <v>0</v>
      </c>
      <c r="L19" s="333">
        <f>'5.1 Capex Summary'!Z15</f>
        <v>0</v>
      </c>
      <c r="M19" s="333">
        <f>'5.1 Capex Summary'!AA15</f>
        <v>0</v>
      </c>
      <c r="N19" s="53"/>
    </row>
    <row r="20" spans="1:14">
      <c r="A20" s="53"/>
      <c r="B20" s="53"/>
      <c r="C20" s="53" t="s">
        <v>579</v>
      </c>
      <c r="D20" s="53"/>
      <c r="E20" s="53"/>
      <c r="F20" s="53"/>
      <c r="G20" s="53"/>
      <c r="H20" s="53" t="s">
        <v>238</v>
      </c>
      <c r="I20" s="333">
        <f>'6.1 Cyber Resilience IT Costs'!S12+'6.3 SO Review Costs'!S12</f>
        <v>0</v>
      </c>
      <c r="J20" s="333">
        <f>'6.1 Cyber Resilience IT Costs'!T12+'6.3 SO Review Costs'!T12</f>
        <v>0</v>
      </c>
      <c r="K20" s="333">
        <f>'6.1 Cyber Resilience IT Costs'!U12+'6.3 SO Review Costs'!U12</f>
        <v>0</v>
      </c>
      <c r="L20" s="333">
        <f>'6.1 Cyber Resilience IT Costs'!V12+'6.3 SO Review Costs'!V12</f>
        <v>0</v>
      </c>
      <c r="M20" s="333">
        <f>'6.1 Cyber Resilience IT Costs'!W12+'6.3 SO Review Costs'!W12</f>
        <v>0</v>
      </c>
      <c r="N20" s="53"/>
    </row>
    <row r="21" spans="1:14">
      <c r="A21" s="53"/>
      <c r="B21" s="53"/>
      <c r="C21" s="53" t="s">
        <v>580</v>
      </c>
      <c r="D21" s="53"/>
      <c r="E21" s="53"/>
      <c r="F21" s="53"/>
      <c r="G21" s="53"/>
      <c r="H21" s="53" t="s">
        <v>238</v>
      </c>
      <c r="I21" s="333">
        <f>'2.3 Related Party Transactions'!K11</f>
        <v>0</v>
      </c>
      <c r="J21" s="333">
        <f>'2.3 Related Party Transactions'!L11</f>
        <v>0</v>
      </c>
      <c r="K21" s="333">
        <f>'2.3 Related Party Transactions'!M11</f>
        <v>0</v>
      </c>
      <c r="L21" s="333">
        <f>'2.3 Related Party Transactions'!N11</f>
        <v>0</v>
      </c>
      <c r="M21" s="333">
        <f>'2.3 Related Party Transactions'!O11</f>
        <v>0</v>
      </c>
      <c r="N21" s="53"/>
    </row>
    <row r="22" spans="1:14">
      <c r="A22" s="53"/>
      <c r="B22" s="53"/>
      <c r="C22" s="53" t="s">
        <v>581</v>
      </c>
      <c r="D22" s="53"/>
      <c r="E22" s="53"/>
      <c r="F22" s="53"/>
      <c r="G22" s="53"/>
      <c r="H22" s="53" t="s">
        <v>238</v>
      </c>
      <c r="I22" s="335"/>
      <c r="J22" s="335"/>
      <c r="K22" s="335"/>
      <c r="L22" s="335"/>
      <c r="M22" s="335"/>
      <c r="N22" s="53"/>
    </row>
    <row r="23" spans="1:14">
      <c r="A23" s="53"/>
      <c r="B23" s="53"/>
      <c r="C23" s="54" t="s">
        <v>52</v>
      </c>
      <c r="D23" s="73"/>
      <c r="E23" s="73"/>
      <c r="F23" s="73"/>
      <c r="G23" s="73"/>
      <c r="H23" s="54" t="s">
        <v>238</v>
      </c>
      <c r="I23" s="336">
        <f>SUM(I19:I20)-SUM(I21:I22)</f>
        <v>0</v>
      </c>
      <c r="J23" s="336">
        <f t="shared" ref="J23:M23" si="1">SUM(J19:J20)-SUM(J21:J22)</f>
        <v>0</v>
      </c>
      <c r="K23" s="336">
        <f t="shared" si="1"/>
        <v>0</v>
      </c>
      <c r="L23" s="336">
        <f t="shared" si="1"/>
        <v>0</v>
      </c>
      <c r="M23" s="336">
        <f t="shared" si="1"/>
        <v>0</v>
      </c>
      <c r="N23" s="53"/>
    </row>
    <row r="24" spans="1:14">
      <c r="A24" s="53"/>
      <c r="B24" s="53"/>
      <c r="C24" s="54"/>
      <c r="D24" s="53"/>
      <c r="E24" s="53"/>
      <c r="F24" s="53"/>
      <c r="G24" s="53"/>
      <c r="H24" s="54"/>
      <c r="N24" s="53"/>
    </row>
    <row r="25" spans="1:14" ht="14">
      <c r="A25" s="116" t="s">
        <v>45</v>
      </c>
      <c r="B25" s="118"/>
      <c r="C25" s="118"/>
      <c r="D25" s="118"/>
      <c r="E25" s="118"/>
      <c r="F25" s="118"/>
      <c r="G25" s="118"/>
      <c r="H25" s="118"/>
      <c r="I25" s="118"/>
      <c r="J25" s="118"/>
      <c r="K25" s="118"/>
      <c r="L25" s="118"/>
      <c r="M25" s="118"/>
      <c r="N25" s="118"/>
    </row>
    <row r="26" spans="1:14">
      <c r="A26" s="53"/>
      <c r="B26" s="53"/>
      <c r="C26" s="53"/>
      <c r="D26" s="53"/>
      <c r="E26" s="53"/>
      <c r="F26" s="53"/>
      <c r="G26" s="53"/>
      <c r="H26" s="53"/>
      <c r="I26" s="53"/>
      <c r="J26" s="53"/>
      <c r="K26" s="53"/>
      <c r="L26" s="53"/>
      <c r="M26" s="53"/>
      <c r="N26" s="53"/>
    </row>
    <row r="27" spans="1:14">
      <c r="A27" s="53"/>
      <c r="C27" s="53" t="s">
        <v>582</v>
      </c>
      <c r="D27" s="53"/>
      <c r="E27" s="53"/>
      <c r="F27" s="53"/>
      <c r="G27" s="53"/>
      <c r="H27" s="53" t="s">
        <v>238</v>
      </c>
      <c r="I27" s="333">
        <f>'3.1 Opex Summary'!S13</f>
        <v>0</v>
      </c>
      <c r="J27" s="333">
        <f>'3.1 Opex Summary'!T13</f>
        <v>0</v>
      </c>
      <c r="K27" s="333">
        <f>'3.1 Opex Summary'!U13</f>
        <v>0</v>
      </c>
      <c r="L27" s="333">
        <f>'3.1 Opex Summary'!V13</f>
        <v>0</v>
      </c>
      <c r="M27" s="333">
        <f>'3.1 Opex Summary'!W13</f>
        <v>0</v>
      </c>
      <c r="N27" s="53"/>
    </row>
    <row r="28" spans="1:14">
      <c r="A28" s="53"/>
      <c r="B28" s="53"/>
      <c r="C28" s="53" t="s">
        <v>49</v>
      </c>
      <c r="D28" s="53"/>
      <c r="E28" s="53"/>
      <c r="F28" s="53"/>
      <c r="G28" s="53"/>
      <c r="H28" s="53" t="s">
        <v>238</v>
      </c>
      <c r="I28" s="333">
        <f>'4.1 BSC'!S23</f>
        <v>0</v>
      </c>
      <c r="J28" s="333">
        <f>'4.1 BSC'!T23</f>
        <v>0</v>
      </c>
      <c r="K28" s="333">
        <f>'4.1 BSC'!U23</f>
        <v>0</v>
      </c>
      <c r="L28" s="333">
        <f>'4.1 BSC'!V23</f>
        <v>0</v>
      </c>
      <c r="M28" s="333">
        <f>'4.1 BSC'!W23</f>
        <v>0</v>
      </c>
      <c r="N28" s="53"/>
    </row>
    <row r="29" spans="1:14">
      <c r="A29" s="53"/>
      <c r="B29" s="53"/>
      <c r="C29" s="53" t="s">
        <v>583</v>
      </c>
      <c r="D29" s="53"/>
      <c r="E29" s="53"/>
      <c r="F29" s="53"/>
      <c r="G29" s="53"/>
      <c r="H29" s="53" t="s">
        <v>238</v>
      </c>
      <c r="I29" s="333">
        <f>'6.1 Cyber Resilience IT Costs'!S11+'6.2 Pension Admin Costs'!S31+'6.3 SO Review Costs'!S11+'6.4 Unfunded Innovation Costs'!S14</f>
        <v>0</v>
      </c>
      <c r="J29" s="333">
        <f>'6.1 Cyber Resilience IT Costs'!T11+'6.2 Pension Admin Costs'!T31+'6.3 SO Review Costs'!T11+'6.4 Unfunded Innovation Costs'!T14</f>
        <v>0</v>
      </c>
      <c r="K29" s="333">
        <f>'6.1 Cyber Resilience IT Costs'!U11+'6.2 Pension Admin Costs'!U31+'6.3 SO Review Costs'!U11+'6.4 Unfunded Innovation Costs'!U14</f>
        <v>0</v>
      </c>
      <c r="L29" s="333">
        <f>'6.1 Cyber Resilience IT Costs'!V11+'6.2 Pension Admin Costs'!V31+'6.3 SO Review Costs'!V11+'6.4 Unfunded Innovation Costs'!V14</f>
        <v>0</v>
      </c>
      <c r="M29" s="333">
        <f>'6.1 Cyber Resilience IT Costs'!W11+'6.2 Pension Admin Costs'!W31+'6.3 SO Review Costs'!W11+'6.4 Unfunded Innovation Costs'!W14</f>
        <v>0</v>
      </c>
      <c r="N29" s="53"/>
    </row>
    <row r="30" spans="1:14">
      <c r="A30" s="53"/>
      <c r="B30" s="53"/>
      <c r="C30" s="53" t="s">
        <v>584</v>
      </c>
      <c r="D30" s="53"/>
      <c r="E30" s="53"/>
      <c r="F30" s="53"/>
      <c r="G30" s="53"/>
      <c r="H30" s="53" t="s">
        <v>238</v>
      </c>
      <c r="I30" s="335"/>
      <c r="J30" s="335"/>
      <c r="K30" s="335"/>
      <c r="L30" s="335"/>
      <c r="M30" s="335"/>
      <c r="N30" s="53"/>
    </row>
    <row r="31" spans="1:14">
      <c r="A31" s="53"/>
      <c r="B31" s="53"/>
      <c r="C31" s="53" t="s">
        <v>585</v>
      </c>
      <c r="D31" s="53"/>
      <c r="E31" s="53"/>
      <c r="F31" s="53"/>
      <c r="G31" s="53"/>
      <c r="H31" s="53" t="s">
        <v>238</v>
      </c>
      <c r="I31" s="333">
        <f>'2.3 Related Party Transactions'!K12</f>
        <v>0</v>
      </c>
      <c r="J31" s="333">
        <f>'2.3 Related Party Transactions'!L12</f>
        <v>0</v>
      </c>
      <c r="K31" s="333">
        <f>'2.3 Related Party Transactions'!M12</f>
        <v>0</v>
      </c>
      <c r="L31" s="333">
        <f>'2.3 Related Party Transactions'!N12</f>
        <v>0</v>
      </c>
      <c r="M31" s="333">
        <f>'2.3 Related Party Transactions'!O12</f>
        <v>0</v>
      </c>
      <c r="N31" s="53"/>
    </row>
    <row r="32" spans="1:14">
      <c r="A32" s="53"/>
      <c r="B32" s="53"/>
      <c r="C32" s="53" t="s">
        <v>586</v>
      </c>
      <c r="D32" s="53"/>
      <c r="E32" s="53"/>
      <c r="F32" s="53"/>
      <c r="G32" s="53"/>
      <c r="H32" s="53"/>
      <c r="I32" s="335"/>
      <c r="J32" s="335"/>
      <c r="K32" s="335"/>
      <c r="L32" s="335"/>
      <c r="M32" s="335"/>
      <c r="N32" s="53"/>
    </row>
    <row r="33" spans="1:14" ht="12.65" customHeight="1">
      <c r="A33" s="53"/>
      <c r="B33" s="53"/>
      <c r="C33" s="54" t="s">
        <v>577</v>
      </c>
      <c r="D33" s="73"/>
      <c r="E33" s="73"/>
      <c r="F33" s="73"/>
      <c r="G33" s="73"/>
      <c r="H33" s="54" t="s">
        <v>238</v>
      </c>
      <c r="I33" s="336">
        <f>SUM(I27:I29)-SUM(I30:I32)</f>
        <v>0</v>
      </c>
      <c r="J33" s="336">
        <f t="shared" ref="J33:M33" si="2">SUM(J27:J29)-SUM(J30:J32)</f>
        <v>0</v>
      </c>
      <c r="K33" s="336">
        <f t="shared" si="2"/>
        <v>0</v>
      </c>
      <c r="L33" s="336">
        <f t="shared" si="2"/>
        <v>0</v>
      </c>
      <c r="M33" s="336">
        <f t="shared" si="2"/>
        <v>0</v>
      </c>
      <c r="N33" s="53"/>
    </row>
    <row r="34" spans="1:14"/>
    <row r="42" spans="1:14" ht="12.65"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tabColor theme="9"/>
    <pageSetUpPr autoPageBreaks="0"/>
  </sheetPr>
  <dimension ref="A1:Q74"/>
  <sheetViews>
    <sheetView zoomScaleNormal="100" workbookViewId="0"/>
  </sheetViews>
  <sheetFormatPr defaultColWidth="0" defaultRowHeight="13.5" zeroHeight="1"/>
  <cols>
    <col min="1" max="1" width="1.765625" customWidth="1"/>
    <col min="2" max="2" width="9.23046875" customWidth="1"/>
    <col min="3" max="3" width="33.84375" bestFit="1" customWidth="1"/>
    <col min="4" max="4" width="56.15234375" bestFit="1" customWidth="1"/>
    <col min="5" max="5" width="15.23046875" bestFit="1" customWidth="1"/>
    <col min="6" max="6" width="18.84375" bestFit="1" customWidth="1"/>
    <col min="7" max="7" width="13.765625" bestFit="1" customWidth="1"/>
    <col min="8" max="8" width="21.765625" bestFit="1" customWidth="1"/>
    <col min="9" max="9" width="13.23046875" bestFit="1" customWidth="1"/>
    <col min="10" max="10" width="14.23046875" bestFit="1" customWidth="1"/>
    <col min="11" max="11" width="11.15234375" bestFit="1" customWidth="1"/>
    <col min="12" max="12" width="11.15234375" customWidth="1"/>
    <col min="13" max="13" width="9.23046875" customWidth="1"/>
    <col min="14" max="17" width="0" hidden="1" customWidth="1"/>
    <col min="18" max="16384" width="9.23046875" hidden="1"/>
  </cols>
  <sheetData>
    <row r="1" spans="1:13" ht="25">
      <c r="A1" s="1" t="str">
        <f>Cover!$A$2</f>
        <v>ESO Regulatory Reporting Pack</v>
      </c>
      <c r="B1" s="3"/>
      <c r="C1" s="2"/>
      <c r="D1" s="2"/>
      <c r="E1" s="2"/>
      <c r="F1" s="2"/>
      <c r="G1" s="2"/>
      <c r="H1" s="2"/>
      <c r="I1" s="2"/>
      <c r="J1" s="2"/>
      <c r="K1" s="2"/>
      <c r="L1" s="2"/>
      <c r="M1" s="2"/>
    </row>
    <row r="2" spans="1:13" ht="25">
      <c r="A2" s="3" t="str">
        <f>Cover!$A$3</f>
        <v>National Grid Electricity System Operator</v>
      </c>
      <c r="B2" s="3"/>
      <c r="C2" s="2"/>
      <c r="D2" s="2"/>
      <c r="E2" s="2"/>
      <c r="F2" s="2"/>
      <c r="G2" s="2"/>
      <c r="H2" s="2"/>
      <c r="I2" s="2"/>
      <c r="J2" s="2"/>
      <c r="K2" s="2"/>
      <c r="L2" s="2"/>
      <c r="M2" s="2"/>
    </row>
    <row r="3" spans="1:13" ht="25">
      <c r="A3" s="3" t="str">
        <f>Cover!$A$4</f>
        <v>2022/23</v>
      </c>
      <c r="B3" s="3"/>
      <c r="C3" s="3"/>
      <c r="D3" s="3"/>
      <c r="E3" s="4"/>
      <c r="F3" s="4"/>
      <c r="G3" s="2"/>
      <c r="H3" s="2"/>
      <c r="I3" s="2"/>
      <c r="J3" s="2"/>
      <c r="K3" s="2"/>
      <c r="L3" s="2"/>
      <c r="M3" s="2"/>
    </row>
    <row r="4" spans="1:13" ht="25.5" thickBot="1">
      <c r="A4" s="27" t="s">
        <v>43</v>
      </c>
      <c r="B4" s="27"/>
      <c r="C4" s="7"/>
      <c r="D4" s="7"/>
      <c r="E4" s="7"/>
      <c r="F4" s="7"/>
      <c r="G4" s="7"/>
      <c r="H4" s="7"/>
      <c r="I4" s="7"/>
      <c r="J4" s="7"/>
      <c r="K4" s="7"/>
      <c r="L4" s="7"/>
      <c r="M4" s="7"/>
    </row>
    <row r="5" spans="1:13"/>
    <row r="6" spans="1:13" ht="17.5">
      <c r="A6" s="119"/>
      <c r="B6" s="117" t="s">
        <v>587</v>
      </c>
      <c r="C6" s="119"/>
      <c r="D6" s="119"/>
      <c r="E6" s="119"/>
      <c r="F6" s="119"/>
      <c r="G6" s="119"/>
      <c r="H6" s="119"/>
      <c r="I6" s="119"/>
      <c r="J6" s="119"/>
      <c r="K6" s="119"/>
      <c r="L6" s="119"/>
    </row>
    <row r="7" spans="1:13"/>
    <row r="8" spans="1:13">
      <c r="C8" s="464" t="s">
        <v>588</v>
      </c>
      <c r="D8" s="464" t="s">
        <v>589</v>
      </c>
      <c r="E8" s="465" t="s">
        <v>590</v>
      </c>
      <c r="F8" s="466"/>
      <c r="G8" s="466"/>
      <c r="H8" s="467"/>
    </row>
    <row r="9" spans="1:13">
      <c r="C9" s="464"/>
      <c r="D9" s="464"/>
      <c r="E9" s="337" t="s">
        <v>591</v>
      </c>
      <c r="F9" s="337" t="s">
        <v>592</v>
      </c>
      <c r="G9" s="337" t="s">
        <v>593</v>
      </c>
      <c r="H9" s="337" t="s">
        <v>253</v>
      </c>
    </row>
    <row r="10" spans="1:13" ht="27">
      <c r="C10" s="267" t="s">
        <v>594</v>
      </c>
      <c r="D10" s="342" t="s">
        <v>595</v>
      </c>
      <c r="E10" s="343">
        <v>207.99333732217801</v>
      </c>
      <c r="F10" s="343">
        <v>158.647469556196</v>
      </c>
      <c r="G10" s="343">
        <v>139.407565976256</v>
      </c>
      <c r="H10" s="343">
        <f>SUM(E10:G10)</f>
        <v>506.04837285462997</v>
      </c>
    </row>
    <row r="11" spans="1:13">
      <c r="C11" s="338">
        <v>44287</v>
      </c>
      <c r="D11" s="339" t="s">
        <v>596</v>
      </c>
      <c r="E11" s="340">
        <v>203.20745040958423</v>
      </c>
      <c r="F11" s="340">
        <v>160.04746955619549</v>
      </c>
      <c r="G11" s="340">
        <v>140.80756597625609</v>
      </c>
      <c r="H11" s="341">
        <f>SUM(E11,F11,G11)</f>
        <v>504.06248594203578</v>
      </c>
    </row>
    <row r="12" spans="1:13">
      <c r="C12" s="344"/>
      <c r="D12" s="289"/>
      <c r="E12" s="291"/>
      <c r="F12" s="291"/>
      <c r="G12" s="291"/>
      <c r="H12" s="291"/>
    </row>
    <row r="13" spans="1:13">
      <c r="C13" s="344"/>
      <c r="D13" s="289"/>
      <c r="E13" s="291"/>
      <c r="F13" s="291"/>
      <c r="G13" s="291"/>
      <c r="H13" s="291"/>
    </row>
    <row r="14" spans="1:13">
      <c r="C14" s="344"/>
      <c r="D14" s="289"/>
      <c r="E14" s="291"/>
      <c r="F14" s="291"/>
      <c r="G14" s="291"/>
      <c r="H14" s="291"/>
    </row>
    <row r="15" spans="1:13">
      <c r="C15" s="344"/>
      <c r="D15" s="289"/>
      <c r="E15" s="291"/>
      <c r="F15" s="291"/>
      <c r="G15" s="291"/>
      <c r="H15" s="291"/>
    </row>
    <row r="16" spans="1:13">
      <c r="C16" s="344"/>
      <c r="D16" s="289"/>
      <c r="E16" s="291"/>
      <c r="F16" s="291"/>
      <c r="G16" s="291"/>
      <c r="H16" s="291"/>
    </row>
    <row r="17" spans="1:12">
      <c r="C17" s="344"/>
      <c r="D17" s="289"/>
      <c r="E17" s="291"/>
      <c r="F17" s="291"/>
      <c r="G17" s="291"/>
      <c r="H17" s="291"/>
    </row>
    <row r="18" spans="1:12">
      <c r="C18" s="289"/>
      <c r="D18" s="289"/>
      <c r="E18" s="291"/>
      <c r="F18" s="291"/>
      <c r="G18" s="291"/>
      <c r="H18" s="291"/>
    </row>
    <row r="19" spans="1:12">
      <c r="C19" s="289"/>
      <c r="D19" s="289"/>
      <c r="E19" s="291"/>
      <c r="F19" s="291"/>
      <c r="G19" s="291"/>
      <c r="H19" s="291"/>
    </row>
    <row r="20" spans="1:12">
      <c r="A20" s="53"/>
      <c r="B20" s="53"/>
      <c r="C20" s="53"/>
      <c r="D20" s="53"/>
      <c r="E20" s="53"/>
      <c r="F20" s="53"/>
      <c r="G20" s="53"/>
      <c r="H20" s="53"/>
      <c r="I20" s="53"/>
      <c r="J20" s="53"/>
      <c r="K20" s="53"/>
      <c r="L20" s="53"/>
    </row>
    <row r="21" spans="1:12" ht="17.5">
      <c r="A21" s="119"/>
      <c r="B21" s="117" t="s">
        <v>597</v>
      </c>
      <c r="C21" s="119"/>
      <c r="D21" s="119"/>
      <c r="E21" s="119"/>
      <c r="F21" s="119"/>
      <c r="G21" s="119"/>
      <c r="H21" s="119"/>
      <c r="I21" s="119"/>
      <c r="J21" s="119"/>
      <c r="K21" s="119"/>
      <c r="L21" s="119"/>
    </row>
    <row r="22" spans="1:12">
      <c r="A22" s="59"/>
      <c r="B22" s="59"/>
      <c r="C22" s="59"/>
      <c r="D22" s="59"/>
      <c r="E22" s="59"/>
      <c r="F22" s="59"/>
      <c r="G22" s="36"/>
      <c r="H22" s="59"/>
      <c r="I22" s="59"/>
      <c r="J22" s="59"/>
      <c r="K22" s="59"/>
      <c r="L22" s="59"/>
    </row>
    <row r="23" spans="1:12">
      <c r="A23" s="59"/>
      <c r="B23" s="59"/>
      <c r="C23" s="55" t="s">
        <v>598</v>
      </c>
      <c r="D23" s="55" t="s">
        <v>599</v>
      </c>
      <c r="E23" s="55" t="s">
        <v>230</v>
      </c>
      <c r="F23" s="68" t="s">
        <v>600</v>
      </c>
      <c r="G23" s="66" t="s">
        <v>601</v>
      </c>
      <c r="H23" s="66" t="s">
        <v>602</v>
      </c>
      <c r="I23" s="43" t="s">
        <v>603</v>
      </c>
      <c r="J23" s="73" t="s">
        <v>604</v>
      </c>
      <c r="K23" s="73" t="s">
        <v>605</v>
      </c>
      <c r="L23" s="73" t="s">
        <v>347</v>
      </c>
    </row>
    <row r="24" spans="1:12">
      <c r="A24" s="59"/>
      <c r="B24" s="59"/>
      <c r="C24" s="59"/>
      <c r="D24" s="59"/>
      <c r="E24" s="59"/>
      <c r="F24" s="59"/>
      <c r="G24" s="36"/>
      <c r="H24" s="59"/>
      <c r="I24" s="59"/>
      <c r="J24" s="59"/>
      <c r="K24" s="59"/>
      <c r="L24" s="59"/>
    </row>
    <row r="25" spans="1:12" ht="14">
      <c r="A25" s="59"/>
      <c r="B25" s="116" t="s">
        <v>606</v>
      </c>
      <c r="C25" s="116"/>
      <c r="D25" s="116"/>
      <c r="E25" s="119"/>
      <c r="F25" s="119"/>
      <c r="G25" s="119"/>
      <c r="H25" s="119"/>
      <c r="I25" s="119"/>
      <c r="J25" s="119"/>
      <c r="K25" s="119"/>
      <c r="L25" s="119"/>
    </row>
    <row r="26" spans="1:12">
      <c r="A26" s="59"/>
      <c r="B26" s="59"/>
      <c r="C26" s="59"/>
      <c r="D26" s="59"/>
      <c r="E26" s="59"/>
      <c r="F26" s="59"/>
      <c r="G26" s="36"/>
      <c r="H26" s="59"/>
      <c r="I26" s="59"/>
      <c r="J26" s="59"/>
      <c r="K26" s="59"/>
      <c r="L26" s="59"/>
    </row>
    <row r="27" spans="1:12">
      <c r="A27" s="59"/>
      <c r="B27" s="59"/>
      <c r="C27" s="59" t="s">
        <v>607</v>
      </c>
      <c r="D27" s="59"/>
      <c r="E27" s="128" t="s">
        <v>257</v>
      </c>
      <c r="F27" s="345">
        <f>SUM(F37,F43)</f>
        <v>207.99333732217804</v>
      </c>
      <c r="G27" s="346" t="e">
        <f>SUM(G37,G43)</f>
        <v>#N/A</v>
      </c>
      <c r="H27" s="346" t="e">
        <f>SUM(H37,H43)</f>
        <v>#N/A</v>
      </c>
      <c r="I27" s="346" t="e">
        <f>SUM(G27:H27)</f>
        <v>#N/A</v>
      </c>
      <c r="J27" s="346" t="e">
        <f>I27-F27</f>
        <v>#N/A</v>
      </c>
      <c r="K27" s="347" t="e">
        <f>(I27-F27)/F27</f>
        <v>#N/A</v>
      </c>
      <c r="L27" s="287" t="str">
        <f>IF(ABS(F27-$E$10)&lt;0.01,"OK","ERROR")</f>
        <v>OK</v>
      </c>
    </row>
    <row r="28" spans="1:12">
      <c r="A28" s="59"/>
      <c r="B28" s="59"/>
      <c r="C28" s="59" t="s">
        <v>608</v>
      </c>
      <c r="D28" s="59"/>
      <c r="E28" s="128" t="s">
        <v>257</v>
      </c>
      <c r="F28" s="345">
        <f>SUM(F50,F56)</f>
        <v>158.64746955619546</v>
      </c>
      <c r="G28" s="346" t="e">
        <f>SUM(G50,G56)</f>
        <v>#N/A</v>
      </c>
      <c r="H28" s="346" t="e">
        <f>SUM(H50,H56)</f>
        <v>#N/A</v>
      </c>
      <c r="I28" s="346" t="e">
        <f>SUM(G28:H28)</f>
        <v>#N/A</v>
      </c>
      <c r="J28" s="346" t="e">
        <f>I28-F28</f>
        <v>#N/A</v>
      </c>
      <c r="K28" s="347" t="e">
        <f>(I28-F28)/F28</f>
        <v>#N/A</v>
      </c>
      <c r="L28" s="287" t="str">
        <f>IF(ABS(F28-$F$10)&lt;0.01,"OK","ERROR")</f>
        <v>OK</v>
      </c>
    </row>
    <row r="29" spans="1:12">
      <c r="A29" s="59"/>
      <c r="B29" s="59"/>
      <c r="C29" s="59" t="s">
        <v>609</v>
      </c>
      <c r="D29" s="59"/>
      <c r="E29" s="128" t="s">
        <v>257</v>
      </c>
      <c r="F29" s="345">
        <f>SUM(F63,F69)</f>
        <v>139.40756597625608</v>
      </c>
      <c r="G29" s="346" t="e">
        <f>SUM(G63,G69)</f>
        <v>#N/A</v>
      </c>
      <c r="H29" s="346" t="e">
        <f>SUM(H63,H69)</f>
        <v>#N/A</v>
      </c>
      <c r="I29" s="346" t="e">
        <f>SUM(G29:H29)</f>
        <v>#N/A</v>
      </c>
      <c r="J29" s="346" t="e">
        <f>I29-F29</f>
        <v>#N/A</v>
      </c>
      <c r="K29" s="347" t="e">
        <f>(I29-F29)/F29</f>
        <v>#N/A</v>
      </c>
      <c r="L29" s="287" t="str">
        <f>IF(ABS(F29-$G$10)&lt;0.01,"OK","ERROR")</f>
        <v>OK</v>
      </c>
    </row>
    <row r="30" spans="1:12">
      <c r="A30" s="53"/>
      <c r="B30" s="53"/>
      <c r="C30" s="54" t="s">
        <v>610</v>
      </c>
      <c r="D30" s="54"/>
      <c r="E30" s="128" t="s">
        <v>257</v>
      </c>
      <c r="F30" s="348">
        <f>SUM(F27,F28,F29)</f>
        <v>506.04837285462958</v>
      </c>
      <c r="G30" s="348" t="e">
        <f>SUM(G27,G28,G29)</f>
        <v>#N/A</v>
      </c>
      <c r="H30" s="348" t="e">
        <f>SUM(H27,H28,H29)</f>
        <v>#N/A</v>
      </c>
      <c r="I30" s="348" t="e">
        <f>SUM(G30:H30)</f>
        <v>#N/A</v>
      </c>
      <c r="J30" s="348" t="e">
        <f>I30-F30</f>
        <v>#N/A</v>
      </c>
      <c r="K30" s="347" t="e">
        <f>(I30-F30)/F30</f>
        <v>#N/A</v>
      </c>
    </row>
    <row r="31" spans="1:12">
      <c r="A31" s="59"/>
      <c r="B31" s="59"/>
      <c r="C31" s="59"/>
      <c r="D31" s="59"/>
      <c r="E31" s="59"/>
      <c r="F31" s="59"/>
      <c r="G31" s="36"/>
      <c r="H31" s="59"/>
      <c r="I31" s="59"/>
      <c r="J31" s="59"/>
      <c r="K31" s="59"/>
      <c r="L31" s="59"/>
    </row>
    <row r="32" spans="1:12" ht="14">
      <c r="A32" s="59"/>
      <c r="B32" s="116" t="s">
        <v>591</v>
      </c>
      <c r="C32" s="116"/>
      <c r="D32" s="116"/>
      <c r="E32" s="119"/>
      <c r="F32" s="119"/>
      <c r="G32" s="119"/>
      <c r="H32" s="119"/>
      <c r="I32" s="119"/>
      <c r="J32" s="119"/>
      <c r="K32" s="119"/>
      <c r="L32" s="119"/>
    </row>
    <row r="33" spans="1:12">
      <c r="A33" s="59"/>
      <c r="B33" s="59"/>
      <c r="C33" s="59"/>
      <c r="D33" s="59"/>
      <c r="E33" s="59"/>
      <c r="F33" s="59"/>
      <c r="G33" s="36"/>
      <c r="H33" s="59"/>
      <c r="I33" s="59"/>
      <c r="J33" s="59"/>
      <c r="K33" s="59"/>
      <c r="L33" s="59"/>
    </row>
    <row r="34" spans="1:12">
      <c r="A34" s="53"/>
      <c r="B34" s="53"/>
      <c r="C34" s="53" t="s">
        <v>582</v>
      </c>
      <c r="D34" s="53" t="s">
        <v>611</v>
      </c>
      <c r="E34" s="46" t="s">
        <v>257</v>
      </c>
      <c r="F34" s="349">
        <v>61.645066409434897</v>
      </c>
      <c r="G34" s="350" t="e">
        <f>(INDEX('Universal Data'!$F$31:$F$38,MATCH('Universal Data'!$C$17,'Universal Data'!$C$31:$C$38,0)))*'3.1 Opex Summary'!S19</f>
        <v>#N/A</v>
      </c>
      <c r="H34" s="350" t="e">
        <f>(INDEX('Universal Data'!$F$31:$F$38,MATCH('Universal Data'!$C$17,'Universal Data'!$C$31:$C$38,0)))*'3.1 Opex Summary'!T19</f>
        <v>#N/A</v>
      </c>
      <c r="I34" s="292" t="e">
        <f>SUM(G34:H34)</f>
        <v>#N/A</v>
      </c>
      <c r="J34" s="351" t="e">
        <f>I34-F34</f>
        <v>#N/A</v>
      </c>
      <c r="K34" s="347" t="e">
        <f>(I34-F34)/F34</f>
        <v>#N/A</v>
      </c>
    </row>
    <row r="35" spans="1:12">
      <c r="A35" s="53"/>
      <c r="B35" s="53"/>
      <c r="C35" s="53" t="s">
        <v>52</v>
      </c>
      <c r="D35" s="53" t="s">
        <v>612</v>
      </c>
      <c r="E35" s="46" t="s">
        <v>257</v>
      </c>
      <c r="F35" s="349">
        <v>63.535205094411999</v>
      </c>
      <c r="G35" s="350" t="e">
        <f>(INDEX('Universal Data'!$F$31:$F$38,MATCH('Universal Data'!$C$17,'Universal Data'!$C$31:$C$38,0)))*'5.1 Capex Summary'!W18</f>
        <v>#N/A</v>
      </c>
      <c r="H35" s="350" t="e">
        <f>(INDEX('Universal Data'!$F$31:$F$38,MATCH('Universal Data'!$C$17,'Universal Data'!$C$31:$C$38,0)))*'5.1 Capex Summary'!X18</f>
        <v>#N/A</v>
      </c>
      <c r="I35" s="292" t="e">
        <f>SUM(G35:H35)</f>
        <v>#N/A</v>
      </c>
      <c r="J35" s="351" t="e">
        <f>I35-F35</f>
        <v>#N/A</v>
      </c>
      <c r="K35" s="347" t="e">
        <f>(I35-F35)/F35</f>
        <v>#N/A</v>
      </c>
    </row>
    <row r="36" spans="1:12">
      <c r="A36" s="53"/>
      <c r="B36" s="53"/>
      <c r="C36" s="53" t="s">
        <v>532</v>
      </c>
      <c r="D36" s="53" t="s">
        <v>613</v>
      </c>
      <c r="E36" s="46" t="s">
        <v>257</v>
      </c>
      <c r="F36" s="349">
        <v>12.002045454545501</v>
      </c>
      <c r="G36" s="350" t="e">
        <f>(INDEX('Universal Data'!$F$31:$F$38,MATCH('Universal Data'!$C$17,'Universal Data'!$C$31:$C$38,0)))*'4.1 BSC'!S36</f>
        <v>#N/A</v>
      </c>
      <c r="H36" s="350" t="e">
        <f>(INDEX('Universal Data'!$F$31:$F$38,MATCH('Universal Data'!$C$17,'Universal Data'!$C$31:$C$38,0)))*'4.1 BSC'!T36</f>
        <v>#N/A</v>
      </c>
      <c r="I36" s="292" t="e">
        <f>SUM(G36:H36)</f>
        <v>#N/A</v>
      </c>
      <c r="J36" s="351" t="e">
        <f>I36-F36</f>
        <v>#N/A</v>
      </c>
      <c r="K36" s="347" t="e">
        <f>(I36-F36)/F36</f>
        <v>#N/A</v>
      </c>
    </row>
    <row r="37" spans="1:12">
      <c r="A37" s="53"/>
      <c r="B37" s="53"/>
      <c r="C37" s="54" t="s">
        <v>614</v>
      </c>
      <c r="D37" s="54"/>
      <c r="E37" s="128" t="s">
        <v>257</v>
      </c>
      <c r="F37" s="352">
        <f>SUM(F34:F36)</f>
        <v>137.18231695839239</v>
      </c>
      <c r="G37" s="352" t="e">
        <f>SUM(G34:G36)</f>
        <v>#N/A</v>
      </c>
      <c r="H37" s="352" t="e">
        <f>SUM(H34:H36)</f>
        <v>#N/A</v>
      </c>
      <c r="I37" s="352" t="e">
        <f>SUM(I34:I36)</f>
        <v>#N/A</v>
      </c>
      <c r="J37" s="352" t="e">
        <f>SUM(J34:J36)</f>
        <v>#N/A</v>
      </c>
      <c r="K37" s="347" t="e">
        <f>(I37-F37)/F37</f>
        <v>#N/A</v>
      </c>
    </row>
    <row r="38" spans="1:12">
      <c r="A38" s="54"/>
      <c r="B38" s="54"/>
      <c r="C38" s="54"/>
      <c r="D38" s="54"/>
      <c r="E38" s="54"/>
      <c r="F38" s="55"/>
      <c r="G38" s="41"/>
      <c r="H38" s="55"/>
      <c r="I38" s="55"/>
      <c r="J38" s="59"/>
      <c r="K38" s="59"/>
    </row>
    <row r="39" spans="1:12">
      <c r="A39" s="53"/>
      <c r="B39" s="53"/>
      <c r="C39" s="53" t="s">
        <v>582</v>
      </c>
      <c r="D39" s="53" t="s">
        <v>615</v>
      </c>
      <c r="E39" s="46" t="s">
        <v>257</v>
      </c>
      <c r="F39" s="349">
        <v>5.1613111101724201</v>
      </c>
      <c r="G39" s="350" t="e">
        <f>(INDEX('Universal Data'!$F$31:$F$38,MATCH('Universal Data'!$C$17,'Universal Data'!$C$31:$C$38,0)))*'3.1 Opex Summary'!S44/3</f>
        <v>#N/A</v>
      </c>
      <c r="H39" s="350" t="e">
        <f>(INDEX('Universal Data'!$F$31:$F$38,MATCH('Universal Data'!$C$17,'Universal Data'!$C$31:$C$38,0)))*'3.1 Opex Summary'!T44/3</f>
        <v>#N/A</v>
      </c>
      <c r="I39" s="292" t="e">
        <f>SUM(G39:H39)</f>
        <v>#N/A</v>
      </c>
      <c r="J39" s="351" t="e">
        <f>I39-F39</f>
        <v>#N/A</v>
      </c>
      <c r="K39" s="347" t="e">
        <f>(I39-F39)/F39</f>
        <v>#N/A</v>
      </c>
    </row>
    <row r="40" spans="1:12">
      <c r="A40" s="53"/>
      <c r="B40" s="53"/>
      <c r="C40" s="53" t="s">
        <v>52</v>
      </c>
      <c r="D40" s="53" t="s">
        <v>616</v>
      </c>
      <c r="E40" s="46" t="s">
        <v>257</v>
      </c>
      <c r="F40" s="353">
        <v>14.350756403952699</v>
      </c>
      <c r="G40" s="350" t="e">
        <f>(INDEX('Universal Data'!$F$31:$F$38,MATCH('Universal Data'!$C$17,'Universal Data'!$C$31:$C$38,0)))*'5.1 Capex Summary'!W17/3</f>
        <v>#N/A</v>
      </c>
      <c r="H40" s="350" t="e">
        <f>(INDEX('Universal Data'!$F$31:$F$38,MATCH('Universal Data'!$C$17,'Universal Data'!$C$31:$C$38,0)))*'5.1 Capex Summary'!X17/3</f>
        <v>#N/A</v>
      </c>
      <c r="I40" s="292" t="e">
        <f t="shared" ref="I40" si="0">SUM(G40:H40)</f>
        <v>#N/A</v>
      </c>
      <c r="J40" s="351" t="e">
        <f t="shared" ref="J40" si="1">I40-F40</f>
        <v>#N/A</v>
      </c>
      <c r="K40" s="347" t="e">
        <f>(I40-F40)/F40</f>
        <v>#N/A</v>
      </c>
    </row>
    <row r="41" spans="1:12">
      <c r="A41" s="53"/>
      <c r="B41" s="53"/>
      <c r="C41" s="53" t="s">
        <v>532</v>
      </c>
      <c r="D41" s="53" t="s">
        <v>617</v>
      </c>
      <c r="E41" s="46" t="s">
        <v>257</v>
      </c>
      <c r="F41" s="349">
        <v>42.109751728475104</v>
      </c>
      <c r="G41" s="350" t="e">
        <f>(INDEX('Universal Data'!$F$31:$F$38,MATCH('Universal Data'!$C$17,'Universal Data'!$C$31:$C$38,0)))*(SUM('4.1 BSC'!S14:S19,'4.1 BSC'!S39,'4.1 BSC'!S41)/3)</f>
        <v>#N/A</v>
      </c>
      <c r="H41" s="350" t="e">
        <f>(INDEX('Universal Data'!$F$31:$F$38,MATCH('Universal Data'!$C$17,'Universal Data'!$C$31:$C$38,0)))*(SUM('4.1 BSC'!T14:T19,'4.1 BSC'!T39,'4.1 BSC'!T41)/3)</f>
        <v>#N/A</v>
      </c>
      <c r="I41" s="292" t="e">
        <f>SUM(G41:H41)</f>
        <v>#N/A</v>
      </c>
      <c r="J41" s="351" t="e">
        <f>I41-F41</f>
        <v>#N/A</v>
      </c>
      <c r="K41" s="347" t="e">
        <f>(I41-F41)/F41</f>
        <v>#N/A</v>
      </c>
    </row>
    <row r="42" spans="1:12">
      <c r="A42" s="53"/>
      <c r="B42" s="53"/>
      <c r="C42" s="53" t="s">
        <v>54</v>
      </c>
      <c r="D42" s="53" t="s">
        <v>618</v>
      </c>
      <c r="E42" s="46" t="s">
        <v>257</v>
      </c>
      <c r="F42" s="353">
        <v>9.1892011211854197</v>
      </c>
      <c r="G42" s="350" t="e">
        <f>(INDEX('Universal Data'!$F$31:$F$38,MATCH('Universal Data'!$C$17,'Universal Data'!$C$31:$C$38,0)))*(('6.1 Cyber Resilience IT Costs'!S13+'6.2 Pension Admin Costs'!S31)/3)</f>
        <v>#N/A</v>
      </c>
      <c r="H42" s="350" t="e">
        <f>(INDEX('Universal Data'!$F$31:$F$38,MATCH('Universal Data'!$C$17,'Universal Data'!$C$31:$C$38,0)))*(('6.1 Cyber Resilience IT Costs'!T13+'6.2 Pension Admin Costs'!T31)/3)</f>
        <v>#N/A</v>
      </c>
      <c r="I42" s="292" t="e">
        <f t="shared" ref="I42" si="2">SUM(G42:H42)</f>
        <v>#N/A</v>
      </c>
      <c r="J42" s="351" t="e">
        <f t="shared" ref="J42" si="3">I42-F42</f>
        <v>#N/A</v>
      </c>
      <c r="K42" s="347" t="e">
        <f>(I42-F42)/F42</f>
        <v>#N/A</v>
      </c>
    </row>
    <row r="43" spans="1:12">
      <c r="A43" s="53"/>
      <c r="B43" s="53"/>
      <c r="C43" s="54" t="s">
        <v>619</v>
      </c>
      <c r="D43" s="53"/>
      <c r="E43" s="128" t="s">
        <v>257</v>
      </c>
      <c r="F43" s="346">
        <f>SUM(F39:F42)</f>
        <v>70.811020363785644</v>
      </c>
      <c r="G43" s="346" t="e">
        <f>SUM(G39:G42)</f>
        <v>#N/A</v>
      </c>
      <c r="H43" s="346" t="e">
        <f>SUM(H39:H42)</f>
        <v>#N/A</v>
      </c>
      <c r="I43" s="346" t="e">
        <f>SUM(I39:I42)</f>
        <v>#N/A</v>
      </c>
      <c r="J43" s="346" t="e">
        <f>SUM(J39:J42)</f>
        <v>#N/A</v>
      </c>
      <c r="K43" s="347" t="e">
        <f>(I43-F43)/F43</f>
        <v>#N/A</v>
      </c>
    </row>
    <row r="44" spans="1:12">
      <c r="A44" s="54"/>
      <c r="B44" s="54"/>
      <c r="C44" s="54"/>
      <c r="D44" s="54"/>
      <c r="E44" s="54"/>
      <c r="F44" s="139"/>
      <c r="G44" s="41"/>
      <c r="H44" s="55"/>
      <c r="I44" s="55"/>
      <c r="J44" s="59"/>
      <c r="K44" s="59"/>
      <c r="L44" s="59"/>
    </row>
    <row r="45" spans="1:12" ht="14">
      <c r="A45" s="59"/>
      <c r="B45" s="116" t="s">
        <v>592</v>
      </c>
      <c r="C45" s="116"/>
      <c r="D45" s="116"/>
      <c r="E45" s="116"/>
      <c r="F45" s="119"/>
      <c r="G45" s="119"/>
      <c r="H45" s="119"/>
      <c r="I45" s="119"/>
      <c r="J45" s="119"/>
      <c r="K45" s="119"/>
      <c r="L45" s="119"/>
    </row>
    <row r="46" spans="1:12">
      <c r="A46" s="59"/>
      <c r="B46" s="59"/>
      <c r="C46" s="59"/>
      <c r="D46" s="59"/>
      <c r="E46" s="59"/>
      <c r="F46" s="59"/>
      <c r="G46" s="36"/>
      <c r="H46" s="59"/>
      <c r="I46" s="59"/>
      <c r="J46" s="59"/>
      <c r="K46" s="59"/>
      <c r="L46" s="59"/>
    </row>
    <row r="47" spans="1:12">
      <c r="A47" s="53"/>
      <c r="B47" s="53"/>
      <c r="C47" s="53" t="s">
        <v>582</v>
      </c>
      <c r="D47" s="53" t="s">
        <v>620</v>
      </c>
      <c r="E47" s="46" t="s">
        <v>257</v>
      </c>
      <c r="F47" s="349">
        <v>35.076449192409797</v>
      </c>
      <c r="G47" s="350" t="e">
        <f>(INDEX('Universal Data'!$F$31:$F$38,MATCH('Universal Data'!$C$17,'Universal Data'!$C$31:$C$38,0)))*'3.1 Opex Summary'!S26</f>
        <v>#N/A</v>
      </c>
      <c r="H47" s="350" t="e">
        <f>(INDEX('Universal Data'!$F$31:$F$38,MATCH('Universal Data'!$C$17,'Universal Data'!$C$31:$C$38,0)))*'3.1 Opex Summary'!T26</f>
        <v>#N/A</v>
      </c>
      <c r="I47" s="292" t="e">
        <f>SUM(G47:H47)</f>
        <v>#N/A</v>
      </c>
      <c r="J47" s="351" t="e">
        <f>I47-F47</f>
        <v>#N/A</v>
      </c>
      <c r="K47" s="347" t="e">
        <f>(I47-F47)/F47</f>
        <v>#N/A</v>
      </c>
    </row>
    <row r="48" spans="1:12">
      <c r="A48" s="53"/>
      <c r="B48" s="53"/>
      <c r="C48" s="53" t="s">
        <v>52</v>
      </c>
      <c r="D48" s="53" t="s">
        <v>621</v>
      </c>
      <c r="E48" s="46" t="s">
        <v>257</v>
      </c>
      <c r="F48" s="349">
        <v>35.256</v>
      </c>
      <c r="G48" s="350" t="e">
        <f>(INDEX('Universal Data'!$F$31:$F$38,MATCH('Universal Data'!$C$17,'Universal Data'!$C$31:$C$38,0)))*'5.1 Capex Summary'!W19</f>
        <v>#N/A</v>
      </c>
      <c r="H48" s="350" t="e">
        <f>(INDEX('Universal Data'!$F$31:$F$38,MATCH('Universal Data'!$C$17,'Universal Data'!$C$31:$C$38,0)))*'5.1 Capex Summary'!X19</f>
        <v>#N/A</v>
      </c>
      <c r="I48" s="292" t="e">
        <f>SUM(G48:H48)</f>
        <v>#N/A</v>
      </c>
      <c r="J48" s="351" t="e">
        <f>I48-F48</f>
        <v>#N/A</v>
      </c>
      <c r="K48" s="347" t="e">
        <f>(I48-F48)/F48</f>
        <v>#N/A</v>
      </c>
    </row>
    <row r="49" spans="1:12">
      <c r="A49" s="53"/>
      <c r="B49" s="53"/>
      <c r="C49" s="53" t="s">
        <v>532</v>
      </c>
      <c r="D49" s="53" t="s">
        <v>622</v>
      </c>
      <c r="E49" s="46" t="s">
        <v>257</v>
      </c>
      <c r="F49" s="349">
        <v>17.504000000000001</v>
      </c>
      <c r="G49" s="350" t="e">
        <f>(INDEX('Universal Data'!$F$31:$F$38,MATCH('Universal Data'!$C$17,'Universal Data'!$C$31:$C$38,0)))*'4.1 BSC'!S37</f>
        <v>#N/A</v>
      </c>
      <c r="H49" s="350" t="e">
        <f>(INDEX('Universal Data'!$F$31:$F$38,MATCH('Universal Data'!$C$17,'Universal Data'!$C$31:$C$38,0)))*'4.1 BSC'!T37</f>
        <v>#N/A</v>
      </c>
      <c r="I49" s="292" t="e">
        <f>SUM(G49:H49)</f>
        <v>#N/A</v>
      </c>
      <c r="J49" s="351" t="e">
        <f>I49-F49</f>
        <v>#N/A</v>
      </c>
      <c r="K49" s="347" t="e">
        <f>(I49-F49)/F49</f>
        <v>#N/A</v>
      </c>
    </row>
    <row r="50" spans="1:12">
      <c r="A50" s="53"/>
      <c r="B50" s="53"/>
      <c r="C50" s="54" t="s">
        <v>623</v>
      </c>
      <c r="D50" s="53"/>
      <c r="E50" s="128" t="s">
        <v>257</v>
      </c>
      <c r="F50" s="352">
        <f>SUM(F47:F49)</f>
        <v>87.836449192409802</v>
      </c>
      <c r="G50" s="352" t="e">
        <f>SUM(G47:G49)</f>
        <v>#N/A</v>
      </c>
      <c r="H50" s="352" t="e">
        <f>SUM(H47:H49)</f>
        <v>#N/A</v>
      </c>
      <c r="I50" s="352" t="e">
        <f>SUM(I47:I49)</f>
        <v>#N/A</v>
      </c>
      <c r="J50" s="352" t="e">
        <f>SUM(J47:J49)</f>
        <v>#N/A</v>
      </c>
      <c r="K50" s="347" t="e">
        <f>(I50-F50)/F50</f>
        <v>#N/A</v>
      </c>
    </row>
    <row r="51" spans="1:12">
      <c r="A51" s="54"/>
      <c r="B51" s="54"/>
      <c r="C51" s="54"/>
      <c r="D51" s="54"/>
      <c r="E51" s="54"/>
      <c r="F51" s="55"/>
      <c r="G51" s="41"/>
      <c r="H51" s="55"/>
      <c r="I51" s="55"/>
      <c r="J51" s="59"/>
      <c r="K51" s="59"/>
    </row>
    <row r="52" spans="1:12">
      <c r="A52" s="53"/>
      <c r="B52" s="53"/>
      <c r="C52" s="53" t="s">
        <v>582</v>
      </c>
      <c r="D52" s="53" t="s">
        <v>615</v>
      </c>
      <c r="E52" s="46" t="s">
        <v>257</v>
      </c>
      <c r="F52" s="349">
        <v>5.1613111101724201</v>
      </c>
      <c r="G52" s="350" t="e">
        <f>(INDEX('Universal Data'!$F$31:$F$38,MATCH('Universal Data'!$C$17,'Universal Data'!$C$31:$C$38,0)))*'3.1 Opex Summary'!S44/3</f>
        <v>#N/A</v>
      </c>
      <c r="H52" s="350" t="e">
        <f>(INDEX('Universal Data'!$F$31:$F$38,MATCH('Universal Data'!$C$17,'Universal Data'!$C$31:$C$38,0)))*'3.1 Opex Summary'!T44/3</f>
        <v>#N/A</v>
      </c>
      <c r="I52" s="292" t="e">
        <f>SUM(G52:H52)</f>
        <v>#N/A</v>
      </c>
      <c r="J52" s="351" t="e">
        <f>I52-F52</f>
        <v>#N/A</v>
      </c>
      <c r="K52" s="347" t="e">
        <f>(I52-F52)/F52</f>
        <v>#N/A</v>
      </c>
    </row>
    <row r="53" spans="1:12">
      <c r="A53" s="53"/>
      <c r="B53" s="53"/>
      <c r="C53" s="53" t="s">
        <v>52</v>
      </c>
      <c r="D53" s="53" t="s">
        <v>616</v>
      </c>
      <c r="E53" s="46" t="s">
        <v>257</v>
      </c>
      <c r="F53" s="353">
        <v>14.350756403952699</v>
      </c>
      <c r="G53" s="350" t="e">
        <f>(INDEX('Universal Data'!$F$31:$F$38,MATCH('Universal Data'!$C$17,'Universal Data'!$C$31:$C$38,0)))*'5.1 Capex Summary'!W17/3</f>
        <v>#N/A</v>
      </c>
      <c r="H53" s="350" t="e">
        <f>(INDEX('Universal Data'!$F$31:$F$38,MATCH('Universal Data'!$C$17,'Universal Data'!$C$31:$C$38,0)))*'5.1 Capex Summary'!X17/3</f>
        <v>#N/A</v>
      </c>
      <c r="I53" s="292" t="e">
        <f t="shared" ref="I53" si="4">SUM(G53:H53)</f>
        <v>#N/A</v>
      </c>
      <c r="J53" s="351" t="e">
        <f t="shared" ref="J53" si="5">I53-F53</f>
        <v>#N/A</v>
      </c>
      <c r="K53" s="347" t="e">
        <f>(I53-F53)/F53</f>
        <v>#N/A</v>
      </c>
    </row>
    <row r="54" spans="1:12">
      <c r="A54" s="53"/>
      <c r="B54" s="53"/>
      <c r="C54" s="53" t="s">
        <v>532</v>
      </c>
      <c r="D54" s="53" t="s">
        <v>617</v>
      </c>
      <c r="E54" s="46" t="s">
        <v>257</v>
      </c>
      <c r="F54" s="349">
        <v>42.109751728475104</v>
      </c>
      <c r="G54" s="350" t="e">
        <f>(INDEX('Universal Data'!$F$31:$F$38,MATCH('Universal Data'!$C$17,'Universal Data'!$C$31:$C$38,0)))*(SUM('4.1 BSC'!S14:S19,'4.1 BSC'!S39,'4.1 BSC'!S41)/3)</f>
        <v>#N/A</v>
      </c>
      <c r="H54" s="350" t="e">
        <f>(INDEX('Universal Data'!$F$31:$F$38,MATCH('Universal Data'!$C$17,'Universal Data'!$C$31:$C$38,0)))*(SUM('4.1 BSC'!T14:T19,'4.1 BSC'!T39,'4.1 BSC'!T41)/3)</f>
        <v>#N/A</v>
      </c>
      <c r="I54" s="292" t="e">
        <f>SUM(G54:H54)</f>
        <v>#N/A</v>
      </c>
      <c r="J54" s="351" t="e">
        <f>I54-F54</f>
        <v>#N/A</v>
      </c>
      <c r="K54" s="347" t="e">
        <f>(I54-F54)/F54</f>
        <v>#N/A</v>
      </c>
    </row>
    <row r="55" spans="1:12">
      <c r="A55" s="53"/>
      <c r="B55" s="53"/>
      <c r="C55" s="53" t="s">
        <v>54</v>
      </c>
      <c r="D55" s="53" t="s">
        <v>618</v>
      </c>
      <c r="E55" s="46" t="s">
        <v>257</v>
      </c>
      <c r="F55" s="353">
        <v>9.1892011211854197</v>
      </c>
      <c r="G55" s="350" t="e">
        <f>(INDEX('Universal Data'!$F$31:$F$38,MATCH('Universal Data'!$C$17,'Universal Data'!$C$31:$C$38,0)))*(('6.1 Cyber Resilience IT Costs'!S13+'6.2 Pension Admin Costs'!S31)/3)</f>
        <v>#N/A</v>
      </c>
      <c r="H55" s="350" t="e">
        <f>(INDEX('Universal Data'!$F$31:$F$38,MATCH('Universal Data'!$C$17,'Universal Data'!$C$31:$C$38,0)))*(('6.1 Cyber Resilience IT Costs'!T13+'6.2 Pension Admin Costs'!T31)/3)</f>
        <v>#N/A</v>
      </c>
      <c r="I55" s="292" t="e">
        <f t="shared" ref="I55" si="6">SUM(G55:H55)</f>
        <v>#N/A</v>
      </c>
      <c r="J55" s="351" t="e">
        <f t="shared" ref="J55" si="7">I55-F55</f>
        <v>#N/A</v>
      </c>
      <c r="K55" s="347" t="e">
        <f>(I55-F55)/F55</f>
        <v>#N/A</v>
      </c>
    </row>
    <row r="56" spans="1:12">
      <c r="A56" s="53"/>
      <c r="B56" s="53"/>
      <c r="C56" s="54" t="s">
        <v>624</v>
      </c>
      <c r="D56" s="53"/>
      <c r="E56" s="128" t="s">
        <v>257</v>
      </c>
      <c r="F56" s="346">
        <f>SUM(F52:F55)</f>
        <v>70.811020363785644</v>
      </c>
      <c r="G56" s="346" t="e">
        <f>SUM(G52:G55)</f>
        <v>#N/A</v>
      </c>
      <c r="H56" s="346" t="e">
        <f>SUM(H52:H55)</f>
        <v>#N/A</v>
      </c>
      <c r="I56" s="346" t="e">
        <f>SUM(I52:I55)</f>
        <v>#N/A</v>
      </c>
      <c r="J56" s="346" t="e">
        <f>SUM(J52:J55)</f>
        <v>#N/A</v>
      </c>
      <c r="K56" s="347" t="e">
        <f>(I56-F56)/F56</f>
        <v>#N/A</v>
      </c>
    </row>
    <row r="57" spans="1:12">
      <c r="A57" s="54"/>
      <c r="B57" s="54"/>
      <c r="C57" s="54"/>
      <c r="D57" s="54"/>
      <c r="E57" s="54"/>
      <c r="F57" s="139"/>
      <c r="G57" s="41"/>
      <c r="H57" s="55"/>
      <c r="I57" s="55"/>
      <c r="J57" s="59"/>
      <c r="K57" s="59"/>
      <c r="L57" s="59"/>
    </row>
    <row r="58" spans="1:12" ht="14">
      <c r="A58" s="59"/>
      <c r="B58" s="116" t="s">
        <v>593</v>
      </c>
      <c r="C58" s="116"/>
      <c r="D58" s="116"/>
      <c r="E58" s="116"/>
      <c r="F58" s="119"/>
      <c r="G58" s="119"/>
      <c r="H58" s="119"/>
      <c r="I58" s="119"/>
      <c r="J58" s="119"/>
      <c r="K58" s="119"/>
      <c r="L58" s="119"/>
    </row>
    <row r="59" spans="1:12">
      <c r="A59" s="59"/>
      <c r="B59" s="59"/>
      <c r="C59" s="59"/>
      <c r="D59" s="59"/>
      <c r="E59" s="59"/>
      <c r="F59" s="59"/>
      <c r="I59" s="59"/>
      <c r="J59" s="59"/>
      <c r="K59" s="59"/>
      <c r="L59" s="59"/>
    </row>
    <row r="60" spans="1:12">
      <c r="A60" s="53"/>
      <c r="B60" s="53"/>
      <c r="C60" s="53" t="s">
        <v>582</v>
      </c>
      <c r="D60" s="53" t="s">
        <v>625</v>
      </c>
      <c r="E60" s="46" t="s">
        <v>257</v>
      </c>
      <c r="F60" s="349">
        <v>38.186545612470397</v>
      </c>
      <c r="G60" s="350" t="e">
        <f>(INDEX('Universal Data'!$F$31:$F$38,MATCH('Universal Data'!$C$17,'Universal Data'!$C$31:$C$38,0)))*SUM('3.1 Opex Summary'!S36)</f>
        <v>#N/A</v>
      </c>
      <c r="H60" s="350" t="e">
        <f>(INDEX('Universal Data'!$F$31:$F$38,MATCH('Universal Data'!$C$17,'Universal Data'!$C$31:$C$38,0)))*SUM('3.1 Opex Summary'!T36)</f>
        <v>#N/A</v>
      </c>
      <c r="I60" s="292" t="e">
        <f>SUM(G60:H60)</f>
        <v>#N/A</v>
      </c>
      <c r="J60" s="351" t="e">
        <f>I60-F60</f>
        <v>#N/A</v>
      </c>
      <c r="K60" s="347" t="e">
        <f>(I60-F60)/F60</f>
        <v>#N/A</v>
      </c>
    </row>
    <row r="61" spans="1:12">
      <c r="A61" s="53"/>
      <c r="B61" s="53"/>
      <c r="C61" s="53" t="s">
        <v>52</v>
      </c>
      <c r="D61" s="53" t="s">
        <v>626</v>
      </c>
      <c r="E61" s="46" t="s">
        <v>257</v>
      </c>
      <c r="F61" s="349">
        <v>25.539000000000001</v>
      </c>
      <c r="G61" s="350" t="e">
        <f>(INDEX('Universal Data'!$F$31:$F$38,MATCH('Universal Data'!$C$17,'Universal Data'!$C$31:$C$38,0)))*'5.1 Capex Summary'!W20</f>
        <v>#N/A</v>
      </c>
      <c r="H61" s="350" t="e">
        <f>(INDEX('Universal Data'!$F$31:$F$38,MATCH('Universal Data'!$C$17,'Universal Data'!$C$31:$C$38,0)))*'5.1 Capex Summary'!X20</f>
        <v>#N/A</v>
      </c>
      <c r="I61" s="292" t="e">
        <f>SUM(G61:H61)</f>
        <v>#N/A</v>
      </c>
      <c r="J61" s="351" t="e">
        <f>I61-F61</f>
        <v>#N/A</v>
      </c>
      <c r="K61" s="347" t="e">
        <f>(I61-F61)/F61</f>
        <v>#N/A</v>
      </c>
    </row>
    <row r="62" spans="1:12">
      <c r="A62" s="53"/>
      <c r="B62" s="53"/>
      <c r="C62" s="53" t="s">
        <v>532</v>
      </c>
      <c r="D62" s="53" t="s">
        <v>627</v>
      </c>
      <c r="E62" s="46" t="s">
        <v>257</v>
      </c>
      <c r="F62" s="349">
        <v>4.8710000000000004</v>
      </c>
      <c r="G62" s="350" t="e">
        <f>(INDEX('Universal Data'!$F$31:$F$38,MATCH('Universal Data'!$C$17,'Universal Data'!$C$31:$C$38,0)))*'4.1 BSC'!S38</f>
        <v>#N/A</v>
      </c>
      <c r="H62" s="350" t="e">
        <f>(INDEX('Universal Data'!$F$31:$F$38,MATCH('Universal Data'!$C$17,'Universal Data'!$C$31:$C$38,0)))*'4.1 BSC'!T38</f>
        <v>#N/A</v>
      </c>
      <c r="I62" s="292" t="e">
        <f>SUM(G62:H62)</f>
        <v>#N/A</v>
      </c>
      <c r="J62" s="351" t="e">
        <f>I62-F62</f>
        <v>#N/A</v>
      </c>
      <c r="K62" s="347" t="e">
        <f>(I62-F62)/F62</f>
        <v>#N/A</v>
      </c>
    </row>
    <row r="63" spans="1:12">
      <c r="A63" s="53"/>
      <c r="B63" s="53"/>
      <c r="C63" s="54" t="s">
        <v>628</v>
      </c>
      <c r="D63" s="53"/>
      <c r="E63" s="128" t="s">
        <v>257</v>
      </c>
      <c r="F63" s="352">
        <f>SUM(F60:F62)</f>
        <v>68.596545612470393</v>
      </c>
      <c r="G63" s="352" t="e">
        <f>SUM(G60:G62)</f>
        <v>#N/A</v>
      </c>
      <c r="H63" s="352" t="e">
        <f>SUM(H60:H62)</f>
        <v>#N/A</v>
      </c>
      <c r="I63" s="352" t="e">
        <f>SUM(I60:I62)</f>
        <v>#N/A</v>
      </c>
      <c r="J63" s="352" t="e">
        <f>SUM(J60:J62)</f>
        <v>#N/A</v>
      </c>
      <c r="K63" s="347" t="e">
        <f>(I63-F63)/F63</f>
        <v>#N/A</v>
      </c>
    </row>
    <row r="64" spans="1:12">
      <c r="A64" s="59"/>
      <c r="B64" s="59"/>
      <c r="C64" s="59"/>
      <c r="D64" s="59"/>
      <c r="E64" s="59"/>
      <c r="F64" s="59"/>
      <c r="G64" s="36"/>
      <c r="H64" s="59"/>
      <c r="I64" s="59"/>
      <c r="J64" s="59"/>
      <c r="K64" s="59"/>
    </row>
    <row r="65" spans="1:12">
      <c r="A65" s="53"/>
      <c r="B65" s="53"/>
      <c r="C65" s="53" t="s">
        <v>582</v>
      </c>
      <c r="D65" s="53" t="s">
        <v>615</v>
      </c>
      <c r="E65" s="46" t="s">
        <v>257</v>
      </c>
      <c r="F65" s="349">
        <v>5.1613111101724201</v>
      </c>
      <c r="G65" s="350" t="e">
        <f>(INDEX('Universal Data'!$F$31:$F$38,MATCH('Universal Data'!$C$17,'Universal Data'!$C$31:$C$38,0)))*'3.1 Opex Summary'!S44/3</f>
        <v>#N/A</v>
      </c>
      <c r="H65" s="350" t="e">
        <f>(INDEX('Universal Data'!$F$31:$F$38,MATCH('Universal Data'!$C$17,'Universal Data'!$C$31:$C$38,0)))*'3.1 Opex Summary'!T44/3</f>
        <v>#N/A</v>
      </c>
      <c r="I65" s="292" t="e">
        <f>SUM(G65:H65)</f>
        <v>#N/A</v>
      </c>
      <c r="J65" s="351" t="e">
        <f>I65-F65</f>
        <v>#N/A</v>
      </c>
      <c r="K65" s="347" t="e">
        <f>(I65-F65)/F65</f>
        <v>#N/A</v>
      </c>
    </row>
    <row r="66" spans="1:12">
      <c r="A66" s="53"/>
      <c r="B66" s="53"/>
      <c r="C66" s="53" t="s">
        <v>52</v>
      </c>
      <c r="D66" s="53" t="s">
        <v>616</v>
      </c>
      <c r="E66" s="46" t="s">
        <v>257</v>
      </c>
      <c r="F66" s="353">
        <v>14.350756403952712</v>
      </c>
      <c r="G66" s="350" t="e">
        <f>(INDEX('Universal Data'!$F$31:$F$38,MATCH('Universal Data'!$C$17,'Universal Data'!$C$31:$C$38,0)))*'5.1 Capex Summary'!W17/3</f>
        <v>#N/A</v>
      </c>
      <c r="H66" s="350" t="e">
        <f>(INDEX('Universal Data'!$F$31:$F$38,MATCH('Universal Data'!$C$17,'Universal Data'!$C$31:$C$38,0)))*'5.1 Capex Summary'!X17/3</f>
        <v>#N/A</v>
      </c>
      <c r="I66" s="292" t="e">
        <f t="shared" ref="I66" si="8">SUM(G66:H66)</f>
        <v>#N/A</v>
      </c>
      <c r="J66" s="351" t="e">
        <f t="shared" ref="J66" si="9">I66-F66</f>
        <v>#N/A</v>
      </c>
      <c r="K66" s="347" t="e">
        <f>(I66-F66)/F66</f>
        <v>#N/A</v>
      </c>
    </row>
    <row r="67" spans="1:12">
      <c r="A67" s="53"/>
      <c r="B67" s="53"/>
      <c r="C67" s="53" t="s">
        <v>532</v>
      </c>
      <c r="D67" s="53" t="s">
        <v>617</v>
      </c>
      <c r="E67" s="46" t="s">
        <v>257</v>
      </c>
      <c r="F67" s="349">
        <v>42.109751728475139</v>
      </c>
      <c r="G67" s="350" t="e">
        <f>(INDEX('Universal Data'!$F$31:$F$38,MATCH('Universal Data'!$C$17,'Universal Data'!$C$31:$C$38,0)))*(SUM('4.1 BSC'!S14:S19,'4.1 BSC'!S39,'4.1 BSC'!S41)/3)</f>
        <v>#N/A</v>
      </c>
      <c r="H67" s="350" t="e">
        <f>(INDEX('Universal Data'!$F$31:$F$38,MATCH('Universal Data'!$C$17,'Universal Data'!$C$31:$C$38,0)))*(SUM('4.1 BSC'!T14:T19,'4.1 BSC'!T39,'4.1 BSC'!T41)/3)</f>
        <v>#N/A</v>
      </c>
      <c r="I67" s="292" t="e">
        <f>SUM(G67:H67)</f>
        <v>#N/A</v>
      </c>
      <c r="J67" s="351" t="e">
        <f>I67-F67</f>
        <v>#N/A</v>
      </c>
      <c r="K67" s="347" t="e">
        <f>(I67-F67)/F67</f>
        <v>#N/A</v>
      </c>
    </row>
    <row r="68" spans="1:12">
      <c r="A68" s="53"/>
      <c r="B68" s="53"/>
      <c r="C68" s="53" t="s">
        <v>54</v>
      </c>
      <c r="D68" s="53" t="s">
        <v>618</v>
      </c>
      <c r="E68" s="46" t="s">
        <v>257</v>
      </c>
      <c r="F68" s="353">
        <v>9.1892011211854214</v>
      </c>
      <c r="G68" s="350" t="e">
        <f>(INDEX('Universal Data'!$F$31:$F$38,MATCH('Universal Data'!$C$17,'Universal Data'!$C$31:$C$38,0)))*(('6.1 Cyber Resilience IT Costs'!S13+'6.2 Pension Admin Costs'!S31)/3)</f>
        <v>#N/A</v>
      </c>
      <c r="H68" s="350" t="e">
        <f>(INDEX('Universal Data'!$F$31:$F$38,MATCH('Universal Data'!$C$17,'Universal Data'!$C$31:$C$38,0)))*(('6.1 Cyber Resilience IT Costs'!T13+'6.2 Pension Admin Costs'!T31)/3)</f>
        <v>#N/A</v>
      </c>
      <c r="I68" s="292" t="e">
        <f t="shared" ref="I68" si="10">SUM(G68:H68)</f>
        <v>#N/A</v>
      </c>
      <c r="J68" s="351" t="e">
        <f t="shared" ref="J68" si="11">I68-F68</f>
        <v>#N/A</v>
      </c>
      <c r="K68" s="347" t="e">
        <f>(I68-F68)/F68</f>
        <v>#N/A</v>
      </c>
    </row>
    <row r="69" spans="1:12">
      <c r="A69" s="53"/>
      <c r="B69" s="53"/>
      <c r="C69" s="54" t="s">
        <v>629</v>
      </c>
      <c r="D69" s="53"/>
      <c r="E69" s="128" t="s">
        <v>257</v>
      </c>
      <c r="F69" s="346">
        <f>SUM(F65:F68)</f>
        <v>70.811020363785687</v>
      </c>
      <c r="G69" s="346" t="e">
        <f>SUM(G65:G68)</f>
        <v>#N/A</v>
      </c>
      <c r="H69" s="346" t="e">
        <f>SUM(H65:H68)</f>
        <v>#N/A</v>
      </c>
      <c r="I69" s="346" t="e">
        <f>SUM(I65:I68)</f>
        <v>#N/A</v>
      </c>
      <c r="J69" s="346" t="e">
        <f>SUM(J65:J68)</f>
        <v>#N/A</v>
      </c>
      <c r="K69" s="347" t="e">
        <f>(I69-F69)/F69</f>
        <v>#N/A</v>
      </c>
    </row>
    <row r="70" spans="1:12">
      <c r="A70" s="54"/>
      <c r="B70" s="54"/>
      <c r="C70" s="54"/>
      <c r="D70" s="54"/>
      <c r="E70" s="54"/>
      <c r="F70" s="139"/>
      <c r="G70" s="41"/>
      <c r="H70" s="55"/>
      <c r="I70" s="55"/>
      <c r="J70" s="59"/>
      <c r="K70" s="59"/>
      <c r="L70" s="59"/>
    </row>
    <row r="72" spans="1:12" hidden="1">
      <c r="A72" s="53"/>
      <c r="B72" s="53"/>
      <c r="C72" s="53"/>
      <c r="D72" s="53"/>
      <c r="E72" s="53"/>
      <c r="F72" s="53"/>
      <c r="G72" s="53"/>
      <c r="H72" s="53"/>
      <c r="I72" s="53"/>
      <c r="J72" s="53"/>
      <c r="K72" s="53"/>
      <c r="L72" s="53"/>
    </row>
    <row r="73" spans="1:12" hidden="1">
      <c r="A73" s="53"/>
      <c r="B73" s="53"/>
      <c r="C73" s="53"/>
      <c r="D73" s="53"/>
      <c r="E73" s="53"/>
      <c r="F73" s="53"/>
      <c r="G73" s="53"/>
      <c r="H73" s="53"/>
      <c r="I73" s="53"/>
      <c r="J73" s="53"/>
      <c r="K73" s="53"/>
      <c r="L73" s="53"/>
    </row>
    <row r="74" spans="1:12"/>
  </sheetData>
  <mergeCells count="3">
    <mergeCell ref="C8:C9"/>
    <mergeCell ref="D8:D9"/>
    <mergeCell ref="E8:H8"/>
  </mergeCells>
  <phoneticPr fontId="107" type="noConversion"/>
  <conditionalFormatting sqref="K27:K30">
    <cfRule type="cellIs" dxfId="46"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tabColor theme="9"/>
    <pageSetUpPr autoPageBreaks="0"/>
  </sheetPr>
  <dimension ref="A1:RM476"/>
  <sheetViews>
    <sheetView zoomScaleNormal="100" workbookViewId="0"/>
  </sheetViews>
  <sheetFormatPr defaultColWidth="0" defaultRowHeight="13.5" zeroHeight="1" outlineLevelRow="1" outlineLevelCol="1"/>
  <cols>
    <col min="1" max="1" width="93.23046875" bestFit="1" customWidth="1"/>
    <col min="2" max="2" width="11.15234375" bestFit="1" customWidth="1"/>
    <col min="3" max="9" width="1.765625" customWidth="1"/>
    <col min="10" max="10" width="3.765625" bestFit="1" customWidth="1"/>
    <col min="11" max="15" width="9.15234375" bestFit="1" customWidth="1"/>
    <col min="16" max="28" width="1.765625" customWidth="1"/>
    <col min="29" max="30" width="14" customWidth="1" outlineLevel="1"/>
    <col min="31" max="31" width="17" customWidth="1" outlineLevel="1"/>
    <col min="32" max="32" width="23.84375" customWidth="1" outlineLevel="1"/>
    <col min="33" max="33" width="16.4609375" customWidth="1" outlineLevel="1"/>
    <col min="34" max="34" width="17.3828125" customWidth="1" outlineLevel="1"/>
    <col min="35" max="36" width="24.765625" customWidth="1" outlineLevel="1"/>
    <col min="37" max="37" width="31.23046875" customWidth="1" outlineLevel="1"/>
    <col min="38" max="42" width="15.61328125" customWidth="1" outlineLevel="1"/>
    <col min="43" max="47" width="1.3828125" customWidth="1"/>
    <col min="48" max="49" width="14" customWidth="1" outlineLevel="1"/>
    <col min="50" max="50" width="17" customWidth="1" outlineLevel="1"/>
    <col min="51" max="51" width="23.84375" customWidth="1" outlineLevel="1"/>
    <col min="52" max="52" width="16.4609375" customWidth="1" outlineLevel="1"/>
    <col min="53" max="53" width="17.3828125" customWidth="1" outlineLevel="1"/>
    <col min="54" max="55" width="24.765625" customWidth="1" outlineLevel="1"/>
    <col min="56" max="56" width="31.23046875" customWidth="1" outlineLevel="1"/>
    <col min="57" max="61" width="15.61328125" customWidth="1" outlineLevel="1"/>
    <col min="62" max="66" width="1.3828125" customWidth="1"/>
    <col min="67" max="68" width="14" customWidth="1" outlineLevel="1"/>
    <col min="69" max="69" width="17" customWidth="1" outlineLevel="1"/>
    <col min="70" max="70" width="23.84375" customWidth="1" outlineLevel="1"/>
    <col min="71" max="71" width="16.4609375" customWidth="1" outlineLevel="1"/>
    <col min="72" max="72" width="17.3828125" customWidth="1" outlineLevel="1"/>
    <col min="73" max="74" width="24.765625" customWidth="1" outlineLevel="1"/>
    <col min="75" max="75" width="31.23046875" customWidth="1" outlineLevel="1"/>
    <col min="76" max="80" width="15.61328125" customWidth="1" outlineLevel="1"/>
    <col min="81" max="85" width="1.3828125" customWidth="1"/>
    <col min="86" max="87" width="14" customWidth="1" outlineLevel="1"/>
    <col min="88" max="88" width="17" customWidth="1" outlineLevel="1"/>
    <col min="89" max="89" width="23.84375" customWidth="1" outlineLevel="1"/>
    <col min="90" max="90" width="16.4609375" customWidth="1" outlineLevel="1"/>
    <col min="91" max="91" width="17.3828125" customWidth="1" outlineLevel="1"/>
    <col min="92" max="93" width="24.765625" customWidth="1" outlineLevel="1"/>
    <col min="94" max="94" width="31.23046875" customWidth="1" outlineLevel="1"/>
    <col min="95" max="99" width="15.61328125" customWidth="1" outlineLevel="1"/>
    <col min="100" max="104" width="1.3828125" customWidth="1"/>
    <col min="105" max="106" width="14" customWidth="1" outlineLevel="1"/>
    <col min="107" max="107" width="17" customWidth="1" outlineLevel="1"/>
    <col min="108" max="108" width="23.84375" customWidth="1" outlineLevel="1"/>
    <col min="109" max="109" width="16.4609375" customWidth="1" outlineLevel="1"/>
    <col min="110" max="110" width="17.3828125" customWidth="1" outlineLevel="1"/>
    <col min="111" max="112" width="24.765625" customWidth="1" outlineLevel="1"/>
    <col min="113" max="113" width="31.23046875" customWidth="1" outlineLevel="1"/>
    <col min="114" max="118" width="15.61328125" customWidth="1" outlineLevel="1"/>
    <col min="119" max="119" width="9.23046875" customWidth="1"/>
    <col min="120" max="120" width="1.3828125" hidden="1" customWidth="1"/>
    <col min="121" max="180" width="9.23046875" hidden="1" customWidth="1"/>
    <col min="181" max="481" width="0" hidden="1" customWidth="1"/>
    <col min="482" max="16384" width="1.3828125" hidden="1"/>
  </cols>
  <sheetData>
    <row r="1" spans="1:119"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5.5"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9"/>
      <c r="B5" s="100"/>
      <c r="C5" s="99"/>
      <c r="D5" s="101"/>
      <c r="E5" s="99"/>
      <c r="F5" s="99"/>
      <c r="G5" s="99"/>
      <c r="H5" s="99"/>
      <c r="I5" s="99"/>
      <c r="J5" s="100"/>
      <c r="K5" s="99"/>
      <c r="L5" s="99"/>
      <c r="M5" s="99"/>
      <c r="N5" s="99"/>
      <c r="O5" s="99"/>
      <c r="P5" s="99"/>
      <c r="Q5" s="99"/>
      <c r="R5" s="99"/>
      <c r="S5" s="99"/>
      <c r="T5" s="99"/>
      <c r="U5" s="99"/>
      <c r="V5" s="99"/>
      <c r="W5" s="99"/>
      <c r="X5" s="99"/>
      <c r="Y5" s="99"/>
      <c r="Z5" s="99"/>
      <c r="AA5" s="99"/>
      <c r="AB5" s="99"/>
      <c r="AC5" s="100"/>
      <c r="AD5" s="99"/>
      <c r="AE5" s="99"/>
      <c r="AF5" s="99"/>
      <c r="AG5" s="99"/>
      <c r="AH5" s="99"/>
      <c r="AI5" s="99"/>
      <c r="AJ5" s="99"/>
      <c r="AK5" s="99"/>
      <c r="AL5" s="99"/>
      <c r="AM5" s="99"/>
      <c r="AN5" s="99"/>
      <c r="AO5" s="99"/>
      <c r="AP5" s="99"/>
      <c r="AQ5" s="99"/>
      <c r="AV5" s="100"/>
      <c r="AW5" s="99"/>
      <c r="AX5" s="99"/>
      <c r="AY5" s="99"/>
      <c r="AZ5" s="99"/>
      <c r="BA5" s="99"/>
      <c r="BB5" s="99"/>
      <c r="BC5" s="99"/>
      <c r="BD5" s="99"/>
      <c r="BE5" s="99"/>
      <c r="BF5" s="99"/>
      <c r="BG5" s="99"/>
      <c r="BH5" s="99"/>
      <c r="BI5" s="99"/>
      <c r="BO5" s="100"/>
      <c r="BP5" s="99"/>
      <c r="BQ5" s="99"/>
      <c r="BR5" s="99"/>
      <c r="BS5" s="99"/>
      <c r="BT5" s="99"/>
      <c r="BU5" s="99"/>
      <c r="BV5" s="99"/>
      <c r="BW5" s="99"/>
      <c r="BX5" s="99"/>
      <c r="BY5" s="99"/>
      <c r="BZ5" s="99"/>
      <c r="CA5" s="99"/>
      <c r="CB5" s="99"/>
      <c r="CH5" s="100"/>
      <c r="CI5" s="99"/>
      <c r="CJ5" s="99"/>
      <c r="CK5" s="99"/>
      <c r="CL5" s="99"/>
      <c r="CM5" s="99"/>
      <c r="CN5" s="99"/>
      <c r="CO5" s="99"/>
      <c r="CP5" s="99"/>
      <c r="CQ5" s="99"/>
      <c r="CR5" s="99"/>
      <c r="CS5" s="99"/>
      <c r="CT5" s="99"/>
      <c r="CU5" s="99"/>
      <c r="DA5" s="100"/>
      <c r="DB5" s="99"/>
      <c r="DC5" s="99"/>
      <c r="DD5" s="99"/>
      <c r="DE5" s="99"/>
      <c r="DF5" s="99"/>
      <c r="DG5" s="99"/>
      <c r="DH5" s="99"/>
      <c r="DI5" s="99"/>
      <c r="DJ5" s="99"/>
      <c r="DK5" s="99"/>
      <c r="DL5" s="99"/>
      <c r="DM5" s="99"/>
      <c r="DN5" s="99"/>
    </row>
    <row r="6" spans="1:119" ht="14.5">
      <c r="A6" s="93"/>
      <c r="B6" s="100"/>
      <c r="C6" s="99"/>
      <c r="D6" s="101"/>
      <c r="E6" s="99"/>
      <c r="F6" s="99"/>
      <c r="G6" s="99"/>
      <c r="H6" s="99"/>
      <c r="I6" s="99"/>
      <c r="J6" s="100"/>
      <c r="K6" s="462" t="s">
        <v>254</v>
      </c>
      <c r="L6" s="463"/>
      <c r="M6" s="463"/>
      <c r="N6" s="463"/>
      <c r="O6" s="462"/>
      <c r="P6" s="99"/>
      <c r="Q6" s="99"/>
      <c r="R6" s="99"/>
      <c r="S6" s="99"/>
      <c r="T6" s="99"/>
      <c r="U6" s="99"/>
      <c r="V6" s="99"/>
      <c r="W6" s="99"/>
      <c r="X6" s="99"/>
      <c r="Y6" s="99"/>
      <c r="Z6" s="99"/>
      <c r="AA6" s="99"/>
      <c r="AB6" s="99"/>
      <c r="AP6" s="102"/>
      <c r="AQ6" s="99"/>
      <c r="BI6" s="102"/>
      <c r="CB6" s="102"/>
      <c r="CU6" s="102"/>
      <c r="DN6" s="102"/>
    </row>
    <row r="7" spans="1:119" ht="14.5">
      <c r="A7" s="93"/>
      <c r="B7" s="100"/>
      <c r="C7" s="99"/>
      <c r="D7" s="101"/>
      <c r="E7" s="99"/>
      <c r="F7" s="99"/>
      <c r="G7" s="99"/>
      <c r="H7" s="99"/>
      <c r="I7" s="99"/>
      <c r="J7" s="100"/>
      <c r="K7" s="242" t="s">
        <v>182</v>
      </c>
      <c r="L7" s="40" t="s">
        <v>7</v>
      </c>
      <c r="M7" s="40" t="s">
        <v>185</v>
      </c>
      <c r="N7" s="40" t="s">
        <v>186</v>
      </c>
      <c r="O7" s="242" t="s">
        <v>187</v>
      </c>
      <c r="P7" s="99"/>
      <c r="Q7" s="99"/>
      <c r="R7" s="99"/>
      <c r="S7" s="99"/>
      <c r="T7" s="99"/>
      <c r="U7" s="99"/>
      <c r="V7" s="99"/>
      <c r="W7" s="99"/>
      <c r="X7" s="99"/>
      <c r="Y7" s="99"/>
      <c r="Z7" s="99"/>
      <c r="AA7" s="99"/>
      <c r="AB7" s="99"/>
      <c r="AP7" s="102"/>
      <c r="AQ7" s="99"/>
      <c r="BI7" s="102"/>
      <c r="CB7" s="102"/>
      <c r="CU7" s="102"/>
      <c r="DN7" s="102"/>
    </row>
    <row r="8" spans="1:119" ht="17.5">
      <c r="A8" s="99"/>
      <c r="B8" s="100"/>
      <c r="C8" s="99"/>
      <c r="D8" s="101"/>
      <c r="E8" s="99"/>
      <c r="F8" s="99"/>
      <c r="G8" s="99"/>
      <c r="H8" s="99"/>
      <c r="I8" s="99"/>
      <c r="J8" s="100"/>
      <c r="K8" s="99"/>
      <c r="L8" s="99"/>
      <c r="M8" s="99"/>
      <c r="N8" s="99"/>
      <c r="O8" s="99"/>
      <c r="P8" s="99"/>
      <c r="Q8" s="99"/>
      <c r="R8" s="99"/>
      <c r="S8" s="99"/>
      <c r="T8" s="99"/>
      <c r="U8" s="99"/>
      <c r="V8" s="99"/>
      <c r="W8" s="99"/>
      <c r="X8" s="99"/>
      <c r="Y8" s="99"/>
      <c r="Z8" s="99"/>
      <c r="AA8" s="99"/>
      <c r="AB8" s="99"/>
      <c r="AC8" s="141" t="s">
        <v>630</v>
      </c>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row>
    <row r="9" spans="1:119" ht="17.5">
      <c r="A9" s="117" t="s">
        <v>631</v>
      </c>
      <c r="B9" s="118"/>
      <c r="C9" s="118"/>
      <c r="D9" s="118"/>
      <c r="E9" s="118"/>
      <c r="F9" s="118"/>
      <c r="G9" s="118"/>
      <c r="H9" s="118"/>
      <c r="I9" s="118"/>
      <c r="J9" s="118"/>
      <c r="K9" s="118"/>
      <c r="L9" s="118"/>
      <c r="M9" s="118"/>
      <c r="N9" s="118"/>
      <c r="O9" s="118"/>
      <c r="P9" s="99"/>
      <c r="Q9" s="99"/>
      <c r="R9" s="99"/>
      <c r="S9" s="99"/>
      <c r="T9" s="99"/>
      <c r="U9" s="99"/>
      <c r="V9" s="99"/>
      <c r="W9" s="99"/>
      <c r="X9" s="99"/>
      <c r="Y9" s="99"/>
      <c r="Z9" s="99"/>
      <c r="AA9" s="99"/>
      <c r="AB9" s="99"/>
      <c r="AP9" s="102"/>
      <c r="AQ9" s="99"/>
      <c r="BI9" s="102"/>
      <c r="CB9" s="102"/>
      <c r="CU9" s="102"/>
      <c r="DN9" s="102"/>
    </row>
    <row r="10" spans="1:119">
      <c r="B10" s="100"/>
      <c r="C10" s="99"/>
      <c r="D10" s="101"/>
      <c r="E10" s="99"/>
      <c r="F10" s="99"/>
      <c r="G10" s="99"/>
      <c r="H10" s="99"/>
      <c r="I10" s="99"/>
      <c r="J10" s="100"/>
      <c r="K10" s="99"/>
      <c r="L10" s="99"/>
      <c r="M10" s="99"/>
      <c r="N10" s="99"/>
      <c r="O10" s="99"/>
      <c r="P10" s="99"/>
      <c r="Q10" s="99"/>
      <c r="R10" s="99"/>
      <c r="S10" s="99"/>
      <c r="T10" s="99"/>
      <c r="U10" s="99"/>
      <c r="V10" s="99"/>
      <c r="W10" s="99"/>
      <c r="X10" s="99"/>
      <c r="Y10" s="99"/>
      <c r="Z10" s="99"/>
      <c r="AA10" s="99"/>
      <c r="AB10" s="99"/>
      <c r="AC10" s="108"/>
      <c r="AD10" s="109"/>
      <c r="AE10" s="109"/>
      <c r="AF10" s="109"/>
      <c r="AG10" s="109"/>
      <c r="AH10" s="109"/>
      <c r="AI10" s="109"/>
      <c r="AJ10" s="110"/>
      <c r="AK10" s="110"/>
      <c r="AL10" s="468" t="s">
        <v>632</v>
      </c>
      <c r="AM10" s="469"/>
      <c r="AN10" s="469"/>
      <c r="AO10" s="470"/>
      <c r="AP10" s="102"/>
      <c r="AQ10" s="99"/>
      <c r="AV10" s="108"/>
      <c r="AW10" s="109"/>
      <c r="AX10" s="109"/>
      <c r="AY10" s="109"/>
      <c r="AZ10" s="109"/>
      <c r="BA10" s="109"/>
      <c r="BB10" s="109"/>
      <c r="BC10" s="110"/>
      <c r="BD10" s="110"/>
      <c r="BE10" s="468" t="s">
        <v>632</v>
      </c>
      <c r="BF10" s="469"/>
      <c r="BG10" s="469"/>
      <c r="BH10" s="470"/>
      <c r="BI10" s="102"/>
      <c r="BJ10" s="99"/>
      <c r="BO10" s="108"/>
      <c r="BP10" s="109"/>
      <c r="BQ10" s="109"/>
      <c r="BR10" s="109"/>
      <c r="BS10" s="109"/>
      <c r="BT10" s="109"/>
      <c r="BU10" s="109"/>
      <c r="BV10" s="110"/>
      <c r="BW10" s="110"/>
      <c r="BX10" s="468" t="s">
        <v>632</v>
      </c>
      <c r="BY10" s="469"/>
      <c r="BZ10" s="469"/>
      <c r="CA10" s="470"/>
      <c r="CB10" s="102"/>
      <c r="CC10" s="99"/>
      <c r="CH10" s="108"/>
      <c r="CI10" s="109"/>
      <c r="CJ10" s="109"/>
      <c r="CK10" s="109"/>
      <c r="CL10" s="109"/>
      <c r="CM10" s="109"/>
      <c r="CN10" s="109"/>
      <c r="CO10" s="110"/>
      <c r="CP10" s="110"/>
      <c r="CQ10" s="468" t="s">
        <v>632</v>
      </c>
      <c r="CR10" s="469"/>
      <c r="CS10" s="469"/>
      <c r="CT10" s="470"/>
      <c r="CU10" s="102"/>
      <c r="CV10" s="99"/>
      <c r="DA10" s="108"/>
      <c r="DB10" s="109"/>
      <c r="DC10" s="109"/>
      <c r="DD10" s="109"/>
      <c r="DE10" s="109"/>
      <c r="DF10" s="109"/>
      <c r="DG10" s="109"/>
      <c r="DH10" s="110"/>
      <c r="DI10" s="110"/>
      <c r="DJ10" s="468" t="s">
        <v>632</v>
      </c>
      <c r="DK10" s="469"/>
      <c r="DL10" s="469"/>
      <c r="DM10" s="470"/>
      <c r="DN10" s="102"/>
      <c r="DO10" s="99"/>
    </row>
    <row r="11" spans="1:119" ht="14.5" customHeight="1">
      <c r="A11" s="99" t="s">
        <v>633</v>
      </c>
      <c r="B11" s="100"/>
      <c r="C11" s="99"/>
      <c r="D11" s="101"/>
      <c r="E11" s="99"/>
      <c r="F11" s="99"/>
      <c r="G11" s="99"/>
      <c r="H11" s="99"/>
      <c r="I11" s="99"/>
      <c r="J11" s="100"/>
      <c r="K11" s="354">
        <f>SUMIF($AP$17:$AP$31,"Disallowed",AI17:AI31)</f>
        <v>0</v>
      </c>
      <c r="L11" s="354">
        <f>SUMIF($BI$17:$BI$31,"Disallowed",BB17:BB31)</f>
        <v>0</v>
      </c>
      <c r="M11" s="354">
        <f>SUMIF($CB$17:$CB$31,"Disallowed",BU17:BU31)</f>
        <v>0</v>
      </c>
      <c r="N11" s="354">
        <f>SUMIF($CU$17:$CU$31,"Disallowed",CN17:CN31)</f>
        <v>0</v>
      </c>
      <c r="O11" s="354">
        <f>SUMIF($DN$17:$DN$31,"Disallowed",DG17:DG31)</f>
        <v>0</v>
      </c>
      <c r="P11" s="99"/>
      <c r="Q11" s="99"/>
      <c r="R11" s="99"/>
      <c r="S11" s="99"/>
      <c r="T11" s="99"/>
      <c r="U11" s="99"/>
      <c r="V11" s="99"/>
      <c r="W11" s="99"/>
      <c r="X11" s="99"/>
      <c r="Y11" s="99"/>
      <c r="Z11" s="99"/>
      <c r="AA11" s="99"/>
      <c r="AB11" s="99"/>
      <c r="AC11" s="471" t="s">
        <v>582</v>
      </c>
      <c r="AD11" s="471" t="s">
        <v>532</v>
      </c>
      <c r="AE11" s="471" t="s">
        <v>583</v>
      </c>
      <c r="AF11" s="471" t="s">
        <v>634</v>
      </c>
      <c r="AG11" s="471" t="s">
        <v>578</v>
      </c>
      <c r="AH11" s="471" t="s">
        <v>579</v>
      </c>
      <c r="AI11" s="471" t="s">
        <v>635</v>
      </c>
      <c r="AJ11" s="472" t="s">
        <v>636</v>
      </c>
      <c r="AK11" s="472" t="s">
        <v>637</v>
      </c>
      <c r="AL11" s="474" t="s">
        <v>638</v>
      </c>
      <c r="AM11" s="474"/>
      <c r="AN11" s="475" t="s">
        <v>639</v>
      </c>
      <c r="AO11" s="475" t="s">
        <v>640</v>
      </c>
      <c r="AP11" s="102"/>
      <c r="AQ11" s="99"/>
      <c r="AV11" s="471" t="s">
        <v>582</v>
      </c>
      <c r="AW11" s="471" t="s">
        <v>532</v>
      </c>
      <c r="AX11" s="471" t="s">
        <v>583</v>
      </c>
      <c r="AY11" s="471" t="s">
        <v>634</v>
      </c>
      <c r="AZ11" s="471" t="s">
        <v>578</v>
      </c>
      <c r="BA11" s="471" t="s">
        <v>579</v>
      </c>
      <c r="BB11" s="471" t="s">
        <v>635</v>
      </c>
      <c r="BC11" s="472" t="s">
        <v>636</v>
      </c>
      <c r="BD11" s="472" t="s">
        <v>637</v>
      </c>
      <c r="BE11" s="474" t="s">
        <v>638</v>
      </c>
      <c r="BF11" s="474"/>
      <c r="BG11" s="475" t="s">
        <v>639</v>
      </c>
      <c r="BH11" s="475" t="s">
        <v>640</v>
      </c>
      <c r="BI11" s="102"/>
      <c r="BJ11" s="99"/>
      <c r="BO11" s="471" t="s">
        <v>582</v>
      </c>
      <c r="BP11" s="471" t="s">
        <v>532</v>
      </c>
      <c r="BQ11" s="471" t="s">
        <v>583</v>
      </c>
      <c r="BR11" s="471" t="s">
        <v>634</v>
      </c>
      <c r="BS11" s="471" t="s">
        <v>578</v>
      </c>
      <c r="BT11" s="471" t="s">
        <v>579</v>
      </c>
      <c r="BU11" s="471" t="s">
        <v>635</v>
      </c>
      <c r="BV11" s="472" t="s">
        <v>636</v>
      </c>
      <c r="BW11" s="472" t="s">
        <v>637</v>
      </c>
      <c r="BX11" s="474" t="s">
        <v>638</v>
      </c>
      <c r="BY11" s="474"/>
      <c r="BZ11" s="475" t="s">
        <v>639</v>
      </c>
      <c r="CA11" s="475" t="s">
        <v>640</v>
      </c>
      <c r="CB11" s="102"/>
      <c r="CC11" s="99"/>
      <c r="CH11" s="471" t="s">
        <v>582</v>
      </c>
      <c r="CI11" s="471" t="s">
        <v>532</v>
      </c>
      <c r="CJ11" s="471" t="s">
        <v>583</v>
      </c>
      <c r="CK11" s="471" t="s">
        <v>634</v>
      </c>
      <c r="CL11" s="471" t="s">
        <v>578</v>
      </c>
      <c r="CM11" s="471" t="s">
        <v>579</v>
      </c>
      <c r="CN11" s="471" t="s">
        <v>635</v>
      </c>
      <c r="CO11" s="472" t="s">
        <v>636</v>
      </c>
      <c r="CP11" s="472" t="s">
        <v>637</v>
      </c>
      <c r="CQ11" s="474" t="s">
        <v>638</v>
      </c>
      <c r="CR11" s="474"/>
      <c r="CS11" s="475" t="s">
        <v>639</v>
      </c>
      <c r="CT11" s="475" t="s">
        <v>640</v>
      </c>
      <c r="CU11" s="102"/>
      <c r="CV11" s="99"/>
      <c r="DA11" s="471" t="s">
        <v>582</v>
      </c>
      <c r="DB11" s="471" t="s">
        <v>532</v>
      </c>
      <c r="DC11" s="471" t="s">
        <v>583</v>
      </c>
      <c r="DD11" s="471" t="s">
        <v>634</v>
      </c>
      <c r="DE11" s="471" t="s">
        <v>578</v>
      </c>
      <c r="DF11" s="471" t="s">
        <v>579</v>
      </c>
      <c r="DG11" s="471" t="s">
        <v>635</v>
      </c>
      <c r="DH11" s="472" t="s">
        <v>636</v>
      </c>
      <c r="DI11" s="472" t="s">
        <v>637</v>
      </c>
      <c r="DJ11" s="474" t="s">
        <v>638</v>
      </c>
      <c r="DK11" s="474"/>
      <c r="DL11" s="475" t="s">
        <v>639</v>
      </c>
      <c r="DM11" s="475" t="s">
        <v>640</v>
      </c>
      <c r="DN11" s="102"/>
      <c r="DO11" s="99"/>
    </row>
    <row r="12" spans="1:119">
      <c r="A12" s="99" t="s">
        <v>641</v>
      </c>
      <c r="B12" s="100"/>
      <c r="C12" s="99"/>
      <c r="D12" s="101"/>
      <c r="E12" s="99"/>
      <c r="F12" s="99"/>
      <c r="G12" s="99"/>
      <c r="H12" s="99"/>
      <c r="I12" s="99"/>
      <c r="J12" s="100"/>
      <c r="K12" s="354">
        <f>SUMIF($AP$17:$AP$31,"Disallowed",AF17:AF31)</f>
        <v>0</v>
      </c>
      <c r="L12" s="354">
        <f>SUMIF($BI$17:$BI$31,"Disallowed",AY17:AY31)</f>
        <v>0</v>
      </c>
      <c r="M12" s="354">
        <f>SUMIF($CB$17:$CB$31,"Disallowed",BR17:BR31)</f>
        <v>0</v>
      </c>
      <c r="N12" s="354">
        <f>SUMIF($CU$17:$CU$31,"Disallowed",CK17:CK31)</f>
        <v>0</v>
      </c>
      <c r="O12" s="354">
        <f>SUMIF($DN$17:$DN$31,"Disallowed",DD17:DD31)</f>
        <v>0</v>
      </c>
      <c r="P12" s="99"/>
      <c r="Q12" s="99"/>
      <c r="R12" s="99"/>
      <c r="S12" s="99"/>
      <c r="T12" s="99"/>
      <c r="U12" s="99"/>
      <c r="V12" s="99"/>
      <c r="W12" s="99"/>
      <c r="X12" s="99"/>
      <c r="Y12" s="99"/>
      <c r="Z12" s="99"/>
      <c r="AA12" s="99"/>
      <c r="AB12" s="99"/>
      <c r="AC12" s="471"/>
      <c r="AD12" s="471"/>
      <c r="AE12" s="471"/>
      <c r="AF12" s="471"/>
      <c r="AG12" s="471"/>
      <c r="AH12" s="471"/>
      <c r="AI12" s="471"/>
      <c r="AJ12" s="473"/>
      <c r="AK12" s="473"/>
      <c r="AL12" s="355" t="s">
        <v>41</v>
      </c>
      <c r="AM12" s="356" t="s">
        <v>642</v>
      </c>
      <c r="AN12" s="475"/>
      <c r="AO12" s="475"/>
      <c r="AP12" s="102"/>
      <c r="AQ12" s="99"/>
      <c r="AV12" s="471"/>
      <c r="AW12" s="471"/>
      <c r="AX12" s="471"/>
      <c r="AY12" s="471"/>
      <c r="AZ12" s="471"/>
      <c r="BA12" s="471"/>
      <c r="BB12" s="471"/>
      <c r="BC12" s="473"/>
      <c r="BD12" s="473"/>
      <c r="BE12" s="355" t="s">
        <v>41</v>
      </c>
      <c r="BF12" s="356" t="s">
        <v>642</v>
      </c>
      <c r="BG12" s="475"/>
      <c r="BH12" s="475"/>
      <c r="BI12" s="102"/>
      <c r="BJ12" s="99"/>
      <c r="BO12" s="471"/>
      <c r="BP12" s="471"/>
      <c r="BQ12" s="471"/>
      <c r="BR12" s="471"/>
      <c r="BS12" s="471"/>
      <c r="BT12" s="471"/>
      <c r="BU12" s="471"/>
      <c r="BV12" s="473"/>
      <c r="BW12" s="473"/>
      <c r="BX12" s="355" t="s">
        <v>41</v>
      </c>
      <c r="BY12" s="356" t="s">
        <v>642</v>
      </c>
      <c r="BZ12" s="475"/>
      <c r="CA12" s="475"/>
      <c r="CB12" s="102"/>
      <c r="CC12" s="99"/>
      <c r="CH12" s="471"/>
      <c r="CI12" s="471"/>
      <c r="CJ12" s="471"/>
      <c r="CK12" s="471"/>
      <c r="CL12" s="471"/>
      <c r="CM12" s="471"/>
      <c r="CN12" s="471"/>
      <c r="CO12" s="473"/>
      <c r="CP12" s="473"/>
      <c r="CQ12" s="355" t="s">
        <v>41</v>
      </c>
      <c r="CR12" s="356" t="s">
        <v>642</v>
      </c>
      <c r="CS12" s="475"/>
      <c r="CT12" s="475"/>
      <c r="CU12" s="102"/>
      <c r="CV12" s="99"/>
      <c r="DA12" s="471"/>
      <c r="DB12" s="471"/>
      <c r="DC12" s="471"/>
      <c r="DD12" s="471"/>
      <c r="DE12" s="471"/>
      <c r="DF12" s="471"/>
      <c r="DG12" s="471"/>
      <c r="DH12" s="473"/>
      <c r="DI12" s="473"/>
      <c r="DJ12" s="355" t="s">
        <v>41</v>
      </c>
      <c r="DK12" s="356" t="s">
        <v>642</v>
      </c>
      <c r="DL12" s="475"/>
      <c r="DM12" s="475"/>
      <c r="DN12" s="102"/>
      <c r="DO12" s="99"/>
    </row>
    <row r="13" spans="1:119">
      <c r="A13" s="99"/>
      <c r="B13" s="100"/>
      <c r="C13" s="99"/>
      <c r="D13" s="101"/>
      <c r="E13" s="99"/>
      <c r="F13" s="99"/>
      <c r="G13" s="99"/>
      <c r="H13" s="99"/>
      <c r="I13" s="99"/>
      <c r="J13" s="100"/>
      <c r="K13" s="99"/>
      <c r="L13" s="99"/>
      <c r="M13" s="99"/>
      <c r="N13" s="99"/>
      <c r="O13" s="99"/>
      <c r="P13" s="99"/>
      <c r="Q13" s="99"/>
      <c r="R13" s="99"/>
      <c r="S13" s="99"/>
      <c r="T13" s="99"/>
      <c r="U13" s="99"/>
      <c r="V13" s="99"/>
      <c r="W13" s="99"/>
      <c r="X13" s="99"/>
      <c r="Y13" s="99"/>
      <c r="Z13" s="99"/>
      <c r="AA13" s="99"/>
      <c r="AB13" s="99"/>
      <c r="AC13" s="107" t="s">
        <v>238</v>
      </c>
      <c r="AD13" s="107" t="s">
        <v>238</v>
      </c>
      <c r="AE13" s="107" t="s">
        <v>238</v>
      </c>
      <c r="AF13" s="107" t="s">
        <v>238</v>
      </c>
      <c r="AG13" s="107" t="s">
        <v>238</v>
      </c>
      <c r="AH13" s="107" t="s">
        <v>238</v>
      </c>
      <c r="AI13" s="107" t="s">
        <v>238</v>
      </c>
      <c r="AJ13" s="107" t="s">
        <v>238</v>
      </c>
      <c r="AK13" s="107" t="s">
        <v>238</v>
      </c>
      <c r="AL13" s="107" t="s">
        <v>238</v>
      </c>
      <c r="AM13" s="107" t="s">
        <v>238</v>
      </c>
      <c r="AN13" s="107" t="s">
        <v>238</v>
      </c>
      <c r="AO13" s="107" t="s">
        <v>238</v>
      </c>
      <c r="AQ13" s="99"/>
      <c r="AV13" s="107" t="s">
        <v>238</v>
      </c>
      <c r="AW13" s="107" t="s">
        <v>238</v>
      </c>
      <c r="AX13" s="107" t="s">
        <v>238</v>
      </c>
      <c r="AY13" s="107" t="s">
        <v>238</v>
      </c>
      <c r="AZ13" s="107" t="s">
        <v>238</v>
      </c>
      <c r="BA13" s="107" t="s">
        <v>238</v>
      </c>
      <c r="BB13" s="107" t="s">
        <v>238</v>
      </c>
      <c r="BC13" s="107" t="s">
        <v>238</v>
      </c>
      <c r="BD13" s="107" t="s">
        <v>238</v>
      </c>
      <c r="BE13" s="107" t="s">
        <v>238</v>
      </c>
      <c r="BF13" s="107" t="s">
        <v>238</v>
      </c>
      <c r="BG13" s="107" t="s">
        <v>238</v>
      </c>
      <c r="BH13" s="107" t="s">
        <v>238</v>
      </c>
      <c r="BJ13" s="99"/>
      <c r="BO13" s="107" t="s">
        <v>238</v>
      </c>
      <c r="BP13" s="107" t="s">
        <v>238</v>
      </c>
      <c r="BQ13" s="107" t="s">
        <v>238</v>
      </c>
      <c r="BR13" s="107" t="s">
        <v>238</v>
      </c>
      <c r="BS13" s="107" t="s">
        <v>238</v>
      </c>
      <c r="BT13" s="107" t="s">
        <v>238</v>
      </c>
      <c r="BU13" s="107" t="s">
        <v>238</v>
      </c>
      <c r="BV13" s="107" t="s">
        <v>238</v>
      </c>
      <c r="BW13" s="107" t="s">
        <v>238</v>
      </c>
      <c r="BX13" s="107" t="s">
        <v>238</v>
      </c>
      <c r="BY13" s="107" t="s">
        <v>238</v>
      </c>
      <c r="BZ13" s="107" t="s">
        <v>238</v>
      </c>
      <c r="CA13" s="107" t="s">
        <v>238</v>
      </c>
      <c r="CC13" s="99"/>
      <c r="CH13" s="107" t="s">
        <v>238</v>
      </c>
      <c r="CI13" s="107" t="s">
        <v>238</v>
      </c>
      <c r="CJ13" s="107" t="s">
        <v>238</v>
      </c>
      <c r="CK13" s="107" t="s">
        <v>238</v>
      </c>
      <c r="CL13" s="107" t="s">
        <v>238</v>
      </c>
      <c r="CM13" s="107" t="s">
        <v>238</v>
      </c>
      <c r="CN13" s="107" t="s">
        <v>238</v>
      </c>
      <c r="CO13" s="107" t="s">
        <v>238</v>
      </c>
      <c r="CP13" s="107" t="s">
        <v>238</v>
      </c>
      <c r="CQ13" s="107" t="s">
        <v>238</v>
      </c>
      <c r="CR13" s="107" t="s">
        <v>238</v>
      </c>
      <c r="CS13" s="107" t="s">
        <v>238</v>
      </c>
      <c r="CT13" s="107" t="s">
        <v>238</v>
      </c>
      <c r="CV13" s="99"/>
      <c r="DA13" s="107" t="s">
        <v>238</v>
      </c>
      <c r="DB13" s="107" t="s">
        <v>238</v>
      </c>
      <c r="DC13" s="107" t="s">
        <v>238</v>
      </c>
      <c r="DD13" s="107" t="s">
        <v>238</v>
      </c>
      <c r="DE13" s="107" t="s">
        <v>238</v>
      </c>
      <c r="DF13" s="107" t="s">
        <v>238</v>
      </c>
      <c r="DG13" s="107" t="s">
        <v>238</v>
      </c>
      <c r="DH13" s="107" t="s">
        <v>238</v>
      </c>
      <c r="DI13" s="107" t="s">
        <v>238</v>
      </c>
      <c r="DJ13" s="107" t="s">
        <v>238</v>
      </c>
      <c r="DK13" s="107" t="s">
        <v>238</v>
      </c>
      <c r="DL13" s="107" t="s">
        <v>238</v>
      </c>
      <c r="DM13" s="107" t="s">
        <v>238</v>
      </c>
      <c r="DO13" s="99"/>
    </row>
    <row r="14" spans="1:119" ht="17.5">
      <c r="A14" s="117" t="s">
        <v>643</v>
      </c>
      <c r="B14" s="118"/>
      <c r="C14" s="118"/>
      <c r="D14" s="118"/>
      <c r="E14" s="118"/>
      <c r="F14" s="118"/>
      <c r="G14" s="118"/>
      <c r="H14" s="118"/>
      <c r="I14" s="118"/>
      <c r="J14" s="118"/>
      <c r="K14" s="118"/>
      <c r="L14" s="118"/>
      <c r="M14" s="118"/>
      <c r="N14" s="118"/>
      <c r="O14" s="118"/>
      <c r="P14" s="99"/>
      <c r="Q14" s="99"/>
      <c r="R14" s="99"/>
      <c r="S14" s="99"/>
      <c r="T14" s="99"/>
      <c r="U14" s="99"/>
      <c r="V14" s="99"/>
      <c r="W14" s="99"/>
      <c r="X14" s="99"/>
      <c r="Y14" s="99"/>
      <c r="Z14" s="99"/>
      <c r="AA14" s="99"/>
      <c r="AB14" s="99"/>
      <c r="AQ14" s="99"/>
      <c r="BJ14" s="99"/>
      <c r="CC14" s="99"/>
      <c r="CV14" s="99"/>
      <c r="DO14" s="99"/>
    </row>
    <row r="15" spans="1:119" ht="14">
      <c r="A15" s="103"/>
      <c r="B15" s="103"/>
      <c r="C15" s="103"/>
      <c r="D15" s="103"/>
      <c r="E15" s="103"/>
      <c r="F15" s="103"/>
      <c r="G15" s="103"/>
      <c r="H15" s="103"/>
      <c r="I15" s="103"/>
      <c r="J15" s="99"/>
      <c r="K15" s="103"/>
      <c r="L15" s="103"/>
      <c r="M15" s="103"/>
      <c r="N15" s="103"/>
      <c r="O15" s="103"/>
      <c r="P15" s="99"/>
      <c r="Q15" s="99"/>
      <c r="R15" s="99"/>
      <c r="S15" s="99"/>
      <c r="T15" s="99"/>
      <c r="U15" s="99"/>
      <c r="V15" s="99"/>
      <c r="W15" s="99"/>
      <c r="X15" s="99"/>
      <c r="Y15" s="99"/>
      <c r="Z15" s="99"/>
      <c r="AA15" s="99"/>
      <c r="AB15" s="99"/>
      <c r="AC15" s="123" t="s">
        <v>182</v>
      </c>
      <c r="AD15" s="123"/>
      <c r="AE15" s="123"/>
      <c r="AF15" s="123"/>
      <c r="AG15" s="123"/>
      <c r="AH15" s="123"/>
      <c r="AI15" s="123"/>
      <c r="AJ15" s="123"/>
      <c r="AK15" s="123"/>
      <c r="AL15" s="123"/>
      <c r="AM15" s="123"/>
      <c r="AN15" s="123"/>
      <c r="AO15" s="123"/>
      <c r="AP15" s="123"/>
      <c r="AQ15" s="99"/>
      <c r="AV15" s="123" t="s">
        <v>7</v>
      </c>
      <c r="AW15" s="123"/>
      <c r="AX15" s="123"/>
      <c r="AY15" s="123"/>
      <c r="AZ15" s="123"/>
      <c r="BA15" s="123"/>
      <c r="BB15" s="123"/>
      <c r="BC15" s="123"/>
      <c r="BD15" s="123"/>
      <c r="BE15" s="123"/>
      <c r="BF15" s="123"/>
      <c r="BG15" s="123"/>
      <c r="BH15" s="123"/>
      <c r="BI15" s="123"/>
      <c r="BJ15" s="99"/>
      <c r="BO15" s="123" t="s">
        <v>185</v>
      </c>
      <c r="BP15" s="123"/>
      <c r="BQ15" s="123"/>
      <c r="BR15" s="123"/>
      <c r="BS15" s="123"/>
      <c r="BT15" s="123"/>
      <c r="BU15" s="123"/>
      <c r="BV15" s="123"/>
      <c r="BW15" s="123"/>
      <c r="BX15" s="123"/>
      <c r="BY15" s="123"/>
      <c r="BZ15" s="123"/>
      <c r="CA15" s="123"/>
      <c r="CB15" s="123"/>
      <c r="CC15" s="99"/>
      <c r="CH15" s="123" t="s">
        <v>186</v>
      </c>
      <c r="CI15" s="123"/>
      <c r="CJ15" s="123"/>
      <c r="CK15" s="123"/>
      <c r="CL15" s="123"/>
      <c r="CM15" s="123"/>
      <c r="CN15" s="123"/>
      <c r="CO15" s="123"/>
      <c r="CP15" s="123"/>
      <c r="CQ15" s="123"/>
      <c r="CR15" s="123"/>
      <c r="CS15" s="123"/>
      <c r="CT15" s="123"/>
      <c r="CU15" s="123"/>
      <c r="CV15" s="99"/>
      <c r="DA15" s="123" t="s">
        <v>187</v>
      </c>
      <c r="DB15" s="123"/>
      <c r="DC15" s="123"/>
      <c r="DD15" s="123"/>
      <c r="DE15" s="123"/>
      <c r="DF15" s="123"/>
      <c r="DG15" s="123"/>
      <c r="DH15" s="123"/>
      <c r="DI15" s="123"/>
      <c r="DJ15" s="123"/>
      <c r="DK15" s="123"/>
      <c r="DL15" s="123"/>
      <c r="DM15" s="123"/>
      <c r="DN15" s="123"/>
      <c r="DO15" s="99"/>
    </row>
    <row r="16" spans="1:119">
      <c r="A16" s="106" t="s">
        <v>644</v>
      </c>
      <c r="B16" s="106" t="s">
        <v>645</v>
      </c>
      <c r="C16" s="103"/>
      <c r="D16" s="103"/>
      <c r="E16" s="103"/>
      <c r="F16" s="103"/>
      <c r="G16" s="103"/>
      <c r="H16" s="103"/>
      <c r="I16" s="103"/>
      <c r="J16" s="99"/>
      <c r="K16" s="103"/>
      <c r="L16" s="103"/>
      <c r="M16" s="103"/>
      <c r="N16" s="103"/>
      <c r="O16" s="103"/>
      <c r="P16" s="99"/>
      <c r="Q16" s="99"/>
      <c r="R16" s="99"/>
      <c r="S16" s="99"/>
      <c r="T16" s="99"/>
      <c r="U16" s="99"/>
      <c r="V16" s="99"/>
      <c r="W16" s="99"/>
      <c r="X16" s="99"/>
      <c r="Y16" s="99"/>
      <c r="Z16" s="99"/>
      <c r="AA16" s="99"/>
      <c r="AB16" s="99"/>
      <c r="AQ16" s="99"/>
      <c r="BJ16" s="99"/>
      <c r="CC16" s="99"/>
      <c r="CV16" s="99"/>
      <c r="DO16" s="99"/>
    </row>
    <row r="17" spans="1:119">
      <c r="A17" s="357" t="s">
        <v>646</v>
      </c>
      <c r="B17" s="103" t="s">
        <v>647</v>
      </c>
      <c r="C17" s="103"/>
      <c r="D17" s="103"/>
      <c r="E17" s="103"/>
      <c r="F17" s="103"/>
      <c r="G17" s="103"/>
      <c r="H17" s="103"/>
      <c r="I17" s="103"/>
      <c r="J17" s="99" t="s">
        <v>238</v>
      </c>
      <c r="K17" s="358">
        <f t="shared" ref="K17:O17" si="0">K38</f>
        <v>0</v>
      </c>
      <c r="L17" s="358">
        <f t="shared" si="0"/>
        <v>0</v>
      </c>
      <c r="M17" s="358">
        <f t="shared" si="0"/>
        <v>0</v>
      </c>
      <c r="N17" s="358">
        <f t="shared" si="0"/>
        <v>0</v>
      </c>
      <c r="O17" s="358">
        <f t="shared" si="0"/>
        <v>0</v>
      </c>
      <c r="P17" s="99"/>
      <c r="Q17" s="99"/>
      <c r="R17" s="99"/>
      <c r="S17" s="99"/>
      <c r="T17" s="99"/>
      <c r="U17" s="99"/>
      <c r="V17" s="99"/>
      <c r="W17" s="99"/>
      <c r="X17" s="99"/>
      <c r="Y17" s="99"/>
      <c r="Z17" s="99"/>
      <c r="AA17" s="99"/>
      <c r="AB17" s="99"/>
      <c r="AC17" s="359"/>
      <c r="AD17" s="360"/>
      <c r="AE17" s="360">
        <v>0</v>
      </c>
      <c r="AF17" s="361">
        <f>SUM(AC17:AE17)</f>
        <v>0</v>
      </c>
      <c r="AG17" s="360">
        <v>0</v>
      </c>
      <c r="AH17" s="360">
        <v>0</v>
      </c>
      <c r="AI17" s="361">
        <f>SUM(AG17:AH17)</f>
        <v>0</v>
      </c>
      <c r="AJ17" s="354">
        <f t="shared" ref="AJ17:AJ31" si="1">AL17-AK17</f>
        <v>0.12386228600014659</v>
      </c>
      <c r="AK17" s="360">
        <v>0</v>
      </c>
      <c r="AL17" s="362">
        <f t="shared" ref="AL17:AL31" si="2">AO17-SUM(AM17:AN17)</f>
        <v>0.12386228600014659</v>
      </c>
      <c r="AM17" s="223"/>
      <c r="AN17" s="360">
        <v>0.87515537357432149</v>
      </c>
      <c r="AO17" s="360">
        <v>0.99901765957446809</v>
      </c>
      <c r="AP17" s="363">
        <f>+K62</f>
        <v>0</v>
      </c>
      <c r="AQ17" s="99"/>
      <c r="AV17" s="359"/>
      <c r="AW17" s="360"/>
      <c r="AX17" s="360"/>
      <c r="AY17" s="361">
        <f>SUM(AV17:AX17)</f>
        <v>0</v>
      </c>
      <c r="AZ17" s="360"/>
      <c r="BA17" s="360"/>
      <c r="BB17" s="361">
        <f>SUM(AZ17:BA17)</f>
        <v>0</v>
      </c>
      <c r="BC17" s="354">
        <f t="shared" ref="BC17:BC31" si="3">BE17-BD17</f>
        <v>0</v>
      </c>
      <c r="BD17" s="360"/>
      <c r="BE17" s="362">
        <f t="shared" ref="BE17:BE31" si="4">BH17-SUM(BF17:BG17)</f>
        <v>0</v>
      </c>
      <c r="BF17" s="223"/>
      <c r="BG17" s="360"/>
      <c r="BH17" s="360"/>
      <c r="BI17" s="363">
        <f>+L62</f>
        <v>0</v>
      </c>
      <c r="BJ17" s="99"/>
      <c r="BO17" s="359"/>
      <c r="BP17" s="360"/>
      <c r="BQ17" s="360"/>
      <c r="BR17" s="361">
        <f>SUM(BO17:BQ17)</f>
        <v>0</v>
      </c>
      <c r="BS17" s="360"/>
      <c r="BT17" s="360"/>
      <c r="BU17" s="361">
        <f>SUM(BS17:BT17)</f>
        <v>0</v>
      </c>
      <c r="BV17" s="354">
        <f t="shared" ref="BV17:BV31" si="5">BX17-BW17</f>
        <v>0</v>
      </c>
      <c r="BW17" s="360"/>
      <c r="BX17" s="362">
        <f t="shared" ref="BX17:BX31" si="6">CA17-SUM(BY17:BZ17)</f>
        <v>0</v>
      </c>
      <c r="BY17" s="223"/>
      <c r="BZ17" s="360"/>
      <c r="CA17" s="360"/>
      <c r="CB17" s="363">
        <f>+M62</f>
        <v>0</v>
      </c>
      <c r="CC17" s="99"/>
      <c r="CH17" s="359"/>
      <c r="CI17" s="360"/>
      <c r="CJ17" s="360"/>
      <c r="CK17" s="361">
        <f>SUM(CH17:CJ17)</f>
        <v>0</v>
      </c>
      <c r="CL17" s="360"/>
      <c r="CM17" s="360"/>
      <c r="CN17" s="361">
        <f>SUM(CL17:CM17)</f>
        <v>0</v>
      </c>
      <c r="CO17" s="354">
        <f t="shared" ref="CO17:CO31" si="7">CQ17-CP17</f>
        <v>0</v>
      </c>
      <c r="CP17" s="360"/>
      <c r="CQ17" s="362">
        <f t="shared" ref="CQ17:CQ31" si="8">CT17-SUM(CR17:CS17)</f>
        <v>0</v>
      </c>
      <c r="CR17" s="223"/>
      <c r="CS17" s="360"/>
      <c r="CT17" s="360"/>
      <c r="CU17" s="363">
        <f>+N62</f>
        <v>0</v>
      </c>
      <c r="CV17" s="99"/>
      <c r="DA17" s="359"/>
      <c r="DB17" s="360"/>
      <c r="DC17" s="360"/>
      <c r="DD17" s="361">
        <f>SUM(DA17:DC17)</f>
        <v>0</v>
      </c>
      <c r="DE17" s="360"/>
      <c r="DF17" s="360"/>
      <c r="DG17" s="361">
        <f>SUM(DE17:DF17)</f>
        <v>0</v>
      </c>
      <c r="DH17" s="354">
        <f t="shared" ref="DH17:DH31" si="9">DJ17-DI17</f>
        <v>0</v>
      </c>
      <c r="DI17" s="360"/>
      <c r="DJ17" s="362">
        <f t="shared" ref="DJ17:DJ31" si="10">DM17-SUM(DK17:DL17)</f>
        <v>0</v>
      </c>
      <c r="DK17" s="223"/>
      <c r="DL17" s="360"/>
      <c r="DM17" s="360"/>
      <c r="DN17" s="363">
        <f>+O62</f>
        <v>0</v>
      </c>
      <c r="DO17" s="99"/>
    </row>
    <row r="18" spans="1:119">
      <c r="A18" s="357" t="s">
        <v>648</v>
      </c>
      <c r="B18" s="103" t="s">
        <v>647</v>
      </c>
      <c r="C18" s="103"/>
      <c r="D18" s="103"/>
      <c r="E18" s="103"/>
      <c r="F18" s="103"/>
      <c r="G18" s="103"/>
      <c r="H18" s="103"/>
      <c r="I18" s="103"/>
      <c r="J18" s="99" t="s">
        <v>238</v>
      </c>
      <c r="K18" s="358">
        <f t="shared" ref="K18:O18" si="11">K66</f>
        <v>0</v>
      </c>
      <c r="L18" s="358">
        <f t="shared" si="11"/>
        <v>0</v>
      </c>
      <c r="M18" s="358">
        <f t="shared" si="11"/>
        <v>0</v>
      </c>
      <c r="N18" s="358">
        <f t="shared" si="11"/>
        <v>0</v>
      </c>
      <c r="O18" s="358">
        <f t="shared" si="11"/>
        <v>0</v>
      </c>
      <c r="P18" s="99"/>
      <c r="Q18" s="99"/>
      <c r="R18" s="99"/>
      <c r="S18" s="99"/>
      <c r="T18" s="99"/>
      <c r="U18" s="99"/>
      <c r="V18" s="99"/>
      <c r="W18" s="99"/>
      <c r="X18" s="99"/>
      <c r="Y18" s="99"/>
      <c r="Z18" s="99"/>
      <c r="AA18" s="99"/>
      <c r="AB18" s="99"/>
      <c r="AC18" s="359"/>
      <c r="AD18" s="360"/>
      <c r="AE18" s="360"/>
      <c r="AF18" s="361">
        <f t="shared" ref="AF18:AF31" si="12">SUM(AC18:AE18)</f>
        <v>0</v>
      </c>
      <c r="AG18" s="360"/>
      <c r="AH18" s="360"/>
      <c r="AI18" s="361">
        <f t="shared" ref="AI18:AI31" si="13">SUM(AG18:AH18)</f>
        <v>0</v>
      </c>
      <c r="AJ18" s="354">
        <f t="shared" si="1"/>
        <v>0</v>
      </c>
      <c r="AK18" s="360"/>
      <c r="AL18" s="362">
        <f t="shared" si="2"/>
        <v>0</v>
      </c>
      <c r="AM18" s="223"/>
      <c r="AN18" s="360"/>
      <c r="AO18" s="360"/>
      <c r="AP18" s="363">
        <f>+K90</f>
        <v>0</v>
      </c>
      <c r="AQ18" s="99"/>
      <c r="AV18" s="359"/>
      <c r="AW18" s="360"/>
      <c r="AX18" s="360"/>
      <c r="AY18" s="361">
        <f t="shared" ref="AY18:AY31" si="14">SUM(AV18:AX18)</f>
        <v>0</v>
      </c>
      <c r="AZ18" s="360"/>
      <c r="BA18" s="360"/>
      <c r="BB18" s="361">
        <f t="shared" ref="BB18:BB31" si="15">SUM(AZ18:BA18)</f>
        <v>0</v>
      </c>
      <c r="BC18" s="354">
        <f t="shared" si="3"/>
        <v>0</v>
      </c>
      <c r="BD18" s="360"/>
      <c r="BE18" s="362">
        <f t="shared" si="4"/>
        <v>0</v>
      </c>
      <c r="BF18" s="223"/>
      <c r="BG18" s="360"/>
      <c r="BH18" s="360"/>
      <c r="BI18" s="363">
        <f>+L90</f>
        <v>0</v>
      </c>
      <c r="BJ18" s="99"/>
      <c r="BO18" s="359"/>
      <c r="BP18" s="360"/>
      <c r="BQ18" s="360"/>
      <c r="BR18" s="361">
        <f t="shared" ref="BR18:BR31" si="16">SUM(BO18:BQ18)</f>
        <v>0</v>
      </c>
      <c r="BS18" s="360"/>
      <c r="BT18" s="360"/>
      <c r="BU18" s="361">
        <f t="shared" ref="BU18:BU31" si="17">SUM(BS18:BT18)</f>
        <v>0</v>
      </c>
      <c r="BV18" s="354">
        <f t="shared" si="5"/>
        <v>0</v>
      </c>
      <c r="BW18" s="360"/>
      <c r="BX18" s="362">
        <f t="shared" si="6"/>
        <v>0</v>
      </c>
      <c r="BY18" s="223"/>
      <c r="BZ18" s="360"/>
      <c r="CA18" s="360"/>
      <c r="CB18" s="363">
        <f>+M90</f>
        <v>0</v>
      </c>
      <c r="CC18" s="99"/>
      <c r="CH18" s="359"/>
      <c r="CI18" s="360"/>
      <c r="CJ18" s="360"/>
      <c r="CK18" s="361">
        <f t="shared" ref="CK18:CK31" si="18">SUM(CH18:CJ18)</f>
        <v>0</v>
      </c>
      <c r="CL18" s="360"/>
      <c r="CM18" s="360"/>
      <c r="CN18" s="361">
        <f t="shared" ref="CN18:CN31" si="19">SUM(CL18:CM18)</f>
        <v>0</v>
      </c>
      <c r="CO18" s="354">
        <f t="shared" si="7"/>
        <v>0</v>
      </c>
      <c r="CP18" s="360"/>
      <c r="CQ18" s="362">
        <f t="shared" si="8"/>
        <v>0</v>
      </c>
      <c r="CR18" s="223"/>
      <c r="CS18" s="360"/>
      <c r="CT18" s="360"/>
      <c r="CU18" s="363">
        <f>+N90</f>
        <v>0</v>
      </c>
      <c r="CV18" s="99"/>
      <c r="DA18" s="359"/>
      <c r="DB18" s="360"/>
      <c r="DC18" s="360"/>
      <c r="DD18" s="361">
        <f t="shared" ref="DD18:DD31" si="20">SUM(DA18:DC18)</f>
        <v>0</v>
      </c>
      <c r="DE18" s="360"/>
      <c r="DF18" s="360"/>
      <c r="DG18" s="361">
        <f t="shared" ref="DG18:DG31" si="21">SUM(DE18:DF18)</f>
        <v>0</v>
      </c>
      <c r="DH18" s="354">
        <f t="shared" si="9"/>
        <v>0</v>
      </c>
      <c r="DI18" s="360"/>
      <c r="DJ18" s="362">
        <f t="shared" si="10"/>
        <v>0</v>
      </c>
      <c r="DK18" s="223"/>
      <c r="DL18" s="360"/>
      <c r="DM18" s="360"/>
      <c r="DN18" s="363">
        <f>+O90</f>
        <v>0</v>
      </c>
      <c r="DO18" s="99"/>
    </row>
    <row r="19" spans="1:119">
      <c r="A19" s="357" t="s">
        <v>649</v>
      </c>
      <c r="B19" s="103" t="s">
        <v>647</v>
      </c>
      <c r="C19" s="103"/>
      <c r="D19" s="103"/>
      <c r="E19" s="103"/>
      <c r="F19" s="103"/>
      <c r="G19" s="103"/>
      <c r="H19" s="103"/>
      <c r="I19" s="103"/>
      <c r="J19" s="99" t="s">
        <v>238</v>
      </c>
      <c r="K19" s="358">
        <f t="shared" ref="K19:O19" si="22">K94</f>
        <v>0</v>
      </c>
      <c r="L19" s="358">
        <f t="shared" si="22"/>
        <v>0</v>
      </c>
      <c r="M19" s="358">
        <f t="shared" si="22"/>
        <v>0</v>
      </c>
      <c r="N19" s="358">
        <f t="shared" si="22"/>
        <v>0</v>
      </c>
      <c r="O19" s="358">
        <f t="shared" si="22"/>
        <v>0</v>
      </c>
      <c r="P19" s="99"/>
      <c r="Q19" s="99"/>
      <c r="R19" s="99"/>
      <c r="S19" s="99"/>
      <c r="T19" s="99"/>
      <c r="U19" s="99"/>
      <c r="V19" s="99"/>
      <c r="W19" s="99"/>
      <c r="X19" s="99"/>
      <c r="Y19" s="99"/>
      <c r="Z19" s="99"/>
      <c r="AA19" s="99"/>
      <c r="AB19" s="99"/>
      <c r="AC19" s="359"/>
      <c r="AD19" s="360"/>
      <c r="AE19" s="360"/>
      <c r="AF19" s="361">
        <f t="shared" si="12"/>
        <v>0</v>
      </c>
      <c r="AG19" s="360"/>
      <c r="AH19" s="360"/>
      <c r="AI19" s="361">
        <f t="shared" si="13"/>
        <v>0</v>
      </c>
      <c r="AJ19" s="354">
        <f t="shared" si="1"/>
        <v>0</v>
      </c>
      <c r="AK19" s="360"/>
      <c r="AL19" s="362">
        <f t="shared" si="2"/>
        <v>0</v>
      </c>
      <c r="AM19" s="223"/>
      <c r="AN19" s="360"/>
      <c r="AO19" s="360"/>
      <c r="AP19" s="363">
        <f>+K118</f>
        <v>0</v>
      </c>
      <c r="AQ19" s="99"/>
      <c r="AV19" s="359"/>
      <c r="AW19" s="360"/>
      <c r="AX19" s="360"/>
      <c r="AY19" s="361">
        <f t="shared" si="14"/>
        <v>0</v>
      </c>
      <c r="AZ19" s="360"/>
      <c r="BA19" s="360"/>
      <c r="BB19" s="361">
        <f t="shared" si="15"/>
        <v>0</v>
      </c>
      <c r="BC19" s="354">
        <f>BE19-BD19</f>
        <v>0</v>
      </c>
      <c r="BD19" s="360"/>
      <c r="BE19" s="362">
        <f t="shared" si="4"/>
        <v>0</v>
      </c>
      <c r="BF19" s="223"/>
      <c r="BG19" s="360"/>
      <c r="BH19" s="360"/>
      <c r="BI19" s="363">
        <f>+L118</f>
        <v>0</v>
      </c>
      <c r="BJ19" s="99"/>
      <c r="BO19" s="359"/>
      <c r="BP19" s="360"/>
      <c r="BQ19" s="360"/>
      <c r="BR19" s="361">
        <f t="shared" si="16"/>
        <v>0</v>
      </c>
      <c r="BS19" s="360"/>
      <c r="BT19" s="360"/>
      <c r="BU19" s="361">
        <f t="shared" si="17"/>
        <v>0</v>
      </c>
      <c r="BV19" s="354">
        <f t="shared" si="5"/>
        <v>0</v>
      </c>
      <c r="BW19" s="360"/>
      <c r="BX19" s="362">
        <f t="shared" si="6"/>
        <v>0</v>
      </c>
      <c r="BY19" s="223"/>
      <c r="BZ19" s="360"/>
      <c r="CA19" s="360"/>
      <c r="CB19" s="363">
        <f>+M118</f>
        <v>0</v>
      </c>
      <c r="CC19" s="99"/>
      <c r="CH19" s="359"/>
      <c r="CI19" s="360"/>
      <c r="CJ19" s="360"/>
      <c r="CK19" s="361">
        <f t="shared" si="18"/>
        <v>0</v>
      </c>
      <c r="CL19" s="360"/>
      <c r="CM19" s="360"/>
      <c r="CN19" s="361">
        <f t="shared" si="19"/>
        <v>0</v>
      </c>
      <c r="CO19" s="354">
        <f t="shared" si="7"/>
        <v>0</v>
      </c>
      <c r="CP19" s="360"/>
      <c r="CQ19" s="362">
        <f>CT19-SUM(CR19:CS19)</f>
        <v>0</v>
      </c>
      <c r="CR19" s="223"/>
      <c r="CS19" s="360"/>
      <c r="CT19" s="360"/>
      <c r="CU19" s="363">
        <f>+N118</f>
        <v>0</v>
      </c>
      <c r="CV19" s="99"/>
      <c r="DA19" s="359"/>
      <c r="DB19" s="360"/>
      <c r="DC19" s="360"/>
      <c r="DD19" s="361">
        <f t="shared" si="20"/>
        <v>0</v>
      </c>
      <c r="DE19" s="360"/>
      <c r="DF19" s="360"/>
      <c r="DG19" s="361">
        <f t="shared" si="21"/>
        <v>0</v>
      </c>
      <c r="DH19" s="354">
        <f t="shared" si="9"/>
        <v>0</v>
      </c>
      <c r="DI19" s="360"/>
      <c r="DJ19" s="362">
        <f t="shared" si="10"/>
        <v>0</v>
      </c>
      <c r="DK19" s="223"/>
      <c r="DL19" s="360"/>
      <c r="DM19" s="360"/>
      <c r="DN19" s="363">
        <f>+O118</f>
        <v>0</v>
      </c>
      <c r="DO19" s="99"/>
    </row>
    <row r="20" spans="1:119">
      <c r="A20" s="357" t="s">
        <v>650</v>
      </c>
      <c r="B20" s="103" t="s">
        <v>647</v>
      </c>
      <c r="C20" s="103"/>
      <c r="D20" s="103"/>
      <c r="E20" s="103"/>
      <c r="F20" s="103"/>
      <c r="G20" s="103"/>
      <c r="H20" s="103"/>
      <c r="I20" s="103"/>
      <c r="J20" s="99" t="s">
        <v>238</v>
      </c>
      <c r="K20" s="358">
        <f t="shared" ref="K20:O20" si="23">K122</f>
        <v>0</v>
      </c>
      <c r="L20" s="358">
        <f t="shared" si="23"/>
        <v>0</v>
      </c>
      <c r="M20" s="358">
        <f t="shared" si="23"/>
        <v>0</v>
      </c>
      <c r="N20" s="358">
        <f t="shared" si="23"/>
        <v>0</v>
      </c>
      <c r="O20" s="358">
        <f t="shared" si="23"/>
        <v>0</v>
      </c>
      <c r="AC20" s="359"/>
      <c r="AD20" s="360"/>
      <c r="AE20" s="360"/>
      <c r="AF20" s="361">
        <f t="shared" si="12"/>
        <v>0</v>
      </c>
      <c r="AG20" s="360"/>
      <c r="AH20" s="360"/>
      <c r="AI20" s="361">
        <f t="shared" si="13"/>
        <v>0</v>
      </c>
      <c r="AJ20" s="354">
        <f t="shared" si="1"/>
        <v>0</v>
      </c>
      <c r="AK20" s="360"/>
      <c r="AL20" s="362">
        <f t="shared" si="2"/>
        <v>0</v>
      </c>
      <c r="AM20" s="223"/>
      <c r="AN20" s="360"/>
      <c r="AO20" s="360"/>
      <c r="AP20" s="363">
        <f>+K146</f>
        <v>0</v>
      </c>
      <c r="AQ20" s="99"/>
      <c r="AV20" s="359"/>
      <c r="AW20" s="360"/>
      <c r="AX20" s="360"/>
      <c r="AY20" s="361">
        <f t="shared" si="14"/>
        <v>0</v>
      </c>
      <c r="AZ20" s="360"/>
      <c r="BA20" s="360"/>
      <c r="BB20" s="361">
        <f t="shared" si="15"/>
        <v>0</v>
      </c>
      <c r="BC20" s="354">
        <f t="shared" si="3"/>
        <v>0</v>
      </c>
      <c r="BD20" s="360"/>
      <c r="BE20" s="362">
        <f t="shared" si="4"/>
        <v>0</v>
      </c>
      <c r="BF20" s="223"/>
      <c r="BG20" s="360"/>
      <c r="BH20" s="360"/>
      <c r="BI20" s="363">
        <f>+L146</f>
        <v>0</v>
      </c>
      <c r="BJ20" s="99"/>
      <c r="BO20" s="359"/>
      <c r="BP20" s="360"/>
      <c r="BQ20" s="360"/>
      <c r="BR20" s="361">
        <f t="shared" si="16"/>
        <v>0</v>
      </c>
      <c r="BS20" s="360"/>
      <c r="BT20" s="360"/>
      <c r="BU20" s="361">
        <f t="shared" si="17"/>
        <v>0</v>
      </c>
      <c r="BV20" s="354">
        <f t="shared" si="5"/>
        <v>0</v>
      </c>
      <c r="BW20" s="360"/>
      <c r="BX20" s="362">
        <f t="shared" si="6"/>
        <v>0</v>
      </c>
      <c r="BY20" s="223"/>
      <c r="BZ20" s="360"/>
      <c r="CA20" s="360"/>
      <c r="CB20" s="363">
        <f>+M146</f>
        <v>0</v>
      </c>
      <c r="CC20" s="99"/>
      <c r="CH20" s="359"/>
      <c r="CI20" s="360"/>
      <c r="CJ20" s="360"/>
      <c r="CK20" s="361">
        <f t="shared" si="18"/>
        <v>0</v>
      </c>
      <c r="CL20" s="360"/>
      <c r="CM20" s="360"/>
      <c r="CN20" s="361">
        <f t="shared" si="19"/>
        <v>0</v>
      </c>
      <c r="CO20" s="354">
        <f t="shared" si="7"/>
        <v>0</v>
      </c>
      <c r="CP20" s="360"/>
      <c r="CQ20" s="362">
        <f t="shared" si="8"/>
        <v>0</v>
      </c>
      <c r="CR20" s="223"/>
      <c r="CS20" s="360"/>
      <c r="CT20" s="360"/>
      <c r="CU20" s="363">
        <f>+N146</f>
        <v>0</v>
      </c>
      <c r="CV20" s="99"/>
      <c r="DA20" s="359"/>
      <c r="DB20" s="360"/>
      <c r="DC20" s="360"/>
      <c r="DD20" s="361">
        <f t="shared" si="20"/>
        <v>0</v>
      </c>
      <c r="DE20" s="360"/>
      <c r="DF20" s="360"/>
      <c r="DG20" s="361">
        <f t="shared" si="21"/>
        <v>0</v>
      </c>
      <c r="DH20" s="354">
        <f t="shared" si="9"/>
        <v>0</v>
      </c>
      <c r="DI20" s="360"/>
      <c r="DJ20" s="362">
        <f t="shared" si="10"/>
        <v>0</v>
      </c>
      <c r="DK20" s="223"/>
      <c r="DL20" s="360"/>
      <c r="DM20" s="360"/>
      <c r="DN20" s="363">
        <f>+O146</f>
        <v>0</v>
      </c>
      <c r="DO20" s="99"/>
    </row>
    <row r="21" spans="1:119">
      <c r="A21" s="357" t="s">
        <v>651</v>
      </c>
      <c r="B21" s="103" t="s">
        <v>647</v>
      </c>
      <c r="C21" s="103"/>
      <c r="D21" s="103"/>
      <c r="E21" s="103"/>
      <c r="F21" s="103"/>
      <c r="G21" s="103"/>
      <c r="H21" s="103"/>
      <c r="I21" s="103"/>
      <c r="J21" s="99" t="s">
        <v>238</v>
      </c>
      <c r="K21" s="358">
        <f t="shared" ref="K21:O21" si="24">K150</f>
        <v>0</v>
      </c>
      <c r="L21" s="358">
        <f t="shared" si="24"/>
        <v>0</v>
      </c>
      <c r="M21" s="358">
        <f t="shared" si="24"/>
        <v>0</v>
      </c>
      <c r="N21" s="358">
        <f t="shared" si="24"/>
        <v>0</v>
      </c>
      <c r="O21" s="358">
        <f t="shared" si="24"/>
        <v>0</v>
      </c>
      <c r="P21" s="99"/>
      <c r="Q21" s="99"/>
      <c r="R21" s="99"/>
      <c r="S21" s="99"/>
      <c r="T21" s="99"/>
      <c r="U21" s="99"/>
      <c r="V21" s="99"/>
      <c r="W21" s="99"/>
      <c r="X21" s="99"/>
      <c r="Y21" s="99"/>
      <c r="Z21" s="99"/>
      <c r="AA21" s="99"/>
      <c r="AB21" s="99"/>
      <c r="AC21" s="359"/>
      <c r="AD21" s="360"/>
      <c r="AE21" s="360"/>
      <c r="AF21" s="361">
        <f t="shared" si="12"/>
        <v>0</v>
      </c>
      <c r="AG21" s="360"/>
      <c r="AH21" s="360"/>
      <c r="AI21" s="361">
        <f t="shared" si="13"/>
        <v>0</v>
      </c>
      <c r="AJ21" s="354">
        <f t="shared" si="1"/>
        <v>0</v>
      </c>
      <c r="AK21" s="360"/>
      <c r="AL21" s="362">
        <f t="shared" si="2"/>
        <v>0</v>
      </c>
      <c r="AM21" s="223"/>
      <c r="AN21" s="360"/>
      <c r="AO21" s="360"/>
      <c r="AP21" s="363">
        <f>+K174</f>
        <v>0</v>
      </c>
      <c r="AQ21" s="99"/>
      <c r="AV21" s="359"/>
      <c r="AW21" s="360"/>
      <c r="AX21" s="360"/>
      <c r="AY21" s="361">
        <f t="shared" si="14"/>
        <v>0</v>
      </c>
      <c r="AZ21" s="360"/>
      <c r="BA21" s="360"/>
      <c r="BB21" s="361">
        <f>SUM(AZ21:BA21)</f>
        <v>0</v>
      </c>
      <c r="BC21" s="354">
        <f t="shared" si="3"/>
        <v>0</v>
      </c>
      <c r="BD21" s="360"/>
      <c r="BE21" s="362">
        <f t="shared" si="4"/>
        <v>0</v>
      </c>
      <c r="BF21" s="223"/>
      <c r="BG21" s="360"/>
      <c r="BH21" s="360"/>
      <c r="BI21" s="363">
        <f>+L174</f>
        <v>0</v>
      </c>
      <c r="BJ21" s="99"/>
      <c r="BO21" s="359"/>
      <c r="BP21" s="360"/>
      <c r="BQ21" s="360"/>
      <c r="BR21" s="361">
        <f>SUM(BO21:BQ21)</f>
        <v>0</v>
      </c>
      <c r="BS21" s="360"/>
      <c r="BT21" s="360"/>
      <c r="BU21" s="361">
        <f>SUM(BS21:BT21)</f>
        <v>0</v>
      </c>
      <c r="BV21" s="354">
        <f t="shared" si="5"/>
        <v>0</v>
      </c>
      <c r="BW21" s="360"/>
      <c r="BX21" s="362">
        <f t="shared" si="6"/>
        <v>0</v>
      </c>
      <c r="BY21" s="223"/>
      <c r="BZ21" s="360"/>
      <c r="CA21" s="360"/>
      <c r="CB21" s="363">
        <f>+M174</f>
        <v>0</v>
      </c>
      <c r="CC21" s="99"/>
      <c r="CH21" s="359"/>
      <c r="CI21" s="360"/>
      <c r="CJ21" s="360"/>
      <c r="CK21" s="361">
        <f t="shared" si="18"/>
        <v>0</v>
      </c>
      <c r="CL21" s="360"/>
      <c r="CM21" s="360"/>
      <c r="CN21" s="361">
        <f t="shared" si="19"/>
        <v>0</v>
      </c>
      <c r="CO21" s="354">
        <f t="shared" si="7"/>
        <v>0</v>
      </c>
      <c r="CP21" s="360"/>
      <c r="CQ21" s="362">
        <f t="shared" si="8"/>
        <v>0</v>
      </c>
      <c r="CR21" s="223"/>
      <c r="CS21" s="360"/>
      <c r="CT21" s="360"/>
      <c r="CU21" s="363">
        <f>+N174</f>
        <v>0</v>
      </c>
      <c r="CV21" s="99"/>
      <c r="DA21" s="359"/>
      <c r="DB21" s="360"/>
      <c r="DC21" s="360"/>
      <c r="DD21" s="361">
        <f t="shared" si="20"/>
        <v>0</v>
      </c>
      <c r="DE21" s="360"/>
      <c r="DF21" s="360"/>
      <c r="DG21" s="361">
        <f>SUM(DE21:DF21)</f>
        <v>0</v>
      </c>
      <c r="DH21" s="354">
        <f t="shared" si="9"/>
        <v>0</v>
      </c>
      <c r="DI21" s="360"/>
      <c r="DJ21" s="362">
        <f t="shared" si="10"/>
        <v>0</v>
      </c>
      <c r="DK21" s="223"/>
      <c r="DL21" s="360"/>
      <c r="DM21" s="360"/>
      <c r="DN21" s="363">
        <f>+O174</f>
        <v>0</v>
      </c>
      <c r="DO21" s="99"/>
    </row>
    <row r="22" spans="1:119">
      <c r="A22" s="357" t="s">
        <v>652</v>
      </c>
      <c r="B22" s="103" t="s">
        <v>647</v>
      </c>
      <c r="C22" s="103"/>
      <c r="D22" s="103"/>
      <c r="E22" s="103"/>
      <c r="F22" s="103"/>
      <c r="G22" s="103"/>
      <c r="H22" s="103"/>
      <c r="I22" s="103"/>
      <c r="J22" s="99" t="s">
        <v>238</v>
      </c>
      <c r="K22" s="358">
        <f t="shared" ref="K22:O22" si="25">K178</f>
        <v>0</v>
      </c>
      <c r="L22" s="358">
        <f t="shared" si="25"/>
        <v>0</v>
      </c>
      <c r="M22" s="358">
        <f t="shared" si="25"/>
        <v>0</v>
      </c>
      <c r="N22" s="358">
        <f t="shared" si="25"/>
        <v>0</v>
      </c>
      <c r="O22" s="358">
        <f t="shared" si="25"/>
        <v>0</v>
      </c>
      <c r="P22" s="99"/>
      <c r="Q22" s="99"/>
      <c r="R22" s="99"/>
      <c r="S22" s="99"/>
      <c r="T22" s="99"/>
      <c r="U22" s="99"/>
      <c r="V22" s="99"/>
      <c r="W22" s="99"/>
      <c r="X22" s="99"/>
      <c r="Y22" s="99"/>
      <c r="Z22" s="99"/>
      <c r="AA22" s="99"/>
      <c r="AB22" s="99"/>
      <c r="AC22" s="359"/>
      <c r="AD22" s="360"/>
      <c r="AE22" s="360"/>
      <c r="AF22" s="361">
        <f t="shared" si="12"/>
        <v>0</v>
      </c>
      <c r="AG22" s="360"/>
      <c r="AH22" s="360"/>
      <c r="AI22" s="361">
        <f t="shared" si="13"/>
        <v>0</v>
      </c>
      <c r="AJ22" s="354">
        <f t="shared" si="1"/>
        <v>0</v>
      </c>
      <c r="AK22" s="360"/>
      <c r="AL22" s="362">
        <f t="shared" si="2"/>
        <v>0</v>
      </c>
      <c r="AM22" s="223"/>
      <c r="AN22" s="360"/>
      <c r="AO22" s="360"/>
      <c r="AP22" s="363">
        <f>+K202</f>
        <v>0</v>
      </c>
      <c r="AQ22" s="99"/>
      <c r="AV22" s="359"/>
      <c r="AW22" s="360"/>
      <c r="AX22" s="360"/>
      <c r="AY22" s="361">
        <f t="shared" si="14"/>
        <v>0</v>
      </c>
      <c r="AZ22" s="360"/>
      <c r="BA22" s="360"/>
      <c r="BB22" s="361">
        <f t="shared" si="15"/>
        <v>0</v>
      </c>
      <c r="BC22" s="354">
        <f t="shared" si="3"/>
        <v>0</v>
      </c>
      <c r="BD22" s="360"/>
      <c r="BE22" s="362">
        <f t="shared" si="4"/>
        <v>0</v>
      </c>
      <c r="BF22" s="223"/>
      <c r="BG22" s="360"/>
      <c r="BH22" s="360"/>
      <c r="BI22" s="363">
        <f>+L202</f>
        <v>0</v>
      </c>
      <c r="BJ22" s="99"/>
      <c r="BO22" s="359"/>
      <c r="BP22" s="360"/>
      <c r="BQ22" s="360"/>
      <c r="BR22" s="361">
        <f t="shared" si="16"/>
        <v>0</v>
      </c>
      <c r="BS22" s="360"/>
      <c r="BT22" s="360"/>
      <c r="BU22" s="361">
        <f t="shared" si="17"/>
        <v>0</v>
      </c>
      <c r="BV22" s="354">
        <f t="shared" si="5"/>
        <v>0</v>
      </c>
      <c r="BW22" s="360"/>
      <c r="BX22" s="362">
        <f t="shared" si="6"/>
        <v>0</v>
      </c>
      <c r="BY22" s="223"/>
      <c r="BZ22" s="360"/>
      <c r="CA22" s="360"/>
      <c r="CB22" s="363">
        <f>+M202</f>
        <v>0</v>
      </c>
      <c r="CC22" s="99"/>
      <c r="CH22" s="359"/>
      <c r="CI22" s="360"/>
      <c r="CJ22" s="360"/>
      <c r="CK22" s="361">
        <f t="shared" si="18"/>
        <v>0</v>
      </c>
      <c r="CL22" s="360"/>
      <c r="CM22" s="360"/>
      <c r="CN22" s="361">
        <f t="shared" si="19"/>
        <v>0</v>
      </c>
      <c r="CO22" s="354">
        <f t="shared" si="7"/>
        <v>0</v>
      </c>
      <c r="CP22" s="360"/>
      <c r="CQ22" s="362">
        <f t="shared" si="8"/>
        <v>0</v>
      </c>
      <c r="CR22" s="223"/>
      <c r="CS22" s="360"/>
      <c r="CT22" s="360"/>
      <c r="CU22" s="363">
        <f>+N202</f>
        <v>0</v>
      </c>
      <c r="CV22" s="99"/>
      <c r="DA22" s="359"/>
      <c r="DB22" s="360"/>
      <c r="DC22" s="360"/>
      <c r="DD22" s="361">
        <f t="shared" si="20"/>
        <v>0</v>
      </c>
      <c r="DE22" s="360"/>
      <c r="DF22" s="360"/>
      <c r="DG22" s="361">
        <f t="shared" si="21"/>
        <v>0</v>
      </c>
      <c r="DH22" s="354">
        <f t="shared" si="9"/>
        <v>0</v>
      </c>
      <c r="DI22" s="360"/>
      <c r="DJ22" s="362">
        <f t="shared" si="10"/>
        <v>0</v>
      </c>
      <c r="DK22" s="223"/>
      <c r="DL22" s="360"/>
      <c r="DM22" s="360"/>
      <c r="DN22" s="363">
        <f>+O202</f>
        <v>0</v>
      </c>
      <c r="DO22" s="99"/>
    </row>
    <row r="23" spans="1:119">
      <c r="A23" s="357" t="s">
        <v>653</v>
      </c>
      <c r="B23" s="103" t="s">
        <v>647</v>
      </c>
      <c r="C23" s="103"/>
      <c r="D23" s="103"/>
      <c r="E23" s="103"/>
      <c r="F23" s="103"/>
      <c r="G23" s="103"/>
      <c r="H23" s="103"/>
      <c r="I23" s="103"/>
      <c r="J23" s="99" t="s">
        <v>238</v>
      </c>
      <c r="K23" s="358">
        <f t="shared" ref="K23:O23" si="26">K206</f>
        <v>0</v>
      </c>
      <c r="L23" s="358">
        <f t="shared" si="26"/>
        <v>0</v>
      </c>
      <c r="M23" s="358">
        <f t="shared" si="26"/>
        <v>0</v>
      </c>
      <c r="N23" s="358">
        <f t="shared" si="26"/>
        <v>0</v>
      </c>
      <c r="O23" s="358">
        <f t="shared" si="26"/>
        <v>0</v>
      </c>
      <c r="P23" s="99"/>
      <c r="Q23" s="99"/>
      <c r="R23" s="99"/>
      <c r="S23" s="99"/>
      <c r="T23" s="99"/>
      <c r="U23" s="99"/>
      <c r="V23" s="99"/>
      <c r="W23" s="99"/>
      <c r="X23" s="99"/>
      <c r="Y23" s="99"/>
      <c r="Z23" s="99"/>
      <c r="AA23" s="99"/>
      <c r="AB23" s="99"/>
      <c r="AC23" s="359"/>
      <c r="AD23" s="360"/>
      <c r="AE23" s="360"/>
      <c r="AF23" s="361">
        <f t="shared" si="12"/>
        <v>0</v>
      </c>
      <c r="AG23" s="360"/>
      <c r="AH23" s="360"/>
      <c r="AI23" s="361">
        <f t="shared" si="13"/>
        <v>0</v>
      </c>
      <c r="AJ23" s="354">
        <f t="shared" si="1"/>
        <v>0</v>
      </c>
      <c r="AK23" s="360"/>
      <c r="AL23" s="362">
        <f t="shared" si="2"/>
        <v>0</v>
      </c>
      <c r="AM23" s="223"/>
      <c r="AN23" s="360"/>
      <c r="AO23" s="360"/>
      <c r="AP23" s="363">
        <f>+K230</f>
        <v>0</v>
      </c>
      <c r="AQ23" s="99"/>
      <c r="AV23" s="359"/>
      <c r="AW23" s="360"/>
      <c r="AX23" s="360"/>
      <c r="AY23" s="361">
        <f t="shared" si="14"/>
        <v>0</v>
      </c>
      <c r="AZ23" s="360"/>
      <c r="BA23" s="360"/>
      <c r="BB23" s="361">
        <f t="shared" si="15"/>
        <v>0</v>
      </c>
      <c r="BC23" s="354">
        <f t="shared" si="3"/>
        <v>0</v>
      </c>
      <c r="BD23" s="360"/>
      <c r="BE23" s="362">
        <f t="shared" si="4"/>
        <v>0</v>
      </c>
      <c r="BF23" s="223"/>
      <c r="BG23" s="360"/>
      <c r="BH23" s="360"/>
      <c r="BI23" s="363">
        <f>+L230</f>
        <v>0</v>
      </c>
      <c r="BJ23" s="99"/>
      <c r="BO23" s="359"/>
      <c r="BP23" s="360"/>
      <c r="BQ23" s="360"/>
      <c r="BR23" s="361">
        <f t="shared" si="16"/>
        <v>0</v>
      </c>
      <c r="BS23" s="360"/>
      <c r="BT23" s="360"/>
      <c r="BU23" s="361">
        <f t="shared" si="17"/>
        <v>0</v>
      </c>
      <c r="BV23" s="354">
        <f t="shared" si="5"/>
        <v>0</v>
      </c>
      <c r="BW23" s="360"/>
      <c r="BX23" s="362">
        <f>CA23-SUM(BY23:BZ23)</f>
        <v>0</v>
      </c>
      <c r="BY23" s="223"/>
      <c r="BZ23" s="360"/>
      <c r="CA23" s="360"/>
      <c r="CB23" s="363">
        <f>+M230</f>
        <v>0</v>
      </c>
      <c r="CC23" s="99"/>
      <c r="CH23" s="359"/>
      <c r="CI23" s="360"/>
      <c r="CJ23" s="360"/>
      <c r="CK23" s="361">
        <f t="shared" si="18"/>
        <v>0</v>
      </c>
      <c r="CL23" s="360"/>
      <c r="CM23" s="360"/>
      <c r="CN23" s="361">
        <f>SUM(CL23:CM23)</f>
        <v>0</v>
      </c>
      <c r="CO23" s="354">
        <f t="shared" si="7"/>
        <v>0</v>
      </c>
      <c r="CP23" s="360"/>
      <c r="CQ23" s="362">
        <f t="shared" si="8"/>
        <v>0</v>
      </c>
      <c r="CR23" s="223"/>
      <c r="CS23" s="360"/>
      <c r="CT23" s="360"/>
      <c r="CU23" s="363">
        <f>+N230</f>
        <v>0</v>
      </c>
      <c r="CV23" s="99"/>
      <c r="DA23" s="359"/>
      <c r="DB23" s="360"/>
      <c r="DC23" s="360"/>
      <c r="DD23" s="361">
        <f t="shared" si="20"/>
        <v>0</v>
      </c>
      <c r="DE23" s="360"/>
      <c r="DF23" s="360"/>
      <c r="DG23" s="361">
        <f t="shared" si="21"/>
        <v>0</v>
      </c>
      <c r="DH23" s="354">
        <f t="shared" si="9"/>
        <v>0</v>
      </c>
      <c r="DI23" s="360"/>
      <c r="DJ23" s="362">
        <f t="shared" si="10"/>
        <v>0</v>
      </c>
      <c r="DK23" s="223"/>
      <c r="DL23" s="360"/>
      <c r="DM23" s="360"/>
      <c r="DN23" s="363">
        <f>+O230</f>
        <v>0</v>
      </c>
      <c r="DO23" s="99"/>
    </row>
    <row r="24" spans="1:119">
      <c r="A24" s="357" t="s">
        <v>654</v>
      </c>
      <c r="B24" s="103" t="s">
        <v>647</v>
      </c>
      <c r="C24" s="103"/>
      <c r="D24" s="103"/>
      <c r="E24" s="103"/>
      <c r="F24" s="103"/>
      <c r="G24" s="103"/>
      <c r="H24" s="103"/>
      <c r="I24" s="103"/>
      <c r="J24" s="99" t="s">
        <v>238</v>
      </c>
      <c r="K24" s="358">
        <f t="shared" ref="K24:O24" si="27">K234</f>
        <v>0</v>
      </c>
      <c r="L24" s="358">
        <f t="shared" si="27"/>
        <v>0</v>
      </c>
      <c r="M24" s="358">
        <f t="shared" si="27"/>
        <v>0</v>
      </c>
      <c r="N24" s="358">
        <f t="shared" si="27"/>
        <v>0</v>
      </c>
      <c r="O24" s="358">
        <f t="shared" si="27"/>
        <v>0</v>
      </c>
      <c r="P24" s="99"/>
      <c r="Q24" s="99"/>
      <c r="R24" s="99"/>
      <c r="S24" s="99"/>
      <c r="T24" s="99"/>
      <c r="U24" s="99"/>
      <c r="V24" s="99"/>
      <c r="W24" s="99"/>
      <c r="X24" s="99"/>
      <c r="Y24" s="99"/>
      <c r="Z24" s="99"/>
      <c r="AA24" s="99"/>
      <c r="AB24" s="99"/>
      <c r="AC24" s="359"/>
      <c r="AD24" s="360"/>
      <c r="AE24" s="360"/>
      <c r="AF24" s="361">
        <f t="shared" si="12"/>
        <v>0</v>
      </c>
      <c r="AG24" s="360"/>
      <c r="AH24" s="360"/>
      <c r="AI24" s="361">
        <f t="shared" si="13"/>
        <v>0</v>
      </c>
      <c r="AJ24" s="354">
        <f t="shared" si="1"/>
        <v>0</v>
      </c>
      <c r="AK24" s="360"/>
      <c r="AL24" s="362">
        <f t="shared" si="2"/>
        <v>0</v>
      </c>
      <c r="AM24" s="223"/>
      <c r="AN24" s="360"/>
      <c r="AO24" s="360"/>
      <c r="AP24" s="363">
        <f>+K258</f>
        <v>0</v>
      </c>
      <c r="AQ24" s="99"/>
      <c r="AV24" s="359"/>
      <c r="AW24" s="360"/>
      <c r="AX24" s="360"/>
      <c r="AY24" s="361">
        <f t="shared" si="14"/>
        <v>0</v>
      </c>
      <c r="AZ24" s="360"/>
      <c r="BA24" s="360"/>
      <c r="BB24" s="361">
        <f t="shared" si="15"/>
        <v>0</v>
      </c>
      <c r="BC24" s="354">
        <f t="shared" si="3"/>
        <v>0</v>
      </c>
      <c r="BD24" s="360"/>
      <c r="BE24" s="362">
        <f t="shared" si="4"/>
        <v>0</v>
      </c>
      <c r="BF24" s="223"/>
      <c r="BG24" s="360"/>
      <c r="BH24" s="360"/>
      <c r="BI24" s="363">
        <f>+L258</f>
        <v>0</v>
      </c>
      <c r="BJ24" s="99"/>
      <c r="BO24" s="359"/>
      <c r="BP24" s="360"/>
      <c r="BQ24" s="360"/>
      <c r="BR24" s="361">
        <f t="shared" si="16"/>
        <v>0</v>
      </c>
      <c r="BS24" s="360"/>
      <c r="BT24" s="360"/>
      <c r="BU24" s="361">
        <f t="shared" si="17"/>
        <v>0</v>
      </c>
      <c r="BV24" s="354">
        <f t="shared" si="5"/>
        <v>0</v>
      </c>
      <c r="BW24" s="360"/>
      <c r="BX24" s="362">
        <f t="shared" si="6"/>
        <v>0</v>
      </c>
      <c r="BY24" s="223"/>
      <c r="BZ24" s="360"/>
      <c r="CA24" s="360"/>
      <c r="CB24" s="363">
        <f>+M258</f>
        <v>0</v>
      </c>
      <c r="CC24" s="99"/>
      <c r="CH24" s="359"/>
      <c r="CI24" s="360"/>
      <c r="CJ24" s="360"/>
      <c r="CK24" s="361">
        <f t="shared" si="18"/>
        <v>0</v>
      </c>
      <c r="CL24" s="360"/>
      <c r="CM24" s="360"/>
      <c r="CN24" s="361">
        <f t="shared" si="19"/>
        <v>0</v>
      </c>
      <c r="CO24" s="354">
        <f t="shared" si="7"/>
        <v>0</v>
      </c>
      <c r="CP24" s="360"/>
      <c r="CQ24" s="362">
        <f t="shared" si="8"/>
        <v>0</v>
      </c>
      <c r="CR24" s="223"/>
      <c r="CS24" s="360"/>
      <c r="CT24" s="360"/>
      <c r="CU24" s="363">
        <f>+N258</f>
        <v>0</v>
      </c>
      <c r="CV24" s="99"/>
      <c r="DA24" s="359"/>
      <c r="DB24" s="360"/>
      <c r="DC24" s="360"/>
      <c r="DD24" s="361">
        <f t="shared" si="20"/>
        <v>0</v>
      </c>
      <c r="DE24" s="360"/>
      <c r="DF24" s="360"/>
      <c r="DG24" s="361">
        <f t="shared" si="21"/>
        <v>0</v>
      </c>
      <c r="DH24" s="354">
        <f t="shared" si="9"/>
        <v>0</v>
      </c>
      <c r="DI24" s="360"/>
      <c r="DJ24" s="362">
        <f t="shared" si="10"/>
        <v>0</v>
      </c>
      <c r="DK24" s="223"/>
      <c r="DL24" s="360"/>
      <c r="DM24" s="360"/>
      <c r="DN24" s="363">
        <f>+O258</f>
        <v>0</v>
      </c>
      <c r="DO24" s="99"/>
    </row>
    <row r="25" spans="1:119">
      <c r="A25" s="357" t="s">
        <v>655</v>
      </c>
      <c r="B25" s="103" t="s">
        <v>647</v>
      </c>
      <c r="C25" s="103"/>
      <c r="D25" s="103"/>
      <c r="E25" s="103"/>
      <c r="F25" s="103"/>
      <c r="G25" s="103"/>
      <c r="H25" s="103"/>
      <c r="I25" s="103"/>
      <c r="J25" s="99" t="s">
        <v>238</v>
      </c>
      <c r="K25" s="358">
        <f t="shared" ref="K25:O25" si="28">K262</f>
        <v>0</v>
      </c>
      <c r="L25" s="358">
        <f t="shared" si="28"/>
        <v>0</v>
      </c>
      <c r="M25" s="358">
        <f t="shared" si="28"/>
        <v>0</v>
      </c>
      <c r="N25" s="358">
        <f t="shared" si="28"/>
        <v>0</v>
      </c>
      <c r="O25" s="358">
        <f t="shared" si="28"/>
        <v>0</v>
      </c>
      <c r="P25" s="99"/>
      <c r="Q25" s="99"/>
      <c r="R25" s="99"/>
      <c r="S25" s="99"/>
      <c r="T25" s="99"/>
      <c r="U25" s="99"/>
      <c r="V25" s="99"/>
      <c r="W25" s="99"/>
      <c r="X25" s="99"/>
      <c r="Y25" s="99"/>
      <c r="Z25" s="99"/>
      <c r="AA25" s="99"/>
      <c r="AB25" s="99"/>
      <c r="AC25" s="359"/>
      <c r="AD25" s="360"/>
      <c r="AE25" s="360"/>
      <c r="AF25" s="361">
        <f t="shared" si="12"/>
        <v>0</v>
      </c>
      <c r="AG25" s="360"/>
      <c r="AH25" s="360"/>
      <c r="AI25" s="361">
        <f t="shared" si="13"/>
        <v>0</v>
      </c>
      <c r="AJ25" s="354">
        <f t="shared" si="1"/>
        <v>0</v>
      </c>
      <c r="AK25" s="360"/>
      <c r="AL25" s="362">
        <f t="shared" si="2"/>
        <v>0</v>
      </c>
      <c r="AM25" s="223"/>
      <c r="AN25" s="360"/>
      <c r="AO25" s="360"/>
      <c r="AP25" s="363">
        <f>+K286</f>
        <v>0</v>
      </c>
      <c r="AQ25" s="99"/>
      <c r="AV25" s="359"/>
      <c r="AW25" s="360"/>
      <c r="AX25" s="360"/>
      <c r="AY25" s="361">
        <f t="shared" si="14"/>
        <v>0</v>
      </c>
      <c r="AZ25" s="360"/>
      <c r="BA25" s="360"/>
      <c r="BB25" s="361">
        <f t="shared" si="15"/>
        <v>0</v>
      </c>
      <c r="BC25" s="354">
        <f t="shared" si="3"/>
        <v>0</v>
      </c>
      <c r="BD25" s="360"/>
      <c r="BE25" s="362">
        <f t="shared" si="4"/>
        <v>0</v>
      </c>
      <c r="BF25" s="223"/>
      <c r="BG25" s="360"/>
      <c r="BH25" s="360"/>
      <c r="BI25" s="363">
        <f>+L286</f>
        <v>0</v>
      </c>
      <c r="BJ25" s="99"/>
      <c r="BO25" s="359"/>
      <c r="BP25" s="360"/>
      <c r="BQ25" s="360"/>
      <c r="BR25" s="361">
        <f t="shared" si="16"/>
        <v>0</v>
      </c>
      <c r="BS25" s="360"/>
      <c r="BT25" s="360"/>
      <c r="BU25" s="361">
        <f t="shared" si="17"/>
        <v>0</v>
      </c>
      <c r="BV25" s="354">
        <f t="shared" si="5"/>
        <v>0</v>
      </c>
      <c r="BW25" s="360"/>
      <c r="BX25" s="362">
        <f t="shared" si="6"/>
        <v>0</v>
      </c>
      <c r="BY25" s="223"/>
      <c r="BZ25" s="360"/>
      <c r="CA25" s="360"/>
      <c r="CB25" s="363">
        <f>+M286</f>
        <v>0</v>
      </c>
      <c r="CC25" s="99"/>
      <c r="CH25" s="359"/>
      <c r="CI25" s="360"/>
      <c r="CJ25" s="360"/>
      <c r="CK25" s="361">
        <f t="shared" si="18"/>
        <v>0</v>
      </c>
      <c r="CL25" s="360"/>
      <c r="CM25" s="360"/>
      <c r="CN25" s="361">
        <f t="shared" si="19"/>
        <v>0</v>
      </c>
      <c r="CO25" s="354">
        <f t="shared" si="7"/>
        <v>0</v>
      </c>
      <c r="CP25" s="360"/>
      <c r="CQ25" s="362">
        <f t="shared" si="8"/>
        <v>0</v>
      </c>
      <c r="CR25" s="223"/>
      <c r="CS25" s="360"/>
      <c r="CT25" s="360"/>
      <c r="CU25" s="363">
        <f>+N286</f>
        <v>0</v>
      </c>
      <c r="CV25" s="99"/>
      <c r="DA25" s="359"/>
      <c r="DB25" s="360"/>
      <c r="DC25" s="360"/>
      <c r="DD25" s="361">
        <f t="shared" si="20"/>
        <v>0</v>
      </c>
      <c r="DE25" s="360"/>
      <c r="DF25" s="360"/>
      <c r="DG25" s="361">
        <f t="shared" si="21"/>
        <v>0</v>
      </c>
      <c r="DH25" s="354">
        <f t="shared" si="9"/>
        <v>0</v>
      </c>
      <c r="DI25" s="360"/>
      <c r="DJ25" s="362">
        <f t="shared" si="10"/>
        <v>0</v>
      </c>
      <c r="DK25" s="223"/>
      <c r="DL25" s="360"/>
      <c r="DM25" s="360"/>
      <c r="DN25" s="363">
        <f>+O286</f>
        <v>0</v>
      </c>
      <c r="DO25" s="99"/>
    </row>
    <row r="26" spans="1:119">
      <c r="A26" s="357" t="s">
        <v>656</v>
      </c>
      <c r="B26" s="103" t="s">
        <v>647</v>
      </c>
      <c r="C26" s="103"/>
      <c r="D26" s="103"/>
      <c r="E26" s="103"/>
      <c r="F26" s="103"/>
      <c r="G26" s="103"/>
      <c r="H26" s="103"/>
      <c r="I26" s="103"/>
      <c r="J26" s="99" t="s">
        <v>238</v>
      </c>
      <c r="K26" s="358">
        <f t="shared" ref="K26:O26" si="29">K290</f>
        <v>0</v>
      </c>
      <c r="L26" s="358">
        <f t="shared" si="29"/>
        <v>0</v>
      </c>
      <c r="M26" s="358">
        <f t="shared" si="29"/>
        <v>0</v>
      </c>
      <c r="N26" s="358">
        <f t="shared" si="29"/>
        <v>0</v>
      </c>
      <c r="O26" s="358">
        <f t="shared" si="29"/>
        <v>0</v>
      </c>
      <c r="P26" s="99"/>
      <c r="Q26" s="99"/>
      <c r="R26" s="99"/>
      <c r="S26" s="99"/>
      <c r="T26" s="99"/>
      <c r="U26" s="99"/>
      <c r="V26" s="99"/>
      <c r="W26" s="99"/>
      <c r="X26" s="99"/>
      <c r="Y26" s="99"/>
      <c r="Z26" s="99"/>
      <c r="AA26" s="99"/>
      <c r="AB26" s="99"/>
      <c r="AC26" s="359"/>
      <c r="AD26" s="360"/>
      <c r="AE26" s="360"/>
      <c r="AF26" s="361">
        <f t="shared" si="12"/>
        <v>0</v>
      </c>
      <c r="AG26" s="360"/>
      <c r="AH26" s="360"/>
      <c r="AI26" s="361">
        <f t="shared" si="13"/>
        <v>0</v>
      </c>
      <c r="AJ26" s="354">
        <f t="shared" si="1"/>
        <v>0</v>
      </c>
      <c r="AK26" s="360"/>
      <c r="AL26" s="362">
        <f t="shared" si="2"/>
        <v>0</v>
      </c>
      <c r="AM26" s="223"/>
      <c r="AN26" s="360"/>
      <c r="AO26" s="360"/>
      <c r="AP26" s="363">
        <f>+K314</f>
        <v>0</v>
      </c>
      <c r="AQ26" s="99"/>
      <c r="AV26" s="359"/>
      <c r="AW26" s="360"/>
      <c r="AX26" s="360"/>
      <c r="AY26" s="361">
        <f t="shared" si="14"/>
        <v>0</v>
      </c>
      <c r="AZ26" s="360"/>
      <c r="BA26" s="360"/>
      <c r="BB26" s="361">
        <f t="shared" si="15"/>
        <v>0</v>
      </c>
      <c r="BC26" s="354">
        <f t="shared" si="3"/>
        <v>0</v>
      </c>
      <c r="BD26" s="360"/>
      <c r="BE26" s="362">
        <f t="shared" si="4"/>
        <v>0</v>
      </c>
      <c r="BF26" s="223"/>
      <c r="BG26" s="360"/>
      <c r="BH26" s="360"/>
      <c r="BI26" s="363">
        <f>+L314</f>
        <v>0</v>
      </c>
      <c r="BJ26" s="99"/>
      <c r="BO26" s="359"/>
      <c r="BP26" s="360"/>
      <c r="BQ26" s="360"/>
      <c r="BR26" s="361">
        <f t="shared" si="16"/>
        <v>0</v>
      </c>
      <c r="BS26" s="360"/>
      <c r="BT26" s="360"/>
      <c r="BU26" s="361">
        <f t="shared" si="17"/>
        <v>0</v>
      </c>
      <c r="BV26" s="354">
        <f t="shared" si="5"/>
        <v>0</v>
      </c>
      <c r="BW26" s="360"/>
      <c r="BX26" s="362">
        <f t="shared" si="6"/>
        <v>0</v>
      </c>
      <c r="BY26" s="223"/>
      <c r="BZ26" s="360"/>
      <c r="CA26" s="360"/>
      <c r="CB26" s="363">
        <f>+M314</f>
        <v>0</v>
      </c>
      <c r="CC26" s="99"/>
      <c r="CH26" s="359"/>
      <c r="CI26" s="360"/>
      <c r="CJ26" s="360"/>
      <c r="CK26" s="361">
        <f t="shared" si="18"/>
        <v>0</v>
      </c>
      <c r="CL26" s="360"/>
      <c r="CM26" s="360"/>
      <c r="CN26" s="361">
        <f t="shared" si="19"/>
        <v>0</v>
      </c>
      <c r="CO26" s="354">
        <f t="shared" si="7"/>
        <v>0</v>
      </c>
      <c r="CP26" s="360"/>
      <c r="CQ26" s="362">
        <f t="shared" si="8"/>
        <v>0</v>
      </c>
      <c r="CR26" s="223"/>
      <c r="CS26" s="360"/>
      <c r="CT26" s="360"/>
      <c r="CU26" s="363">
        <f>+N314</f>
        <v>0</v>
      </c>
      <c r="CV26" s="99"/>
      <c r="DA26" s="359"/>
      <c r="DB26" s="360"/>
      <c r="DC26" s="360"/>
      <c r="DD26" s="361">
        <f t="shared" si="20"/>
        <v>0</v>
      </c>
      <c r="DE26" s="360"/>
      <c r="DF26" s="360"/>
      <c r="DG26" s="361">
        <f t="shared" si="21"/>
        <v>0</v>
      </c>
      <c r="DH26" s="354">
        <f t="shared" si="9"/>
        <v>0</v>
      </c>
      <c r="DI26" s="360"/>
      <c r="DJ26" s="362">
        <f t="shared" si="10"/>
        <v>0</v>
      </c>
      <c r="DK26" s="223"/>
      <c r="DL26" s="360"/>
      <c r="DM26" s="360"/>
      <c r="DN26" s="363">
        <f>+O314</f>
        <v>0</v>
      </c>
      <c r="DO26" s="99"/>
    </row>
    <row r="27" spans="1:119">
      <c r="A27" s="357" t="s">
        <v>657</v>
      </c>
      <c r="B27" s="103" t="s">
        <v>647</v>
      </c>
      <c r="C27" s="103"/>
      <c r="D27" s="103"/>
      <c r="E27" s="103"/>
      <c r="F27" s="103"/>
      <c r="G27" s="103"/>
      <c r="H27" s="103"/>
      <c r="I27" s="103"/>
      <c r="J27" s="99" t="s">
        <v>238</v>
      </c>
      <c r="K27" s="358">
        <f t="shared" ref="K27:O27" si="30">K318</f>
        <v>0</v>
      </c>
      <c r="L27" s="358">
        <f t="shared" si="30"/>
        <v>0</v>
      </c>
      <c r="M27" s="358">
        <f t="shared" si="30"/>
        <v>0</v>
      </c>
      <c r="N27" s="358">
        <f t="shared" si="30"/>
        <v>0</v>
      </c>
      <c r="O27" s="358">
        <f t="shared" si="30"/>
        <v>0</v>
      </c>
      <c r="AC27" s="359"/>
      <c r="AD27" s="360"/>
      <c r="AE27" s="360"/>
      <c r="AF27" s="361">
        <f t="shared" si="12"/>
        <v>0</v>
      </c>
      <c r="AG27" s="360"/>
      <c r="AH27" s="360"/>
      <c r="AI27" s="361">
        <f t="shared" si="13"/>
        <v>0</v>
      </c>
      <c r="AJ27" s="354">
        <f t="shared" si="1"/>
        <v>0</v>
      </c>
      <c r="AK27" s="360"/>
      <c r="AL27" s="362">
        <f t="shared" si="2"/>
        <v>0</v>
      </c>
      <c r="AM27" s="223"/>
      <c r="AN27" s="360"/>
      <c r="AO27" s="360"/>
      <c r="AP27" s="363">
        <f>+K342</f>
        <v>0</v>
      </c>
      <c r="AQ27" s="99"/>
      <c r="AV27" s="359"/>
      <c r="AW27" s="360"/>
      <c r="AX27" s="360"/>
      <c r="AY27" s="361">
        <f t="shared" si="14"/>
        <v>0</v>
      </c>
      <c r="AZ27" s="360"/>
      <c r="BA27" s="360"/>
      <c r="BB27" s="361">
        <f t="shared" si="15"/>
        <v>0</v>
      </c>
      <c r="BC27" s="354">
        <f t="shared" si="3"/>
        <v>0</v>
      </c>
      <c r="BD27" s="360"/>
      <c r="BE27" s="362">
        <f t="shared" si="4"/>
        <v>0</v>
      </c>
      <c r="BF27" s="223"/>
      <c r="BG27" s="360"/>
      <c r="BH27" s="360"/>
      <c r="BI27" s="363">
        <f>+L342</f>
        <v>0</v>
      </c>
      <c r="BJ27" s="99"/>
      <c r="BO27" s="359"/>
      <c r="BP27" s="360"/>
      <c r="BQ27" s="360"/>
      <c r="BR27" s="361">
        <f t="shared" si="16"/>
        <v>0</v>
      </c>
      <c r="BS27" s="360"/>
      <c r="BT27" s="360"/>
      <c r="BU27" s="361">
        <f t="shared" si="17"/>
        <v>0</v>
      </c>
      <c r="BV27" s="354">
        <f t="shared" si="5"/>
        <v>0</v>
      </c>
      <c r="BW27" s="360"/>
      <c r="BX27" s="362">
        <f t="shared" si="6"/>
        <v>0</v>
      </c>
      <c r="BY27" s="223"/>
      <c r="BZ27" s="360"/>
      <c r="CA27" s="360"/>
      <c r="CB27" s="363">
        <f>+M342</f>
        <v>0</v>
      </c>
      <c r="CC27" s="99"/>
      <c r="CH27" s="359"/>
      <c r="CI27" s="360"/>
      <c r="CJ27" s="360"/>
      <c r="CK27" s="361">
        <f>SUM(CH27:CJ27)</f>
        <v>0</v>
      </c>
      <c r="CL27" s="360"/>
      <c r="CM27" s="360"/>
      <c r="CN27" s="361">
        <f t="shared" si="19"/>
        <v>0</v>
      </c>
      <c r="CO27" s="354">
        <f t="shared" si="7"/>
        <v>0</v>
      </c>
      <c r="CP27" s="360"/>
      <c r="CQ27" s="362">
        <f t="shared" si="8"/>
        <v>0</v>
      </c>
      <c r="CR27" s="223"/>
      <c r="CS27" s="360"/>
      <c r="CT27" s="360"/>
      <c r="CU27" s="363">
        <f>+N342</f>
        <v>0</v>
      </c>
      <c r="CV27" s="99"/>
      <c r="DA27" s="359"/>
      <c r="DB27" s="360"/>
      <c r="DC27" s="360"/>
      <c r="DD27" s="361">
        <f t="shared" si="20"/>
        <v>0</v>
      </c>
      <c r="DE27" s="360"/>
      <c r="DF27" s="360"/>
      <c r="DG27" s="361">
        <f t="shared" si="21"/>
        <v>0</v>
      </c>
      <c r="DH27" s="354">
        <f t="shared" si="9"/>
        <v>0</v>
      </c>
      <c r="DI27" s="360"/>
      <c r="DJ27" s="362">
        <f>DM27-SUM(DK27:DL27)</f>
        <v>0</v>
      </c>
      <c r="DK27" s="223"/>
      <c r="DL27" s="360"/>
      <c r="DM27" s="360"/>
      <c r="DN27" s="363">
        <f>+O342</f>
        <v>0</v>
      </c>
      <c r="DO27" s="99"/>
    </row>
    <row r="28" spans="1:119">
      <c r="A28" s="357" t="s">
        <v>658</v>
      </c>
      <c r="B28" s="103" t="s">
        <v>647</v>
      </c>
      <c r="C28" s="103"/>
      <c r="D28" s="103"/>
      <c r="E28" s="103"/>
      <c r="F28" s="103"/>
      <c r="G28" s="103"/>
      <c r="H28" s="103"/>
      <c r="I28" s="103"/>
      <c r="J28" s="99" t="s">
        <v>238</v>
      </c>
      <c r="K28" s="358">
        <f t="shared" ref="K28:O28" si="31">K346</f>
        <v>0</v>
      </c>
      <c r="L28" s="358">
        <f t="shared" si="31"/>
        <v>0</v>
      </c>
      <c r="M28" s="358">
        <f t="shared" si="31"/>
        <v>0</v>
      </c>
      <c r="N28" s="358">
        <f t="shared" si="31"/>
        <v>0</v>
      </c>
      <c r="O28" s="358">
        <f t="shared" si="31"/>
        <v>0</v>
      </c>
      <c r="AC28" s="359"/>
      <c r="AD28" s="360"/>
      <c r="AE28" s="360"/>
      <c r="AF28" s="361">
        <f t="shared" si="12"/>
        <v>0</v>
      </c>
      <c r="AG28" s="360"/>
      <c r="AH28" s="360"/>
      <c r="AI28" s="361">
        <f t="shared" si="13"/>
        <v>0</v>
      </c>
      <c r="AJ28" s="354">
        <f t="shared" si="1"/>
        <v>0</v>
      </c>
      <c r="AK28" s="360"/>
      <c r="AL28" s="362">
        <f t="shared" si="2"/>
        <v>0</v>
      </c>
      <c r="AM28" s="223"/>
      <c r="AN28" s="360"/>
      <c r="AO28" s="360"/>
      <c r="AP28" s="363">
        <f>+K370</f>
        <v>0</v>
      </c>
      <c r="AQ28" s="99"/>
      <c r="AV28" s="359"/>
      <c r="AW28" s="360"/>
      <c r="AX28" s="360"/>
      <c r="AY28" s="361">
        <f t="shared" si="14"/>
        <v>0</v>
      </c>
      <c r="AZ28" s="360"/>
      <c r="BA28" s="360"/>
      <c r="BB28" s="361">
        <f t="shared" si="15"/>
        <v>0</v>
      </c>
      <c r="BC28" s="354">
        <f t="shared" si="3"/>
        <v>0</v>
      </c>
      <c r="BD28" s="360"/>
      <c r="BE28" s="362">
        <f t="shared" si="4"/>
        <v>0</v>
      </c>
      <c r="BF28" s="223"/>
      <c r="BG28" s="360"/>
      <c r="BH28" s="360"/>
      <c r="BI28" s="363">
        <f>+L370</f>
        <v>0</v>
      </c>
      <c r="BJ28" s="99"/>
      <c r="BO28" s="359"/>
      <c r="BP28" s="360"/>
      <c r="BQ28" s="360"/>
      <c r="BR28" s="361">
        <f t="shared" si="16"/>
        <v>0</v>
      </c>
      <c r="BS28" s="360"/>
      <c r="BT28" s="360"/>
      <c r="BU28" s="361">
        <f t="shared" si="17"/>
        <v>0</v>
      </c>
      <c r="BV28" s="354">
        <f t="shared" si="5"/>
        <v>0</v>
      </c>
      <c r="BW28" s="360"/>
      <c r="BX28" s="362">
        <f t="shared" si="6"/>
        <v>0</v>
      </c>
      <c r="BY28" s="223"/>
      <c r="BZ28" s="360"/>
      <c r="CA28" s="360"/>
      <c r="CB28" s="363">
        <f>+M370</f>
        <v>0</v>
      </c>
      <c r="CC28" s="99"/>
      <c r="CH28" s="359"/>
      <c r="CI28" s="360"/>
      <c r="CJ28" s="360"/>
      <c r="CK28" s="361">
        <f t="shared" si="18"/>
        <v>0</v>
      </c>
      <c r="CL28" s="360"/>
      <c r="CM28" s="360"/>
      <c r="CN28" s="361">
        <f t="shared" si="19"/>
        <v>0</v>
      </c>
      <c r="CO28" s="354">
        <f t="shared" si="7"/>
        <v>0</v>
      </c>
      <c r="CP28" s="360"/>
      <c r="CQ28" s="362">
        <f t="shared" si="8"/>
        <v>0</v>
      </c>
      <c r="CR28" s="223"/>
      <c r="CS28" s="360"/>
      <c r="CT28" s="360"/>
      <c r="CU28" s="363">
        <f>+N370</f>
        <v>0</v>
      </c>
      <c r="CV28" s="99"/>
      <c r="DA28" s="359"/>
      <c r="DB28" s="360"/>
      <c r="DC28" s="360"/>
      <c r="DD28" s="361">
        <f t="shared" si="20"/>
        <v>0</v>
      </c>
      <c r="DE28" s="360"/>
      <c r="DF28" s="360"/>
      <c r="DG28" s="361">
        <f t="shared" si="21"/>
        <v>0</v>
      </c>
      <c r="DH28" s="354">
        <f t="shared" si="9"/>
        <v>0</v>
      </c>
      <c r="DI28" s="360"/>
      <c r="DJ28" s="362">
        <f t="shared" si="10"/>
        <v>0</v>
      </c>
      <c r="DK28" s="223"/>
      <c r="DL28" s="360"/>
      <c r="DM28" s="360"/>
      <c r="DN28" s="363">
        <f>+O370</f>
        <v>0</v>
      </c>
      <c r="DO28" s="99"/>
    </row>
    <row r="29" spans="1:119">
      <c r="A29" s="357" t="s">
        <v>659</v>
      </c>
      <c r="B29" s="103" t="s">
        <v>647</v>
      </c>
      <c r="C29" s="103"/>
      <c r="D29" s="103"/>
      <c r="E29" s="103"/>
      <c r="F29" s="103"/>
      <c r="G29" s="103"/>
      <c r="H29" s="103"/>
      <c r="I29" s="103"/>
      <c r="J29" s="99" t="s">
        <v>238</v>
      </c>
      <c r="K29" s="358">
        <f t="shared" ref="K29:O29" si="32">K374</f>
        <v>0</v>
      </c>
      <c r="L29" s="358">
        <f t="shared" si="32"/>
        <v>0</v>
      </c>
      <c r="M29" s="358">
        <f t="shared" si="32"/>
        <v>0</v>
      </c>
      <c r="N29" s="358">
        <f t="shared" si="32"/>
        <v>0</v>
      </c>
      <c r="O29" s="358">
        <f t="shared" si="32"/>
        <v>0</v>
      </c>
      <c r="P29" s="99"/>
      <c r="Q29" s="99"/>
      <c r="R29" s="99"/>
      <c r="S29" s="99"/>
      <c r="T29" s="99"/>
      <c r="U29" s="99"/>
      <c r="V29" s="99"/>
      <c r="W29" s="99"/>
      <c r="X29" s="99"/>
      <c r="Y29" s="99"/>
      <c r="Z29" s="99"/>
      <c r="AA29" s="99"/>
      <c r="AB29" s="99"/>
      <c r="AC29" s="359"/>
      <c r="AD29" s="360"/>
      <c r="AE29" s="360"/>
      <c r="AF29" s="361">
        <f t="shared" si="12"/>
        <v>0</v>
      </c>
      <c r="AG29" s="360"/>
      <c r="AH29" s="360"/>
      <c r="AI29" s="361">
        <f t="shared" si="13"/>
        <v>0</v>
      </c>
      <c r="AJ29" s="354">
        <f t="shared" si="1"/>
        <v>0</v>
      </c>
      <c r="AK29" s="360"/>
      <c r="AL29" s="362">
        <f t="shared" si="2"/>
        <v>0</v>
      </c>
      <c r="AM29" s="223"/>
      <c r="AN29" s="360"/>
      <c r="AO29" s="360"/>
      <c r="AP29" s="363">
        <f>+K398</f>
        <v>0</v>
      </c>
      <c r="AQ29" s="99"/>
      <c r="AV29" s="359"/>
      <c r="AW29" s="360"/>
      <c r="AX29" s="360"/>
      <c r="AY29" s="361">
        <f t="shared" si="14"/>
        <v>0</v>
      </c>
      <c r="AZ29" s="360"/>
      <c r="BA29" s="360"/>
      <c r="BB29" s="361">
        <f t="shared" si="15"/>
        <v>0</v>
      </c>
      <c r="BC29" s="354">
        <f t="shared" si="3"/>
        <v>0</v>
      </c>
      <c r="BD29" s="360"/>
      <c r="BE29" s="362">
        <f t="shared" si="4"/>
        <v>0</v>
      </c>
      <c r="BF29" s="223"/>
      <c r="BG29" s="360"/>
      <c r="BH29" s="360"/>
      <c r="BI29" s="363">
        <f>+L398</f>
        <v>0</v>
      </c>
      <c r="BJ29" s="99"/>
      <c r="BO29" s="359"/>
      <c r="BP29" s="360"/>
      <c r="BQ29" s="360"/>
      <c r="BR29" s="361">
        <f t="shared" si="16"/>
        <v>0</v>
      </c>
      <c r="BS29" s="360"/>
      <c r="BT29" s="360"/>
      <c r="BU29" s="361">
        <f t="shared" si="17"/>
        <v>0</v>
      </c>
      <c r="BV29" s="354">
        <f t="shared" si="5"/>
        <v>0</v>
      </c>
      <c r="BW29" s="360"/>
      <c r="BX29" s="362">
        <f t="shared" si="6"/>
        <v>0</v>
      </c>
      <c r="BY29" s="223"/>
      <c r="BZ29" s="360"/>
      <c r="CA29" s="360"/>
      <c r="CB29" s="363">
        <f>+M398</f>
        <v>0</v>
      </c>
      <c r="CC29" s="99"/>
      <c r="CH29" s="359"/>
      <c r="CI29" s="360"/>
      <c r="CJ29" s="360"/>
      <c r="CK29" s="361">
        <f t="shared" si="18"/>
        <v>0</v>
      </c>
      <c r="CL29" s="360"/>
      <c r="CM29" s="360"/>
      <c r="CN29" s="361">
        <f t="shared" si="19"/>
        <v>0</v>
      </c>
      <c r="CO29" s="354">
        <f t="shared" si="7"/>
        <v>0</v>
      </c>
      <c r="CP29" s="360"/>
      <c r="CQ29" s="362">
        <f t="shared" si="8"/>
        <v>0</v>
      </c>
      <c r="CR29" s="223"/>
      <c r="CS29" s="360"/>
      <c r="CT29" s="360"/>
      <c r="CU29" s="363">
        <f>+N398</f>
        <v>0</v>
      </c>
      <c r="CV29" s="99"/>
      <c r="DA29" s="359"/>
      <c r="DB29" s="360"/>
      <c r="DC29" s="360"/>
      <c r="DD29" s="361">
        <f t="shared" si="20"/>
        <v>0</v>
      </c>
      <c r="DE29" s="360"/>
      <c r="DF29" s="360"/>
      <c r="DG29" s="361">
        <f t="shared" si="21"/>
        <v>0</v>
      </c>
      <c r="DH29" s="354">
        <f t="shared" si="9"/>
        <v>0</v>
      </c>
      <c r="DI29" s="360"/>
      <c r="DJ29" s="362">
        <f t="shared" si="10"/>
        <v>0</v>
      </c>
      <c r="DK29" s="223"/>
      <c r="DL29" s="360"/>
      <c r="DM29" s="360"/>
      <c r="DN29" s="363">
        <f>+O398</f>
        <v>0</v>
      </c>
      <c r="DO29" s="99"/>
    </row>
    <row r="30" spans="1:119">
      <c r="A30" s="357" t="s">
        <v>660</v>
      </c>
      <c r="B30" s="103" t="s">
        <v>647</v>
      </c>
      <c r="C30" s="103"/>
      <c r="D30" s="103"/>
      <c r="E30" s="103"/>
      <c r="F30" s="103"/>
      <c r="G30" s="103"/>
      <c r="H30" s="103"/>
      <c r="I30" s="103"/>
      <c r="J30" s="99" t="s">
        <v>238</v>
      </c>
      <c r="K30" s="358">
        <f t="shared" ref="K30:O30" si="33">K402</f>
        <v>0</v>
      </c>
      <c r="L30" s="358">
        <f t="shared" si="33"/>
        <v>0</v>
      </c>
      <c r="M30" s="358">
        <f t="shared" si="33"/>
        <v>0</v>
      </c>
      <c r="N30" s="358">
        <f t="shared" si="33"/>
        <v>0</v>
      </c>
      <c r="O30" s="358">
        <f t="shared" si="33"/>
        <v>0</v>
      </c>
      <c r="P30" s="99"/>
      <c r="Q30" s="99"/>
      <c r="R30" s="99"/>
      <c r="S30" s="99"/>
      <c r="T30" s="99"/>
      <c r="U30" s="99"/>
      <c r="V30" s="99"/>
      <c r="W30" s="99"/>
      <c r="X30" s="99"/>
      <c r="Y30" s="99"/>
      <c r="Z30" s="99"/>
      <c r="AA30" s="99"/>
      <c r="AB30" s="99"/>
      <c r="AC30" s="359"/>
      <c r="AD30" s="360"/>
      <c r="AE30" s="360"/>
      <c r="AF30" s="361">
        <f t="shared" si="12"/>
        <v>0</v>
      </c>
      <c r="AG30" s="360"/>
      <c r="AH30" s="360"/>
      <c r="AI30" s="361">
        <f t="shared" si="13"/>
        <v>0</v>
      </c>
      <c r="AJ30" s="354">
        <f t="shared" si="1"/>
        <v>0</v>
      </c>
      <c r="AK30" s="360"/>
      <c r="AL30" s="362">
        <f t="shared" si="2"/>
        <v>0</v>
      </c>
      <c r="AM30" s="223"/>
      <c r="AN30" s="360"/>
      <c r="AO30" s="360"/>
      <c r="AP30" s="363">
        <f>+K426</f>
        <v>0</v>
      </c>
      <c r="AQ30" s="99"/>
      <c r="AV30" s="359"/>
      <c r="AW30" s="360"/>
      <c r="AX30" s="360"/>
      <c r="AY30" s="361">
        <f t="shared" si="14"/>
        <v>0</v>
      </c>
      <c r="AZ30" s="360"/>
      <c r="BA30" s="360"/>
      <c r="BB30" s="361">
        <f t="shared" si="15"/>
        <v>0</v>
      </c>
      <c r="BC30" s="354">
        <f t="shared" si="3"/>
        <v>0</v>
      </c>
      <c r="BD30" s="360"/>
      <c r="BE30" s="362">
        <f t="shared" si="4"/>
        <v>0</v>
      </c>
      <c r="BF30" s="223"/>
      <c r="BG30" s="360"/>
      <c r="BH30" s="360"/>
      <c r="BI30" s="363">
        <f>+L426</f>
        <v>0</v>
      </c>
      <c r="BJ30" s="99"/>
      <c r="BO30" s="359"/>
      <c r="BP30" s="360"/>
      <c r="BQ30" s="360"/>
      <c r="BR30" s="361">
        <f t="shared" si="16"/>
        <v>0</v>
      </c>
      <c r="BS30" s="360"/>
      <c r="BT30" s="360"/>
      <c r="BU30" s="361">
        <f t="shared" si="17"/>
        <v>0</v>
      </c>
      <c r="BV30" s="354">
        <f t="shared" si="5"/>
        <v>0</v>
      </c>
      <c r="BW30" s="360"/>
      <c r="BX30" s="362">
        <f t="shared" si="6"/>
        <v>0</v>
      </c>
      <c r="BY30" s="223"/>
      <c r="BZ30" s="360"/>
      <c r="CA30" s="360"/>
      <c r="CB30" s="363">
        <f>+M426</f>
        <v>0</v>
      </c>
      <c r="CC30" s="99"/>
      <c r="CH30" s="359"/>
      <c r="CI30" s="360"/>
      <c r="CJ30" s="360"/>
      <c r="CK30" s="361">
        <f t="shared" si="18"/>
        <v>0</v>
      </c>
      <c r="CL30" s="360"/>
      <c r="CM30" s="360"/>
      <c r="CN30" s="361">
        <f t="shared" si="19"/>
        <v>0</v>
      </c>
      <c r="CO30" s="354">
        <f>CQ30-CP30</f>
        <v>0</v>
      </c>
      <c r="CP30" s="360"/>
      <c r="CQ30" s="362">
        <f t="shared" si="8"/>
        <v>0</v>
      </c>
      <c r="CR30" s="223"/>
      <c r="CS30" s="360"/>
      <c r="CT30" s="360"/>
      <c r="CU30" s="363">
        <f>+N426</f>
        <v>0</v>
      </c>
      <c r="CV30" s="99"/>
      <c r="DA30" s="359"/>
      <c r="DB30" s="360"/>
      <c r="DC30" s="360"/>
      <c r="DD30" s="361">
        <f>SUM(DA30:DC30)</f>
        <v>0</v>
      </c>
      <c r="DE30" s="360"/>
      <c r="DF30" s="360"/>
      <c r="DG30" s="361">
        <f t="shared" si="21"/>
        <v>0</v>
      </c>
      <c r="DH30" s="354">
        <f t="shared" si="9"/>
        <v>0</v>
      </c>
      <c r="DI30" s="360"/>
      <c r="DJ30" s="362">
        <f t="shared" si="10"/>
        <v>0</v>
      </c>
      <c r="DK30" s="223"/>
      <c r="DL30" s="360"/>
      <c r="DM30" s="360"/>
      <c r="DN30" s="363">
        <f>+O426</f>
        <v>0</v>
      </c>
      <c r="DO30" s="99"/>
    </row>
    <row r="31" spans="1:119">
      <c r="A31" s="357" t="s">
        <v>661</v>
      </c>
      <c r="B31" s="103" t="s">
        <v>647</v>
      </c>
      <c r="C31" s="103"/>
      <c r="D31" s="103"/>
      <c r="E31" s="103"/>
      <c r="F31" s="103"/>
      <c r="G31" s="103"/>
      <c r="H31" s="103"/>
      <c r="I31" s="103"/>
      <c r="J31" s="99" t="s">
        <v>238</v>
      </c>
      <c r="K31" s="358">
        <f t="shared" ref="K31:O31" si="34">K430</f>
        <v>0</v>
      </c>
      <c r="L31" s="358">
        <f t="shared" si="34"/>
        <v>0</v>
      </c>
      <c r="M31" s="358">
        <f t="shared" si="34"/>
        <v>0</v>
      </c>
      <c r="N31" s="358">
        <f t="shared" si="34"/>
        <v>0</v>
      </c>
      <c r="O31" s="358">
        <f t="shared" si="34"/>
        <v>0</v>
      </c>
      <c r="P31" s="103"/>
      <c r="Q31" s="103"/>
      <c r="R31" s="103"/>
      <c r="S31" s="103"/>
      <c r="T31" s="103"/>
      <c r="U31" s="103"/>
      <c r="V31" s="103"/>
      <c r="W31" s="103"/>
      <c r="X31" s="103"/>
      <c r="Y31" s="103"/>
      <c r="Z31" s="103"/>
      <c r="AA31" s="103"/>
      <c r="AB31" s="103"/>
      <c r="AC31" s="359"/>
      <c r="AD31" s="360"/>
      <c r="AE31" s="360"/>
      <c r="AF31" s="361">
        <f t="shared" si="12"/>
        <v>0</v>
      </c>
      <c r="AG31" s="360"/>
      <c r="AH31" s="360"/>
      <c r="AI31" s="361">
        <f t="shared" si="13"/>
        <v>0</v>
      </c>
      <c r="AJ31" s="354">
        <f t="shared" si="1"/>
        <v>0</v>
      </c>
      <c r="AK31" s="360"/>
      <c r="AL31" s="362">
        <f t="shared" si="2"/>
        <v>0</v>
      </c>
      <c r="AM31" s="223"/>
      <c r="AN31" s="360"/>
      <c r="AO31" s="360"/>
      <c r="AP31" s="363">
        <f>+K454</f>
        <v>0</v>
      </c>
      <c r="AQ31" s="103"/>
      <c r="AV31" s="359"/>
      <c r="AW31" s="360"/>
      <c r="AX31" s="360"/>
      <c r="AY31" s="361">
        <f t="shared" si="14"/>
        <v>0</v>
      </c>
      <c r="AZ31" s="360"/>
      <c r="BA31" s="360"/>
      <c r="BB31" s="361">
        <f t="shared" si="15"/>
        <v>0</v>
      </c>
      <c r="BC31" s="354">
        <f t="shared" si="3"/>
        <v>0</v>
      </c>
      <c r="BD31" s="360"/>
      <c r="BE31" s="362">
        <f t="shared" si="4"/>
        <v>0</v>
      </c>
      <c r="BF31" s="223"/>
      <c r="BG31" s="360"/>
      <c r="BH31" s="360"/>
      <c r="BI31" s="363">
        <f>+L454</f>
        <v>0</v>
      </c>
      <c r="BJ31" s="103"/>
      <c r="BO31" s="359"/>
      <c r="BP31" s="360"/>
      <c r="BQ31" s="360"/>
      <c r="BR31" s="361">
        <f t="shared" si="16"/>
        <v>0</v>
      </c>
      <c r="BS31" s="360"/>
      <c r="BT31" s="360"/>
      <c r="BU31" s="361">
        <f t="shared" si="17"/>
        <v>0</v>
      </c>
      <c r="BV31" s="354">
        <f t="shared" si="5"/>
        <v>0</v>
      </c>
      <c r="BW31" s="360"/>
      <c r="BX31" s="362">
        <f t="shared" si="6"/>
        <v>0</v>
      </c>
      <c r="BY31" s="223"/>
      <c r="BZ31" s="360"/>
      <c r="CA31" s="360"/>
      <c r="CB31" s="363">
        <f>+M454</f>
        <v>0</v>
      </c>
      <c r="CC31" s="103"/>
      <c r="CH31" s="359"/>
      <c r="CI31" s="360"/>
      <c r="CJ31" s="360"/>
      <c r="CK31" s="361">
        <f t="shared" si="18"/>
        <v>0</v>
      </c>
      <c r="CL31" s="360"/>
      <c r="CM31" s="360"/>
      <c r="CN31" s="361">
        <f t="shared" si="19"/>
        <v>0</v>
      </c>
      <c r="CO31" s="354">
        <f t="shared" si="7"/>
        <v>0</v>
      </c>
      <c r="CP31" s="360"/>
      <c r="CQ31" s="362">
        <f t="shared" si="8"/>
        <v>0</v>
      </c>
      <c r="CR31" s="223"/>
      <c r="CS31" s="360"/>
      <c r="CT31" s="360"/>
      <c r="CU31" s="363">
        <f>+N454</f>
        <v>0</v>
      </c>
      <c r="CV31" s="103"/>
      <c r="DA31" s="359"/>
      <c r="DB31" s="360"/>
      <c r="DC31" s="360"/>
      <c r="DD31" s="361">
        <f t="shared" si="20"/>
        <v>0</v>
      </c>
      <c r="DE31" s="360"/>
      <c r="DF31" s="360"/>
      <c r="DG31" s="361">
        <f t="shared" si="21"/>
        <v>0</v>
      </c>
      <c r="DH31" s="354">
        <f t="shared" si="9"/>
        <v>0</v>
      </c>
      <c r="DI31" s="360"/>
      <c r="DJ31" s="362">
        <f t="shared" si="10"/>
        <v>0</v>
      </c>
      <c r="DK31" s="223"/>
      <c r="DL31" s="360"/>
      <c r="DM31" s="360"/>
      <c r="DN31" s="363">
        <f>+O454</f>
        <v>0</v>
      </c>
      <c r="DO31" s="103"/>
    </row>
    <row r="32" spans="1:119">
      <c r="A32" s="105" t="s">
        <v>253</v>
      </c>
      <c r="B32" s="103"/>
      <c r="C32" s="103"/>
      <c r="D32" s="103"/>
      <c r="E32" s="103"/>
      <c r="F32" s="103"/>
      <c r="G32" s="103"/>
      <c r="H32" s="103"/>
      <c r="I32" s="103"/>
      <c r="J32" s="99" t="s">
        <v>238</v>
      </c>
      <c r="K32" s="364">
        <f>SUM(K17:K31)</f>
        <v>0</v>
      </c>
      <c r="L32" s="364">
        <f>SUM(L17:L31)</f>
        <v>0</v>
      </c>
      <c r="M32" s="364">
        <f>SUM(M17:M31)</f>
        <v>0</v>
      </c>
      <c r="N32" s="364">
        <f>SUM(N17:N31)</f>
        <v>0</v>
      </c>
      <c r="O32" s="364">
        <f>SUM(O17:O31)</f>
        <v>0</v>
      </c>
      <c r="P32" s="103"/>
      <c r="Q32" s="103"/>
      <c r="R32" s="103"/>
      <c r="S32" s="103"/>
      <c r="T32" s="103"/>
      <c r="U32" s="103"/>
      <c r="V32" s="103"/>
      <c r="W32" s="103"/>
      <c r="X32" s="103"/>
      <c r="Y32" s="103"/>
      <c r="Z32" s="103"/>
      <c r="AA32" s="103"/>
      <c r="AB32" s="103"/>
      <c r="AC32" s="362">
        <f t="shared" ref="AC32:AO32" si="35">SUM(AC17:AC31)</f>
        <v>0</v>
      </c>
      <c r="AD32" s="362">
        <f t="shared" si="35"/>
        <v>0</v>
      </c>
      <c r="AE32" s="362">
        <f t="shared" si="35"/>
        <v>0</v>
      </c>
      <c r="AF32" s="362">
        <f t="shared" si="35"/>
        <v>0</v>
      </c>
      <c r="AG32" s="362">
        <f t="shared" si="35"/>
        <v>0</v>
      </c>
      <c r="AH32" s="362">
        <f t="shared" si="35"/>
        <v>0</v>
      </c>
      <c r="AI32" s="362">
        <f t="shared" si="35"/>
        <v>0</v>
      </c>
      <c r="AJ32" s="354">
        <f t="shared" si="35"/>
        <v>0.12386228600014659</v>
      </c>
      <c r="AK32" s="362">
        <f t="shared" si="35"/>
        <v>0</v>
      </c>
      <c r="AL32" s="362">
        <f t="shared" si="35"/>
        <v>0.12386228600014659</v>
      </c>
      <c r="AM32" s="223"/>
      <c r="AN32" s="362">
        <f t="shared" si="35"/>
        <v>0.87515537357432149</v>
      </c>
      <c r="AO32" s="362">
        <f t="shared" si="35"/>
        <v>0.99901765957446809</v>
      </c>
      <c r="AP32" s="104"/>
      <c r="AQ32" s="103"/>
      <c r="AV32" s="362">
        <f t="shared" ref="AV32:BE32" si="36">SUM(AV17:AV31)</f>
        <v>0</v>
      </c>
      <c r="AW32" s="362">
        <f t="shared" si="36"/>
        <v>0</v>
      </c>
      <c r="AX32" s="362">
        <f t="shared" si="36"/>
        <v>0</v>
      </c>
      <c r="AY32" s="362">
        <f t="shared" si="36"/>
        <v>0</v>
      </c>
      <c r="AZ32" s="362">
        <f t="shared" si="36"/>
        <v>0</v>
      </c>
      <c r="BA32" s="362">
        <f t="shared" si="36"/>
        <v>0</v>
      </c>
      <c r="BB32" s="362">
        <f t="shared" si="36"/>
        <v>0</v>
      </c>
      <c r="BC32" s="354">
        <f t="shared" si="36"/>
        <v>0</v>
      </c>
      <c r="BD32" s="362">
        <f t="shared" si="36"/>
        <v>0</v>
      </c>
      <c r="BE32" s="362">
        <f t="shared" si="36"/>
        <v>0</v>
      </c>
      <c r="BF32" s="223"/>
      <c r="BG32" s="362">
        <f t="shared" ref="BG32:BH32" si="37">SUM(BG17:BG31)</f>
        <v>0</v>
      </c>
      <c r="BH32" s="362">
        <f t="shared" si="37"/>
        <v>0</v>
      </c>
      <c r="BI32" s="104"/>
      <c r="BJ32" s="103"/>
      <c r="BO32" s="362">
        <f t="shared" ref="BO32:BW32" si="38">SUM(BO17:BO31)</f>
        <v>0</v>
      </c>
      <c r="BP32" s="362">
        <f t="shared" si="38"/>
        <v>0</v>
      </c>
      <c r="BQ32" s="362">
        <f t="shared" si="38"/>
        <v>0</v>
      </c>
      <c r="BR32" s="362">
        <f t="shared" si="38"/>
        <v>0</v>
      </c>
      <c r="BS32" s="362">
        <f t="shared" si="38"/>
        <v>0</v>
      </c>
      <c r="BT32" s="362">
        <f t="shared" si="38"/>
        <v>0</v>
      </c>
      <c r="BU32" s="362">
        <f t="shared" si="38"/>
        <v>0</v>
      </c>
      <c r="BV32" s="354">
        <f t="shared" si="38"/>
        <v>0</v>
      </c>
      <c r="BW32" s="362">
        <f t="shared" si="38"/>
        <v>0</v>
      </c>
      <c r="BX32" s="362">
        <f>SUM(BX17:BX31)</f>
        <v>0</v>
      </c>
      <c r="BY32" s="223"/>
      <c r="BZ32" s="362">
        <f t="shared" ref="BZ32:CA32" si="39">SUM(BZ17:BZ31)</f>
        <v>0</v>
      </c>
      <c r="CA32" s="362">
        <f t="shared" si="39"/>
        <v>0</v>
      </c>
      <c r="CB32" s="104"/>
      <c r="CC32" s="103"/>
      <c r="CH32" s="362">
        <f t="shared" ref="CH32:CQ32" si="40">SUM(CH17:CH31)</f>
        <v>0</v>
      </c>
      <c r="CI32" s="362">
        <f t="shared" si="40"/>
        <v>0</v>
      </c>
      <c r="CJ32" s="362">
        <f t="shared" si="40"/>
        <v>0</v>
      </c>
      <c r="CK32" s="362">
        <f t="shared" si="40"/>
        <v>0</v>
      </c>
      <c r="CL32" s="362">
        <f t="shared" si="40"/>
        <v>0</v>
      </c>
      <c r="CM32" s="362">
        <f t="shared" si="40"/>
        <v>0</v>
      </c>
      <c r="CN32" s="362">
        <f t="shared" si="40"/>
        <v>0</v>
      </c>
      <c r="CO32" s="354">
        <f t="shared" si="40"/>
        <v>0</v>
      </c>
      <c r="CP32" s="362">
        <f>SUM(CP17:CP31)</f>
        <v>0</v>
      </c>
      <c r="CQ32" s="362">
        <f t="shared" si="40"/>
        <v>0</v>
      </c>
      <c r="CR32" s="223"/>
      <c r="CS32" s="362">
        <f t="shared" ref="CS32:CT32" si="41">SUM(CS17:CS31)</f>
        <v>0</v>
      </c>
      <c r="CT32" s="362">
        <f t="shared" si="41"/>
        <v>0</v>
      </c>
      <c r="CU32" s="104"/>
      <c r="CV32" s="103"/>
      <c r="DA32" s="362">
        <f t="shared" ref="DA32:DJ32" si="42">SUM(DA17:DA31)</f>
        <v>0</v>
      </c>
      <c r="DB32" s="362">
        <f t="shared" si="42"/>
        <v>0</v>
      </c>
      <c r="DC32" s="362">
        <f t="shared" si="42"/>
        <v>0</v>
      </c>
      <c r="DD32" s="362">
        <f t="shared" si="42"/>
        <v>0</v>
      </c>
      <c r="DE32" s="362">
        <f t="shared" si="42"/>
        <v>0</v>
      </c>
      <c r="DF32" s="362">
        <f t="shared" si="42"/>
        <v>0</v>
      </c>
      <c r="DG32" s="362">
        <f t="shared" si="42"/>
        <v>0</v>
      </c>
      <c r="DH32" s="354">
        <f t="shared" si="42"/>
        <v>0</v>
      </c>
      <c r="DI32" s="362">
        <f t="shared" si="42"/>
        <v>0</v>
      </c>
      <c r="DJ32" s="362">
        <f t="shared" si="42"/>
        <v>0</v>
      </c>
      <c r="DK32" s="223"/>
      <c r="DL32" s="362">
        <f t="shared" ref="DL32:DM32" si="43">SUM(DL17:DL31)</f>
        <v>0</v>
      </c>
      <c r="DM32" s="362">
        <f t="shared" si="43"/>
        <v>0</v>
      </c>
      <c r="DN32" s="104"/>
      <c r="DO32" s="103"/>
    </row>
    <row r="33" spans="1:119">
      <c r="A33" s="103"/>
      <c r="B33" s="103"/>
      <c r="C33" s="103"/>
      <c r="D33" s="103"/>
      <c r="E33" s="103"/>
      <c r="F33" s="103"/>
      <c r="G33" s="103"/>
      <c r="H33" s="103"/>
      <c r="I33" s="103"/>
      <c r="J33" s="99"/>
      <c r="K33" s="103"/>
      <c r="L33" s="103"/>
      <c r="M33" s="103"/>
      <c r="N33" s="103"/>
      <c r="O33" s="103"/>
      <c r="P33" s="103"/>
      <c r="Q33" s="103"/>
      <c r="R33" s="103"/>
      <c r="S33" s="103"/>
      <c r="T33" s="103"/>
      <c r="U33" s="103"/>
      <c r="V33" s="103"/>
      <c r="W33" s="103"/>
      <c r="X33" s="103"/>
      <c r="Y33" s="103"/>
      <c r="Z33" s="103"/>
      <c r="AA33" s="103"/>
      <c r="AB33" s="103"/>
      <c r="AJ33" s="365" t="str">
        <f>IF(ABS(AJ32-SUM(AC32:AE32,AG32:AH32))&lt;0.01,"OK","ERROR")</f>
        <v>ERROR</v>
      </c>
      <c r="AK33" s="104"/>
      <c r="AL33" s="104"/>
      <c r="AM33" s="104"/>
      <c r="AN33" s="104"/>
      <c r="AO33" s="104"/>
      <c r="AP33" s="104"/>
      <c r="AQ33" s="103"/>
      <c r="BC33" s="365" t="str">
        <f>IF(ABS(BC32-SUM(AV32:AX32,AZ32:BA32))&lt;0.01,"OK","ERROR")</f>
        <v>OK</v>
      </c>
      <c r="BD33" s="104"/>
      <c r="BE33" s="104"/>
      <c r="BF33" s="104"/>
      <c r="BG33" s="104"/>
      <c r="BH33" s="104"/>
      <c r="BI33" s="104"/>
      <c r="BJ33" s="103"/>
      <c r="BV33" s="365" t="str">
        <f>IF(ABS(BV32-SUM(BO32:BQ32,BS32:BT32))&lt;0.01,"OK","ERROR")</f>
        <v>OK</v>
      </c>
      <c r="BW33" s="104"/>
      <c r="BX33" s="104"/>
      <c r="BY33" s="104"/>
      <c r="BZ33" s="104"/>
      <c r="CA33" s="104"/>
      <c r="CB33" s="104"/>
      <c r="CC33" s="103"/>
      <c r="CO33" s="365" t="str">
        <f>IF(ABS(CO32-SUM(CH32:CJ32,CL32:CM32))&lt;0.01,"OK","ERROR")</f>
        <v>OK</v>
      </c>
      <c r="CP33" s="104"/>
      <c r="CQ33" s="104"/>
      <c r="CR33" s="104"/>
      <c r="CS33" s="104"/>
      <c r="CT33" s="104"/>
      <c r="CU33" s="104"/>
      <c r="CV33" s="103"/>
      <c r="DH33" s="365" t="str">
        <f>IF(ABS(DH32-SUM(DA32:DC32,DE32:DF32))&lt;0.01,"OK","ERROR")</f>
        <v>OK</v>
      </c>
      <c r="DI33" s="104"/>
      <c r="DJ33" s="104"/>
      <c r="DK33" s="104"/>
      <c r="DL33" s="104"/>
      <c r="DM33" s="104"/>
      <c r="DN33" s="104"/>
      <c r="DO33" s="103"/>
    </row>
    <row r="34" spans="1:119" ht="13.5" customHeight="1">
      <c r="A34" s="122" t="s">
        <v>662</v>
      </c>
      <c r="B34" s="120"/>
      <c r="C34" s="120"/>
      <c r="D34" s="120"/>
      <c r="E34" s="120"/>
      <c r="F34" s="120"/>
      <c r="G34" s="120"/>
      <c r="H34" s="120"/>
      <c r="I34" s="120"/>
      <c r="J34" s="121"/>
      <c r="K34" s="120"/>
      <c r="L34" s="120"/>
      <c r="M34" s="120"/>
      <c r="N34" s="120"/>
      <c r="O34" s="120"/>
    </row>
    <row r="35" spans="1:119">
      <c r="A35" s="103"/>
      <c r="B35" s="103"/>
      <c r="C35" s="103"/>
      <c r="D35" s="103"/>
      <c r="E35" s="103"/>
      <c r="F35" s="103"/>
      <c r="G35" s="103"/>
      <c r="H35" s="103"/>
      <c r="I35" s="103"/>
      <c r="J35" s="99"/>
      <c r="K35" s="104"/>
      <c r="L35" s="104"/>
      <c r="M35" s="104"/>
      <c r="N35" s="104"/>
      <c r="O35" s="104"/>
      <c r="P35" s="103"/>
      <c r="Q35" s="103"/>
      <c r="R35" s="103"/>
      <c r="S35" s="103"/>
      <c r="T35" s="103"/>
      <c r="U35" s="103"/>
      <c r="V35" s="103"/>
      <c r="W35" s="103"/>
      <c r="X35" s="103"/>
      <c r="Y35" s="103"/>
      <c r="Z35" s="103"/>
      <c r="AA35" s="103"/>
      <c r="AB35" s="103"/>
      <c r="AQ35" s="103"/>
    </row>
    <row r="36" spans="1:119" ht="14.5" outlineLevel="1">
      <c r="A36" s="366" t="str">
        <f>A17</f>
        <v>Coreso SA</v>
      </c>
      <c r="B36" s="103"/>
      <c r="C36" s="103"/>
      <c r="D36" s="103"/>
      <c r="E36" s="103"/>
      <c r="F36" s="103"/>
      <c r="G36" s="103"/>
      <c r="H36" s="103"/>
      <c r="I36" s="103"/>
      <c r="J36" s="99"/>
      <c r="K36" s="104"/>
      <c r="L36" s="104"/>
      <c r="M36" s="104"/>
      <c r="N36" s="104"/>
      <c r="O36" s="104"/>
      <c r="P36" s="103"/>
      <c r="Q36" s="103"/>
      <c r="R36" s="103"/>
      <c r="S36" s="103"/>
      <c r="T36" s="103"/>
      <c r="U36" s="103"/>
      <c r="V36" s="103"/>
      <c r="W36" s="103"/>
      <c r="X36" s="103"/>
      <c r="Y36" s="103"/>
      <c r="Z36" s="103"/>
      <c r="AA36" s="103"/>
      <c r="AB36" s="103"/>
      <c r="AC36" s="140"/>
      <c r="AQ36" s="103"/>
    </row>
    <row r="37" spans="1:119" outlineLevel="1">
      <c r="A37" s="103" t="s">
        <v>663</v>
      </c>
      <c r="B37" s="103" t="s">
        <v>664</v>
      </c>
      <c r="C37" s="103"/>
      <c r="D37" s="103"/>
      <c r="E37" s="103"/>
      <c r="F37" s="103"/>
      <c r="G37" s="103"/>
      <c r="H37" s="103"/>
      <c r="I37" s="103"/>
      <c r="J37" s="99" t="s">
        <v>238</v>
      </c>
      <c r="K37" s="359"/>
      <c r="L37" s="360"/>
      <c r="M37" s="360"/>
      <c r="N37" s="360"/>
      <c r="O37" s="360"/>
      <c r="P37" s="103"/>
      <c r="Q37" s="103"/>
      <c r="R37" s="103"/>
      <c r="S37" s="103"/>
      <c r="T37" s="103"/>
      <c r="U37" s="103"/>
      <c r="V37" s="103"/>
      <c r="W37" s="103"/>
      <c r="X37" s="103"/>
      <c r="Y37" s="103"/>
      <c r="Z37" s="103"/>
      <c r="AA37" s="103"/>
      <c r="AB37" s="103"/>
      <c r="AQ37" s="103"/>
    </row>
    <row r="38" spans="1:119" outlineLevel="1">
      <c r="A38" s="103" t="s">
        <v>663</v>
      </c>
      <c r="B38" s="103" t="s">
        <v>647</v>
      </c>
      <c r="C38" s="103"/>
      <c r="D38" s="103"/>
      <c r="E38" s="103"/>
      <c r="F38" s="103"/>
      <c r="G38" s="103"/>
      <c r="H38" s="103"/>
      <c r="I38" s="103"/>
      <c r="J38" s="99" t="s">
        <v>238</v>
      </c>
      <c r="K38" s="359"/>
      <c r="L38" s="360"/>
      <c r="M38" s="360"/>
      <c r="N38" s="360"/>
      <c r="O38" s="360"/>
      <c r="P38" s="103"/>
      <c r="Q38" s="103"/>
      <c r="R38" s="103"/>
      <c r="S38" s="103"/>
      <c r="T38" s="103"/>
      <c r="U38" s="103"/>
      <c r="V38" s="103"/>
      <c r="W38" s="103"/>
      <c r="X38" s="103"/>
      <c r="Y38" s="103"/>
      <c r="Z38" s="103"/>
      <c r="AA38" s="103"/>
      <c r="AB38" s="103"/>
      <c r="AQ38" s="103"/>
    </row>
    <row r="39" spans="1:119" outlineLevel="1">
      <c r="A39" s="103" t="s">
        <v>663</v>
      </c>
      <c r="B39" s="103" t="s">
        <v>665</v>
      </c>
      <c r="C39" s="103"/>
      <c r="D39" s="103"/>
      <c r="E39" s="103"/>
      <c r="F39" s="103"/>
      <c r="G39" s="103"/>
      <c r="H39" s="103"/>
      <c r="I39" s="103"/>
      <c r="J39" s="99" t="s">
        <v>226</v>
      </c>
      <c r="K39" s="367">
        <f t="shared" ref="K39:O39" si="44">IFERROR(K38/K37,0)</f>
        <v>0</v>
      </c>
      <c r="L39" s="368">
        <f t="shared" si="44"/>
        <v>0</v>
      </c>
      <c r="M39" s="368">
        <f t="shared" si="44"/>
        <v>0</v>
      </c>
      <c r="N39" s="368">
        <f t="shared" si="44"/>
        <v>0</v>
      </c>
      <c r="O39" s="368">
        <f t="shared" si="44"/>
        <v>0</v>
      </c>
      <c r="P39" s="103"/>
      <c r="Q39" s="103"/>
      <c r="R39" s="103"/>
      <c r="S39" s="103"/>
      <c r="T39" s="103"/>
      <c r="U39" s="103"/>
      <c r="V39" s="103"/>
      <c r="W39" s="103"/>
      <c r="X39" s="103"/>
      <c r="Y39" s="103"/>
      <c r="Z39" s="103"/>
      <c r="AA39" s="103"/>
      <c r="AB39" s="103"/>
      <c r="AQ39" s="103"/>
    </row>
    <row r="40" spans="1:119" outlineLevel="1">
      <c r="A40" s="103" t="s">
        <v>666</v>
      </c>
      <c r="B40" s="103" t="s">
        <v>647</v>
      </c>
      <c r="C40" s="103"/>
      <c r="D40" s="103"/>
      <c r="E40" s="103"/>
      <c r="F40" s="103"/>
      <c r="G40" s="103"/>
      <c r="H40" s="103"/>
      <c r="I40" s="103"/>
      <c r="J40" s="99" t="s">
        <v>238</v>
      </c>
      <c r="K40" s="359"/>
      <c r="L40" s="360"/>
      <c r="M40" s="360"/>
      <c r="N40" s="360"/>
      <c r="O40" s="360"/>
      <c r="P40" s="103"/>
      <c r="Q40" s="103"/>
      <c r="R40" s="103"/>
      <c r="S40" s="103"/>
      <c r="T40" s="103"/>
      <c r="U40" s="103"/>
      <c r="V40" s="103"/>
      <c r="W40" s="103"/>
      <c r="X40" s="103"/>
      <c r="Y40" s="103"/>
      <c r="Z40" s="103"/>
      <c r="AA40" s="103"/>
      <c r="AB40" s="103"/>
      <c r="AQ40" s="103"/>
    </row>
    <row r="41" spans="1:119" outlineLevel="1">
      <c r="A41" s="369" t="s">
        <v>667</v>
      </c>
      <c r="B41" s="103" t="s">
        <v>664</v>
      </c>
      <c r="C41" s="103"/>
      <c r="D41" s="103"/>
      <c r="E41" s="103"/>
      <c r="F41" s="103"/>
      <c r="G41" s="103"/>
      <c r="H41" s="103"/>
      <c r="I41" s="103"/>
      <c r="J41" s="99" t="s">
        <v>238</v>
      </c>
      <c r="K41" s="359"/>
      <c r="L41" s="360"/>
      <c r="M41" s="360"/>
      <c r="N41" s="360"/>
      <c r="O41" s="360"/>
      <c r="P41" s="103"/>
      <c r="Q41" s="103"/>
      <c r="R41" s="103"/>
      <c r="S41" s="103"/>
      <c r="T41" s="103"/>
      <c r="U41" s="103"/>
      <c r="V41" s="103"/>
      <c r="W41" s="103"/>
      <c r="X41" s="103"/>
      <c r="Y41" s="103"/>
      <c r="Z41" s="103"/>
      <c r="AA41" s="103"/>
      <c r="AB41" s="103"/>
      <c r="AQ41" s="103"/>
    </row>
    <row r="42" spans="1:119" outlineLevel="1">
      <c r="A42" s="370" t="str">
        <f>A41</f>
        <v>NGET</v>
      </c>
      <c r="B42" s="103" t="s">
        <v>647</v>
      </c>
      <c r="C42" s="103"/>
      <c r="D42" s="103"/>
      <c r="E42" s="103"/>
      <c r="F42" s="103"/>
      <c r="G42" s="103"/>
      <c r="H42" s="103"/>
      <c r="I42" s="103"/>
      <c r="J42" s="99" t="s">
        <v>238</v>
      </c>
      <c r="K42" s="359"/>
      <c r="L42" s="360"/>
      <c r="M42" s="360"/>
      <c r="N42" s="360"/>
      <c r="O42" s="360"/>
      <c r="P42" s="103"/>
      <c r="Q42" s="103"/>
      <c r="R42" s="103"/>
      <c r="S42" s="103"/>
      <c r="T42" s="103"/>
      <c r="U42" s="103"/>
      <c r="V42" s="103"/>
      <c r="W42" s="103"/>
      <c r="X42" s="103"/>
      <c r="Y42" s="103"/>
      <c r="Z42" s="103"/>
      <c r="AA42" s="103"/>
      <c r="AB42" s="103"/>
      <c r="AQ42" s="103"/>
    </row>
    <row r="43" spans="1:119" outlineLevel="1">
      <c r="A43" s="370" t="str">
        <f>A41</f>
        <v>NGET</v>
      </c>
      <c r="B43" s="103" t="s">
        <v>665</v>
      </c>
      <c r="C43" s="103"/>
      <c r="D43" s="103"/>
      <c r="E43" s="103"/>
      <c r="F43" s="103"/>
      <c r="G43" s="103"/>
      <c r="H43" s="103"/>
      <c r="I43" s="103"/>
      <c r="J43" s="99" t="s">
        <v>226</v>
      </c>
      <c r="K43" s="367">
        <f t="shared" ref="K43:O43" si="45">IFERROR(K42/K41,0)</f>
        <v>0</v>
      </c>
      <c r="L43" s="368">
        <f t="shared" si="45"/>
        <v>0</v>
      </c>
      <c r="M43" s="368">
        <f t="shared" si="45"/>
        <v>0</v>
      </c>
      <c r="N43" s="368">
        <f t="shared" si="45"/>
        <v>0</v>
      </c>
      <c r="O43" s="368">
        <f t="shared" si="45"/>
        <v>0</v>
      </c>
      <c r="P43" s="103"/>
      <c r="Q43" s="103"/>
      <c r="R43" s="103"/>
      <c r="S43" s="103"/>
      <c r="T43" s="103"/>
      <c r="U43" s="103"/>
      <c r="V43" s="103"/>
      <c r="W43" s="103"/>
      <c r="X43" s="103"/>
      <c r="Y43" s="103"/>
      <c r="Z43" s="103"/>
      <c r="AA43" s="103"/>
      <c r="AB43" s="103"/>
      <c r="AQ43" s="103"/>
    </row>
    <row r="44" spans="1:119" outlineLevel="1">
      <c r="A44" s="369" t="s">
        <v>668</v>
      </c>
      <c r="B44" s="103" t="s">
        <v>664</v>
      </c>
      <c r="C44" s="103"/>
      <c r="D44" s="103"/>
      <c r="E44" s="103"/>
      <c r="F44" s="103"/>
      <c r="G44" s="103"/>
      <c r="H44" s="103"/>
      <c r="I44" s="103"/>
      <c r="J44" s="99" t="s">
        <v>238</v>
      </c>
      <c r="K44" s="359"/>
      <c r="L44" s="360"/>
      <c r="M44" s="360"/>
      <c r="N44" s="360"/>
      <c r="O44" s="360"/>
      <c r="P44" s="103"/>
      <c r="Q44" s="103"/>
      <c r="R44" s="103"/>
      <c r="S44" s="103"/>
      <c r="T44" s="103"/>
      <c r="U44" s="103"/>
      <c r="V44" s="103"/>
      <c r="W44" s="103"/>
      <c r="X44" s="103"/>
      <c r="Y44" s="103"/>
      <c r="Z44" s="103"/>
      <c r="AA44" s="103"/>
      <c r="AB44" s="103"/>
      <c r="AQ44" s="103"/>
    </row>
    <row r="45" spans="1:119" outlineLevel="1">
      <c r="A45" s="370" t="str">
        <f>A44</f>
        <v>NGG</v>
      </c>
      <c r="B45" s="103" t="s">
        <v>647</v>
      </c>
      <c r="C45" s="103"/>
      <c r="D45" s="103"/>
      <c r="E45" s="103"/>
      <c r="F45" s="103"/>
      <c r="G45" s="103"/>
      <c r="H45" s="103"/>
      <c r="I45" s="103"/>
      <c r="J45" s="99" t="s">
        <v>238</v>
      </c>
      <c r="K45" s="359"/>
      <c r="L45" s="360"/>
      <c r="M45" s="360"/>
      <c r="N45" s="360"/>
      <c r="O45" s="360"/>
      <c r="P45" s="103"/>
      <c r="Q45" s="103"/>
      <c r="R45" s="103"/>
      <c r="S45" s="103"/>
      <c r="T45" s="103"/>
      <c r="U45" s="103"/>
      <c r="V45" s="103"/>
      <c r="W45" s="103"/>
      <c r="X45" s="103"/>
      <c r="Y45" s="103"/>
      <c r="Z45" s="103"/>
      <c r="AA45" s="103"/>
      <c r="AB45" s="103"/>
      <c r="AQ45" s="103"/>
    </row>
    <row r="46" spans="1:119" outlineLevel="1">
      <c r="A46" s="370" t="str">
        <f>A44</f>
        <v>NGG</v>
      </c>
      <c r="B46" s="103" t="s">
        <v>665</v>
      </c>
      <c r="C46" s="103"/>
      <c r="D46" s="103"/>
      <c r="E46" s="103"/>
      <c r="F46" s="103"/>
      <c r="G46" s="103"/>
      <c r="H46" s="103"/>
      <c r="I46" s="103"/>
      <c r="J46" s="99" t="s">
        <v>226</v>
      </c>
      <c r="K46" s="367">
        <f t="shared" ref="K46:O46" si="46">IFERROR(K45/K44,0)</f>
        <v>0</v>
      </c>
      <c r="L46" s="368">
        <f t="shared" si="46"/>
        <v>0</v>
      </c>
      <c r="M46" s="368">
        <f t="shared" si="46"/>
        <v>0</v>
      </c>
      <c r="N46" s="368">
        <f t="shared" si="46"/>
        <v>0</v>
      </c>
      <c r="O46" s="368">
        <f t="shared" si="46"/>
        <v>0</v>
      </c>
      <c r="P46" s="103"/>
      <c r="Q46" s="103"/>
      <c r="R46" s="103"/>
      <c r="S46" s="103"/>
      <c r="T46" s="103"/>
      <c r="U46" s="103"/>
      <c r="V46" s="103"/>
      <c r="W46" s="103"/>
      <c r="X46" s="103"/>
      <c r="Y46" s="103"/>
      <c r="Z46" s="103"/>
      <c r="AA46" s="103"/>
      <c r="AB46" s="103"/>
      <c r="AQ46" s="103"/>
    </row>
    <row r="47" spans="1:119" outlineLevel="1">
      <c r="A47" s="369" t="s">
        <v>669</v>
      </c>
      <c r="B47" s="103" t="s">
        <v>664</v>
      </c>
      <c r="C47" s="103"/>
      <c r="D47" s="103"/>
      <c r="E47" s="103"/>
      <c r="F47" s="103"/>
      <c r="G47" s="103"/>
      <c r="H47" s="103"/>
      <c r="I47" s="103"/>
      <c r="J47" s="99" t="s">
        <v>238</v>
      </c>
      <c r="K47" s="359"/>
      <c r="L47" s="360"/>
      <c r="M47" s="360"/>
      <c r="N47" s="360"/>
      <c r="O47" s="360"/>
      <c r="P47" s="103"/>
      <c r="Q47" s="103"/>
      <c r="R47" s="103"/>
      <c r="S47" s="103"/>
      <c r="T47" s="103"/>
      <c r="U47" s="103"/>
      <c r="V47" s="103"/>
      <c r="W47" s="103"/>
      <c r="X47" s="103"/>
      <c r="Y47" s="103"/>
      <c r="Z47" s="103"/>
      <c r="AA47" s="103"/>
      <c r="AB47" s="103"/>
      <c r="AQ47" s="103"/>
    </row>
    <row r="48" spans="1:119" outlineLevel="1">
      <c r="A48" s="370" t="str">
        <f>A47</f>
        <v>Other National Grid Group Companies</v>
      </c>
      <c r="B48" s="103" t="s">
        <v>647</v>
      </c>
      <c r="C48" s="103"/>
      <c r="D48" s="103"/>
      <c r="E48" s="103"/>
      <c r="F48" s="103"/>
      <c r="G48" s="103"/>
      <c r="H48" s="103"/>
      <c r="I48" s="103"/>
      <c r="J48" s="99" t="s">
        <v>238</v>
      </c>
      <c r="K48" s="359"/>
      <c r="L48" s="360"/>
      <c r="M48" s="360"/>
      <c r="N48" s="360"/>
      <c r="O48" s="360"/>
      <c r="P48" s="103"/>
      <c r="Q48" s="103"/>
      <c r="R48" s="103"/>
      <c r="S48" s="103"/>
      <c r="T48" s="103"/>
      <c r="U48" s="103"/>
      <c r="V48" s="103"/>
      <c r="W48" s="103"/>
      <c r="X48" s="103"/>
      <c r="Y48" s="103"/>
      <c r="Z48" s="103"/>
      <c r="AA48" s="103"/>
      <c r="AB48" s="103"/>
      <c r="AQ48" s="103"/>
    </row>
    <row r="49" spans="1:118" outlineLevel="1">
      <c r="A49" s="370" t="str">
        <f>A47</f>
        <v>Other National Grid Group Companies</v>
      </c>
      <c r="B49" s="103" t="s">
        <v>665</v>
      </c>
      <c r="C49" s="103"/>
      <c r="D49" s="103"/>
      <c r="E49" s="103"/>
      <c r="F49" s="103"/>
      <c r="G49" s="103"/>
      <c r="H49" s="103"/>
      <c r="I49" s="103"/>
      <c r="J49" s="99" t="s">
        <v>226</v>
      </c>
      <c r="K49" s="367">
        <f t="shared" ref="K49:O49" si="47">IFERROR(K48/K47,0)</f>
        <v>0</v>
      </c>
      <c r="L49" s="368">
        <f t="shared" si="47"/>
        <v>0</v>
      </c>
      <c r="M49" s="368">
        <f t="shared" si="47"/>
        <v>0</v>
      </c>
      <c r="N49" s="368">
        <f t="shared" si="47"/>
        <v>0</v>
      </c>
      <c r="O49" s="368">
        <f t="shared" si="47"/>
        <v>0</v>
      </c>
      <c r="P49" s="103"/>
      <c r="Q49" s="103"/>
      <c r="R49" s="103"/>
      <c r="S49" s="103"/>
      <c r="T49" s="103"/>
      <c r="U49" s="103"/>
      <c r="V49" s="103"/>
      <c r="W49" s="103"/>
      <c r="X49" s="103"/>
      <c r="Y49" s="103"/>
      <c r="Z49" s="103"/>
      <c r="AA49" s="103"/>
      <c r="AB49" s="103"/>
      <c r="AQ49" s="103"/>
    </row>
    <row r="50" spans="1:118" outlineLevel="1">
      <c r="A50" s="369" t="s">
        <v>670</v>
      </c>
      <c r="B50" s="103" t="s">
        <v>664</v>
      </c>
      <c r="C50" s="103"/>
      <c r="D50" s="103"/>
      <c r="E50" s="103"/>
      <c r="F50" s="103"/>
      <c r="G50" s="103"/>
      <c r="H50" s="103"/>
      <c r="I50" s="103"/>
      <c r="J50" s="99" t="s">
        <v>238</v>
      </c>
      <c r="K50" s="359"/>
      <c r="L50" s="360"/>
      <c r="M50" s="360"/>
      <c r="N50" s="360"/>
      <c r="O50" s="360"/>
      <c r="P50" s="103"/>
      <c r="Q50" s="103"/>
      <c r="R50" s="103"/>
      <c r="S50" s="103"/>
      <c r="T50" s="103"/>
      <c r="U50" s="103"/>
      <c r="V50" s="103"/>
      <c r="W50" s="103"/>
      <c r="X50" s="103"/>
      <c r="Y50" s="103"/>
      <c r="Z50" s="103"/>
      <c r="AA50" s="103"/>
      <c r="AB50" s="103"/>
      <c r="AQ50" s="103"/>
    </row>
    <row r="51" spans="1:118" outlineLevel="1">
      <c r="A51" s="370" t="str">
        <f>A50</f>
        <v>[ESO Affiliate or Related Undertaking that do not trade / transact with the ESO 4]</v>
      </c>
      <c r="B51" s="103" t="s">
        <v>647</v>
      </c>
      <c r="C51" s="103"/>
      <c r="D51" s="103"/>
      <c r="E51" s="103"/>
      <c r="F51" s="103"/>
      <c r="G51" s="103"/>
      <c r="H51" s="103"/>
      <c r="I51" s="103"/>
      <c r="J51" s="99" t="s">
        <v>238</v>
      </c>
      <c r="K51" s="359"/>
      <c r="L51" s="360"/>
      <c r="M51" s="360"/>
      <c r="N51" s="360"/>
      <c r="O51" s="360"/>
      <c r="P51" s="103"/>
      <c r="Q51" s="103"/>
      <c r="R51" s="103"/>
      <c r="S51" s="103"/>
      <c r="T51" s="103"/>
      <c r="U51" s="103"/>
      <c r="V51" s="103"/>
      <c r="W51" s="103"/>
      <c r="X51" s="103"/>
      <c r="Y51" s="103"/>
      <c r="Z51" s="103"/>
      <c r="AA51" s="103"/>
      <c r="AB51" s="103"/>
      <c r="AQ51" s="103"/>
    </row>
    <row r="52" spans="1:118" outlineLevel="1">
      <c r="A52" s="370" t="str">
        <f>A50</f>
        <v>[ESO Affiliate or Related Undertaking that do not trade / transact with the ESO 4]</v>
      </c>
      <c r="B52" s="103" t="s">
        <v>665</v>
      </c>
      <c r="C52" s="103"/>
      <c r="D52" s="103"/>
      <c r="E52" s="103"/>
      <c r="F52" s="103"/>
      <c r="G52" s="103"/>
      <c r="H52" s="103"/>
      <c r="I52" s="103"/>
      <c r="J52" s="99" t="s">
        <v>226</v>
      </c>
      <c r="K52" s="367">
        <f t="shared" ref="K52:O52" si="48">IFERROR(K51/K50,0)</f>
        <v>0</v>
      </c>
      <c r="L52" s="368">
        <f t="shared" si="48"/>
        <v>0</v>
      </c>
      <c r="M52" s="368">
        <f t="shared" si="48"/>
        <v>0</v>
      </c>
      <c r="N52" s="368">
        <f t="shared" si="48"/>
        <v>0</v>
      </c>
      <c r="O52" s="368">
        <f t="shared" si="48"/>
        <v>0</v>
      </c>
      <c r="P52" s="103"/>
      <c r="Q52" s="103"/>
      <c r="R52" s="103"/>
      <c r="S52" s="103"/>
      <c r="T52" s="103"/>
      <c r="U52" s="103"/>
      <c r="V52" s="103"/>
      <c r="W52" s="103"/>
      <c r="X52" s="103"/>
      <c r="Y52" s="103"/>
      <c r="Z52" s="103"/>
      <c r="AA52" s="103"/>
      <c r="AB52" s="103"/>
      <c r="AQ52" s="103"/>
    </row>
    <row r="53" spans="1:118" outlineLevel="1">
      <c r="A53" s="369" t="s">
        <v>671</v>
      </c>
      <c r="B53" s="103" t="s">
        <v>664</v>
      </c>
      <c r="C53" s="103"/>
      <c r="D53" s="103"/>
      <c r="E53" s="103"/>
      <c r="F53" s="103"/>
      <c r="G53" s="103"/>
      <c r="H53" s="103"/>
      <c r="I53" s="103"/>
      <c r="J53" s="99" t="s">
        <v>238</v>
      </c>
      <c r="K53" s="359"/>
      <c r="L53" s="360"/>
      <c r="M53" s="360"/>
      <c r="N53" s="360"/>
      <c r="O53" s="360"/>
      <c r="P53" s="103"/>
      <c r="Q53" s="103"/>
      <c r="R53" s="103"/>
      <c r="S53" s="103"/>
      <c r="T53" s="103"/>
      <c r="U53" s="103"/>
      <c r="V53" s="103"/>
      <c r="W53" s="103"/>
      <c r="X53" s="103"/>
      <c r="Y53" s="103"/>
      <c r="Z53" s="103"/>
      <c r="AA53" s="103"/>
      <c r="AB53" s="103"/>
      <c r="AQ53" s="103"/>
    </row>
    <row r="54" spans="1:118" outlineLevel="1">
      <c r="A54" s="370" t="str">
        <f>A53</f>
        <v>[ESO Affiliate or Related Undertaking that do not trade / transact with the ESO 5]</v>
      </c>
      <c r="B54" s="103" t="s">
        <v>647</v>
      </c>
      <c r="C54" s="103"/>
      <c r="D54" s="103"/>
      <c r="E54" s="103"/>
      <c r="F54" s="103"/>
      <c r="G54" s="103"/>
      <c r="H54" s="103"/>
      <c r="I54" s="103"/>
      <c r="J54" s="99" t="s">
        <v>238</v>
      </c>
      <c r="K54" s="359"/>
      <c r="L54" s="360"/>
      <c r="M54" s="360"/>
      <c r="N54" s="360"/>
      <c r="O54" s="360"/>
      <c r="P54" s="103"/>
      <c r="Q54" s="103"/>
      <c r="R54" s="103"/>
      <c r="S54" s="103"/>
      <c r="T54" s="103"/>
      <c r="U54" s="103"/>
      <c r="V54" s="103"/>
      <c r="W54" s="103"/>
      <c r="X54" s="103"/>
      <c r="Y54" s="103"/>
      <c r="Z54" s="103"/>
      <c r="AA54" s="103"/>
      <c r="AB54" s="103"/>
      <c r="AQ54" s="103"/>
    </row>
    <row r="55" spans="1:118" outlineLevel="1">
      <c r="A55" s="370" t="str">
        <f>A53</f>
        <v>[ESO Affiliate or Related Undertaking that do not trade / transact with the ESO 5]</v>
      </c>
      <c r="B55" s="103" t="s">
        <v>665</v>
      </c>
      <c r="C55" s="103"/>
      <c r="D55" s="103"/>
      <c r="E55" s="103"/>
      <c r="F55" s="103"/>
      <c r="G55" s="103"/>
      <c r="H55" s="103"/>
      <c r="I55" s="103"/>
      <c r="J55" s="99" t="s">
        <v>226</v>
      </c>
      <c r="K55" s="367">
        <f t="shared" ref="K55:O55" si="49">IFERROR(K54/K53,0)</f>
        <v>0</v>
      </c>
      <c r="L55" s="368">
        <f t="shared" si="49"/>
        <v>0</v>
      </c>
      <c r="M55" s="368">
        <f t="shared" si="49"/>
        <v>0</v>
      </c>
      <c r="N55" s="368">
        <f t="shared" si="49"/>
        <v>0</v>
      </c>
      <c r="O55" s="368">
        <f t="shared" si="49"/>
        <v>0</v>
      </c>
      <c r="P55" s="103"/>
      <c r="Q55" s="103"/>
      <c r="R55" s="103"/>
      <c r="S55" s="103"/>
      <c r="T55" s="103"/>
      <c r="U55" s="103"/>
      <c r="V55" s="103"/>
      <c r="W55" s="103"/>
      <c r="X55" s="103"/>
      <c r="Y55" s="103"/>
      <c r="Z55" s="103"/>
      <c r="AA55" s="103"/>
      <c r="AB55" s="103"/>
      <c r="AQ55" s="103"/>
    </row>
    <row r="56" spans="1:118" outlineLevel="1">
      <c r="A56" s="369" t="s">
        <v>672</v>
      </c>
      <c r="B56" s="103" t="s">
        <v>664</v>
      </c>
      <c r="C56" s="103"/>
      <c r="D56" s="103"/>
      <c r="E56" s="103"/>
      <c r="F56" s="103"/>
      <c r="G56" s="103"/>
      <c r="H56" s="103"/>
      <c r="I56" s="103"/>
      <c r="J56" s="99" t="s">
        <v>238</v>
      </c>
      <c r="K56" s="359"/>
      <c r="L56" s="360"/>
      <c r="M56" s="360"/>
      <c r="N56" s="360"/>
      <c r="O56" s="360"/>
      <c r="P56" s="103"/>
      <c r="Q56" s="103"/>
      <c r="R56" s="103"/>
      <c r="S56" s="103"/>
      <c r="T56" s="103"/>
      <c r="U56" s="103"/>
      <c r="V56" s="103"/>
      <c r="W56" s="103"/>
      <c r="X56" s="103"/>
      <c r="Y56" s="103"/>
      <c r="Z56" s="103"/>
      <c r="AA56" s="103"/>
      <c r="AB56" s="103"/>
      <c r="AQ56" s="103"/>
    </row>
    <row r="57" spans="1:118" outlineLevel="1">
      <c r="A57" s="370" t="str">
        <f>A56</f>
        <v>[ESO Affiliate or Related Undertaking that do not trade / transact with the ESO 6]</v>
      </c>
      <c r="B57" s="103" t="s">
        <v>647</v>
      </c>
      <c r="C57" s="103"/>
      <c r="D57" s="103"/>
      <c r="E57" s="103"/>
      <c r="F57" s="103"/>
      <c r="G57" s="103"/>
      <c r="H57" s="103"/>
      <c r="I57" s="103"/>
      <c r="J57" s="99" t="s">
        <v>238</v>
      </c>
      <c r="K57" s="359"/>
      <c r="L57" s="360"/>
      <c r="M57" s="360"/>
      <c r="N57" s="360"/>
      <c r="O57" s="360"/>
      <c r="P57" s="103"/>
      <c r="Q57" s="103"/>
      <c r="R57" s="103"/>
      <c r="S57" s="103"/>
      <c r="T57" s="103"/>
      <c r="U57" s="103"/>
      <c r="V57" s="103"/>
      <c r="W57" s="103"/>
      <c r="X57" s="103"/>
      <c r="Y57" s="103"/>
      <c r="Z57" s="103"/>
      <c r="AA57" s="103"/>
      <c r="AB57" s="103"/>
      <c r="AC57" s="103"/>
      <c r="AD57" s="104"/>
      <c r="AE57" s="104"/>
      <c r="AF57" s="104"/>
      <c r="AG57" s="104"/>
      <c r="AH57" s="104"/>
      <c r="AI57" s="104"/>
      <c r="AJ57" s="104"/>
      <c r="AK57" s="104"/>
      <c r="AL57" s="104"/>
      <c r="AM57" s="104"/>
      <c r="AN57" s="104"/>
      <c r="AO57" s="104"/>
      <c r="AP57" s="104"/>
      <c r="AQ57" s="103"/>
      <c r="AV57" s="103"/>
      <c r="AW57" s="104"/>
      <c r="AX57" s="104"/>
      <c r="AY57" s="104"/>
      <c r="AZ57" s="104"/>
      <c r="BA57" s="104"/>
      <c r="BB57" s="104"/>
      <c r="BC57" s="104"/>
      <c r="BD57" s="104"/>
      <c r="BE57" s="104"/>
      <c r="BF57" s="104"/>
      <c r="BG57" s="104"/>
      <c r="BH57" s="104"/>
      <c r="BI57" s="104"/>
      <c r="BO57" s="103"/>
      <c r="BP57" s="104"/>
      <c r="BQ57" s="104"/>
      <c r="BR57" s="104"/>
      <c r="BS57" s="104"/>
      <c r="BT57" s="104"/>
      <c r="BU57" s="104"/>
      <c r="BV57" s="104"/>
      <c r="BW57" s="104"/>
      <c r="BX57" s="104"/>
      <c r="BY57" s="104"/>
      <c r="BZ57" s="104"/>
      <c r="CA57" s="104"/>
      <c r="CB57" s="104"/>
      <c r="CH57" s="103"/>
      <c r="CI57" s="104"/>
      <c r="CJ57" s="104"/>
      <c r="CK57" s="104"/>
      <c r="CL57" s="104"/>
      <c r="CM57" s="104"/>
      <c r="CN57" s="104"/>
      <c r="CO57" s="104"/>
      <c r="CP57" s="104"/>
      <c r="CQ57" s="104"/>
      <c r="CR57" s="104"/>
      <c r="CS57" s="104"/>
      <c r="CT57" s="104"/>
      <c r="CU57" s="104"/>
      <c r="DA57" s="103"/>
      <c r="DB57" s="104"/>
      <c r="DC57" s="104"/>
      <c r="DD57" s="104"/>
      <c r="DE57" s="104"/>
      <c r="DF57" s="104"/>
      <c r="DG57" s="104"/>
      <c r="DH57" s="104"/>
      <c r="DI57" s="104"/>
      <c r="DJ57" s="104"/>
      <c r="DK57" s="104"/>
      <c r="DL57" s="104"/>
      <c r="DM57" s="104"/>
      <c r="DN57" s="104"/>
    </row>
    <row r="58" spans="1:118" outlineLevel="1">
      <c r="A58" s="370" t="str">
        <f>A56</f>
        <v>[ESO Affiliate or Related Undertaking that do not trade / transact with the ESO 6]</v>
      </c>
      <c r="B58" s="103" t="s">
        <v>665</v>
      </c>
      <c r="C58" s="103"/>
      <c r="D58" s="103"/>
      <c r="E58" s="103"/>
      <c r="F58" s="103"/>
      <c r="G58" s="103"/>
      <c r="H58" s="103"/>
      <c r="I58" s="103"/>
      <c r="J58" s="99" t="s">
        <v>226</v>
      </c>
      <c r="K58" s="367">
        <f t="shared" ref="K58:O58" si="50">IFERROR(K57/K56,0)</f>
        <v>0</v>
      </c>
      <c r="L58" s="368">
        <f t="shared" si="50"/>
        <v>0</v>
      </c>
      <c r="M58" s="368">
        <f t="shared" si="50"/>
        <v>0</v>
      </c>
      <c r="N58" s="368">
        <f t="shared" si="50"/>
        <v>0</v>
      </c>
      <c r="O58" s="368">
        <f t="shared" si="50"/>
        <v>0</v>
      </c>
      <c r="P58" s="103"/>
      <c r="Q58" s="103"/>
      <c r="R58" s="103"/>
      <c r="S58" s="103"/>
      <c r="T58" s="103"/>
      <c r="U58" s="103"/>
      <c r="V58" s="103"/>
      <c r="W58" s="103"/>
      <c r="X58" s="103"/>
      <c r="Y58" s="103"/>
      <c r="Z58" s="103"/>
      <c r="AA58" s="103"/>
      <c r="AB58" s="103"/>
      <c r="AC58" s="103"/>
      <c r="AD58" s="104"/>
      <c r="AE58" s="104"/>
      <c r="AF58" s="104"/>
      <c r="AG58" s="104"/>
      <c r="AH58" s="104"/>
      <c r="AI58" s="104"/>
      <c r="AJ58" s="104"/>
      <c r="AK58" s="104"/>
      <c r="AL58" s="104"/>
      <c r="AM58" s="104"/>
      <c r="AN58" s="104"/>
      <c r="AO58" s="104"/>
      <c r="AP58" s="104"/>
      <c r="AQ58" s="103"/>
      <c r="AV58" s="103"/>
      <c r="AW58" s="104"/>
      <c r="AX58" s="104"/>
      <c r="AY58" s="104"/>
      <c r="AZ58" s="104"/>
      <c r="BA58" s="104"/>
      <c r="BB58" s="104"/>
      <c r="BC58" s="104"/>
      <c r="BD58" s="104"/>
      <c r="BE58" s="104"/>
      <c r="BF58" s="104"/>
      <c r="BG58" s="104"/>
      <c r="BH58" s="104"/>
      <c r="BI58" s="104"/>
      <c r="BO58" s="103"/>
      <c r="BP58" s="104"/>
      <c r="BQ58" s="104"/>
      <c r="BR58" s="104"/>
      <c r="BS58" s="104"/>
      <c r="BT58" s="104"/>
      <c r="BU58" s="104"/>
      <c r="BV58" s="104"/>
      <c r="BW58" s="104"/>
      <c r="BX58" s="104"/>
      <c r="BY58" s="104"/>
      <c r="BZ58" s="104"/>
      <c r="CA58" s="104"/>
      <c r="CB58" s="104"/>
      <c r="CH58" s="103"/>
      <c r="CI58" s="104"/>
      <c r="CJ58" s="104"/>
      <c r="CK58" s="104"/>
      <c r="CL58" s="104"/>
      <c r="CM58" s="104"/>
      <c r="CN58" s="104"/>
      <c r="CO58" s="104"/>
      <c r="CP58" s="104"/>
      <c r="CQ58" s="104"/>
      <c r="CR58" s="104"/>
      <c r="CS58" s="104"/>
      <c r="CT58" s="104"/>
      <c r="CU58" s="104"/>
      <c r="DA58" s="103"/>
      <c r="DB58" s="104"/>
      <c r="DC58" s="104"/>
      <c r="DD58" s="104"/>
      <c r="DE58" s="104"/>
      <c r="DF58" s="104"/>
      <c r="DG58" s="104"/>
      <c r="DH58" s="104"/>
      <c r="DI58" s="104"/>
      <c r="DJ58" s="104"/>
      <c r="DK58" s="104"/>
      <c r="DL58" s="104"/>
      <c r="DM58" s="104"/>
      <c r="DN58" s="104"/>
    </row>
    <row r="59" spans="1:118" outlineLevel="1">
      <c r="A59" s="103" t="s">
        <v>673</v>
      </c>
      <c r="B59" s="103" t="s">
        <v>664</v>
      </c>
      <c r="C59" s="103"/>
      <c r="D59" s="103"/>
      <c r="E59" s="103"/>
      <c r="F59" s="103"/>
      <c r="G59" s="103"/>
      <c r="H59" s="103"/>
      <c r="I59" s="103"/>
      <c r="J59" s="99" t="s">
        <v>238</v>
      </c>
      <c r="K59" s="359"/>
      <c r="L59" s="359"/>
      <c r="M59" s="359"/>
      <c r="N59" s="359"/>
      <c r="O59" s="359"/>
      <c r="P59" s="103"/>
      <c r="Q59" s="103"/>
      <c r="R59" s="103"/>
      <c r="S59" s="103"/>
      <c r="T59" s="103"/>
      <c r="U59" s="103"/>
      <c r="V59" s="103"/>
      <c r="W59" s="103"/>
      <c r="X59" s="103"/>
      <c r="Y59" s="103"/>
      <c r="Z59" s="103"/>
      <c r="AA59" s="103"/>
      <c r="AB59" s="103"/>
    </row>
    <row r="60" spans="1:118" outlineLevel="1">
      <c r="A60" s="103" t="s">
        <v>673</v>
      </c>
      <c r="B60" s="103" t="s">
        <v>647</v>
      </c>
      <c r="C60" s="103"/>
      <c r="D60" s="103"/>
      <c r="E60" s="103"/>
      <c r="F60" s="103"/>
      <c r="G60" s="103"/>
      <c r="H60" s="103"/>
      <c r="I60" s="103"/>
      <c r="J60" s="99" t="s">
        <v>238</v>
      </c>
      <c r="K60" s="359"/>
      <c r="L60" s="359"/>
      <c r="M60" s="359"/>
      <c r="N60" s="359"/>
      <c r="O60" s="359"/>
      <c r="P60" s="103"/>
      <c r="Q60" s="103"/>
      <c r="R60" s="103"/>
      <c r="S60" s="103"/>
      <c r="T60" s="103"/>
      <c r="U60" s="103"/>
      <c r="V60" s="103"/>
      <c r="W60" s="103"/>
      <c r="X60" s="103"/>
      <c r="Y60" s="103"/>
      <c r="Z60" s="103"/>
      <c r="AA60" s="103"/>
      <c r="AB60" s="103"/>
    </row>
    <row r="61" spans="1:118" outlineLevel="1">
      <c r="A61" s="103" t="s">
        <v>673</v>
      </c>
      <c r="B61" s="103" t="s">
        <v>665</v>
      </c>
      <c r="C61" s="103"/>
      <c r="D61" s="103"/>
      <c r="E61" s="103"/>
      <c r="F61" s="103"/>
      <c r="G61" s="103"/>
      <c r="H61" s="103"/>
      <c r="I61" s="103"/>
      <c r="J61" s="99" t="s">
        <v>226</v>
      </c>
      <c r="K61" s="367">
        <f t="shared" ref="K61:O61" si="51">IFERROR(K60/K59,0)</f>
        <v>0</v>
      </c>
      <c r="L61" s="368">
        <f t="shared" si="51"/>
        <v>0</v>
      </c>
      <c r="M61" s="368">
        <f t="shared" si="51"/>
        <v>0</v>
      </c>
      <c r="N61" s="368">
        <f t="shared" si="51"/>
        <v>0</v>
      </c>
      <c r="O61" s="368">
        <f t="shared" si="51"/>
        <v>0</v>
      </c>
      <c r="P61" s="103"/>
      <c r="Q61" s="103"/>
      <c r="R61" s="103"/>
      <c r="S61" s="103"/>
      <c r="T61" s="103"/>
      <c r="U61" s="103"/>
      <c r="V61" s="103"/>
      <c r="W61" s="103"/>
      <c r="X61" s="103"/>
      <c r="Y61" s="103"/>
      <c r="Z61" s="103"/>
      <c r="AA61" s="103"/>
      <c r="AB61" s="103"/>
    </row>
    <row r="62" spans="1:118" outlineLevel="1">
      <c r="A62" s="103" t="s">
        <v>674</v>
      </c>
      <c r="B62" s="103"/>
      <c r="C62" s="103"/>
      <c r="D62" s="103"/>
      <c r="E62" s="103"/>
      <c r="F62" s="103"/>
      <c r="G62" s="103"/>
      <c r="H62" s="103"/>
      <c r="I62" s="103"/>
      <c r="J62" s="99"/>
      <c r="K62" s="371">
        <f t="shared" ref="K62:O62" si="52">IF(K37&gt;0,IF(K59&gt;=0.75*SUM(K37,K41,K44,K47,K50,K53,K56,K59),"Allowed", "Disallowed"),0)</f>
        <v>0</v>
      </c>
      <c r="L62" s="371">
        <f t="shared" si="52"/>
        <v>0</v>
      </c>
      <c r="M62" s="371">
        <f t="shared" si="52"/>
        <v>0</v>
      </c>
      <c r="N62" s="371">
        <f t="shared" si="52"/>
        <v>0</v>
      </c>
      <c r="O62" s="371">
        <f t="shared" si="52"/>
        <v>0</v>
      </c>
      <c r="P62" s="103"/>
      <c r="Q62" s="103"/>
      <c r="R62" s="103"/>
      <c r="S62" s="103"/>
      <c r="T62" s="103"/>
      <c r="U62" s="103"/>
      <c r="V62" s="103"/>
      <c r="W62" s="103"/>
      <c r="X62" s="103"/>
      <c r="Y62" s="103"/>
      <c r="Z62" s="103"/>
      <c r="AA62" s="103"/>
      <c r="AB62" s="103"/>
    </row>
    <row r="63" spans="1:118">
      <c r="A63" s="103"/>
      <c r="B63" s="103"/>
      <c r="C63" s="103"/>
      <c r="D63" s="103"/>
      <c r="E63" s="103"/>
      <c r="F63" s="103"/>
      <c r="G63" s="103"/>
      <c r="H63" s="103"/>
      <c r="I63" s="103"/>
      <c r="J63" s="99"/>
      <c r="K63" s="104"/>
      <c r="L63" s="104"/>
      <c r="M63" s="104"/>
      <c r="N63" s="104"/>
      <c r="O63" s="104"/>
      <c r="P63" s="103"/>
      <c r="Q63" s="103"/>
      <c r="R63" s="103"/>
      <c r="S63" s="103"/>
      <c r="T63" s="103"/>
      <c r="U63" s="103"/>
      <c r="V63" s="103"/>
      <c r="W63" s="103"/>
      <c r="X63" s="103"/>
      <c r="Y63" s="103"/>
      <c r="Z63" s="103"/>
      <c r="AA63" s="103"/>
      <c r="AB63" s="103"/>
    </row>
    <row r="64" spans="1:118" outlineLevel="1">
      <c r="A64" s="372" t="str">
        <f>A18</f>
        <v>[Related Party 2]</v>
      </c>
      <c r="B64" s="103"/>
      <c r="C64" s="103"/>
      <c r="D64" s="103"/>
      <c r="E64" s="103"/>
      <c r="F64" s="103"/>
      <c r="G64" s="103"/>
      <c r="H64" s="103"/>
      <c r="I64" s="103"/>
      <c r="J64" s="99"/>
      <c r="K64" s="104"/>
      <c r="L64" s="104"/>
      <c r="M64" s="104"/>
      <c r="N64" s="104"/>
      <c r="O64" s="104"/>
      <c r="P64" s="103"/>
      <c r="Q64" s="103"/>
      <c r="R64" s="103"/>
      <c r="S64" s="103"/>
      <c r="T64" s="103"/>
      <c r="U64" s="103"/>
      <c r="V64" s="103"/>
      <c r="W64" s="103"/>
      <c r="X64" s="103"/>
      <c r="Y64" s="103"/>
      <c r="Z64" s="103"/>
      <c r="AA64" s="103"/>
      <c r="AB64" s="103"/>
    </row>
    <row r="65" spans="1:28" ht="13.5" customHeight="1" outlineLevel="1">
      <c r="A65" s="103" t="s">
        <v>663</v>
      </c>
      <c r="B65" s="103" t="s">
        <v>664</v>
      </c>
      <c r="C65" s="103"/>
      <c r="D65" s="103"/>
      <c r="E65" s="103"/>
      <c r="F65" s="103"/>
      <c r="G65" s="103"/>
      <c r="H65" s="103"/>
      <c r="I65" s="103"/>
      <c r="J65" s="99" t="s">
        <v>238</v>
      </c>
      <c r="K65" s="359"/>
      <c r="L65" s="360"/>
      <c r="M65" s="360"/>
      <c r="N65" s="360"/>
      <c r="O65" s="360"/>
      <c r="P65" s="103"/>
      <c r="Q65" s="103"/>
      <c r="R65" s="103"/>
      <c r="S65" s="103"/>
      <c r="T65" s="103"/>
      <c r="U65" s="103"/>
      <c r="V65" s="103"/>
      <c r="W65" s="103"/>
      <c r="X65" s="103"/>
      <c r="Y65" s="103"/>
      <c r="Z65" s="103"/>
      <c r="AA65" s="103"/>
      <c r="AB65" s="103"/>
    </row>
    <row r="66" spans="1:28" outlineLevel="1">
      <c r="A66" s="103" t="s">
        <v>663</v>
      </c>
      <c r="B66" s="103" t="s">
        <v>647</v>
      </c>
      <c r="C66" s="103"/>
      <c r="D66" s="103"/>
      <c r="E66" s="103"/>
      <c r="F66" s="103"/>
      <c r="G66" s="103"/>
      <c r="H66" s="103"/>
      <c r="I66" s="103"/>
      <c r="J66" s="99" t="s">
        <v>238</v>
      </c>
      <c r="K66" s="359"/>
      <c r="L66" s="360"/>
      <c r="M66" s="360"/>
      <c r="N66" s="360"/>
      <c r="O66" s="360"/>
      <c r="P66" s="103"/>
      <c r="Q66" s="103"/>
      <c r="R66" s="103"/>
      <c r="S66" s="103"/>
      <c r="T66" s="103"/>
      <c r="U66" s="103"/>
      <c r="V66" s="103"/>
      <c r="W66" s="103"/>
      <c r="X66" s="103"/>
      <c r="Y66" s="103"/>
      <c r="Z66" s="103"/>
      <c r="AA66" s="103"/>
      <c r="AB66" s="103"/>
    </row>
    <row r="67" spans="1:28" outlineLevel="1">
      <c r="A67" s="103" t="s">
        <v>663</v>
      </c>
      <c r="B67" s="103" t="s">
        <v>665</v>
      </c>
      <c r="C67" s="103"/>
      <c r="D67" s="103"/>
      <c r="E67" s="103"/>
      <c r="F67" s="103"/>
      <c r="G67" s="103"/>
      <c r="H67" s="103"/>
      <c r="I67" s="103"/>
      <c r="J67" s="99" t="s">
        <v>226</v>
      </c>
      <c r="K67" s="367">
        <f t="shared" ref="K67:O67" si="53">IFERROR(K66/K65,0)</f>
        <v>0</v>
      </c>
      <c r="L67" s="368">
        <f t="shared" si="53"/>
        <v>0</v>
      </c>
      <c r="M67" s="368">
        <f t="shared" si="53"/>
        <v>0</v>
      </c>
      <c r="N67" s="368">
        <f t="shared" si="53"/>
        <v>0</v>
      </c>
      <c r="O67" s="368">
        <f t="shared" si="53"/>
        <v>0</v>
      </c>
      <c r="P67" s="103"/>
      <c r="Q67" s="103"/>
      <c r="R67" s="103"/>
      <c r="S67" s="103"/>
      <c r="T67" s="103"/>
      <c r="U67" s="103"/>
      <c r="V67" s="103"/>
      <c r="W67" s="103"/>
      <c r="X67" s="103"/>
      <c r="Y67" s="103"/>
      <c r="Z67" s="103"/>
      <c r="AA67" s="103"/>
      <c r="AB67" s="103"/>
    </row>
    <row r="68" spans="1:28" outlineLevel="1">
      <c r="A68" s="103" t="s">
        <v>666</v>
      </c>
      <c r="B68" s="103" t="s">
        <v>647</v>
      </c>
      <c r="C68" s="103"/>
      <c r="D68" s="103"/>
      <c r="E68" s="103"/>
      <c r="F68" s="103"/>
      <c r="G68" s="103"/>
      <c r="H68" s="103"/>
      <c r="I68" s="103"/>
      <c r="J68" s="99" t="s">
        <v>238</v>
      </c>
      <c r="K68" s="359"/>
      <c r="L68" s="360"/>
      <c r="M68" s="360"/>
      <c r="N68" s="360"/>
      <c r="O68" s="360"/>
      <c r="P68" s="103"/>
      <c r="Q68" s="103"/>
      <c r="R68" s="103"/>
      <c r="S68" s="103"/>
      <c r="T68" s="103"/>
      <c r="U68" s="103"/>
      <c r="V68" s="103"/>
      <c r="W68" s="103"/>
      <c r="X68" s="103"/>
      <c r="Y68" s="103"/>
      <c r="Z68" s="103"/>
      <c r="AA68" s="103"/>
      <c r="AB68" s="103"/>
    </row>
    <row r="69" spans="1:28" outlineLevel="1">
      <c r="A69" s="369" t="s">
        <v>667</v>
      </c>
      <c r="B69" s="103" t="s">
        <v>664</v>
      </c>
      <c r="C69" s="103"/>
      <c r="D69" s="103"/>
      <c r="E69" s="103"/>
      <c r="F69" s="103"/>
      <c r="G69" s="103"/>
      <c r="H69" s="103"/>
      <c r="I69" s="103"/>
      <c r="J69" s="99" t="s">
        <v>238</v>
      </c>
      <c r="K69" s="359"/>
      <c r="L69" s="360"/>
      <c r="M69" s="360"/>
      <c r="N69" s="360"/>
      <c r="O69" s="360"/>
      <c r="P69" s="103"/>
      <c r="Q69" s="103"/>
      <c r="R69" s="103"/>
      <c r="S69" s="103"/>
      <c r="T69" s="103"/>
      <c r="U69" s="103"/>
      <c r="V69" s="103"/>
      <c r="W69" s="103"/>
      <c r="X69" s="103"/>
      <c r="Y69" s="103"/>
      <c r="Z69" s="103"/>
      <c r="AA69" s="103"/>
      <c r="AB69" s="103"/>
    </row>
    <row r="70" spans="1:28" outlineLevel="1">
      <c r="A70" s="370" t="str">
        <f>A69</f>
        <v>NGET</v>
      </c>
      <c r="B70" s="103" t="s">
        <v>647</v>
      </c>
      <c r="C70" s="103"/>
      <c r="D70" s="103"/>
      <c r="E70" s="103"/>
      <c r="F70" s="103"/>
      <c r="G70" s="103"/>
      <c r="H70" s="103"/>
      <c r="I70" s="103"/>
      <c r="J70" s="99" t="s">
        <v>238</v>
      </c>
      <c r="K70" s="359"/>
      <c r="L70" s="360"/>
      <c r="M70" s="360"/>
      <c r="N70" s="360"/>
      <c r="O70" s="360"/>
      <c r="P70" s="103"/>
      <c r="Q70" s="103"/>
      <c r="R70" s="103"/>
      <c r="S70" s="103"/>
      <c r="T70" s="103"/>
      <c r="U70" s="103"/>
      <c r="V70" s="103"/>
      <c r="W70" s="103"/>
      <c r="X70" s="103"/>
      <c r="Y70" s="103"/>
      <c r="Z70" s="103"/>
      <c r="AA70" s="103"/>
      <c r="AB70" s="103"/>
    </row>
    <row r="71" spans="1:28" outlineLevel="1">
      <c r="A71" s="370" t="str">
        <f>A69</f>
        <v>NGET</v>
      </c>
      <c r="B71" s="103" t="s">
        <v>665</v>
      </c>
      <c r="C71" s="103"/>
      <c r="D71" s="103"/>
      <c r="E71" s="103"/>
      <c r="F71" s="103"/>
      <c r="G71" s="103"/>
      <c r="H71" s="103"/>
      <c r="I71" s="103"/>
      <c r="J71" s="99" t="s">
        <v>226</v>
      </c>
      <c r="K71" s="367">
        <f t="shared" ref="K71:O71" si="54">IFERROR(K70/K69,0)</f>
        <v>0</v>
      </c>
      <c r="L71" s="368">
        <f t="shared" si="54"/>
        <v>0</v>
      </c>
      <c r="M71" s="368">
        <f t="shared" si="54"/>
        <v>0</v>
      </c>
      <c r="N71" s="368">
        <f t="shared" si="54"/>
        <v>0</v>
      </c>
      <c r="O71" s="368">
        <f t="shared" si="54"/>
        <v>0</v>
      </c>
      <c r="P71" s="103"/>
      <c r="Q71" s="103"/>
      <c r="R71" s="103"/>
      <c r="S71" s="103"/>
      <c r="T71" s="103"/>
      <c r="U71" s="103"/>
      <c r="V71" s="103"/>
      <c r="W71" s="103"/>
      <c r="X71" s="103"/>
      <c r="Y71" s="103"/>
      <c r="Z71" s="103"/>
      <c r="AA71" s="103"/>
      <c r="AB71" s="103"/>
    </row>
    <row r="72" spans="1:28" outlineLevel="1">
      <c r="A72" s="369" t="s">
        <v>668</v>
      </c>
      <c r="B72" s="103" t="s">
        <v>664</v>
      </c>
      <c r="C72" s="103"/>
      <c r="D72" s="103"/>
      <c r="E72" s="103"/>
      <c r="F72" s="103"/>
      <c r="G72" s="103"/>
      <c r="H72" s="103"/>
      <c r="I72" s="103"/>
      <c r="J72" s="99" t="s">
        <v>238</v>
      </c>
      <c r="K72" s="359"/>
      <c r="L72" s="360"/>
      <c r="M72" s="360"/>
      <c r="N72" s="360"/>
      <c r="O72" s="360"/>
      <c r="P72" s="103"/>
      <c r="Q72" s="103"/>
      <c r="R72" s="103"/>
      <c r="S72" s="103"/>
      <c r="T72" s="103"/>
      <c r="U72" s="103"/>
      <c r="V72" s="103"/>
      <c r="W72" s="103"/>
      <c r="X72" s="103"/>
      <c r="Y72" s="103"/>
      <c r="Z72" s="103"/>
      <c r="AA72" s="103"/>
      <c r="AB72" s="103"/>
    </row>
    <row r="73" spans="1:28" outlineLevel="1">
      <c r="A73" s="370" t="str">
        <f>A72</f>
        <v>NGG</v>
      </c>
      <c r="B73" s="103" t="s">
        <v>647</v>
      </c>
      <c r="C73" s="103"/>
      <c r="D73" s="103"/>
      <c r="E73" s="103"/>
      <c r="F73" s="103"/>
      <c r="G73" s="103"/>
      <c r="H73" s="103"/>
      <c r="I73" s="103"/>
      <c r="J73" s="99" t="s">
        <v>238</v>
      </c>
      <c r="K73" s="359"/>
      <c r="L73" s="360"/>
      <c r="M73" s="360"/>
      <c r="N73" s="360"/>
      <c r="O73" s="360"/>
      <c r="P73" s="103"/>
      <c r="Q73" s="103"/>
      <c r="R73" s="103"/>
      <c r="S73" s="103"/>
      <c r="T73" s="103"/>
      <c r="U73" s="103"/>
      <c r="V73" s="103"/>
      <c r="W73" s="103"/>
      <c r="X73" s="103"/>
      <c r="Y73" s="103"/>
      <c r="Z73" s="103"/>
      <c r="AA73" s="103"/>
      <c r="AB73" s="103"/>
    </row>
    <row r="74" spans="1:28" outlineLevel="1">
      <c r="A74" s="370" t="str">
        <f>A72</f>
        <v>NGG</v>
      </c>
      <c r="B74" s="103" t="s">
        <v>665</v>
      </c>
      <c r="C74" s="103"/>
      <c r="D74" s="103"/>
      <c r="E74" s="103"/>
      <c r="F74" s="103"/>
      <c r="G74" s="103"/>
      <c r="H74" s="103"/>
      <c r="I74" s="103"/>
      <c r="J74" s="99" t="s">
        <v>226</v>
      </c>
      <c r="K74" s="367">
        <f t="shared" ref="K74:O74" si="55">IFERROR(K73/K72,0)</f>
        <v>0</v>
      </c>
      <c r="L74" s="368">
        <f t="shared" si="55"/>
        <v>0</v>
      </c>
      <c r="M74" s="368">
        <f t="shared" si="55"/>
        <v>0</v>
      </c>
      <c r="N74" s="368">
        <f t="shared" si="55"/>
        <v>0</v>
      </c>
      <c r="O74" s="368">
        <f t="shared" si="55"/>
        <v>0</v>
      </c>
      <c r="P74" s="103"/>
      <c r="Q74" s="103"/>
      <c r="R74" s="103"/>
      <c r="S74" s="103"/>
      <c r="T74" s="103"/>
      <c r="U74" s="103"/>
      <c r="V74" s="103"/>
      <c r="W74" s="103"/>
      <c r="X74" s="103"/>
      <c r="Y74" s="103"/>
      <c r="Z74" s="103"/>
      <c r="AA74" s="103"/>
      <c r="AB74" s="103"/>
    </row>
    <row r="75" spans="1:28" outlineLevel="1">
      <c r="A75" s="369" t="s">
        <v>669</v>
      </c>
      <c r="B75" s="103" t="s">
        <v>664</v>
      </c>
      <c r="C75" s="103"/>
      <c r="D75" s="103"/>
      <c r="E75" s="103"/>
      <c r="F75" s="103"/>
      <c r="G75" s="103"/>
      <c r="H75" s="103"/>
      <c r="I75" s="103"/>
      <c r="J75" s="99" t="s">
        <v>238</v>
      </c>
      <c r="K75" s="359"/>
      <c r="L75" s="360"/>
      <c r="M75" s="360"/>
      <c r="N75" s="360"/>
      <c r="O75" s="360"/>
      <c r="P75" s="103"/>
      <c r="Q75" s="103"/>
      <c r="R75" s="103"/>
      <c r="S75" s="103"/>
      <c r="T75" s="103"/>
      <c r="U75" s="103"/>
      <c r="V75" s="103"/>
      <c r="W75" s="103"/>
      <c r="X75" s="103"/>
      <c r="Y75" s="103"/>
      <c r="Z75" s="103"/>
      <c r="AA75" s="103"/>
      <c r="AB75" s="103"/>
    </row>
    <row r="76" spans="1:28" outlineLevel="1">
      <c r="A76" s="370" t="str">
        <f>A75</f>
        <v>Other National Grid Group Companies</v>
      </c>
      <c r="B76" s="103" t="s">
        <v>647</v>
      </c>
      <c r="C76" s="103"/>
      <c r="D76" s="103"/>
      <c r="E76" s="103"/>
      <c r="F76" s="103"/>
      <c r="G76" s="103"/>
      <c r="H76" s="103"/>
      <c r="I76" s="103"/>
      <c r="J76" s="99" t="s">
        <v>238</v>
      </c>
      <c r="K76" s="359"/>
      <c r="L76" s="360"/>
      <c r="M76" s="360"/>
      <c r="N76" s="360"/>
      <c r="O76" s="360"/>
      <c r="P76" s="103"/>
      <c r="Q76" s="103"/>
      <c r="R76" s="103"/>
      <c r="S76" s="103"/>
      <c r="T76" s="103"/>
      <c r="U76" s="103"/>
      <c r="V76" s="103"/>
      <c r="W76" s="103"/>
      <c r="X76" s="103"/>
      <c r="Y76" s="103"/>
      <c r="Z76" s="103"/>
      <c r="AA76" s="103"/>
      <c r="AB76" s="103"/>
    </row>
    <row r="77" spans="1:28" outlineLevel="1">
      <c r="A77" s="370" t="str">
        <f>A75</f>
        <v>Other National Grid Group Companies</v>
      </c>
      <c r="B77" s="103" t="s">
        <v>665</v>
      </c>
      <c r="C77" s="103"/>
      <c r="D77" s="103"/>
      <c r="E77" s="103"/>
      <c r="F77" s="103"/>
      <c r="G77" s="103"/>
      <c r="H77" s="103"/>
      <c r="I77" s="103"/>
      <c r="J77" s="99" t="s">
        <v>226</v>
      </c>
      <c r="K77" s="367">
        <f t="shared" ref="K77:O77" si="56">IFERROR(K76/K75,0)</f>
        <v>0</v>
      </c>
      <c r="L77" s="368">
        <f t="shared" si="56"/>
        <v>0</v>
      </c>
      <c r="M77" s="368">
        <f t="shared" si="56"/>
        <v>0</v>
      </c>
      <c r="N77" s="368">
        <f t="shared" si="56"/>
        <v>0</v>
      </c>
      <c r="O77" s="368">
        <f t="shared" si="56"/>
        <v>0</v>
      </c>
      <c r="P77" s="103"/>
      <c r="Q77" s="103"/>
      <c r="R77" s="103"/>
      <c r="S77" s="103"/>
      <c r="T77" s="103"/>
      <c r="U77" s="103"/>
      <c r="V77" s="103"/>
      <c r="W77" s="103"/>
      <c r="X77" s="103"/>
      <c r="Y77" s="103"/>
      <c r="Z77" s="103"/>
      <c r="AA77" s="103"/>
      <c r="AB77" s="103"/>
    </row>
    <row r="78" spans="1:28" ht="13.5" customHeight="1" outlineLevel="1">
      <c r="A78" s="369" t="s">
        <v>670</v>
      </c>
      <c r="B78" s="103" t="s">
        <v>664</v>
      </c>
      <c r="C78" s="103"/>
      <c r="D78" s="103"/>
      <c r="E78" s="103"/>
      <c r="F78" s="103"/>
      <c r="G78" s="103"/>
      <c r="H78" s="103"/>
      <c r="I78" s="103"/>
      <c r="J78" s="99" t="s">
        <v>238</v>
      </c>
      <c r="K78" s="359"/>
      <c r="L78" s="360"/>
      <c r="M78" s="360"/>
      <c r="N78" s="360"/>
      <c r="O78" s="360"/>
      <c r="P78" s="103"/>
      <c r="Q78" s="103"/>
      <c r="R78" s="103"/>
      <c r="S78" s="103"/>
      <c r="T78" s="103"/>
      <c r="U78" s="103"/>
      <c r="V78" s="103"/>
      <c r="W78" s="103"/>
      <c r="X78" s="103"/>
      <c r="Y78" s="103"/>
      <c r="Z78" s="103"/>
      <c r="AA78" s="103"/>
      <c r="AB78" s="103"/>
    </row>
    <row r="79" spans="1:28" outlineLevel="1">
      <c r="A79" s="370" t="str">
        <f>A78</f>
        <v>[ESO Affiliate or Related Undertaking that do not trade / transact with the ESO 4]</v>
      </c>
      <c r="B79" s="103" t="s">
        <v>647</v>
      </c>
      <c r="C79" s="103"/>
      <c r="D79" s="103"/>
      <c r="E79" s="103"/>
      <c r="F79" s="103"/>
      <c r="G79" s="103"/>
      <c r="H79" s="103"/>
      <c r="I79" s="103"/>
      <c r="J79" s="99" t="s">
        <v>238</v>
      </c>
      <c r="K79" s="359"/>
      <c r="L79" s="360"/>
      <c r="M79" s="360"/>
      <c r="N79" s="360"/>
      <c r="O79" s="360"/>
      <c r="P79" s="103"/>
      <c r="Q79" s="103"/>
      <c r="R79" s="103"/>
      <c r="S79" s="103"/>
      <c r="T79" s="103"/>
      <c r="U79" s="103"/>
      <c r="V79" s="103"/>
      <c r="W79" s="103"/>
      <c r="X79" s="103"/>
      <c r="Y79" s="103"/>
      <c r="Z79" s="103"/>
      <c r="AA79" s="103"/>
      <c r="AB79" s="103"/>
    </row>
    <row r="80" spans="1:28" outlineLevel="1">
      <c r="A80" s="370" t="str">
        <f>A78</f>
        <v>[ESO Affiliate or Related Undertaking that do not trade / transact with the ESO 4]</v>
      </c>
      <c r="B80" s="103" t="s">
        <v>665</v>
      </c>
      <c r="C80" s="103"/>
      <c r="D80" s="103"/>
      <c r="E80" s="103"/>
      <c r="F80" s="103"/>
      <c r="G80" s="103"/>
      <c r="H80" s="103"/>
      <c r="I80" s="103"/>
      <c r="J80" s="99" t="s">
        <v>226</v>
      </c>
      <c r="K80" s="367">
        <f t="shared" ref="K80:O80" si="57">IFERROR(K79/K78,0)</f>
        <v>0</v>
      </c>
      <c r="L80" s="368">
        <f t="shared" si="57"/>
        <v>0</v>
      </c>
      <c r="M80" s="368">
        <f t="shared" si="57"/>
        <v>0</v>
      </c>
      <c r="N80" s="368">
        <f t="shared" si="57"/>
        <v>0</v>
      </c>
      <c r="O80" s="368">
        <f t="shared" si="57"/>
        <v>0</v>
      </c>
      <c r="P80" s="103"/>
      <c r="Q80" s="103"/>
      <c r="R80" s="103"/>
      <c r="S80" s="103"/>
      <c r="T80" s="103"/>
      <c r="U80" s="103"/>
      <c r="V80" s="103"/>
      <c r="W80" s="103"/>
      <c r="X80" s="103"/>
      <c r="Y80" s="103"/>
      <c r="Z80" s="103"/>
      <c r="AA80" s="103"/>
      <c r="AB80" s="103"/>
    </row>
    <row r="81" spans="1:28" outlineLevel="1">
      <c r="A81" s="369" t="s">
        <v>671</v>
      </c>
      <c r="B81" s="103" t="s">
        <v>664</v>
      </c>
      <c r="C81" s="103"/>
      <c r="D81" s="103"/>
      <c r="E81" s="103"/>
      <c r="F81" s="103"/>
      <c r="G81" s="103"/>
      <c r="H81" s="103"/>
      <c r="I81" s="103"/>
      <c r="J81" s="99" t="s">
        <v>238</v>
      </c>
      <c r="K81" s="359"/>
      <c r="L81" s="360"/>
      <c r="M81" s="360"/>
      <c r="N81" s="360"/>
      <c r="O81" s="360"/>
      <c r="P81" s="103"/>
      <c r="Q81" s="103"/>
      <c r="R81" s="103"/>
      <c r="S81" s="103"/>
      <c r="T81" s="103"/>
      <c r="U81" s="103"/>
      <c r="V81" s="103"/>
      <c r="W81" s="103"/>
      <c r="X81" s="103"/>
      <c r="Y81" s="103"/>
      <c r="Z81" s="103"/>
      <c r="AA81" s="103"/>
      <c r="AB81" s="103"/>
    </row>
    <row r="82" spans="1:28" outlineLevel="1">
      <c r="A82" s="370" t="str">
        <f>A81</f>
        <v>[ESO Affiliate or Related Undertaking that do not trade / transact with the ESO 5]</v>
      </c>
      <c r="B82" s="103" t="s">
        <v>647</v>
      </c>
      <c r="C82" s="103"/>
      <c r="D82" s="103"/>
      <c r="E82" s="103"/>
      <c r="F82" s="103"/>
      <c r="G82" s="103"/>
      <c r="H82" s="103"/>
      <c r="I82" s="103"/>
      <c r="J82" s="99" t="s">
        <v>238</v>
      </c>
      <c r="K82" s="359"/>
      <c r="L82" s="360"/>
      <c r="M82" s="360"/>
      <c r="N82" s="360"/>
      <c r="O82" s="360"/>
      <c r="P82" s="103"/>
      <c r="Q82" s="103"/>
      <c r="R82" s="103"/>
      <c r="S82" s="103"/>
      <c r="T82" s="103"/>
      <c r="U82" s="103"/>
      <c r="V82" s="103"/>
      <c r="W82" s="103"/>
      <c r="X82" s="103"/>
      <c r="Y82" s="103"/>
      <c r="Z82" s="103"/>
      <c r="AA82" s="103"/>
      <c r="AB82" s="103"/>
    </row>
    <row r="83" spans="1:28" outlineLevel="1">
      <c r="A83" s="370" t="str">
        <f>A81</f>
        <v>[ESO Affiliate or Related Undertaking that do not trade / transact with the ESO 5]</v>
      </c>
      <c r="B83" s="103" t="s">
        <v>665</v>
      </c>
      <c r="C83" s="103"/>
      <c r="D83" s="103"/>
      <c r="E83" s="103"/>
      <c r="F83" s="103"/>
      <c r="G83" s="103"/>
      <c r="H83" s="103"/>
      <c r="I83" s="103"/>
      <c r="J83" s="99" t="s">
        <v>226</v>
      </c>
      <c r="K83" s="367">
        <f t="shared" ref="K83:O83" si="58">IFERROR(K82/K81,0)</f>
        <v>0</v>
      </c>
      <c r="L83" s="368">
        <f t="shared" si="58"/>
        <v>0</v>
      </c>
      <c r="M83" s="368">
        <f t="shared" si="58"/>
        <v>0</v>
      </c>
      <c r="N83" s="368">
        <f t="shared" si="58"/>
        <v>0</v>
      </c>
      <c r="O83" s="368">
        <f t="shared" si="58"/>
        <v>0</v>
      </c>
      <c r="P83" s="103"/>
      <c r="Q83" s="103"/>
      <c r="R83" s="103"/>
      <c r="S83" s="103"/>
      <c r="T83" s="103"/>
      <c r="U83" s="103"/>
      <c r="V83" s="103"/>
      <c r="W83" s="103"/>
      <c r="X83" s="103"/>
      <c r="Y83" s="103"/>
      <c r="Z83" s="103"/>
      <c r="AA83" s="103"/>
      <c r="AB83" s="103"/>
    </row>
    <row r="84" spans="1:28" outlineLevel="1">
      <c r="A84" s="369" t="s">
        <v>672</v>
      </c>
      <c r="B84" s="103" t="s">
        <v>664</v>
      </c>
      <c r="C84" s="103"/>
      <c r="D84" s="103"/>
      <c r="E84" s="103"/>
      <c r="F84" s="103"/>
      <c r="G84" s="103"/>
      <c r="H84" s="103"/>
      <c r="I84" s="103"/>
      <c r="J84" s="99" t="s">
        <v>238</v>
      </c>
      <c r="K84" s="359"/>
      <c r="L84" s="360"/>
      <c r="M84" s="360"/>
      <c r="N84" s="360"/>
      <c r="O84" s="360"/>
      <c r="P84" s="103"/>
      <c r="Q84" s="103"/>
      <c r="R84" s="103"/>
      <c r="S84" s="103"/>
      <c r="T84" s="103"/>
      <c r="U84" s="103"/>
      <c r="V84" s="103"/>
      <c r="W84" s="103"/>
      <c r="X84" s="103"/>
      <c r="Y84" s="103"/>
      <c r="Z84" s="103"/>
      <c r="AA84" s="103"/>
      <c r="AB84" s="103"/>
    </row>
    <row r="85" spans="1:28" outlineLevel="1">
      <c r="A85" s="370" t="str">
        <f>A84</f>
        <v>[ESO Affiliate or Related Undertaking that do not trade / transact with the ESO 6]</v>
      </c>
      <c r="B85" s="103" t="s">
        <v>647</v>
      </c>
      <c r="C85" s="103"/>
      <c r="D85" s="103"/>
      <c r="E85" s="103"/>
      <c r="F85" s="103"/>
      <c r="G85" s="103"/>
      <c r="H85" s="103"/>
      <c r="I85" s="103"/>
      <c r="J85" s="99" t="s">
        <v>238</v>
      </c>
      <c r="K85" s="359"/>
      <c r="L85" s="360"/>
      <c r="M85" s="360"/>
      <c r="N85" s="360"/>
      <c r="O85" s="360"/>
      <c r="P85" s="103"/>
      <c r="Q85" s="103"/>
      <c r="R85" s="103"/>
      <c r="S85" s="103"/>
      <c r="T85" s="103"/>
      <c r="U85" s="103"/>
      <c r="V85" s="103"/>
      <c r="W85" s="103"/>
      <c r="X85" s="103"/>
      <c r="Y85" s="103"/>
      <c r="Z85" s="103"/>
      <c r="AA85" s="103"/>
      <c r="AB85" s="103"/>
    </row>
    <row r="86" spans="1:28" outlineLevel="1">
      <c r="A86" s="370" t="str">
        <f>A84</f>
        <v>[ESO Affiliate or Related Undertaking that do not trade / transact with the ESO 6]</v>
      </c>
      <c r="B86" s="103" t="s">
        <v>665</v>
      </c>
      <c r="C86" s="103"/>
      <c r="D86" s="103"/>
      <c r="E86" s="103"/>
      <c r="F86" s="103"/>
      <c r="G86" s="103"/>
      <c r="H86" s="103"/>
      <c r="I86" s="103"/>
      <c r="J86" s="99" t="s">
        <v>226</v>
      </c>
      <c r="K86" s="367">
        <f t="shared" ref="K86:O86" si="59">IFERROR(K85/K84,0)</f>
        <v>0</v>
      </c>
      <c r="L86" s="368">
        <f t="shared" si="59"/>
        <v>0</v>
      </c>
      <c r="M86" s="368">
        <f t="shared" si="59"/>
        <v>0</v>
      </c>
      <c r="N86" s="368">
        <f t="shared" si="59"/>
        <v>0</v>
      </c>
      <c r="O86" s="368">
        <f t="shared" si="59"/>
        <v>0</v>
      </c>
      <c r="P86" s="103"/>
      <c r="Q86" s="103"/>
      <c r="R86" s="103"/>
      <c r="S86" s="103"/>
      <c r="T86" s="103"/>
      <c r="U86" s="103"/>
      <c r="V86" s="103"/>
      <c r="W86" s="103"/>
      <c r="X86" s="103"/>
      <c r="Y86" s="103"/>
      <c r="Z86" s="103"/>
      <c r="AA86" s="103"/>
      <c r="AB86" s="103"/>
    </row>
    <row r="87" spans="1:28" outlineLevel="1">
      <c r="A87" s="103" t="s">
        <v>673</v>
      </c>
      <c r="B87" s="103" t="s">
        <v>664</v>
      </c>
      <c r="C87" s="103"/>
      <c r="D87" s="103"/>
      <c r="E87" s="103"/>
      <c r="F87" s="103"/>
      <c r="G87" s="103"/>
      <c r="H87" s="103"/>
      <c r="I87" s="103"/>
      <c r="J87" s="99" t="s">
        <v>238</v>
      </c>
      <c r="K87" s="359"/>
      <c r="L87" s="360"/>
      <c r="M87" s="360"/>
      <c r="N87" s="360"/>
      <c r="O87" s="360"/>
      <c r="P87" s="103"/>
      <c r="Q87" s="103"/>
      <c r="R87" s="103"/>
      <c r="S87" s="103"/>
      <c r="T87" s="103"/>
      <c r="U87" s="103"/>
      <c r="V87" s="103"/>
      <c r="W87" s="103"/>
      <c r="X87" s="103"/>
      <c r="Y87" s="103"/>
      <c r="Z87" s="103"/>
      <c r="AA87" s="103"/>
      <c r="AB87" s="103"/>
    </row>
    <row r="88" spans="1:28" outlineLevel="1">
      <c r="A88" s="103" t="s">
        <v>673</v>
      </c>
      <c r="B88" s="103" t="s">
        <v>647</v>
      </c>
      <c r="C88" s="103"/>
      <c r="D88" s="103"/>
      <c r="E88" s="103"/>
      <c r="F88" s="103"/>
      <c r="G88" s="103"/>
      <c r="H88" s="103"/>
      <c r="I88" s="103"/>
      <c r="J88" s="99" t="s">
        <v>238</v>
      </c>
      <c r="K88" s="359"/>
      <c r="L88" s="360"/>
      <c r="M88" s="360"/>
      <c r="N88" s="360"/>
      <c r="O88" s="360"/>
      <c r="P88" s="103"/>
      <c r="Q88" s="103"/>
      <c r="R88" s="103"/>
      <c r="S88" s="103"/>
      <c r="T88" s="103"/>
      <c r="U88" s="103"/>
      <c r="V88" s="103"/>
      <c r="W88" s="103"/>
      <c r="X88" s="103"/>
      <c r="Y88" s="103"/>
      <c r="Z88" s="103"/>
      <c r="AA88" s="103"/>
      <c r="AB88" s="103"/>
    </row>
    <row r="89" spans="1:28" outlineLevel="1">
      <c r="A89" s="103" t="s">
        <v>673</v>
      </c>
      <c r="B89" s="103" t="s">
        <v>665</v>
      </c>
      <c r="C89" s="103"/>
      <c r="D89" s="103"/>
      <c r="E89" s="103"/>
      <c r="F89" s="103"/>
      <c r="G89" s="103"/>
      <c r="H89" s="103"/>
      <c r="I89" s="103"/>
      <c r="J89" s="99" t="s">
        <v>226</v>
      </c>
      <c r="K89" s="367">
        <f t="shared" ref="K89:O89" si="60">IFERROR(K88/K87,0)</f>
        <v>0</v>
      </c>
      <c r="L89" s="368">
        <f t="shared" si="60"/>
        <v>0</v>
      </c>
      <c r="M89" s="368">
        <f t="shared" si="60"/>
        <v>0</v>
      </c>
      <c r="N89" s="368">
        <f t="shared" si="60"/>
        <v>0</v>
      </c>
      <c r="O89" s="368">
        <f t="shared" si="60"/>
        <v>0</v>
      </c>
      <c r="P89" s="103"/>
      <c r="Q89" s="103"/>
      <c r="R89" s="103"/>
      <c r="S89" s="103"/>
      <c r="T89" s="103"/>
      <c r="U89" s="103"/>
      <c r="V89" s="103"/>
      <c r="W89" s="103"/>
      <c r="X89" s="103"/>
      <c r="Y89" s="103"/>
      <c r="Z89" s="103"/>
      <c r="AA89" s="103"/>
      <c r="AB89" s="103"/>
    </row>
    <row r="90" spans="1:28" outlineLevel="1">
      <c r="A90" s="103" t="s">
        <v>674</v>
      </c>
      <c r="B90" s="103"/>
      <c r="C90" s="103"/>
      <c r="D90" s="103"/>
      <c r="E90" s="103"/>
      <c r="F90" s="103"/>
      <c r="G90" s="103"/>
      <c r="H90" s="103"/>
      <c r="I90" s="103"/>
      <c r="J90" s="99"/>
      <c r="K90" s="371">
        <f t="shared" ref="K90:O90" si="61">IF(K65&gt;0,IF(K87&gt;=0.75*SUM(K65,K69,K72,K75,K78,K81,K84,K87),"Allowed", "Disallowed"),0)</f>
        <v>0</v>
      </c>
      <c r="L90" s="371">
        <f t="shared" si="61"/>
        <v>0</v>
      </c>
      <c r="M90" s="371">
        <f t="shared" si="61"/>
        <v>0</v>
      </c>
      <c r="N90" s="371">
        <f t="shared" si="61"/>
        <v>0</v>
      </c>
      <c r="O90" s="371">
        <f t="shared" si="61"/>
        <v>0</v>
      </c>
      <c r="P90" s="103"/>
      <c r="Q90" s="103"/>
      <c r="R90" s="103"/>
      <c r="S90" s="103"/>
      <c r="T90" s="103"/>
      <c r="U90" s="103"/>
      <c r="V90" s="103"/>
      <c r="W90" s="103"/>
      <c r="X90" s="103"/>
      <c r="Y90" s="103"/>
      <c r="Z90" s="103"/>
      <c r="AA90" s="103"/>
      <c r="AB90" s="103"/>
    </row>
    <row r="91" spans="1:28">
      <c r="A91" s="103"/>
      <c r="B91" s="103"/>
      <c r="C91" s="103"/>
      <c r="D91" s="103"/>
      <c r="E91" s="103"/>
      <c r="F91" s="103"/>
      <c r="G91" s="103"/>
      <c r="H91" s="103"/>
      <c r="I91" s="103"/>
      <c r="J91" s="99"/>
      <c r="K91" s="104"/>
      <c r="L91" s="104"/>
      <c r="M91" s="104"/>
      <c r="N91" s="104"/>
      <c r="O91" s="104"/>
      <c r="P91" s="103"/>
      <c r="Q91" s="103"/>
      <c r="R91" s="103"/>
      <c r="S91" s="103"/>
      <c r="T91" s="103"/>
      <c r="U91" s="103"/>
      <c r="V91" s="103"/>
      <c r="W91" s="103"/>
      <c r="X91" s="103"/>
      <c r="Y91" s="103"/>
      <c r="Z91" s="103"/>
      <c r="AA91" s="103"/>
      <c r="AB91" s="103"/>
    </row>
    <row r="92" spans="1:28" outlineLevel="1">
      <c r="A92" s="372" t="str">
        <f>A19</f>
        <v>[Related Party 3]</v>
      </c>
      <c r="B92" s="103"/>
      <c r="C92" s="103"/>
      <c r="D92" s="103"/>
      <c r="E92" s="103"/>
      <c r="F92" s="103"/>
      <c r="G92" s="103"/>
      <c r="H92" s="103"/>
      <c r="I92" s="103"/>
      <c r="J92" s="99"/>
      <c r="K92" s="104"/>
      <c r="L92" s="104"/>
      <c r="M92" s="104"/>
      <c r="N92" s="104"/>
      <c r="O92" s="104"/>
      <c r="P92" s="103"/>
      <c r="Q92" s="103"/>
      <c r="R92" s="103"/>
      <c r="S92" s="103"/>
      <c r="T92" s="103"/>
      <c r="U92" s="103"/>
      <c r="V92" s="103"/>
      <c r="W92" s="103"/>
      <c r="X92" s="103"/>
      <c r="Y92" s="103"/>
      <c r="Z92" s="103"/>
      <c r="AA92" s="103"/>
      <c r="AB92" s="103"/>
    </row>
    <row r="93" spans="1:28" outlineLevel="1">
      <c r="A93" s="103" t="s">
        <v>663</v>
      </c>
      <c r="B93" s="103" t="s">
        <v>664</v>
      </c>
      <c r="C93" s="103"/>
      <c r="D93" s="103"/>
      <c r="E93" s="103"/>
      <c r="F93" s="103"/>
      <c r="G93" s="103"/>
      <c r="H93" s="103"/>
      <c r="I93" s="103"/>
      <c r="J93" s="99" t="s">
        <v>238</v>
      </c>
      <c r="K93" s="359"/>
      <c r="L93" s="360"/>
      <c r="M93" s="360"/>
      <c r="N93" s="360"/>
      <c r="O93" s="360"/>
      <c r="P93" s="103"/>
      <c r="Q93" s="103"/>
      <c r="R93" s="103"/>
      <c r="S93" s="103"/>
      <c r="T93" s="103"/>
      <c r="U93" s="103"/>
      <c r="V93" s="103"/>
      <c r="W93" s="103"/>
      <c r="X93" s="103"/>
      <c r="Y93" s="103"/>
      <c r="Z93" s="103"/>
      <c r="AA93" s="103"/>
      <c r="AB93" s="103"/>
    </row>
    <row r="94" spans="1:28" ht="13.5" customHeight="1" outlineLevel="1">
      <c r="A94" s="103" t="s">
        <v>663</v>
      </c>
      <c r="B94" s="103" t="s">
        <v>647</v>
      </c>
      <c r="C94" s="103"/>
      <c r="D94" s="103"/>
      <c r="E94" s="103"/>
      <c r="F94" s="103"/>
      <c r="G94" s="103"/>
      <c r="H94" s="103"/>
      <c r="I94" s="103"/>
      <c r="J94" s="99" t="s">
        <v>238</v>
      </c>
      <c r="K94" s="359"/>
      <c r="L94" s="360"/>
      <c r="M94" s="360"/>
      <c r="N94" s="360"/>
      <c r="O94" s="360"/>
      <c r="P94" s="103"/>
      <c r="Q94" s="103"/>
      <c r="R94" s="103"/>
      <c r="S94" s="103"/>
      <c r="T94" s="103"/>
      <c r="U94" s="103"/>
      <c r="V94" s="103"/>
      <c r="W94" s="103"/>
      <c r="X94" s="103"/>
      <c r="Y94" s="103"/>
      <c r="Z94" s="103"/>
      <c r="AA94" s="103"/>
      <c r="AB94" s="103"/>
    </row>
    <row r="95" spans="1:28" outlineLevel="1">
      <c r="A95" s="103" t="s">
        <v>663</v>
      </c>
      <c r="B95" s="103" t="s">
        <v>665</v>
      </c>
      <c r="C95" s="103"/>
      <c r="D95" s="103"/>
      <c r="E95" s="103"/>
      <c r="F95" s="103"/>
      <c r="G95" s="103"/>
      <c r="H95" s="103"/>
      <c r="I95" s="103"/>
      <c r="J95" s="99" t="s">
        <v>226</v>
      </c>
      <c r="K95" s="367">
        <f t="shared" ref="K95:O95" si="62">IFERROR(K94/K93,0)</f>
        <v>0</v>
      </c>
      <c r="L95" s="368">
        <f t="shared" si="62"/>
        <v>0</v>
      </c>
      <c r="M95" s="368">
        <f t="shared" si="62"/>
        <v>0</v>
      </c>
      <c r="N95" s="368">
        <f t="shared" si="62"/>
        <v>0</v>
      </c>
      <c r="O95" s="368">
        <f t="shared" si="62"/>
        <v>0</v>
      </c>
      <c r="P95" s="103"/>
      <c r="Q95" s="103"/>
      <c r="R95" s="103"/>
      <c r="S95" s="103"/>
      <c r="T95" s="103"/>
      <c r="U95" s="103"/>
      <c r="V95" s="103"/>
      <c r="W95" s="103"/>
      <c r="X95" s="103"/>
      <c r="Y95" s="103"/>
      <c r="Z95" s="103"/>
      <c r="AA95" s="103"/>
      <c r="AB95" s="103"/>
    </row>
    <row r="96" spans="1:28" outlineLevel="1">
      <c r="A96" s="103" t="s">
        <v>666</v>
      </c>
      <c r="B96" s="103" t="s">
        <v>647</v>
      </c>
      <c r="C96" s="103"/>
      <c r="D96" s="103"/>
      <c r="E96" s="103"/>
      <c r="F96" s="103"/>
      <c r="G96" s="103"/>
      <c r="H96" s="103"/>
      <c r="I96" s="103"/>
      <c r="J96" s="99" t="s">
        <v>238</v>
      </c>
      <c r="K96" s="359"/>
      <c r="L96" s="360"/>
      <c r="M96" s="360"/>
      <c r="N96" s="360"/>
      <c r="O96" s="360"/>
      <c r="P96" s="103"/>
      <c r="Q96" s="103"/>
      <c r="R96" s="103"/>
      <c r="S96" s="103"/>
      <c r="T96" s="103"/>
      <c r="U96" s="103"/>
      <c r="V96" s="103"/>
      <c r="W96" s="103"/>
      <c r="X96" s="103"/>
      <c r="Y96" s="103"/>
      <c r="Z96" s="103"/>
      <c r="AA96" s="103"/>
      <c r="AB96" s="103"/>
    </row>
    <row r="97" spans="1:28" outlineLevel="1">
      <c r="A97" s="369" t="s">
        <v>675</v>
      </c>
      <c r="B97" s="103" t="s">
        <v>664</v>
      </c>
      <c r="C97" s="103"/>
      <c r="D97" s="103"/>
      <c r="E97" s="103"/>
      <c r="F97" s="103"/>
      <c r="G97" s="103"/>
      <c r="H97" s="103"/>
      <c r="I97" s="103"/>
      <c r="J97" s="99" t="s">
        <v>238</v>
      </c>
      <c r="K97" s="359"/>
      <c r="L97" s="360"/>
      <c r="M97" s="360"/>
      <c r="N97" s="360"/>
      <c r="O97" s="360"/>
      <c r="P97" s="103"/>
      <c r="Q97" s="103"/>
      <c r="R97" s="103"/>
      <c r="S97" s="103"/>
      <c r="T97" s="103"/>
      <c r="U97" s="103"/>
      <c r="V97" s="103"/>
      <c r="W97" s="103"/>
      <c r="X97" s="103"/>
      <c r="Y97" s="103"/>
      <c r="Z97" s="103"/>
      <c r="AA97" s="103"/>
      <c r="AB97" s="103"/>
    </row>
    <row r="98" spans="1:28" outlineLevel="1">
      <c r="A98" s="370" t="str">
        <f>A97</f>
        <v>[ESO Affiliate or Related Undertaking that do not trade / transact with the ESO 1]</v>
      </c>
      <c r="B98" s="103" t="s">
        <v>647</v>
      </c>
      <c r="C98" s="103"/>
      <c r="D98" s="103"/>
      <c r="E98" s="103"/>
      <c r="F98" s="103"/>
      <c r="G98" s="103"/>
      <c r="H98" s="103"/>
      <c r="I98" s="103"/>
      <c r="J98" s="99" t="s">
        <v>238</v>
      </c>
      <c r="K98" s="359"/>
      <c r="L98" s="360"/>
      <c r="M98" s="360"/>
      <c r="N98" s="360"/>
      <c r="O98" s="360"/>
      <c r="P98" s="103"/>
      <c r="Q98" s="103"/>
      <c r="R98" s="103"/>
      <c r="S98" s="103"/>
      <c r="T98" s="103"/>
      <c r="U98" s="103"/>
      <c r="V98" s="103"/>
      <c r="W98" s="103"/>
      <c r="X98" s="103"/>
      <c r="Y98" s="103"/>
      <c r="Z98" s="103"/>
      <c r="AA98" s="103"/>
      <c r="AB98" s="103"/>
    </row>
    <row r="99" spans="1:28" outlineLevel="1">
      <c r="A99" s="370" t="str">
        <f>A97</f>
        <v>[ESO Affiliate or Related Undertaking that do not trade / transact with the ESO 1]</v>
      </c>
      <c r="B99" s="103" t="s">
        <v>665</v>
      </c>
      <c r="C99" s="103"/>
      <c r="D99" s="103"/>
      <c r="E99" s="103"/>
      <c r="F99" s="103"/>
      <c r="G99" s="103"/>
      <c r="H99" s="103"/>
      <c r="I99" s="103"/>
      <c r="J99" s="99" t="s">
        <v>226</v>
      </c>
      <c r="K99" s="367">
        <f t="shared" ref="K99:O99" si="63">IFERROR(K98/K97,0)</f>
        <v>0</v>
      </c>
      <c r="L99" s="368">
        <f t="shared" si="63"/>
        <v>0</v>
      </c>
      <c r="M99" s="368">
        <f t="shared" si="63"/>
        <v>0</v>
      </c>
      <c r="N99" s="368">
        <f t="shared" si="63"/>
        <v>0</v>
      </c>
      <c r="O99" s="368">
        <f t="shared" si="63"/>
        <v>0</v>
      </c>
      <c r="P99" s="103"/>
      <c r="Q99" s="103"/>
      <c r="R99" s="103"/>
      <c r="S99" s="103"/>
      <c r="T99" s="103"/>
      <c r="U99" s="103"/>
      <c r="V99" s="103"/>
      <c r="W99" s="103"/>
      <c r="X99" s="103"/>
      <c r="Y99" s="103"/>
      <c r="Z99" s="103"/>
      <c r="AA99" s="103"/>
      <c r="AB99" s="103"/>
    </row>
    <row r="100" spans="1:28" outlineLevel="1">
      <c r="A100" s="369" t="s">
        <v>676</v>
      </c>
      <c r="B100" s="103" t="s">
        <v>664</v>
      </c>
      <c r="C100" s="103"/>
      <c r="D100" s="103"/>
      <c r="E100" s="103"/>
      <c r="F100" s="103"/>
      <c r="G100" s="103"/>
      <c r="H100" s="103"/>
      <c r="I100" s="103"/>
      <c r="J100" s="99" t="s">
        <v>238</v>
      </c>
      <c r="K100" s="359"/>
      <c r="L100" s="360"/>
      <c r="M100" s="360"/>
      <c r="N100" s="360"/>
      <c r="O100" s="360"/>
      <c r="P100" s="103"/>
      <c r="Q100" s="103"/>
      <c r="R100" s="103"/>
      <c r="S100" s="103"/>
      <c r="T100" s="103"/>
      <c r="U100" s="103"/>
      <c r="V100" s="103"/>
      <c r="W100" s="103"/>
      <c r="X100" s="103"/>
      <c r="Y100" s="103"/>
      <c r="Z100" s="103"/>
      <c r="AA100" s="103"/>
      <c r="AB100" s="103"/>
    </row>
    <row r="101" spans="1:28" outlineLevel="1">
      <c r="A101" s="370" t="str">
        <f>A100</f>
        <v>[ESO Affiliate or Related Undertaking that do not trade / transact with the ESO 2]</v>
      </c>
      <c r="B101" s="103" t="s">
        <v>647</v>
      </c>
      <c r="C101" s="103"/>
      <c r="D101" s="103"/>
      <c r="E101" s="103"/>
      <c r="F101" s="103"/>
      <c r="G101" s="103"/>
      <c r="H101" s="103"/>
      <c r="I101" s="103"/>
      <c r="J101" s="99" t="s">
        <v>238</v>
      </c>
      <c r="K101" s="359"/>
      <c r="L101" s="360"/>
      <c r="M101" s="360"/>
      <c r="N101" s="360"/>
      <c r="O101" s="360"/>
      <c r="P101" s="103"/>
      <c r="Q101" s="103"/>
      <c r="R101" s="103"/>
      <c r="S101" s="103"/>
      <c r="T101" s="103"/>
      <c r="U101" s="103"/>
      <c r="V101" s="103"/>
      <c r="W101" s="103"/>
      <c r="X101" s="103"/>
      <c r="Y101" s="103"/>
      <c r="Z101" s="103"/>
      <c r="AA101" s="103"/>
      <c r="AB101" s="103"/>
    </row>
    <row r="102" spans="1:28" outlineLevel="1">
      <c r="A102" s="370" t="str">
        <f>A100</f>
        <v>[ESO Affiliate or Related Undertaking that do not trade / transact with the ESO 2]</v>
      </c>
      <c r="B102" s="103" t="s">
        <v>665</v>
      </c>
      <c r="C102" s="103"/>
      <c r="D102" s="103"/>
      <c r="E102" s="103"/>
      <c r="F102" s="103"/>
      <c r="G102" s="103"/>
      <c r="H102" s="103"/>
      <c r="I102" s="103"/>
      <c r="J102" s="99" t="s">
        <v>226</v>
      </c>
      <c r="K102" s="367">
        <f t="shared" ref="K102:O102" si="64">IFERROR(K101/K100,0)</f>
        <v>0</v>
      </c>
      <c r="L102" s="368">
        <f t="shared" si="64"/>
        <v>0</v>
      </c>
      <c r="M102" s="368">
        <f t="shared" si="64"/>
        <v>0</v>
      </c>
      <c r="N102" s="368">
        <f t="shared" si="64"/>
        <v>0</v>
      </c>
      <c r="O102" s="368">
        <f t="shared" si="64"/>
        <v>0</v>
      </c>
      <c r="P102" s="103"/>
      <c r="Q102" s="103"/>
      <c r="R102" s="103"/>
      <c r="S102" s="103"/>
      <c r="T102" s="103"/>
      <c r="U102" s="103"/>
      <c r="V102" s="103"/>
      <c r="W102" s="103"/>
      <c r="X102" s="103"/>
      <c r="Y102" s="103"/>
      <c r="Z102" s="103"/>
      <c r="AA102" s="103"/>
      <c r="AB102" s="103"/>
    </row>
    <row r="103" spans="1:28" outlineLevel="1">
      <c r="A103" s="369" t="s">
        <v>677</v>
      </c>
      <c r="B103" s="103" t="s">
        <v>664</v>
      </c>
      <c r="C103" s="103"/>
      <c r="D103" s="103"/>
      <c r="E103" s="103"/>
      <c r="F103" s="103"/>
      <c r="G103" s="103"/>
      <c r="H103" s="103"/>
      <c r="I103" s="103"/>
      <c r="J103" s="99" t="s">
        <v>238</v>
      </c>
      <c r="K103" s="359"/>
      <c r="L103" s="360"/>
      <c r="M103" s="360"/>
      <c r="N103" s="360"/>
      <c r="O103" s="360"/>
      <c r="P103" s="103"/>
      <c r="Q103" s="103"/>
      <c r="R103" s="103"/>
      <c r="S103" s="103"/>
      <c r="T103" s="103"/>
      <c r="U103" s="103"/>
      <c r="V103" s="103"/>
      <c r="W103" s="103"/>
      <c r="X103" s="103"/>
      <c r="Y103" s="103"/>
      <c r="Z103" s="103"/>
      <c r="AA103" s="103"/>
      <c r="AB103" s="103"/>
    </row>
    <row r="104" spans="1:28" outlineLevel="1">
      <c r="A104" s="370" t="str">
        <f>A103</f>
        <v>[ESO Affiliate or Related Undertaking that do not trade / transact with the ESO 3]</v>
      </c>
      <c r="B104" s="103" t="s">
        <v>647</v>
      </c>
      <c r="C104" s="103"/>
      <c r="D104" s="103"/>
      <c r="E104" s="103"/>
      <c r="F104" s="103"/>
      <c r="G104" s="103"/>
      <c r="H104" s="103"/>
      <c r="I104" s="103"/>
      <c r="J104" s="99" t="s">
        <v>238</v>
      </c>
      <c r="K104" s="359"/>
      <c r="L104" s="360"/>
      <c r="M104" s="360"/>
      <c r="N104" s="360"/>
      <c r="O104" s="360"/>
      <c r="P104" s="103"/>
      <c r="Q104" s="103"/>
      <c r="R104" s="103"/>
      <c r="S104" s="103"/>
      <c r="T104" s="103"/>
      <c r="U104" s="103"/>
      <c r="V104" s="103"/>
      <c r="W104" s="103"/>
      <c r="X104" s="103"/>
      <c r="Y104" s="103"/>
      <c r="Z104" s="103"/>
      <c r="AA104" s="103"/>
      <c r="AB104" s="103"/>
    </row>
    <row r="105" spans="1:28" outlineLevel="1">
      <c r="A105" s="370" t="str">
        <f>A103</f>
        <v>[ESO Affiliate or Related Undertaking that do not trade / transact with the ESO 3]</v>
      </c>
      <c r="B105" s="103" t="s">
        <v>665</v>
      </c>
      <c r="C105" s="103"/>
      <c r="D105" s="103"/>
      <c r="E105" s="103"/>
      <c r="F105" s="103"/>
      <c r="G105" s="103"/>
      <c r="H105" s="103"/>
      <c r="I105" s="103"/>
      <c r="J105" s="99" t="s">
        <v>226</v>
      </c>
      <c r="K105" s="367">
        <f t="shared" ref="K105:O105" si="65">IFERROR(K104/K103,0)</f>
        <v>0</v>
      </c>
      <c r="L105" s="368">
        <f t="shared" si="65"/>
        <v>0</v>
      </c>
      <c r="M105" s="368">
        <f t="shared" si="65"/>
        <v>0</v>
      </c>
      <c r="N105" s="368">
        <f t="shared" si="65"/>
        <v>0</v>
      </c>
      <c r="O105" s="368">
        <f t="shared" si="65"/>
        <v>0</v>
      </c>
      <c r="P105" s="103"/>
      <c r="Q105" s="103"/>
      <c r="R105" s="103"/>
      <c r="S105" s="103"/>
      <c r="T105" s="103"/>
      <c r="U105" s="103"/>
      <c r="V105" s="103"/>
      <c r="W105" s="103"/>
      <c r="X105" s="103"/>
      <c r="Y105" s="103"/>
      <c r="Z105" s="103"/>
      <c r="AA105" s="103"/>
      <c r="AB105" s="103"/>
    </row>
    <row r="106" spans="1:28" outlineLevel="1">
      <c r="A106" s="369" t="s">
        <v>670</v>
      </c>
      <c r="B106" s="103" t="s">
        <v>664</v>
      </c>
      <c r="C106" s="103"/>
      <c r="D106" s="103"/>
      <c r="E106" s="103"/>
      <c r="F106" s="103"/>
      <c r="G106" s="103"/>
      <c r="H106" s="103"/>
      <c r="I106" s="103"/>
      <c r="J106" s="99" t="s">
        <v>238</v>
      </c>
      <c r="K106" s="359"/>
      <c r="L106" s="360"/>
      <c r="M106" s="360"/>
      <c r="N106" s="360"/>
      <c r="O106" s="360"/>
      <c r="P106" s="103"/>
      <c r="Q106" s="103"/>
      <c r="R106" s="103"/>
      <c r="S106" s="103"/>
      <c r="T106" s="103"/>
      <c r="U106" s="103"/>
      <c r="V106" s="103"/>
      <c r="W106" s="103"/>
      <c r="X106" s="103"/>
      <c r="Y106" s="103"/>
      <c r="Z106" s="103"/>
      <c r="AA106" s="103"/>
      <c r="AB106" s="103"/>
    </row>
    <row r="107" spans="1:28" outlineLevel="1">
      <c r="A107" s="370" t="str">
        <f>A106</f>
        <v>[ESO Affiliate or Related Undertaking that do not trade / transact with the ESO 4]</v>
      </c>
      <c r="B107" s="103" t="s">
        <v>647</v>
      </c>
      <c r="C107" s="103"/>
      <c r="D107" s="103"/>
      <c r="E107" s="103"/>
      <c r="F107" s="103"/>
      <c r="G107" s="103"/>
      <c r="H107" s="103"/>
      <c r="I107" s="103"/>
      <c r="J107" s="99" t="s">
        <v>238</v>
      </c>
      <c r="K107" s="359"/>
      <c r="L107" s="360"/>
      <c r="M107" s="360"/>
      <c r="N107" s="360"/>
      <c r="O107" s="360"/>
      <c r="P107" s="103"/>
      <c r="Q107" s="103"/>
      <c r="R107" s="103"/>
      <c r="S107" s="103"/>
      <c r="T107" s="103"/>
      <c r="U107" s="103"/>
      <c r="V107" s="103"/>
      <c r="W107" s="103"/>
      <c r="X107" s="103"/>
      <c r="Y107" s="103"/>
      <c r="Z107" s="103"/>
      <c r="AA107" s="103"/>
      <c r="AB107" s="103"/>
    </row>
    <row r="108" spans="1:28" outlineLevel="1">
      <c r="A108" s="370" t="str">
        <f>A106</f>
        <v>[ESO Affiliate or Related Undertaking that do not trade / transact with the ESO 4]</v>
      </c>
      <c r="B108" s="103" t="s">
        <v>665</v>
      </c>
      <c r="C108" s="103"/>
      <c r="D108" s="103"/>
      <c r="E108" s="103"/>
      <c r="F108" s="103"/>
      <c r="G108" s="103"/>
      <c r="H108" s="103"/>
      <c r="I108" s="103"/>
      <c r="J108" s="99" t="s">
        <v>226</v>
      </c>
      <c r="K108" s="367">
        <f t="shared" ref="K108:O108" si="66">IFERROR(K107/K106,0)</f>
        <v>0</v>
      </c>
      <c r="L108" s="368">
        <f t="shared" si="66"/>
        <v>0</v>
      </c>
      <c r="M108" s="368">
        <f t="shared" si="66"/>
        <v>0</v>
      </c>
      <c r="N108" s="368">
        <f t="shared" si="66"/>
        <v>0</v>
      </c>
      <c r="O108" s="368">
        <f t="shared" si="66"/>
        <v>0</v>
      </c>
      <c r="P108" s="103"/>
      <c r="Q108" s="103"/>
      <c r="R108" s="103"/>
      <c r="S108" s="103"/>
      <c r="T108" s="103"/>
      <c r="U108" s="103"/>
      <c r="V108" s="103"/>
      <c r="W108" s="103"/>
      <c r="X108" s="103"/>
      <c r="Y108" s="103"/>
      <c r="Z108" s="103"/>
      <c r="AA108" s="103"/>
      <c r="AB108" s="103"/>
    </row>
    <row r="109" spans="1:28" outlineLevel="1">
      <c r="A109" s="369" t="s">
        <v>671</v>
      </c>
      <c r="B109" s="103" t="s">
        <v>664</v>
      </c>
      <c r="C109" s="103"/>
      <c r="D109" s="103"/>
      <c r="E109" s="103"/>
      <c r="F109" s="103"/>
      <c r="G109" s="103"/>
      <c r="H109" s="103"/>
      <c r="I109" s="103"/>
      <c r="J109" s="99" t="s">
        <v>238</v>
      </c>
      <c r="K109" s="359"/>
      <c r="L109" s="360"/>
      <c r="M109" s="360"/>
      <c r="N109" s="360"/>
      <c r="O109" s="360"/>
      <c r="P109" s="103"/>
      <c r="Q109" s="103"/>
      <c r="R109" s="103"/>
      <c r="S109" s="103"/>
      <c r="T109" s="103"/>
      <c r="U109" s="103"/>
      <c r="V109" s="103"/>
      <c r="W109" s="103"/>
      <c r="X109" s="103"/>
      <c r="Y109" s="103"/>
      <c r="Z109" s="103"/>
      <c r="AA109" s="103"/>
      <c r="AB109" s="103"/>
    </row>
    <row r="110" spans="1:28" ht="13.5" customHeight="1" outlineLevel="1">
      <c r="A110" s="370" t="str">
        <f>A109</f>
        <v>[ESO Affiliate or Related Undertaking that do not trade / transact with the ESO 5]</v>
      </c>
      <c r="B110" s="103" t="s">
        <v>647</v>
      </c>
      <c r="C110" s="103"/>
      <c r="D110" s="103"/>
      <c r="E110" s="103"/>
      <c r="F110" s="103"/>
      <c r="G110" s="103"/>
      <c r="H110" s="103"/>
      <c r="I110" s="103"/>
      <c r="J110" s="99" t="s">
        <v>238</v>
      </c>
      <c r="K110" s="359"/>
      <c r="L110" s="360"/>
      <c r="M110" s="360"/>
      <c r="N110" s="360"/>
      <c r="O110" s="360"/>
      <c r="P110" s="103"/>
      <c r="Q110" s="103"/>
      <c r="R110" s="103"/>
      <c r="S110" s="103"/>
      <c r="T110" s="103"/>
      <c r="U110" s="103"/>
      <c r="V110" s="103"/>
      <c r="W110" s="103"/>
      <c r="X110" s="103"/>
      <c r="Y110" s="103"/>
      <c r="Z110" s="103"/>
      <c r="AA110" s="103"/>
      <c r="AB110" s="103"/>
    </row>
    <row r="111" spans="1:28" outlineLevel="1">
      <c r="A111" s="370" t="str">
        <f>A109</f>
        <v>[ESO Affiliate or Related Undertaking that do not trade / transact with the ESO 5]</v>
      </c>
      <c r="B111" s="103" t="s">
        <v>665</v>
      </c>
      <c r="C111" s="103"/>
      <c r="D111" s="103"/>
      <c r="E111" s="103"/>
      <c r="F111" s="103"/>
      <c r="G111" s="103"/>
      <c r="H111" s="103"/>
      <c r="I111" s="103"/>
      <c r="J111" s="99" t="s">
        <v>226</v>
      </c>
      <c r="K111" s="367">
        <f t="shared" ref="K111:O111" si="67">IFERROR(K110/K109,0)</f>
        <v>0</v>
      </c>
      <c r="L111" s="368">
        <f t="shared" si="67"/>
        <v>0</v>
      </c>
      <c r="M111" s="368">
        <f t="shared" si="67"/>
        <v>0</v>
      </c>
      <c r="N111" s="368">
        <f t="shared" si="67"/>
        <v>0</v>
      </c>
      <c r="O111" s="368">
        <f t="shared" si="67"/>
        <v>0</v>
      </c>
      <c r="P111" s="103"/>
      <c r="Q111" s="103"/>
      <c r="R111" s="103"/>
      <c r="S111" s="103"/>
      <c r="T111" s="103"/>
      <c r="U111" s="103"/>
      <c r="V111" s="103"/>
      <c r="W111" s="103"/>
      <c r="X111" s="103"/>
      <c r="Y111" s="103"/>
      <c r="Z111" s="103"/>
      <c r="AA111" s="103"/>
      <c r="AB111" s="103"/>
    </row>
    <row r="112" spans="1:28" outlineLevel="1">
      <c r="A112" s="369" t="s">
        <v>672</v>
      </c>
      <c r="B112" s="103" t="s">
        <v>664</v>
      </c>
      <c r="C112" s="103"/>
      <c r="D112" s="103"/>
      <c r="E112" s="103"/>
      <c r="F112" s="103"/>
      <c r="G112" s="103"/>
      <c r="H112" s="103"/>
      <c r="I112" s="103"/>
      <c r="J112" s="99" t="s">
        <v>238</v>
      </c>
      <c r="K112" s="359"/>
      <c r="L112" s="360"/>
      <c r="M112" s="360"/>
      <c r="N112" s="360"/>
      <c r="O112" s="360"/>
      <c r="P112" s="103"/>
      <c r="Q112" s="103"/>
      <c r="R112" s="103"/>
      <c r="S112" s="103"/>
      <c r="T112" s="103"/>
      <c r="U112" s="103"/>
      <c r="V112" s="103"/>
      <c r="W112" s="103"/>
      <c r="X112" s="103"/>
      <c r="Y112" s="103"/>
      <c r="Z112" s="103"/>
      <c r="AA112" s="103"/>
      <c r="AB112" s="103"/>
    </row>
    <row r="113" spans="1:28" ht="13.5" customHeight="1" outlineLevel="1">
      <c r="A113" s="370" t="str">
        <f>A112</f>
        <v>[ESO Affiliate or Related Undertaking that do not trade / transact with the ESO 6]</v>
      </c>
      <c r="B113" s="103" t="s">
        <v>647</v>
      </c>
      <c r="C113" s="103"/>
      <c r="D113" s="103"/>
      <c r="E113" s="103"/>
      <c r="F113" s="103"/>
      <c r="G113" s="103"/>
      <c r="H113" s="103"/>
      <c r="I113" s="103"/>
      <c r="J113" s="99" t="s">
        <v>238</v>
      </c>
      <c r="K113" s="359"/>
      <c r="L113" s="360"/>
      <c r="M113" s="360"/>
      <c r="N113" s="360"/>
      <c r="O113" s="360"/>
      <c r="P113" s="103"/>
      <c r="Q113" s="103"/>
      <c r="R113" s="103"/>
      <c r="S113" s="103"/>
      <c r="T113" s="103"/>
      <c r="U113" s="103"/>
      <c r="V113" s="103"/>
      <c r="W113" s="103"/>
      <c r="X113" s="103"/>
      <c r="Y113" s="103"/>
      <c r="Z113" s="103"/>
      <c r="AA113" s="103"/>
      <c r="AB113" s="103"/>
    </row>
    <row r="114" spans="1:28" outlineLevel="1">
      <c r="A114" s="370" t="str">
        <f>A112</f>
        <v>[ESO Affiliate or Related Undertaking that do not trade / transact with the ESO 6]</v>
      </c>
      <c r="B114" s="103" t="s">
        <v>665</v>
      </c>
      <c r="C114" s="103"/>
      <c r="D114" s="103"/>
      <c r="E114" s="103"/>
      <c r="F114" s="103"/>
      <c r="G114" s="103"/>
      <c r="H114" s="103"/>
      <c r="I114" s="103"/>
      <c r="J114" s="99" t="s">
        <v>226</v>
      </c>
      <c r="K114" s="367">
        <f t="shared" ref="K114:O114" si="68">IFERROR(K113/K112,0)</f>
        <v>0</v>
      </c>
      <c r="L114" s="368">
        <f t="shared" si="68"/>
        <v>0</v>
      </c>
      <c r="M114" s="368">
        <f t="shared" si="68"/>
        <v>0</v>
      </c>
      <c r="N114" s="368">
        <f t="shared" si="68"/>
        <v>0</v>
      </c>
      <c r="O114" s="368">
        <f t="shared" si="68"/>
        <v>0</v>
      </c>
      <c r="P114" s="103"/>
      <c r="Q114" s="103"/>
      <c r="R114" s="103"/>
      <c r="S114" s="103"/>
      <c r="T114" s="103"/>
      <c r="U114" s="103"/>
      <c r="V114" s="103"/>
      <c r="W114" s="103"/>
      <c r="X114" s="103"/>
      <c r="Y114" s="103"/>
      <c r="Z114" s="103"/>
      <c r="AA114" s="103"/>
      <c r="AB114" s="103"/>
    </row>
    <row r="115" spans="1:28" outlineLevel="1">
      <c r="A115" s="103" t="s">
        <v>673</v>
      </c>
      <c r="B115" s="103" t="s">
        <v>664</v>
      </c>
      <c r="C115" s="103"/>
      <c r="D115" s="103"/>
      <c r="E115" s="103"/>
      <c r="F115" s="103"/>
      <c r="G115" s="103"/>
      <c r="H115" s="103"/>
      <c r="I115" s="103"/>
      <c r="J115" s="99" t="s">
        <v>238</v>
      </c>
      <c r="K115" s="359"/>
      <c r="L115" s="360"/>
      <c r="M115" s="360"/>
      <c r="N115" s="360"/>
      <c r="O115" s="360"/>
      <c r="P115" s="103"/>
      <c r="Q115" s="103"/>
      <c r="R115" s="103"/>
      <c r="S115" s="103"/>
      <c r="T115" s="103"/>
      <c r="U115" s="103"/>
      <c r="V115" s="103"/>
      <c r="W115" s="103"/>
      <c r="X115" s="103"/>
      <c r="Y115" s="103"/>
      <c r="Z115" s="103"/>
      <c r="AA115" s="103"/>
      <c r="AB115" s="103"/>
    </row>
    <row r="116" spans="1:28" outlineLevel="1">
      <c r="A116" s="103" t="s">
        <v>673</v>
      </c>
      <c r="B116" s="103" t="s">
        <v>647</v>
      </c>
      <c r="C116" s="103"/>
      <c r="D116" s="103"/>
      <c r="E116" s="103"/>
      <c r="F116" s="103"/>
      <c r="G116" s="103"/>
      <c r="H116" s="103"/>
      <c r="I116" s="103"/>
      <c r="J116" s="99" t="s">
        <v>238</v>
      </c>
      <c r="K116" s="359"/>
      <c r="L116" s="360"/>
      <c r="M116" s="360"/>
      <c r="N116" s="360"/>
      <c r="O116" s="360"/>
      <c r="P116" s="103"/>
      <c r="Q116" s="103"/>
      <c r="R116" s="103"/>
      <c r="S116" s="103"/>
      <c r="T116" s="103"/>
      <c r="U116" s="103"/>
      <c r="V116" s="103"/>
      <c r="W116" s="103"/>
      <c r="X116" s="103"/>
      <c r="Y116" s="103"/>
      <c r="Z116" s="103"/>
      <c r="AA116" s="103"/>
      <c r="AB116" s="103"/>
    </row>
    <row r="117" spans="1:28" outlineLevel="1">
      <c r="A117" s="103" t="s">
        <v>673</v>
      </c>
      <c r="B117" s="103" t="s">
        <v>665</v>
      </c>
      <c r="C117" s="103"/>
      <c r="D117" s="103"/>
      <c r="E117" s="103"/>
      <c r="F117" s="103"/>
      <c r="G117" s="103"/>
      <c r="H117" s="103"/>
      <c r="I117" s="103"/>
      <c r="J117" s="99" t="s">
        <v>226</v>
      </c>
      <c r="K117" s="367">
        <f t="shared" ref="K117:O117" si="69">IFERROR(K116/K115,0)</f>
        <v>0</v>
      </c>
      <c r="L117" s="368">
        <f t="shared" si="69"/>
        <v>0</v>
      </c>
      <c r="M117" s="368">
        <f t="shared" si="69"/>
        <v>0</v>
      </c>
      <c r="N117" s="368">
        <f t="shared" si="69"/>
        <v>0</v>
      </c>
      <c r="O117" s="368">
        <f t="shared" si="69"/>
        <v>0</v>
      </c>
      <c r="P117" s="103"/>
      <c r="Q117" s="103"/>
      <c r="R117" s="103"/>
      <c r="S117" s="103"/>
      <c r="T117" s="103"/>
      <c r="U117" s="103"/>
      <c r="V117" s="103"/>
      <c r="W117" s="103"/>
      <c r="X117" s="103"/>
      <c r="Y117" s="103"/>
      <c r="Z117" s="103"/>
      <c r="AA117" s="103"/>
      <c r="AB117" s="103"/>
    </row>
    <row r="118" spans="1:28" outlineLevel="1">
      <c r="A118" s="103" t="s">
        <v>674</v>
      </c>
      <c r="B118" s="103"/>
      <c r="C118" s="103"/>
      <c r="D118" s="103"/>
      <c r="E118" s="103"/>
      <c r="F118" s="103"/>
      <c r="G118" s="103"/>
      <c r="H118" s="103"/>
      <c r="I118" s="103"/>
      <c r="J118" s="99"/>
      <c r="K118" s="371">
        <f t="shared" ref="K118:O118" si="70">IF(K93&gt;0,IF(K115&gt;=0.75*SUM(K93,K97,K100,K103,K106,K109,K112,K115),"Allowed", "Disallowed"),0)</f>
        <v>0</v>
      </c>
      <c r="L118" s="371">
        <f t="shared" si="70"/>
        <v>0</v>
      </c>
      <c r="M118" s="371">
        <f t="shared" si="70"/>
        <v>0</v>
      </c>
      <c r="N118" s="371">
        <f t="shared" si="70"/>
        <v>0</v>
      </c>
      <c r="O118" s="371">
        <f t="shared" si="70"/>
        <v>0</v>
      </c>
      <c r="P118" s="103"/>
      <c r="Q118" s="103"/>
      <c r="R118" s="103"/>
      <c r="S118" s="103"/>
      <c r="T118" s="103"/>
      <c r="U118" s="103"/>
      <c r="V118" s="103"/>
      <c r="W118" s="103"/>
      <c r="X118" s="103"/>
      <c r="Y118" s="103"/>
      <c r="Z118" s="103"/>
      <c r="AA118" s="103"/>
      <c r="AB118" s="103"/>
    </row>
    <row r="119" spans="1:28">
      <c r="A119" s="103"/>
      <c r="B119" s="103"/>
      <c r="C119" s="103"/>
      <c r="D119" s="103"/>
      <c r="E119" s="103"/>
      <c r="F119" s="103"/>
      <c r="G119" s="103"/>
      <c r="H119" s="103"/>
      <c r="I119" s="103"/>
      <c r="J119" s="99"/>
      <c r="K119" s="104"/>
      <c r="L119" s="104"/>
      <c r="M119" s="104"/>
      <c r="N119" s="104"/>
      <c r="O119" s="104"/>
      <c r="P119" s="103"/>
      <c r="Q119" s="103"/>
      <c r="R119" s="103"/>
      <c r="S119" s="103"/>
      <c r="T119" s="103"/>
      <c r="U119" s="103"/>
      <c r="V119" s="103"/>
      <c r="W119" s="103"/>
      <c r="X119" s="103"/>
      <c r="Y119" s="103"/>
      <c r="Z119" s="103"/>
      <c r="AA119" s="103"/>
      <c r="AB119" s="103"/>
    </row>
    <row r="120" spans="1:28" hidden="1" outlineLevel="1">
      <c r="A120" s="372" t="str">
        <f>A20</f>
        <v>[Related Party 4]</v>
      </c>
      <c r="B120" s="103"/>
      <c r="C120" s="103"/>
      <c r="D120" s="103"/>
      <c r="E120" s="103"/>
      <c r="F120" s="103"/>
      <c r="G120" s="103"/>
      <c r="H120" s="103"/>
      <c r="I120" s="103"/>
      <c r="J120" s="99"/>
      <c r="K120" s="104"/>
      <c r="L120" s="104"/>
      <c r="M120" s="104"/>
      <c r="N120" s="104"/>
      <c r="O120" s="104"/>
      <c r="P120" s="103"/>
      <c r="Q120" s="103"/>
      <c r="R120" s="103"/>
      <c r="S120" s="103"/>
      <c r="T120" s="103"/>
      <c r="U120" s="103"/>
      <c r="V120" s="103"/>
      <c r="W120" s="103"/>
      <c r="X120" s="103"/>
      <c r="Y120" s="103"/>
      <c r="Z120" s="103"/>
      <c r="AA120" s="103"/>
      <c r="AB120" s="103"/>
    </row>
    <row r="121" spans="1:28" hidden="1" outlineLevel="1">
      <c r="A121" s="103" t="s">
        <v>663</v>
      </c>
      <c r="B121" s="103" t="s">
        <v>664</v>
      </c>
      <c r="C121" s="103"/>
      <c r="D121" s="103"/>
      <c r="E121" s="103"/>
      <c r="F121" s="103"/>
      <c r="G121" s="103"/>
      <c r="H121" s="103"/>
      <c r="I121" s="103"/>
      <c r="J121" s="99" t="s">
        <v>238</v>
      </c>
      <c r="K121" s="359"/>
      <c r="L121" s="360"/>
      <c r="M121" s="360"/>
      <c r="N121" s="360"/>
      <c r="O121" s="360"/>
      <c r="P121" s="103"/>
      <c r="Q121" s="103"/>
      <c r="R121" s="103"/>
      <c r="S121" s="103"/>
      <c r="T121" s="103"/>
      <c r="U121" s="103"/>
      <c r="V121" s="103"/>
      <c r="W121" s="103"/>
      <c r="X121" s="103"/>
      <c r="Y121" s="103"/>
      <c r="Z121" s="103"/>
      <c r="AA121" s="103"/>
      <c r="AB121" s="103"/>
    </row>
    <row r="122" spans="1:28" hidden="1" outlineLevel="1">
      <c r="A122" s="103" t="s">
        <v>663</v>
      </c>
      <c r="B122" s="103" t="s">
        <v>647</v>
      </c>
      <c r="C122" s="103"/>
      <c r="D122" s="103"/>
      <c r="E122" s="103"/>
      <c r="F122" s="103"/>
      <c r="G122" s="103"/>
      <c r="H122" s="103"/>
      <c r="I122" s="103"/>
      <c r="J122" s="99" t="s">
        <v>238</v>
      </c>
      <c r="K122" s="359"/>
      <c r="L122" s="360"/>
      <c r="M122" s="360"/>
      <c r="N122" s="360"/>
      <c r="O122" s="360"/>
      <c r="P122" s="103"/>
      <c r="Q122" s="103"/>
      <c r="R122" s="103"/>
      <c r="S122" s="103"/>
      <c r="T122" s="103"/>
      <c r="U122" s="103"/>
      <c r="V122" s="103"/>
      <c r="W122" s="103"/>
      <c r="X122" s="103"/>
      <c r="Y122" s="103"/>
      <c r="Z122" s="103"/>
      <c r="AA122" s="103"/>
      <c r="AB122" s="103"/>
    </row>
    <row r="123" spans="1:28" hidden="1" outlineLevel="1">
      <c r="A123" s="103" t="s">
        <v>663</v>
      </c>
      <c r="B123" s="103" t="s">
        <v>665</v>
      </c>
      <c r="C123" s="103"/>
      <c r="D123" s="103"/>
      <c r="E123" s="103"/>
      <c r="F123" s="103"/>
      <c r="G123" s="103"/>
      <c r="H123" s="103"/>
      <c r="I123" s="103"/>
      <c r="J123" s="99" t="s">
        <v>226</v>
      </c>
      <c r="K123" s="367">
        <f t="shared" ref="K123:O123" si="71">IFERROR(K122/K121,0)</f>
        <v>0</v>
      </c>
      <c r="L123" s="368">
        <f t="shared" si="71"/>
        <v>0</v>
      </c>
      <c r="M123" s="368">
        <f t="shared" si="71"/>
        <v>0</v>
      </c>
      <c r="N123" s="368">
        <f t="shared" si="71"/>
        <v>0</v>
      </c>
      <c r="O123" s="368">
        <f t="shared" si="71"/>
        <v>0</v>
      </c>
      <c r="P123" s="103"/>
      <c r="Q123" s="103"/>
      <c r="R123" s="103"/>
      <c r="S123" s="103"/>
      <c r="T123" s="103"/>
      <c r="U123" s="103"/>
      <c r="V123" s="103"/>
      <c r="W123" s="103"/>
      <c r="X123" s="103"/>
      <c r="Y123" s="103"/>
      <c r="Z123" s="103"/>
      <c r="AA123" s="103"/>
      <c r="AB123" s="103"/>
    </row>
    <row r="124" spans="1:28" hidden="1" outlineLevel="1">
      <c r="A124" s="103" t="s">
        <v>666</v>
      </c>
      <c r="B124" s="103" t="s">
        <v>647</v>
      </c>
      <c r="C124" s="103"/>
      <c r="D124" s="103"/>
      <c r="E124" s="103"/>
      <c r="F124" s="103"/>
      <c r="G124" s="103"/>
      <c r="H124" s="103"/>
      <c r="I124" s="103"/>
      <c r="J124" s="99" t="s">
        <v>238</v>
      </c>
      <c r="K124" s="359"/>
      <c r="L124" s="360"/>
      <c r="M124" s="360"/>
      <c r="N124" s="360"/>
      <c r="O124" s="360"/>
      <c r="P124" s="103"/>
      <c r="Q124" s="103"/>
      <c r="R124" s="103"/>
      <c r="S124" s="103"/>
      <c r="T124" s="103"/>
      <c r="U124" s="103"/>
      <c r="V124" s="103"/>
      <c r="W124" s="103"/>
      <c r="X124" s="103"/>
      <c r="Y124" s="103"/>
      <c r="Z124" s="103"/>
      <c r="AA124" s="103"/>
      <c r="AB124" s="103"/>
    </row>
    <row r="125" spans="1:28" hidden="1" outlineLevel="1">
      <c r="A125" s="369" t="s">
        <v>675</v>
      </c>
      <c r="B125" s="103" t="s">
        <v>664</v>
      </c>
      <c r="C125" s="103"/>
      <c r="D125" s="103"/>
      <c r="E125" s="103"/>
      <c r="F125" s="103"/>
      <c r="G125" s="103"/>
      <c r="H125" s="103"/>
      <c r="I125" s="103"/>
      <c r="J125" s="99" t="s">
        <v>238</v>
      </c>
      <c r="K125" s="359"/>
      <c r="L125" s="360"/>
      <c r="M125" s="360"/>
      <c r="N125" s="360"/>
      <c r="O125" s="360"/>
      <c r="P125" s="103"/>
      <c r="Q125" s="103"/>
      <c r="R125" s="103"/>
      <c r="S125" s="103"/>
      <c r="T125" s="103"/>
      <c r="U125" s="103"/>
      <c r="V125" s="103"/>
      <c r="W125" s="103"/>
      <c r="X125" s="103"/>
      <c r="Y125" s="103"/>
      <c r="Z125" s="103"/>
      <c r="AA125" s="103"/>
      <c r="AB125" s="103"/>
    </row>
    <row r="126" spans="1:28" hidden="1" outlineLevel="1">
      <c r="A126" s="370" t="str">
        <f>A125</f>
        <v>[ESO Affiliate or Related Undertaking that do not trade / transact with the ESO 1]</v>
      </c>
      <c r="B126" s="103" t="s">
        <v>647</v>
      </c>
      <c r="C126" s="103"/>
      <c r="D126" s="103"/>
      <c r="E126" s="103"/>
      <c r="F126" s="103"/>
      <c r="G126" s="103"/>
      <c r="H126" s="103"/>
      <c r="I126" s="103"/>
      <c r="J126" s="99" t="s">
        <v>238</v>
      </c>
      <c r="K126" s="359"/>
      <c r="L126" s="360"/>
      <c r="M126" s="360"/>
      <c r="N126" s="360"/>
      <c r="O126" s="360"/>
      <c r="P126" s="103"/>
      <c r="Q126" s="103"/>
      <c r="R126" s="103"/>
      <c r="S126" s="103"/>
      <c r="T126" s="103"/>
      <c r="U126" s="103"/>
      <c r="V126" s="103"/>
      <c r="W126" s="103"/>
      <c r="X126" s="103"/>
      <c r="Y126" s="103"/>
      <c r="Z126" s="103"/>
      <c r="AA126" s="103"/>
      <c r="AB126" s="103"/>
    </row>
    <row r="127" spans="1:28" hidden="1" outlineLevel="1">
      <c r="A127" s="370" t="str">
        <f>A125</f>
        <v>[ESO Affiliate or Related Undertaking that do not trade / transact with the ESO 1]</v>
      </c>
      <c r="B127" s="103" t="s">
        <v>665</v>
      </c>
      <c r="C127" s="103"/>
      <c r="D127" s="103"/>
      <c r="E127" s="103"/>
      <c r="F127" s="103"/>
      <c r="G127" s="103"/>
      <c r="H127" s="103"/>
      <c r="I127" s="103"/>
      <c r="J127" s="99" t="s">
        <v>226</v>
      </c>
      <c r="K127" s="367">
        <f t="shared" ref="K127:O127" si="72">IFERROR(K126/K125,0)</f>
        <v>0</v>
      </c>
      <c r="L127" s="368">
        <f t="shared" si="72"/>
        <v>0</v>
      </c>
      <c r="M127" s="368">
        <f t="shared" si="72"/>
        <v>0</v>
      </c>
      <c r="N127" s="368">
        <f t="shared" si="72"/>
        <v>0</v>
      </c>
      <c r="O127" s="368">
        <f t="shared" si="72"/>
        <v>0</v>
      </c>
      <c r="P127" s="103"/>
      <c r="Q127" s="103"/>
      <c r="R127" s="103"/>
      <c r="S127" s="103"/>
      <c r="T127" s="103"/>
      <c r="U127" s="103"/>
      <c r="V127" s="103"/>
      <c r="W127" s="103"/>
      <c r="X127" s="103"/>
      <c r="Y127" s="103"/>
      <c r="Z127" s="103"/>
      <c r="AA127" s="103"/>
      <c r="AB127" s="103"/>
    </row>
    <row r="128" spans="1:28" hidden="1" outlineLevel="1">
      <c r="A128" s="369" t="s">
        <v>676</v>
      </c>
      <c r="B128" s="103" t="s">
        <v>664</v>
      </c>
      <c r="C128" s="103"/>
      <c r="D128" s="103"/>
      <c r="E128" s="103"/>
      <c r="F128" s="103"/>
      <c r="G128" s="103"/>
      <c r="H128" s="103"/>
      <c r="I128" s="103"/>
      <c r="J128" s="99" t="s">
        <v>238</v>
      </c>
      <c r="K128" s="359"/>
      <c r="L128" s="360"/>
      <c r="M128" s="360"/>
      <c r="N128" s="360"/>
      <c r="O128" s="360"/>
      <c r="P128" s="103"/>
      <c r="Q128" s="103"/>
      <c r="R128" s="103"/>
      <c r="S128" s="103"/>
      <c r="T128" s="103"/>
      <c r="U128" s="103"/>
      <c r="V128" s="103"/>
      <c r="W128" s="103"/>
      <c r="X128" s="103"/>
      <c r="Y128" s="103"/>
      <c r="Z128" s="103"/>
      <c r="AA128" s="103"/>
      <c r="AB128" s="103"/>
    </row>
    <row r="129" spans="1:28" hidden="1" outlineLevel="1">
      <c r="A129" s="370" t="str">
        <f>A128</f>
        <v>[ESO Affiliate or Related Undertaking that do not trade / transact with the ESO 2]</v>
      </c>
      <c r="B129" s="103" t="s">
        <v>647</v>
      </c>
      <c r="C129" s="103"/>
      <c r="D129" s="103"/>
      <c r="E129" s="103"/>
      <c r="F129" s="103"/>
      <c r="G129" s="103"/>
      <c r="H129" s="103"/>
      <c r="I129" s="103"/>
      <c r="J129" s="99" t="s">
        <v>238</v>
      </c>
      <c r="K129" s="359"/>
      <c r="L129" s="360"/>
      <c r="M129" s="360"/>
      <c r="N129" s="360"/>
      <c r="O129" s="360"/>
      <c r="P129" s="103"/>
      <c r="Q129" s="103"/>
      <c r="R129" s="103"/>
      <c r="S129" s="103"/>
      <c r="T129" s="103"/>
      <c r="U129" s="103"/>
      <c r="V129" s="103"/>
      <c r="W129" s="103"/>
      <c r="X129" s="103"/>
      <c r="Y129" s="103"/>
      <c r="Z129" s="103"/>
      <c r="AA129" s="103"/>
      <c r="AB129" s="103"/>
    </row>
    <row r="130" spans="1:28" hidden="1" outlineLevel="1">
      <c r="A130" s="370" t="str">
        <f>A128</f>
        <v>[ESO Affiliate or Related Undertaking that do not trade / transact with the ESO 2]</v>
      </c>
      <c r="B130" s="103" t="s">
        <v>665</v>
      </c>
      <c r="C130" s="103"/>
      <c r="D130" s="103"/>
      <c r="E130" s="103"/>
      <c r="F130" s="103"/>
      <c r="G130" s="103"/>
      <c r="H130" s="103"/>
      <c r="I130" s="103"/>
      <c r="J130" s="99" t="s">
        <v>226</v>
      </c>
      <c r="K130" s="367">
        <f t="shared" ref="K130:O130" si="73">IFERROR(K129/K128,0)</f>
        <v>0</v>
      </c>
      <c r="L130" s="368">
        <f t="shared" si="73"/>
        <v>0</v>
      </c>
      <c r="M130" s="368">
        <f t="shared" si="73"/>
        <v>0</v>
      </c>
      <c r="N130" s="368">
        <f t="shared" si="73"/>
        <v>0</v>
      </c>
      <c r="O130" s="368">
        <f t="shared" si="73"/>
        <v>0</v>
      </c>
      <c r="P130" s="103"/>
      <c r="Q130" s="103"/>
      <c r="R130" s="103"/>
      <c r="S130" s="103"/>
      <c r="T130" s="103"/>
      <c r="U130" s="103"/>
      <c r="V130" s="103"/>
      <c r="W130" s="103"/>
      <c r="X130" s="103"/>
      <c r="Y130" s="103"/>
      <c r="Z130" s="103"/>
      <c r="AA130" s="103"/>
      <c r="AB130" s="103"/>
    </row>
    <row r="131" spans="1:28" hidden="1" outlineLevel="1">
      <c r="A131" s="369" t="s">
        <v>677</v>
      </c>
      <c r="B131" s="103" t="s">
        <v>664</v>
      </c>
      <c r="C131" s="103"/>
      <c r="D131" s="103"/>
      <c r="E131" s="103"/>
      <c r="F131" s="103"/>
      <c r="G131" s="103"/>
      <c r="H131" s="103"/>
      <c r="I131" s="103"/>
      <c r="J131" s="99" t="s">
        <v>238</v>
      </c>
      <c r="K131" s="359"/>
      <c r="L131" s="360"/>
      <c r="M131" s="360"/>
      <c r="N131" s="360"/>
      <c r="O131" s="360"/>
      <c r="P131" s="103"/>
      <c r="Q131" s="103"/>
      <c r="R131" s="103"/>
      <c r="S131" s="103"/>
      <c r="T131" s="103"/>
      <c r="U131" s="103"/>
      <c r="V131" s="103"/>
      <c r="W131" s="103"/>
      <c r="X131" s="103"/>
      <c r="Y131" s="103"/>
      <c r="Z131" s="103"/>
      <c r="AA131" s="103"/>
      <c r="AB131" s="103"/>
    </row>
    <row r="132" spans="1:28" hidden="1" outlineLevel="1">
      <c r="A132" s="370" t="str">
        <f>A131</f>
        <v>[ESO Affiliate or Related Undertaking that do not trade / transact with the ESO 3]</v>
      </c>
      <c r="B132" s="103" t="s">
        <v>647</v>
      </c>
      <c r="C132" s="103"/>
      <c r="D132" s="103"/>
      <c r="E132" s="103"/>
      <c r="F132" s="103"/>
      <c r="G132" s="103"/>
      <c r="H132" s="103"/>
      <c r="I132" s="103"/>
      <c r="J132" s="99" t="s">
        <v>238</v>
      </c>
      <c r="K132" s="359"/>
      <c r="L132" s="360"/>
      <c r="M132" s="360"/>
      <c r="N132" s="360"/>
      <c r="O132" s="360"/>
      <c r="P132" s="103"/>
      <c r="Q132" s="103"/>
      <c r="R132" s="103"/>
      <c r="S132" s="103"/>
      <c r="T132" s="103"/>
      <c r="U132" s="103"/>
      <c r="V132" s="103"/>
      <c r="W132" s="103"/>
      <c r="X132" s="103"/>
      <c r="Y132" s="103"/>
      <c r="Z132" s="103"/>
      <c r="AA132" s="103"/>
      <c r="AB132" s="103"/>
    </row>
    <row r="133" spans="1:28" hidden="1" outlineLevel="1">
      <c r="A133" s="370" t="str">
        <f>A131</f>
        <v>[ESO Affiliate or Related Undertaking that do not trade / transact with the ESO 3]</v>
      </c>
      <c r="B133" s="103" t="s">
        <v>665</v>
      </c>
      <c r="C133" s="103"/>
      <c r="D133" s="103"/>
      <c r="E133" s="103"/>
      <c r="F133" s="103"/>
      <c r="G133" s="103"/>
      <c r="H133" s="103"/>
      <c r="I133" s="103"/>
      <c r="J133" s="99" t="s">
        <v>226</v>
      </c>
      <c r="K133" s="367">
        <f t="shared" ref="K133:O133" si="74">IFERROR(K132/K131,0)</f>
        <v>0</v>
      </c>
      <c r="L133" s="368">
        <f t="shared" si="74"/>
        <v>0</v>
      </c>
      <c r="M133" s="368">
        <f t="shared" si="74"/>
        <v>0</v>
      </c>
      <c r="N133" s="368">
        <f t="shared" si="74"/>
        <v>0</v>
      </c>
      <c r="O133" s="368">
        <f t="shared" si="74"/>
        <v>0</v>
      </c>
      <c r="P133" s="103"/>
      <c r="Q133" s="103"/>
      <c r="R133" s="103"/>
      <c r="S133" s="103"/>
      <c r="T133" s="103"/>
      <c r="U133" s="103"/>
      <c r="V133" s="103"/>
      <c r="W133" s="103"/>
      <c r="X133" s="103"/>
      <c r="Y133" s="103"/>
      <c r="Z133" s="103"/>
      <c r="AA133" s="103"/>
      <c r="AB133" s="103"/>
    </row>
    <row r="134" spans="1:28" hidden="1" outlineLevel="1">
      <c r="A134" s="369" t="s">
        <v>670</v>
      </c>
      <c r="B134" s="103" t="s">
        <v>664</v>
      </c>
      <c r="C134" s="103"/>
      <c r="D134" s="103"/>
      <c r="E134" s="103"/>
      <c r="F134" s="103"/>
      <c r="G134" s="103"/>
      <c r="H134" s="103"/>
      <c r="I134" s="103"/>
      <c r="J134" s="99" t="s">
        <v>238</v>
      </c>
      <c r="K134" s="359"/>
      <c r="L134" s="360"/>
      <c r="M134" s="360"/>
      <c r="N134" s="360"/>
      <c r="O134" s="360"/>
      <c r="P134" s="103"/>
      <c r="Q134" s="103"/>
      <c r="R134" s="103"/>
      <c r="S134" s="103"/>
      <c r="T134" s="103"/>
      <c r="U134" s="103"/>
      <c r="V134" s="103"/>
      <c r="W134" s="103"/>
      <c r="X134" s="103"/>
      <c r="Y134" s="103"/>
      <c r="Z134" s="103"/>
      <c r="AA134" s="103"/>
      <c r="AB134" s="103"/>
    </row>
    <row r="135" spans="1:28" hidden="1" outlineLevel="1">
      <c r="A135" s="370" t="str">
        <f>A134</f>
        <v>[ESO Affiliate or Related Undertaking that do not trade / transact with the ESO 4]</v>
      </c>
      <c r="B135" s="103" t="s">
        <v>647</v>
      </c>
      <c r="C135" s="103"/>
      <c r="D135" s="103"/>
      <c r="E135" s="103"/>
      <c r="F135" s="103"/>
      <c r="G135" s="103"/>
      <c r="H135" s="103"/>
      <c r="I135" s="103"/>
      <c r="J135" s="99" t="s">
        <v>238</v>
      </c>
      <c r="K135" s="359"/>
      <c r="L135" s="360"/>
      <c r="M135" s="360"/>
      <c r="N135" s="360"/>
      <c r="O135" s="360"/>
      <c r="P135" s="103"/>
      <c r="Q135" s="103"/>
      <c r="R135" s="103"/>
      <c r="S135" s="103"/>
      <c r="T135" s="103"/>
      <c r="U135" s="103"/>
      <c r="V135" s="103"/>
      <c r="W135" s="103"/>
      <c r="X135" s="103"/>
      <c r="Y135" s="103"/>
      <c r="Z135" s="103"/>
      <c r="AA135" s="103"/>
      <c r="AB135" s="103"/>
    </row>
    <row r="136" spans="1:28" hidden="1" outlineLevel="1">
      <c r="A136" s="370" t="str">
        <f>A134</f>
        <v>[ESO Affiliate or Related Undertaking that do not trade / transact with the ESO 4]</v>
      </c>
      <c r="B136" s="103" t="s">
        <v>665</v>
      </c>
      <c r="C136" s="103"/>
      <c r="D136" s="103"/>
      <c r="E136" s="103"/>
      <c r="F136" s="103"/>
      <c r="G136" s="103"/>
      <c r="H136" s="103"/>
      <c r="I136" s="103"/>
      <c r="J136" s="99" t="s">
        <v>226</v>
      </c>
      <c r="K136" s="367">
        <f t="shared" ref="K136:O136" si="75">IFERROR(K135/K134,0)</f>
        <v>0</v>
      </c>
      <c r="L136" s="368">
        <f t="shared" si="75"/>
        <v>0</v>
      </c>
      <c r="M136" s="368">
        <f t="shared" si="75"/>
        <v>0</v>
      </c>
      <c r="N136" s="368">
        <f t="shared" si="75"/>
        <v>0</v>
      </c>
      <c r="O136" s="368">
        <f t="shared" si="75"/>
        <v>0</v>
      </c>
      <c r="P136" s="103"/>
      <c r="Q136" s="103"/>
      <c r="R136" s="103"/>
      <c r="S136" s="103"/>
      <c r="T136" s="103"/>
      <c r="U136" s="103"/>
      <c r="V136" s="103"/>
      <c r="W136" s="103"/>
      <c r="X136" s="103"/>
      <c r="Y136" s="103"/>
      <c r="Z136" s="103"/>
      <c r="AA136" s="103"/>
      <c r="AB136" s="103"/>
    </row>
    <row r="137" spans="1:28" hidden="1" outlineLevel="1">
      <c r="A137" s="369" t="s">
        <v>671</v>
      </c>
      <c r="B137" s="103" t="s">
        <v>664</v>
      </c>
      <c r="C137" s="103"/>
      <c r="D137" s="103"/>
      <c r="E137" s="103"/>
      <c r="F137" s="103"/>
      <c r="G137" s="103"/>
      <c r="H137" s="103"/>
      <c r="I137" s="103"/>
      <c r="J137" s="99" t="s">
        <v>238</v>
      </c>
      <c r="K137" s="359"/>
      <c r="L137" s="360"/>
      <c r="M137" s="360"/>
      <c r="N137" s="360"/>
      <c r="O137" s="360"/>
      <c r="P137" s="103"/>
      <c r="Q137" s="103"/>
      <c r="R137" s="103"/>
      <c r="S137" s="103"/>
      <c r="T137" s="103"/>
      <c r="U137" s="103"/>
      <c r="V137" s="103"/>
      <c r="W137" s="103"/>
      <c r="X137" s="103"/>
      <c r="Y137" s="103"/>
      <c r="Z137" s="103"/>
      <c r="AA137" s="103"/>
      <c r="AB137" s="103"/>
    </row>
    <row r="138" spans="1:28" hidden="1" outlineLevel="1">
      <c r="A138" s="370" t="str">
        <f>A137</f>
        <v>[ESO Affiliate or Related Undertaking that do not trade / transact with the ESO 5]</v>
      </c>
      <c r="B138" s="103" t="s">
        <v>647</v>
      </c>
      <c r="C138" s="103"/>
      <c r="D138" s="103"/>
      <c r="E138" s="103"/>
      <c r="F138" s="103"/>
      <c r="G138" s="103"/>
      <c r="H138" s="103"/>
      <c r="I138" s="103"/>
      <c r="J138" s="99" t="s">
        <v>238</v>
      </c>
      <c r="K138" s="359"/>
      <c r="L138" s="360"/>
      <c r="M138" s="360"/>
      <c r="N138" s="360"/>
      <c r="O138" s="360"/>
      <c r="P138" s="103"/>
      <c r="Q138" s="103"/>
      <c r="R138" s="103"/>
      <c r="S138" s="103"/>
      <c r="T138" s="103"/>
      <c r="U138" s="103"/>
      <c r="V138" s="103"/>
      <c r="W138" s="103"/>
      <c r="X138" s="103"/>
      <c r="Y138" s="103"/>
      <c r="Z138" s="103"/>
      <c r="AA138" s="103"/>
      <c r="AB138" s="103"/>
    </row>
    <row r="139" spans="1:28" hidden="1" outlineLevel="1">
      <c r="A139" s="370" t="str">
        <f>A137</f>
        <v>[ESO Affiliate or Related Undertaking that do not trade / transact with the ESO 5]</v>
      </c>
      <c r="B139" s="103" t="s">
        <v>665</v>
      </c>
      <c r="C139" s="103"/>
      <c r="D139" s="103"/>
      <c r="E139" s="103"/>
      <c r="F139" s="103"/>
      <c r="G139" s="103"/>
      <c r="H139" s="103"/>
      <c r="I139" s="103"/>
      <c r="J139" s="99" t="s">
        <v>226</v>
      </c>
      <c r="K139" s="367">
        <f t="shared" ref="K139:O139" si="76">IFERROR(K138/K137,0)</f>
        <v>0</v>
      </c>
      <c r="L139" s="368">
        <f t="shared" si="76"/>
        <v>0</v>
      </c>
      <c r="M139" s="368">
        <f t="shared" si="76"/>
        <v>0</v>
      </c>
      <c r="N139" s="368">
        <f t="shared" si="76"/>
        <v>0</v>
      </c>
      <c r="O139" s="368">
        <f t="shared" si="76"/>
        <v>0</v>
      </c>
      <c r="P139" s="103"/>
      <c r="Q139" s="103"/>
      <c r="R139" s="103"/>
      <c r="S139" s="103"/>
      <c r="T139" s="103"/>
      <c r="U139" s="103"/>
      <c r="V139" s="103"/>
      <c r="W139" s="103"/>
      <c r="X139" s="103"/>
      <c r="Y139" s="103"/>
      <c r="Z139" s="103"/>
      <c r="AA139" s="103"/>
      <c r="AB139" s="103"/>
    </row>
    <row r="140" spans="1:28" hidden="1" outlineLevel="1">
      <c r="A140" s="369" t="s">
        <v>672</v>
      </c>
      <c r="B140" s="103" t="s">
        <v>664</v>
      </c>
      <c r="C140" s="103"/>
      <c r="D140" s="103"/>
      <c r="E140" s="103"/>
      <c r="F140" s="103"/>
      <c r="G140" s="103"/>
      <c r="H140" s="103"/>
      <c r="I140" s="103"/>
      <c r="J140" s="99" t="s">
        <v>238</v>
      </c>
      <c r="K140" s="359"/>
      <c r="L140" s="360"/>
      <c r="M140" s="360"/>
      <c r="N140" s="360"/>
      <c r="O140" s="360"/>
      <c r="P140" s="103"/>
      <c r="Q140" s="103"/>
      <c r="R140" s="103"/>
      <c r="S140" s="103"/>
      <c r="T140" s="103"/>
      <c r="U140" s="103"/>
      <c r="V140" s="103"/>
      <c r="W140" s="103"/>
      <c r="X140" s="103"/>
      <c r="Y140" s="103"/>
      <c r="Z140" s="103"/>
      <c r="AA140" s="103"/>
      <c r="AB140" s="103"/>
    </row>
    <row r="141" spans="1:28" hidden="1" outlineLevel="1">
      <c r="A141" s="370" t="str">
        <f>A140</f>
        <v>[ESO Affiliate or Related Undertaking that do not trade / transact with the ESO 6]</v>
      </c>
      <c r="B141" s="103" t="s">
        <v>647</v>
      </c>
      <c r="C141" s="103"/>
      <c r="D141" s="103"/>
      <c r="E141" s="103"/>
      <c r="F141" s="103"/>
      <c r="G141" s="103"/>
      <c r="H141" s="103"/>
      <c r="I141" s="103"/>
      <c r="J141" s="99" t="s">
        <v>238</v>
      </c>
      <c r="K141" s="359"/>
      <c r="L141" s="360"/>
      <c r="M141" s="360"/>
      <c r="N141" s="360"/>
      <c r="O141" s="360"/>
      <c r="P141" s="103"/>
      <c r="Q141" s="103"/>
      <c r="R141" s="103"/>
      <c r="S141" s="103"/>
      <c r="T141" s="103"/>
      <c r="U141" s="103"/>
      <c r="V141" s="103"/>
      <c r="W141" s="103"/>
      <c r="X141" s="103"/>
      <c r="Y141" s="103"/>
      <c r="Z141" s="103"/>
      <c r="AA141" s="103"/>
      <c r="AB141" s="103"/>
    </row>
    <row r="142" spans="1:28" ht="13.5" hidden="1" customHeight="1" outlineLevel="1">
      <c r="A142" s="370" t="str">
        <f>A140</f>
        <v>[ESO Affiliate or Related Undertaking that do not trade / transact with the ESO 6]</v>
      </c>
      <c r="B142" s="103" t="s">
        <v>665</v>
      </c>
      <c r="C142" s="103"/>
      <c r="D142" s="103"/>
      <c r="E142" s="103"/>
      <c r="F142" s="103"/>
      <c r="G142" s="103"/>
      <c r="H142" s="103"/>
      <c r="I142" s="103"/>
      <c r="J142" s="99" t="s">
        <v>226</v>
      </c>
      <c r="K142" s="367">
        <f t="shared" ref="K142:O142" si="77">IFERROR(K141/K140,0)</f>
        <v>0</v>
      </c>
      <c r="L142" s="368">
        <f t="shared" si="77"/>
        <v>0</v>
      </c>
      <c r="M142" s="368">
        <f t="shared" si="77"/>
        <v>0</v>
      </c>
      <c r="N142" s="368">
        <f t="shared" si="77"/>
        <v>0</v>
      </c>
      <c r="O142" s="368">
        <f t="shared" si="77"/>
        <v>0</v>
      </c>
      <c r="P142" s="103"/>
      <c r="Q142" s="103"/>
      <c r="R142" s="103"/>
      <c r="S142" s="103"/>
      <c r="T142" s="103"/>
      <c r="U142" s="103"/>
      <c r="V142" s="103"/>
      <c r="W142" s="103"/>
      <c r="X142" s="103"/>
      <c r="Y142" s="103"/>
      <c r="Z142" s="103"/>
      <c r="AA142" s="103"/>
      <c r="AB142" s="103"/>
    </row>
    <row r="143" spans="1:28" hidden="1" outlineLevel="1">
      <c r="A143" s="103" t="s">
        <v>673</v>
      </c>
      <c r="B143" s="103" t="s">
        <v>664</v>
      </c>
      <c r="C143" s="103"/>
      <c r="D143" s="103"/>
      <c r="E143" s="103"/>
      <c r="F143" s="103"/>
      <c r="G143" s="103"/>
      <c r="H143" s="103"/>
      <c r="I143" s="103"/>
      <c r="J143" s="99" t="s">
        <v>238</v>
      </c>
      <c r="K143" s="359"/>
      <c r="L143" s="360"/>
      <c r="M143" s="360"/>
      <c r="N143" s="360"/>
      <c r="O143" s="360"/>
      <c r="P143" s="103"/>
      <c r="Q143" s="103"/>
      <c r="R143" s="103"/>
      <c r="S143" s="103"/>
      <c r="T143" s="103"/>
      <c r="U143" s="103"/>
      <c r="V143" s="103"/>
      <c r="W143" s="103"/>
      <c r="X143" s="103"/>
      <c r="Y143" s="103"/>
      <c r="Z143" s="103"/>
      <c r="AA143" s="103"/>
      <c r="AB143" s="103"/>
    </row>
    <row r="144" spans="1:28" hidden="1" outlineLevel="1">
      <c r="A144" s="103" t="s">
        <v>673</v>
      </c>
      <c r="B144" s="103" t="s">
        <v>647</v>
      </c>
      <c r="C144" s="103"/>
      <c r="D144" s="103"/>
      <c r="E144" s="103"/>
      <c r="F144" s="103"/>
      <c r="G144" s="103"/>
      <c r="H144" s="103"/>
      <c r="I144" s="103"/>
      <c r="J144" s="99" t="s">
        <v>238</v>
      </c>
      <c r="K144" s="359"/>
      <c r="L144" s="360"/>
      <c r="M144" s="360"/>
      <c r="N144" s="360"/>
      <c r="O144" s="360"/>
      <c r="P144" s="103"/>
      <c r="Q144" s="103"/>
      <c r="R144" s="103"/>
      <c r="S144" s="103"/>
      <c r="T144" s="103"/>
      <c r="U144" s="103"/>
      <c r="V144" s="103"/>
      <c r="W144" s="103"/>
      <c r="X144" s="103"/>
      <c r="Y144" s="103"/>
      <c r="Z144" s="103"/>
      <c r="AA144" s="103"/>
      <c r="AB144" s="103"/>
    </row>
    <row r="145" spans="1:28" ht="13.5" hidden="1" customHeight="1" outlineLevel="1">
      <c r="A145" s="103" t="s">
        <v>673</v>
      </c>
      <c r="B145" s="103" t="s">
        <v>665</v>
      </c>
      <c r="C145" s="103"/>
      <c r="D145" s="103"/>
      <c r="E145" s="103"/>
      <c r="F145" s="103"/>
      <c r="G145" s="103"/>
      <c r="H145" s="103"/>
      <c r="I145" s="103"/>
      <c r="J145" s="99" t="s">
        <v>226</v>
      </c>
      <c r="K145" s="367">
        <f t="shared" ref="K145:O145" si="78">IFERROR(K144/K143,0)</f>
        <v>0</v>
      </c>
      <c r="L145" s="368">
        <f t="shared" si="78"/>
        <v>0</v>
      </c>
      <c r="M145" s="368">
        <f t="shared" si="78"/>
        <v>0</v>
      </c>
      <c r="N145" s="368">
        <f t="shared" si="78"/>
        <v>0</v>
      </c>
      <c r="O145" s="368">
        <f t="shared" si="78"/>
        <v>0</v>
      </c>
      <c r="P145" s="103"/>
      <c r="Q145" s="103"/>
      <c r="R145" s="103"/>
      <c r="S145" s="103"/>
      <c r="T145" s="103"/>
      <c r="U145" s="103"/>
      <c r="V145" s="103"/>
      <c r="W145" s="103"/>
      <c r="X145" s="103"/>
      <c r="Y145" s="103"/>
      <c r="Z145" s="103"/>
      <c r="AA145" s="103"/>
      <c r="AB145" s="103"/>
    </row>
    <row r="146" spans="1:28" hidden="1" outlineLevel="1">
      <c r="A146" s="103" t="s">
        <v>674</v>
      </c>
      <c r="B146" s="103"/>
      <c r="C146" s="103"/>
      <c r="D146" s="103"/>
      <c r="E146" s="103"/>
      <c r="F146" s="103"/>
      <c r="G146" s="103"/>
      <c r="H146" s="103"/>
      <c r="I146" s="103"/>
      <c r="J146" s="99"/>
      <c r="K146" s="371">
        <f t="shared" ref="K146:O146" si="79">IF(K121&gt;0,IF(K143&gt;=0.75*SUM(K121,K125,K128,K131,K134,K137,K140,K143),"Allowed", "Disallowed"),0)</f>
        <v>0</v>
      </c>
      <c r="L146" s="371">
        <f t="shared" si="79"/>
        <v>0</v>
      </c>
      <c r="M146" s="371">
        <f t="shared" si="79"/>
        <v>0</v>
      </c>
      <c r="N146" s="371">
        <f t="shared" si="79"/>
        <v>0</v>
      </c>
      <c r="O146" s="371">
        <f t="shared" si="79"/>
        <v>0</v>
      </c>
      <c r="P146" s="103"/>
      <c r="Q146" s="103"/>
      <c r="R146" s="103"/>
      <c r="S146" s="103"/>
      <c r="T146" s="103"/>
      <c r="U146" s="103"/>
      <c r="V146" s="103"/>
      <c r="W146" s="103"/>
      <c r="X146" s="103"/>
      <c r="Y146" s="103"/>
      <c r="Z146" s="103"/>
      <c r="AA146" s="103"/>
      <c r="AB146" s="103"/>
    </row>
    <row r="147" spans="1:28" collapsed="1">
      <c r="A147" s="103"/>
      <c r="B147" s="103"/>
      <c r="C147" s="103"/>
      <c r="D147" s="103"/>
      <c r="E147" s="103"/>
      <c r="F147" s="103"/>
      <c r="G147" s="103"/>
      <c r="H147" s="103"/>
      <c r="I147" s="103"/>
      <c r="J147" s="99"/>
      <c r="K147" s="104"/>
      <c r="L147" s="104"/>
      <c r="M147" s="104"/>
      <c r="N147" s="104"/>
      <c r="O147" s="104"/>
      <c r="P147" s="103"/>
      <c r="Q147" s="103"/>
      <c r="R147" s="103"/>
      <c r="S147" s="103"/>
      <c r="T147" s="103"/>
      <c r="U147" s="103"/>
      <c r="V147" s="103"/>
      <c r="W147" s="103"/>
      <c r="X147" s="103"/>
      <c r="Y147" s="103"/>
      <c r="Z147" s="103"/>
      <c r="AA147" s="103"/>
      <c r="AB147" s="103"/>
    </row>
    <row r="148" spans="1:28" hidden="1" outlineLevel="1">
      <c r="A148" s="372" t="str">
        <f>A21</f>
        <v>[Related Party 5]</v>
      </c>
      <c r="B148" s="103"/>
      <c r="C148" s="103"/>
      <c r="D148" s="103"/>
      <c r="E148" s="103"/>
      <c r="F148" s="103"/>
      <c r="G148" s="103"/>
      <c r="H148" s="103"/>
      <c r="I148" s="103"/>
      <c r="J148" s="99"/>
      <c r="K148" s="104"/>
      <c r="L148" s="104"/>
      <c r="M148" s="104"/>
      <c r="N148" s="104"/>
      <c r="O148" s="104"/>
      <c r="P148" s="103"/>
      <c r="Q148" s="103"/>
      <c r="R148" s="103"/>
      <c r="S148" s="103"/>
      <c r="T148" s="103"/>
      <c r="U148" s="103"/>
      <c r="V148" s="103"/>
      <c r="W148" s="103"/>
      <c r="X148" s="103"/>
      <c r="Y148" s="103"/>
      <c r="Z148" s="103"/>
      <c r="AA148" s="103"/>
      <c r="AB148" s="103"/>
    </row>
    <row r="149" spans="1:28" hidden="1" outlineLevel="1">
      <c r="A149" s="103" t="s">
        <v>663</v>
      </c>
      <c r="B149" s="103" t="s">
        <v>664</v>
      </c>
      <c r="C149" s="103"/>
      <c r="D149" s="103"/>
      <c r="E149" s="103"/>
      <c r="F149" s="103"/>
      <c r="G149" s="103"/>
      <c r="H149" s="103"/>
      <c r="I149" s="103"/>
      <c r="J149" s="99" t="s">
        <v>238</v>
      </c>
      <c r="K149" s="359"/>
      <c r="L149" s="360"/>
      <c r="M149" s="360"/>
      <c r="N149" s="360"/>
      <c r="O149" s="360"/>
      <c r="P149" s="103"/>
      <c r="Q149" s="103"/>
      <c r="R149" s="103"/>
      <c r="S149" s="103"/>
      <c r="T149" s="103"/>
      <c r="U149" s="103"/>
      <c r="V149" s="103"/>
      <c r="W149" s="103"/>
      <c r="X149" s="103"/>
      <c r="Y149" s="103"/>
      <c r="Z149" s="103"/>
      <c r="AA149" s="103"/>
      <c r="AB149" s="103"/>
    </row>
    <row r="150" spans="1:28" hidden="1" outlineLevel="1">
      <c r="A150" s="103" t="s">
        <v>663</v>
      </c>
      <c r="B150" s="103" t="s">
        <v>647</v>
      </c>
      <c r="C150" s="103"/>
      <c r="D150" s="103"/>
      <c r="E150" s="103"/>
      <c r="F150" s="103"/>
      <c r="G150" s="103"/>
      <c r="H150" s="103"/>
      <c r="I150" s="103"/>
      <c r="J150" s="99" t="s">
        <v>238</v>
      </c>
      <c r="K150" s="359"/>
      <c r="L150" s="360"/>
      <c r="M150" s="360"/>
      <c r="N150" s="360"/>
      <c r="O150" s="360"/>
      <c r="P150" s="103"/>
      <c r="Q150" s="103"/>
      <c r="R150" s="103"/>
      <c r="S150" s="103"/>
      <c r="T150" s="103"/>
      <c r="U150" s="103"/>
      <c r="V150" s="103"/>
      <c r="W150" s="103"/>
      <c r="X150" s="103"/>
      <c r="Y150" s="103"/>
      <c r="Z150" s="103"/>
      <c r="AA150" s="103"/>
      <c r="AB150" s="103"/>
    </row>
    <row r="151" spans="1:28" hidden="1" outlineLevel="1">
      <c r="A151" s="103" t="s">
        <v>663</v>
      </c>
      <c r="B151" s="103" t="s">
        <v>665</v>
      </c>
      <c r="C151" s="103"/>
      <c r="D151" s="103"/>
      <c r="E151" s="103"/>
      <c r="F151" s="103"/>
      <c r="G151" s="103"/>
      <c r="H151" s="103"/>
      <c r="I151" s="103"/>
      <c r="J151" s="99" t="s">
        <v>226</v>
      </c>
      <c r="K151" s="367">
        <f t="shared" ref="K151:O151" si="80">IFERROR(K150/K149,0)</f>
        <v>0</v>
      </c>
      <c r="L151" s="368">
        <f t="shared" si="80"/>
        <v>0</v>
      </c>
      <c r="M151" s="368">
        <f t="shared" si="80"/>
        <v>0</v>
      </c>
      <c r="N151" s="368">
        <f t="shared" si="80"/>
        <v>0</v>
      </c>
      <c r="O151" s="368">
        <f t="shared" si="80"/>
        <v>0</v>
      </c>
      <c r="P151" s="103"/>
      <c r="Q151" s="103"/>
      <c r="R151" s="103"/>
      <c r="S151" s="103"/>
      <c r="T151" s="103"/>
      <c r="U151" s="103"/>
      <c r="V151" s="103"/>
      <c r="W151" s="103"/>
      <c r="X151" s="103"/>
      <c r="Y151" s="103"/>
      <c r="Z151" s="103"/>
      <c r="AA151" s="103"/>
      <c r="AB151" s="103"/>
    </row>
    <row r="152" spans="1:28" hidden="1" outlineLevel="1">
      <c r="A152" s="103" t="s">
        <v>666</v>
      </c>
      <c r="B152" s="103" t="s">
        <v>647</v>
      </c>
      <c r="C152" s="103"/>
      <c r="D152" s="103"/>
      <c r="E152" s="103"/>
      <c r="F152" s="103"/>
      <c r="G152" s="103"/>
      <c r="H152" s="103"/>
      <c r="I152" s="103"/>
      <c r="J152" s="99" t="s">
        <v>238</v>
      </c>
      <c r="K152" s="359"/>
      <c r="L152" s="360"/>
      <c r="M152" s="360"/>
      <c r="N152" s="360"/>
      <c r="O152" s="360"/>
      <c r="P152" s="103"/>
      <c r="Q152" s="103"/>
      <c r="R152" s="103"/>
      <c r="S152" s="103"/>
      <c r="T152" s="103"/>
      <c r="U152" s="103"/>
      <c r="V152" s="103"/>
      <c r="W152" s="103"/>
      <c r="X152" s="103"/>
      <c r="Y152" s="103"/>
      <c r="Z152" s="103"/>
      <c r="AA152" s="103"/>
      <c r="AB152" s="103"/>
    </row>
    <row r="153" spans="1:28" hidden="1" outlineLevel="1">
      <c r="A153" s="369" t="s">
        <v>675</v>
      </c>
      <c r="B153" s="103" t="s">
        <v>664</v>
      </c>
      <c r="C153" s="103"/>
      <c r="D153" s="103"/>
      <c r="E153" s="103"/>
      <c r="F153" s="103"/>
      <c r="G153" s="103"/>
      <c r="H153" s="103"/>
      <c r="I153" s="103"/>
      <c r="J153" s="99" t="s">
        <v>238</v>
      </c>
      <c r="K153" s="359"/>
      <c r="L153" s="360"/>
      <c r="M153" s="360"/>
      <c r="N153" s="360"/>
      <c r="O153" s="360"/>
      <c r="P153" s="103"/>
      <c r="Q153" s="103"/>
      <c r="R153" s="103"/>
      <c r="S153" s="103"/>
      <c r="T153" s="103"/>
      <c r="U153" s="103"/>
      <c r="V153" s="103"/>
      <c r="W153" s="103"/>
      <c r="X153" s="103"/>
      <c r="Y153" s="103"/>
      <c r="Z153" s="103"/>
      <c r="AA153" s="103"/>
      <c r="AB153" s="103"/>
    </row>
    <row r="154" spans="1:28" hidden="1" outlineLevel="1">
      <c r="A154" s="370" t="str">
        <f>A153</f>
        <v>[ESO Affiliate or Related Undertaking that do not trade / transact with the ESO 1]</v>
      </c>
      <c r="B154" s="103" t="s">
        <v>647</v>
      </c>
      <c r="C154" s="103"/>
      <c r="D154" s="103"/>
      <c r="E154" s="103"/>
      <c r="F154" s="103"/>
      <c r="G154" s="103"/>
      <c r="H154" s="103"/>
      <c r="I154" s="103"/>
      <c r="J154" s="99" t="s">
        <v>238</v>
      </c>
      <c r="K154" s="359"/>
      <c r="L154" s="360"/>
      <c r="M154" s="360"/>
      <c r="N154" s="360"/>
      <c r="O154" s="360"/>
      <c r="P154" s="103"/>
      <c r="Q154" s="103"/>
      <c r="R154" s="103"/>
      <c r="S154" s="103"/>
      <c r="T154" s="103"/>
      <c r="U154" s="103"/>
      <c r="V154" s="103"/>
      <c r="W154" s="103"/>
      <c r="X154" s="103"/>
      <c r="Y154" s="103"/>
      <c r="Z154" s="103"/>
      <c r="AA154" s="103"/>
      <c r="AB154" s="103"/>
    </row>
    <row r="155" spans="1:28" hidden="1" outlineLevel="1">
      <c r="A155" s="370" t="str">
        <f>A153</f>
        <v>[ESO Affiliate or Related Undertaking that do not trade / transact with the ESO 1]</v>
      </c>
      <c r="B155" s="103" t="s">
        <v>665</v>
      </c>
      <c r="C155" s="103"/>
      <c r="D155" s="103"/>
      <c r="E155" s="103"/>
      <c r="F155" s="103"/>
      <c r="G155" s="103"/>
      <c r="H155" s="103"/>
      <c r="I155" s="103"/>
      <c r="J155" s="99" t="s">
        <v>226</v>
      </c>
      <c r="K155" s="367">
        <f t="shared" ref="K155:O155" si="81">IFERROR(K154/K153,0)</f>
        <v>0</v>
      </c>
      <c r="L155" s="368">
        <f t="shared" si="81"/>
        <v>0</v>
      </c>
      <c r="M155" s="368">
        <f t="shared" si="81"/>
        <v>0</v>
      </c>
      <c r="N155" s="368">
        <f t="shared" si="81"/>
        <v>0</v>
      </c>
      <c r="O155" s="368">
        <f t="shared" si="81"/>
        <v>0</v>
      </c>
      <c r="P155" s="103"/>
      <c r="Q155" s="103"/>
      <c r="R155" s="103"/>
      <c r="S155" s="103"/>
      <c r="T155" s="103"/>
      <c r="U155" s="103"/>
      <c r="V155" s="103"/>
      <c r="W155" s="103"/>
      <c r="X155" s="103"/>
      <c r="Y155" s="103"/>
      <c r="Z155" s="103"/>
      <c r="AA155" s="103"/>
      <c r="AB155" s="103"/>
    </row>
    <row r="156" spans="1:28" hidden="1" outlineLevel="1">
      <c r="A156" s="369" t="s">
        <v>676</v>
      </c>
      <c r="B156" s="103" t="s">
        <v>664</v>
      </c>
      <c r="C156" s="103"/>
      <c r="D156" s="103"/>
      <c r="E156" s="103"/>
      <c r="F156" s="103"/>
      <c r="G156" s="103"/>
      <c r="H156" s="103"/>
      <c r="I156" s="103"/>
      <c r="J156" s="99" t="s">
        <v>238</v>
      </c>
      <c r="K156" s="359"/>
      <c r="L156" s="360"/>
      <c r="M156" s="360"/>
      <c r="N156" s="360"/>
      <c r="O156" s="360"/>
      <c r="P156" s="103"/>
      <c r="Q156" s="103"/>
      <c r="R156" s="103"/>
      <c r="S156" s="103"/>
      <c r="T156" s="103"/>
      <c r="U156" s="103"/>
      <c r="V156" s="103"/>
      <c r="W156" s="103"/>
      <c r="X156" s="103"/>
      <c r="Y156" s="103"/>
      <c r="Z156" s="103"/>
      <c r="AA156" s="103"/>
      <c r="AB156" s="103"/>
    </row>
    <row r="157" spans="1:28" hidden="1" outlineLevel="1">
      <c r="A157" s="370" t="str">
        <f>A156</f>
        <v>[ESO Affiliate or Related Undertaking that do not trade / transact with the ESO 2]</v>
      </c>
      <c r="B157" s="103" t="s">
        <v>647</v>
      </c>
      <c r="C157" s="103"/>
      <c r="D157" s="103"/>
      <c r="E157" s="103"/>
      <c r="F157" s="103"/>
      <c r="G157" s="103"/>
      <c r="H157" s="103"/>
      <c r="I157" s="103"/>
      <c r="J157" s="99" t="s">
        <v>238</v>
      </c>
      <c r="K157" s="359"/>
      <c r="L157" s="360"/>
      <c r="M157" s="360"/>
      <c r="N157" s="360"/>
      <c r="O157" s="360"/>
      <c r="P157" s="103"/>
      <c r="Q157" s="103"/>
      <c r="R157" s="103"/>
      <c r="S157" s="103"/>
      <c r="T157" s="103"/>
      <c r="U157" s="103"/>
      <c r="V157" s="103"/>
      <c r="W157" s="103"/>
      <c r="X157" s="103"/>
      <c r="Y157" s="103"/>
      <c r="Z157" s="103"/>
      <c r="AA157" s="103"/>
      <c r="AB157" s="103"/>
    </row>
    <row r="158" spans="1:28" hidden="1" outlineLevel="1">
      <c r="A158" s="370" t="str">
        <f>A156</f>
        <v>[ESO Affiliate or Related Undertaking that do not trade / transact with the ESO 2]</v>
      </c>
      <c r="B158" s="103" t="s">
        <v>665</v>
      </c>
      <c r="C158" s="103"/>
      <c r="D158" s="103"/>
      <c r="E158" s="103"/>
      <c r="F158" s="103"/>
      <c r="G158" s="103"/>
      <c r="H158" s="103"/>
      <c r="I158" s="103"/>
      <c r="J158" s="99" t="s">
        <v>226</v>
      </c>
      <c r="K158" s="367">
        <f t="shared" ref="K158:O158" si="82">IFERROR(K157/K156,0)</f>
        <v>0</v>
      </c>
      <c r="L158" s="368">
        <f t="shared" si="82"/>
        <v>0</v>
      </c>
      <c r="M158" s="368">
        <f t="shared" si="82"/>
        <v>0</v>
      </c>
      <c r="N158" s="368">
        <f t="shared" si="82"/>
        <v>0</v>
      </c>
      <c r="O158" s="368">
        <f t="shared" si="82"/>
        <v>0</v>
      </c>
      <c r="P158" s="103"/>
      <c r="Q158" s="103"/>
      <c r="R158" s="103"/>
      <c r="S158" s="103"/>
      <c r="T158" s="103"/>
      <c r="U158" s="103"/>
      <c r="V158" s="103"/>
      <c r="W158" s="103"/>
      <c r="X158" s="103"/>
      <c r="Y158" s="103"/>
      <c r="Z158" s="103"/>
      <c r="AA158" s="103"/>
      <c r="AB158" s="103"/>
    </row>
    <row r="159" spans="1:28" hidden="1" outlineLevel="1">
      <c r="A159" s="369" t="s">
        <v>677</v>
      </c>
      <c r="B159" s="103" t="s">
        <v>664</v>
      </c>
      <c r="C159" s="103"/>
      <c r="D159" s="103"/>
      <c r="E159" s="103"/>
      <c r="F159" s="103"/>
      <c r="G159" s="103"/>
      <c r="H159" s="103"/>
      <c r="I159" s="103"/>
      <c r="J159" s="99" t="s">
        <v>238</v>
      </c>
      <c r="K159" s="359"/>
      <c r="L159" s="360"/>
      <c r="M159" s="360"/>
      <c r="N159" s="360"/>
      <c r="O159" s="360"/>
      <c r="P159" s="103"/>
      <c r="Q159" s="103"/>
      <c r="R159" s="103"/>
      <c r="S159" s="103"/>
      <c r="T159" s="103"/>
      <c r="U159" s="103"/>
      <c r="V159" s="103"/>
      <c r="W159" s="103"/>
      <c r="X159" s="103"/>
      <c r="Y159" s="103"/>
      <c r="Z159" s="103"/>
      <c r="AA159" s="103"/>
      <c r="AB159" s="103"/>
    </row>
    <row r="160" spans="1:28" hidden="1" outlineLevel="1">
      <c r="A160" s="370" t="str">
        <f>A159</f>
        <v>[ESO Affiliate or Related Undertaking that do not trade / transact with the ESO 3]</v>
      </c>
      <c r="B160" s="103" t="s">
        <v>647</v>
      </c>
      <c r="C160" s="103"/>
      <c r="D160" s="103"/>
      <c r="E160" s="103"/>
      <c r="F160" s="103"/>
      <c r="G160" s="103"/>
      <c r="H160" s="103"/>
      <c r="I160" s="103"/>
      <c r="J160" s="99" t="s">
        <v>238</v>
      </c>
      <c r="K160" s="359"/>
      <c r="L160" s="360"/>
      <c r="M160" s="360"/>
      <c r="N160" s="360"/>
      <c r="O160" s="360"/>
      <c r="P160" s="103"/>
      <c r="Q160" s="103"/>
      <c r="R160" s="103"/>
      <c r="S160" s="103"/>
      <c r="T160" s="103"/>
      <c r="U160" s="103"/>
      <c r="V160" s="103"/>
      <c r="W160" s="103"/>
      <c r="X160" s="103"/>
      <c r="Y160" s="103"/>
      <c r="Z160" s="103"/>
      <c r="AA160" s="103"/>
      <c r="AB160" s="103"/>
    </row>
    <row r="161" spans="1:28" ht="13.5" hidden="1" customHeight="1" outlineLevel="1">
      <c r="A161" s="370" t="str">
        <f>A159</f>
        <v>[ESO Affiliate or Related Undertaking that do not trade / transact with the ESO 3]</v>
      </c>
      <c r="B161" s="103" t="s">
        <v>665</v>
      </c>
      <c r="C161" s="103"/>
      <c r="D161" s="103"/>
      <c r="E161" s="103"/>
      <c r="F161" s="103"/>
      <c r="G161" s="103"/>
      <c r="H161" s="103"/>
      <c r="I161" s="103"/>
      <c r="J161" s="99" t="s">
        <v>226</v>
      </c>
      <c r="K161" s="367">
        <f t="shared" ref="K161:O161" si="83">IFERROR(K160/K159,0)</f>
        <v>0</v>
      </c>
      <c r="L161" s="368">
        <f t="shared" si="83"/>
        <v>0</v>
      </c>
      <c r="M161" s="368">
        <f t="shared" si="83"/>
        <v>0</v>
      </c>
      <c r="N161" s="368">
        <f t="shared" si="83"/>
        <v>0</v>
      </c>
      <c r="O161" s="368">
        <f t="shared" si="83"/>
        <v>0</v>
      </c>
      <c r="P161" s="103"/>
      <c r="Q161" s="103"/>
      <c r="R161" s="103"/>
      <c r="S161" s="103"/>
      <c r="T161" s="103"/>
      <c r="U161" s="103"/>
      <c r="V161" s="103"/>
      <c r="W161" s="103"/>
      <c r="X161" s="103"/>
      <c r="Y161" s="103"/>
      <c r="Z161" s="103"/>
      <c r="AA161" s="103"/>
      <c r="AB161" s="103"/>
    </row>
    <row r="162" spans="1:28" hidden="1" outlineLevel="1">
      <c r="A162" s="369" t="s">
        <v>670</v>
      </c>
      <c r="B162" s="103" t="s">
        <v>664</v>
      </c>
      <c r="C162" s="103"/>
      <c r="D162" s="103"/>
      <c r="E162" s="103"/>
      <c r="F162" s="103"/>
      <c r="G162" s="103"/>
      <c r="H162" s="103"/>
      <c r="I162" s="103"/>
      <c r="J162" s="99" t="s">
        <v>238</v>
      </c>
      <c r="K162" s="359"/>
      <c r="L162" s="360"/>
      <c r="M162" s="360"/>
      <c r="N162" s="360"/>
      <c r="O162" s="360"/>
      <c r="P162" s="103"/>
      <c r="Q162" s="103"/>
      <c r="R162" s="103"/>
      <c r="S162" s="103"/>
      <c r="T162" s="103"/>
      <c r="U162" s="103"/>
      <c r="V162" s="103"/>
      <c r="W162" s="103"/>
      <c r="X162" s="103"/>
      <c r="Y162" s="103"/>
      <c r="Z162" s="103"/>
      <c r="AA162" s="103"/>
      <c r="AB162" s="103"/>
    </row>
    <row r="163" spans="1:28" hidden="1" outlineLevel="1">
      <c r="A163" s="370" t="str">
        <f>A162</f>
        <v>[ESO Affiliate or Related Undertaking that do not trade / transact with the ESO 4]</v>
      </c>
      <c r="B163" s="103" t="s">
        <v>647</v>
      </c>
      <c r="C163" s="103"/>
      <c r="D163" s="103"/>
      <c r="E163" s="103"/>
      <c r="F163" s="103"/>
      <c r="G163" s="103"/>
      <c r="H163" s="103"/>
      <c r="I163" s="103"/>
      <c r="J163" s="99" t="s">
        <v>238</v>
      </c>
      <c r="K163" s="359"/>
      <c r="L163" s="360"/>
      <c r="M163" s="360"/>
      <c r="N163" s="360"/>
      <c r="O163" s="360"/>
      <c r="P163" s="103"/>
      <c r="Q163" s="103"/>
      <c r="R163" s="103"/>
      <c r="S163" s="103"/>
      <c r="T163" s="103"/>
      <c r="U163" s="103"/>
      <c r="V163" s="103"/>
      <c r="W163" s="103"/>
      <c r="X163" s="103"/>
      <c r="Y163" s="103"/>
      <c r="Z163" s="103"/>
      <c r="AA163" s="103"/>
      <c r="AB163" s="103"/>
    </row>
    <row r="164" spans="1:28" hidden="1" outlineLevel="1">
      <c r="A164" s="370" t="str">
        <f>A162</f>
        <v>[ESO Affiliate or Related Undertaking that do not trade / transact with the ESO 4]</v>
      </c>
      <c r="B164" s="103" t="s">
        <v>665</v>
      </c>
      <c r="C164" s="103"/>
      <c r="D164" s="103"/>
      <c r="E164" s="103"/>
      <c r="F164" s="103"/>
      <c r="G164" s="103"/>
      <c r="H164" s="103"/>
      <c r="I164" s="103"/>
      <c r="J164" s="99" t="s">
        <v>226</v>
      </c>
      <c r="K164" s="367">
        <f t="shared" ref="K164:O164" si="84">IFERROR(K163/K162,0)</f>
        <v>0</v>
      </c>
      <c r="L164" s="368">
        <f t="shared" si="84"/>
        <v>0</v>
      </c>
      <c r="M164" s="368">
        <f t="shared" si="84"/>
        <v>0</v>
      </c>
      <c r="N164" s="368">
        <f t="shared" si="84"/>
        <v>0</v>
      </c>
      <c r="O164" s="368">
        <f t="shared" si="84"/>
        <v>0</v>
      </c>
      <c r="P164" s="103"/>
      <c r="Q164" s="103"/>
      <c r="R164" s="103"/>
      <c r="S164" s="103"/>
      <c r="T164" s="103"/>
      <c r="U164" s="103"/>
      <c r="V164" s="103"/>
      <c r="W164" s="103"/>
      <c r="X164" s="103"/>
      <c r="Y164" s="103"/>
      <c r="Z164" s="103"/>
      <c r="AA164" s="103"/>
      <c r="AB164" s="103"/>
    </row>
    <row r="165" spans="1:28" hidden="1" outlineLevel="1">
      <c r="A165" s="369" t="s">
        <v>671</v>
      </c>
      <c r="B165" s="103" t="s">
        <v>664</v>
      </c>
      <c r="C165" s="103"/>
      <c r="D165" s="103"/>
      <c r="E165" s="103"/>
      <c r="F165" s="103"/>
      <c r="G165" s="103"/>
      <c r="H165" s="103"/>
      <c r="I165" s="103"/>
      <c r="J165" s="99" t="s">
        <v>238</v>
      </c>
      <c r="K165" s="359"/>
      <c r="L165" s="360"/>
      <c r="M165" s="360"/>
      <c r="N165" s="360"/>
      <c r="O165" s="360"/>
      <c r="P165" s="103"/>
      <c r="Q165" s="103"/>
      <c r="R165" s="103"/>
      <c r="S165" s="103"/>
      <c r="T165" s="103"/>
      <c r="U165" s="103"/>
      <c r="V165" s="103"/>
      <c r="W165" s="103"/>
      <c r="X165" s="103"/>
      <c r="Y165" s="103"/>
      <c r="Z165" s="103"/>
      <c r="AA165" s="103"/>
      <c r="AB165" s="103"/>
    </row>
    <row r="166" spans="1:28" hidden="1" outlineLevel="1">
      <c r="A166" s="370" t="str">
        <f>A165</f>
        <v>[ESO Affiliate or Related Undertaking that do not trade / transact with the ESO 5]</v>
      </c>
      <c r="B166" s="103" t="s">
        <v>647</v>
      </c>
      <c r="C166" s="103"/>
      <c r="D166" s="103"/>
      <c r="E166" s="103"/>
      <c r="F166" s="103"/>
      <c r="G166" s="103"/>
      <c r="H166" s="103"/>
      <c r="I166" s="103"/>
      <c r="J166" s="99" t="s">
        <v>238</v>
      </c>
      <c r="K166" s="359"/>
      <c r="L166" s="360"/>
      <c r="M166" s="360"/>
      <c r="N166" s="360"/>
      <c r="O166" s="360"/>
      <c r="P166" s="103"/>
      <c r="Q166" s="103"/>
      <c r="R166" s="103"/>
      <c r="S166" s="103"/>
      <c r="T166" s="103"/>
      <c r="U166" s="103"/>
      <c r="V166" s="103"/>
      <c r="W166" s="103"/>
      <c r="X166" s="103"/>
      <c r="Y166" s="103"/>
      <c r="Z166" s="103"/>
      <c r="AA166" s="103"/>
      <c r="AB166" s="103"/>
    </row>
    <row r="167" spans="1:28" hidden="1" outlineLevel="1">
      <c r="A167" s="370" t="str">
        <f>A165</f>
        <v>[ESO Affiliate or Related Undertaking that do not trade / transact with the ESO 5]</v>
      </c>
      <c r="B167" s="103" t="s">
        <v>665</v>
      </c>
      <c r="C167" s="103"/>
      <c r="D167" s="103"/>
      <c r="E167" s="103"/>
      <c r="F167" s="103"/>
      <c r="G167" s="103"/>
      <c r="H167" s="103"/>
      <c r="I167" s="103"/>
      <c r="J167" s="99" t="s">
        <v>226</v>
      </c>
      <c r="K167" s="367">
        <f t="shared" ref="K167:O167" si="85">IFERROR(K166/K165,0)</f>
        <v>0</v>
      </c>
      <c r="L167" s="368">
        <f t="shared" si="85"/>
        <v>0</v>
      </c>
      <c r="M167" s="368">
        <f t="shared" si="85"/>
        <v>0</v>
      </c>
      <c r="N167" s="368">
        <f t="shared" si="85"/>
        <v>0</v>
      </c>
      <c r="O167" s="368">
        <f t="shared" si="85"/>
        <v>0</v>
      </c>
      <c r="P167" s="103"/>
      <c r="Q167" s="103"/>
      <c r="R167" s="103"/>
      <c r="S167" s="103"/>
      <c r="T167" s="103"/>
      <c r="U167" s="103"/>
      <c r="V167" s="103"/>
      <c r="W167" s="103"/>
      <c r="X167" s="103"/>
      <c r="Y167" s="103"/>
      <c r="Z167" s="103"/>
      <c r="AA167" s="103"/>
      <c r="AB167" s="103"/>
    </row>
    <row r="168" spans="1:28" hidden="1" outlineLevel="1">
      <c r="A168" s="369" t="s">
        <v>672</v>
      </c>
      <c r="B168" s="103" t="s">
        <v>664</v>
      </c>
      <c r="C168" s="103"/>
      <c r="D168" s="103"/>
      <c r="E168" s="103"/>
      <c r="F168" s="103"/>
      <c r="G168" s="103"/>
      <c r="H168" s="103"/>
      <c r="I168" s="103"/>
      <c r="J168" s="99" t="s">
        <v>238</v>
      </c>
      <c r="K168" s="359"/>
      <c r="L168" s="360"/>
      <c r="M168" s="360"/>
      <c r="N168" s="360"/>
      <c r="O168" s="360"/>
      <c r="P168" s="103"/>
      <c r="Q168" s="103"/>
      <c r="R168" s="103"/>
      <c r="S168" s="103"/>
      <c r="T168" s="103"/>
      <c r="U168" s="103"/>
      <c r="V168" s="103"/>
      <c r="W168" s="103"/>
      <c r="X168" s="103"/>
      <c r="Y168" s="103"/>
      <c r="Z168" s="103"/>
      <c r="AA168" s="103"/>
      <c r="AB168" s="103"/>
    </row>
    <row r="169" spans="1:28" hidden="1" outlineLevel="1">
      <c r="A169" s="370" t="str">
        <f>A168</f>
        <v>[ESO Affiliate or Related Undertaking that do not trade / transact with the ESO 6]</v>
      </c>
      <c r="B169" s="103" t="s">
        <v>647</v>
      </c>
      <c r="C169" s="103"/>
      <c r="D169" s="103"/>
      <c r="E169" s="103"/>
      <c r="F169" s="103"/>
      <c r="G169" s="103"/>
      <c r="H169" s="103"/>
      <c r="I169" s="103"/>
      <c r="J169" s="99" t="s">
        <v>238</v>
      </c>
      <c r="K169" s="359"/>
      <c r="L169" s="360"/>
      <c r="M169" s="360"/>
      <c r="N169" s="360"/>
      <c r="O169" s="360"/>
      <c r="P169" s="103"/>
      <c r="Q169" s="103"/>
      <c r="R169" s="103"/>
      <c r="S169" s="103"/>
      <c r="T169" s="103"/>
      <c r="U169" s="103"/>
      <c r="V169" s="103"/>
      <c r="W169" s="103"/>
      <c r="X169" s="103"/>
      <c r="Y169" s="103"/>
      <c r="Z169" s="103"/>
      <c r="AA169" s="103"/>
      <c r="AB169" s="103"/>
    </row>
    <row r="170" spans="1:28" hidden="1" outlineLevel="1">
      <c r="A170" s="370" t="str">
        <f>A168</f>
        <v>[ESO Affiliate or Related Undertaking that do not trade / transact with the ESO 6]</v>
      </c>
      <c r="B170" s="103" t="s">
        <v>665</v>
      </c>
      <c r="C170" s="103"/>
      <c r="D170" s="103"/>
      <c r="E170" s="103"/>
      <c r="F170" s="103"/>
      <c r="G170" s="103"/>
      <c r="H170" s="103"/>
      <c r="I170" s="103"/>
      <c r="J170" s="99" t="s">
        <v>226</v>
      </c>
      <c r="K170" s="367">
        <f t="shared" ref="K170:O170" si="86">IFERROR(K169/K168,0)</f>
        <v>0</v>
      </c>
      <c r="L170" s="368">
        <f t="shared" si="86"/>
        <v>0</v>
      </c>
      <c r="M170" s="368">
        <f t="shared" si="86"/>
        <v>0</v>
      </c>
      <c r="N170" s="368">
        <f t="shared" si="86"/>
        <v>0</v>
      </c>
      <c r="O170" s="368">
        <f t="shared" si="86"/>
        <v>0</v>
      </c>
      <c r="P170" s="103"/>
      <c r="Q170" s="103"/>
      <c r="R170" s="103"/>
      <c r="S170" s="103"/>
      <c r="T170" s="103"/>
      <c r="U170" s="103"/>
      <c r="V170" s="103"/>
      <c r="W170" s="103"/>
      <c r="X170" s="103"/>
      <c r="Y170" s="103"/>
      <c r="Z170" s="103"/>
      <c r="AA170" s="103"/>
      <c r="AB170" s="103"/>
    </row>
    <row r="171" spans="1:28" hidden="1" outlineLevel="1">
      <c r="A171" s="103" t="s">
        <v>673</v>
      </c>
      <c r="B171" s="103" t="s">
        <v>664</v>
      </c>
      <c r="C171" s="103"/>
      <c r="D171" s="103"/>
      <c r="E171" s="103"/>
      <c r="F171" s="103"/>
      <c r="G171" s="103"/>
      <c r="H171" s="103"/>
      <c r="I171" s="103"/>
      <c r="J171" s="99" t="s">
        <v>238</v>
      </c>
      <c r="K171" s="359"/>
      <c r="L171" s="360"/>
      <c r="M171" s="360"/>
      <c r="N171" s="360"/>
      <c r="O171" s="360"/>
      <c r="P171" s="103"/>
      <c r="Q171" s="103"/>
      <c r="R171" s="103"/>
      <c r="S171" s="103"/>
      <c r="T171" s="103"/>
      <c r="U171" s="103"/>
      <c r="V171" s="103"/>
      <c r="W171" s="103"/>
      <c r="X171" s="103"/>
      <c r="Y171" s="103"/>
      <c r="Z171" s="103"/>
      <c r="AA171" s="103"/>
      <c r="AB171" s="103"/>
    </row>
    <row r="172" spans="1:28" hidden="1" outlineLevel="1">
      <c r="A172" s="103" t="s">
        <v>673</v>
      </c>
      <c r="B172" s="103" t="s">
        <v>647</v>
      </c>
      <c r="C172" s="103"/>
      <c r="D172" s="103"/>
      <c r="E172" s="103"/>
      <c r="F172" s="103"/>
      <c r="G172" s="103"/>
      <c r="H172" s="103"/>
      <c r="I172" s="103"/>
      <c r="J172" s="99" t="s">
        <v>238</v>
      </c>
      <c r="K172" s="359"/>
      <c r="L172" s="360"/>
      <c r="M172" s="360"/>
      <c r="N172" s="360"/>
      <c r="O172" s="360"/>
      <c r="P172" s="103"/>
      <c r="Q172" s="103"/>
      <c r="R172" s="103"/>
      <c r="S172" s="103"/>
      <c r="T172" s="103"/>
      <c r="U172" s="103"/>
      <c r="V172" s="103"/>
      <c r="W172" s="103"/>
      <c r="X172" s="103"/>
      <c r="Y172" s="103"/>
      <c r="Z172" s="103"/>
      <c r="AA172" s="103"/>
      <c r="AB172" s="103"/>
    </row>
    <row r="173" spans="1:28" hidden="1" outlineLevel="1">
      <c r="A173" s="103" t="s">
        <v>673</v>
      </c>
      <c r="B173" s="103" t="s">
        <v>665</v>
      </c>
      <c r="C173" s="103"/>
      <c r="D173" s="103"/>
      <c r="E173" s="103"/>
      <c r="F173" s="103"/>
      <c r="G173" s="103"/>
      <c r="H173" s="103"/>
      <c r="I173" s="103"/>
      <c r="J173" s="99" t="s">
        <v>226</v>
      </c>
      <c r="K173" s="367">
        <f t="shared" ref="K173:O173" si="87">IFERROR(K172/K171,0)</f>
        <v>0</v>
      </c>
      <c r="L173" s="368">
        <f t="shared" si="87"/>
        <v>0</v>
      </c>
      <c r="M173" s="368">
        <f t="shared" si="87"/>
        <v>0</v>
      </c>
      <c r="N173" s="368">
        <f t="shared" si="87"/>
        <v>0</v>
      </c>
      <c r="O173" s="368">
        <f t="shared" si="87"/>
        <v>0</v>
      </c>
      <c r="P173" s="103"/>
      <c r="Q173" s="103"/>
      <c r="R173" s="103"/>
      <c r="S173" s="103"/>
      <c r="T173" s="103"/>
      <c r="U173" s="103"/>
      <c r="V173" s="103"/>
      <c r="W173" s="103"/>
      <c r="X173" s="103"/>
      <c r="Y173" s="103"/>
      <c r="Z173" s="103"/>
      <c r="AA173" s="103"/>
      <c r="AB173" s="103"/>
    </row>
    <row r="174" spans="1:28" ht="13.5" hidden="1" customHeight="1" outlineLevel="1">
      <c r="A174" s="103" t="s">
        <v>674</v>
      </c>
      <c r="B174" s="103"/>
      <c r="C174" s="103"/>
      <c r="D174" s="103"/>
      <c r="E174" s="103"/>
      <c r="F174" s="103"/>
      <c r="G174" s="103"/>
      <c r="H174" s="103"/>
      <c r="I174" s="103"/>
      <c r="J174" s="99"/>
      <c r="K174" s="371">
        <f t="shared" ref="K174:O174" si="88">IF(K149&gt;0,IF(K171&gt;=0.75*SUM(K149,K153,K156,K159,K162,K165,K168,K171),"Allowed", "Disallowed"),0)</f>
        <v>0</v>
      </c>
      <c r="L174" s="371">
        <f t="shared" si="88"/>
        <v>0</v>
      </c>
      <c r="M174" s="371">
        <f t="shared" si="88"/>
        <v>0</v>
      </c>
      <c r="N174" s="371">
        <f t="shared" si="88"/>
        <v>0</v>
      </c>
      <c r="O174" s="371">
        <f t="shared" si="88"/>
        <v>0</v>
      </c>
      <c r="P174" s="103"/>
      <c r="Q174" s="103"/>
      <c r="R174" s="103"/>
      <c r="S174" s="103"/>
      <c r="T174" s="103"/>
      <c r="U174" s="103"/>
      <c r="V174" s="103"/>
      <c r="W174" s="103"/>
      <c r="X174" s="103"/>
      <c r="Y174" s="103"/>
      <c r="Z174" s="103"/>
      <c r="AA174" s="103"/>
      <c r="AB174" s="103"/>
    </row>
    <row r="175" spans="1:28" collapsed="1">
      <c r="A175" s="103"/>
      <c r="B175" s="103"/>
      <c r="C175" s="103"/>
      <c r="D175" s="103"/>
      <c r="E175" s="103"/>
      <c r="F175" s="103"/>
      <c r="G175" s="103"/>
      <c r="H175" s="103"/>
      <c r="I175" s="103"/>
      <c r="J175" s="99"/>
      <c r="K175" s="104"/>
      <c r="L175" s="104"/>
      <c r="M175" s="104"/>
      <c r="N175" s="104"/>
      <c r="O175" s="104"/>
      <c r="P175" s="103"/>
      <c r="Q175" s="103"/>
      <c r="R175" s="103"/>
      <c r="S175" s="103"/>
      <c r="T175" s="103"/>
      <c r="U175" s="103"/>
      <c r="V175" s="103"/>
      <c r="W175" s="103"/>
      <c r="X175" s="103"/>
      <c r="Y175" s="103"/>
      <c r="Z175" s="103"/>
      <c r="AA175" s="103"/>
      <c r="AB175" s="103"/>
    </row>
    <row r="176" spans="1:28" hidden="1" outlineLevel="1">
      <c r="A176" s="372" t="str">
        <f>A22</f>
        <v>[Related Party 6]</v>
      </c>
      <c r="B176" s="103"/>
      <c r="C176" s="103"/>
      <c r="D176" s="103"/>
      <c r="E176" s="103"/>
      <c r="F176" s="103"/>
      <c r="G176" s="103"/>
      <c r="H176" s="103"/>
      <c r="I176" s="103"/>
      <c r="J176" s="99"/>
      <c r="K176" s="104"/>
      <c r="L176" s="104"/>
      <c r="M176" s="104"/>
      <c r="N176" s="104"/>
      <c r="O176" s="104"/>
      <c r="P176" s="103"/>
      <c r="Q176" s="103"/>
      <c r="R176" s="103"/>
      <c r="S176" s="103"/>
      <c r="T176" s="103"/>
      <c r="U176" s="103"/>
      <c r="V176" s="103"/>
      <c r="W176" s="103"/>
      <c r="X176" s="103"/>
      <c r="Y176" s="103"/>
      <c r="Z176" s="103"/>
      <c r="AA176" s="103"/>
      <c r="AB176" s="103"/>
    </row>
    <row r="177" spans="1:28" ht="13.5" hidden="1" customHeight="1" outlineLevel="1">
      <c r="A177" s="103" t="s">
        <v>663</v>
      </c>
      <c r="B177" s="103" t="s">
        <v>664</v>
      </c>
      <c r="C177" s="103"/>
      <c r="D177" s="103"/>
      <c r="E177" s="103"/>
      <c r="F177" s="103"/>
      <c r="G177" s="103"/>
      <c r="H177" s="103"/>
      <c r="I177" s="103"/>
      <c r="J177" s="99" t="s">
        <v>238</v>
      </c>
      <c r="K177" s="359"/>
      <c r="L177" s="360"/>
      <c r="M177" s="360"/>
      <c r="N177" s="360"/>
      <c r="O177" s="360"/>
      <c r="P177" s="103"/>
      <c r="Q177" s="103"/>
      <c r="R177" s="103"/>
      <c r="S177" s="103"/>
      <c r="T177" s="103"/>
      <c r="U177" s="103"/>
      <c r="V177" s="103"/>
      <c r="W177" s="103"/>
      <c r="X177" s="103"/>
      <c r="Y177" s="103"/>
      <c r="Z177" s="103"/>
      <c r="AA177" s="103"/>
      <c r="AB177" s="103"/>
    </row>
    <row r="178" spans="1:28" hidden="1" outlineLevel="1">
      <c r="A178" s="103" t="s">
        <v>663</v>
      </c>
      <c r="B178" s="103" t="s">
        <v>647</v>
      </c>
      <c r="C178" s="103"/>
      <c r="D178" s="103"/>
      <c r="E178" s="103"/>
      <c r="F178" s="103"/>
      <c r="G178" s="103"/>
      <c r="H178" s="103"/>
      <c r="I178" s="103"/>
      <c r="J178" s="99" t="s">
        <v>238</v>
      </c>
      <c r="K178" s="359"/>
      <c r="L178" s="360"/>
      <c r="M178" s="360"/>
      <c r="N178" s="360"/>
      <c r="O178" s="360"/>
      <c r="P178" s="103"/>
      <c r="Q178" s="103"/>
      <c r="R178" s="103"/>
      <c r="S178" s="103"/>
      <c r="T178" s="103"/>
      <c r="U178" s="103"/>
      <c r="V178" s="103"/>
      <c r="W178" s="103"/>
      <c r="X178" s="103"/>
      <c r="Y178" s="103"/>
      <c r="Z178" s="103"/>
      <c r="AA178" s="103"/>
      <c r="AB178" s="103"/>
    </row>
    <row r="179" spans="1:28" hidden="1" outlineLevel="1">
      <c r="A179" s="103" t="s">
        <v>663</v>
      </c>
      <c r="B179" s="103" t="s">
        <v>665</v>
      </c>
      <c r="C179" s="103"/>
      <c r="D179" s="103"/>
      <c r="E179" s="103"/>
      <c r="F179" s="103"/>
      <c r="G179" s="103"/>
      <c r="H179" s="103"/>
      <c r="I179" s="103"/>
      <c r="J179" s="99" t="s">
        <v>226</v>
      </c>
      <c r="K179" s="367">
        <f t="shared" ref="K179:O179" si="89">IFERROR(K178/K177,0)</f>
        <v>0</v>
      </c>
      <c r="L179" s="368">
        <f t="shared" si="89"/>
        <v>0</v>
      </c>
      <c r="M179" s="368">
        <f t="shared" si="89"/>
        <v>0</v>
      </c>
      <c r="N179" s="368">
        <f t="shared" si="89"/>
        <v>0</v>
      </c>
      <c r="O179" s="368">
        <f t="shared" si="89"/>
        <v>0</v>
      </c>
      <c r="P179" s="103"/>
      <c r="Q179" s="103"/>
      <c r="R179" s="103"/>
      <c r="S179" s="103"/>
      <c r="T179" s="103"/>
      <c r="U179" s="103"/>
      <c r="V179" s="103"/>
      <c r="W179" s="103"/>
      <c r="X179" s="103"/>
      <c r="Y179" s="103"/>
      <c r="Z179" s="103"/>
      <c r="AA179" s="103"/>
      <c r="AB179" s="103"/>
    </row>
    <row r="180" spans="1:28" hidden="1" outlineLevel="1">
      <c r="A180" s="103" t="s">
        <v>666</v>
      </c>
      <c r="B180" s="103" t="s">
        <v>647</v>
      </c>
      <c r="C180" s="103"/>
      <c r="D180" s="103"/>
      <c r="E180" s="103"/>
      <c r="F180" s="103"/>
      <c r="G180" s="103"/>
      <c r="H180" s="103"/>
      <c r="I180" s="103"/>
      <c r="J180" s="99" t="s">
        <v>238</v>
      </c>
      <c r="K180" s="359"/>
      <c r="L180" s="360"/>
      <c r="M180" s="360"/>
      <c r="N180" s="360"/>
      <c r="O180" s="360"/>
      <c r="P180" s="103"/>
      <c r="Q180" s="103"/>
      <c r="R180" s="103"/>
      <c r="S180" s="103"/>
      <c r="T180" s="103"/>
      <c r="U180" s="103"/>
      <c r="V180" s="103"/>
      <c r="W180" s="103"/>
      <c r="X180" s="103"/>
      <c r="Y180" s="103"/>
      <c r="Z180" s="103"/>
      <c r="AA180" s="103"/>
      <c r="AB180" s="103"/>
    </row>
    <row r="181" spans="1:28" hidden="1" outlineLevel="1">
      <c r="A181" s="369" t="s">
        <v>675</v>
      </c>
      <c r="B181" s="103" t="s">
        <v>664</v>
      </c>
      <c r="C181" s="103"/>
      <c r="D181" s="103"/>
      <c r="E181" s="103"/>
      <c r="F181" s="103"/>
      <c r="G181" s="103"/>
      <c r="H181" s="103"/>
      <c r="I181" s="103"/>
      <c r="J181" s="99" t="s">
        <v>238</v>
      </c>
      <c r="K181" s="359"/>
      <c r="L181" s="360"/>
      <c r="M181" s="360"/>
      <c r="N181" s="360"/>
      <c r="O181" s="360"/>
      <c r="P181" s="103"/>
      <c r="Q181" s="103"/>
      <c r="R181" s="103"/>
      <c r="S181" s="103"/>
      <c r="T181" s="103"/>
      <c r="U181" s="103"/>
      <c r="V181" s="103"/>
      <c r="W181" s="103"/>
      <c r="X181" s="103"/>
      <c r="Y181" s="103"/>
      <c r="Z181" s="103"/>
      <c r="AA181" s="103"/>
      <c r="AB181" s="103"/>
    </row>
    <row r="182" spans="1:28" hidden="1" outlineLevel="1">
      <c r="A182" s="370" t="str">
        <f>A181</f>
        <v>[ESO Affiliate or Related Undertaking that do not trade / transact with the ESO 1]</v>
      </c>
      <c r="B182" s="103" t="s">
        <v>647</v>
      </c>
      <c r="C182" s="103"/>
      <c r="D182" s="103"/>
      <c r="E182" s="103"/>
      <c r="F182" s="103"/>
      <c r="G182" s="103"/>
      <c r="H182" s="103"/>
      <c r="I182" s="103"/>
      <c r="J182" s="99" t="s">
        <v>238</v>
      </c>
      <c r="K182" s="359"/>
      <c r="L182" s="360"/>
      <c r="M182" s="360"/>
      <c r="N182" s="360"/>
      <c r="O182" s="360"/>
      <c r="P182" s="103"/>
      <c r="Q182" s="103"/>
      <c r="R182" s="103"/>
      <c r="S182" s="103"/>
      <c r="T182" s="103"/>
      <c r="U182" s="103"/>
      <c r="V182" s="103"/>
      <c r="W182" s="103"/>
      <c r="X182" s="103"/>
      <c r="Y182" s="103"/>
      <c r="Z182" s="103"/>
      <c r="AA182" s="103"/>
      <c r="AB182" s="103"/>
    </row>
    <row r="183" spans="1:28" hidden="1" outlineLevel="1">
      <c r="A183" s="370" t="str">
        <f>A181</f>
        <v>[ESO Affiliate or Related Undertaking that do not trade / transact with the ESO 1]</v>
      </c>
      <c r="B183" s="103" t="s">
        <v>665</v>
      </c>
      <c r="C183" s="103"/>
      <c r="D183" s="103"/>
      <c r="E183" s="103"/>
      <c r="F183" s="103"/>
      <c r="G183" s="103"/>
      <c r="H183" s="103"/>
      <c r="I183" s="103"/>
      <c r="J183" s="99" t="s">
        <v>226</v>
      </c>
      <c r="K183" s="367">
        <f t="shared" ref="K183:O183" si="90">IFERROR(K182/K181,0)</f>
        <v>0</v>
      </c>
      <c r="L183" s="368">
        <f t="shared" si="90"/>
        <v>0</v>
      </c>
      <c r="M183" s="368">
        <f t="shared" si="90"/>
        <v>0</v>
      </c>
      <c r="N183" s="368">
        <f t="shared" si="90"/>
        <v>0</v>
      </c>
      <c r="O183" s="368">
        <f t="shared" si="90"/>
        <v>0</v>
      </c>
      <c r="P183" s="103"/>
      <c r="Q183" s="103"/>
      <c r="R183" s="103"/>
      <c r="S183" s="103"/>
      <c r="T183" s="103"/>
      <c r="U183" s="103"/>
      <c r="V183" s="103"/>
      <c r="W183" s="103"/>
      <c r="X183" s="103"/>
      <c r="Y183" s="103"/>
      <c r="Z183" s="103"/>
      <c r="AA183" s="103"/>
      <c r="AB183" s="103"/>
    </row>
    <row r="184" spans="1:28" hidden="1" outlineLevel="1">
      <c r="A184" s="369" t="s">
        <v>676</v>
      </c>
      <c r="B184" s="103" t="s">
        <v>664</v>
      </c>
      <c r="C184" s="103"/>
      <c r="D184" s="103"/>
      <c r="E184" s="103"/>
      <c r="F184" s="103"/>
      <c r="G184" s="103"/>
      <c r="H184" s="103"/>
      <c r="I184" s="103"/>
      <c r="J184" s="99" t="s">
        <v>238</v>
      </c>
      <c r="K184" s="359"/>
      <c r="L184" s="360"/>
      <c r="M184" s="360"/>
      <c r="N184" s="360"/>
      <c r="O184" s="360"/>
      <c r="P184" s="103"/>
      <c r="Q184" s="103"/>
      <c r="R184" s="103"/>
      <c r="S184" s="103"/>
      <c r="T184" s="103"/>
      <c r="U184" s="103"/>
      <c r="V184" s="103"/>
      <c r="W184" s="103"/>
      <c r="X184" s="103"/>
      <c r="Y184" s="103"/>
      <c r="Z184" s="103"/>
      <c r="AA184" s="103"/>
      <c r="AB184" s="103"/>
    </row>
    <row r="185" spans="1:28" hidden="1" outlineLevel="1">
      <c r="A185" s="370" t="str">
        <f>A184</f>
        <v>[ESO Affiliate or Related Undertaking that do not trade / transact with the ESO 2]</v>
      </c>
      <c r="B185" s="103" t="s">
        <v>647</v>
      </c>
      <c r="C185" s="103"/>
      <c r="D185" s="103"/>
      <c r="E185" s="103"/>
      <c r="F185" s="103"/>
      <c r="G185" s="103"/>
      <c r="H185" s="103"/>
      <c r="I185" s="103"/>
      <c r="J185" s="99" t="s">
        <v>238</v>
      </c>
      <c r="K185" s="359"/>
      <c r="L185" s="360"/>
      <c r="M185" s="360"/>
      <c r="N185" s="360"/>
      <c r="O185" s="360"/>
      <c r="P185" s="103"/>
      <c r="Q185" s="103"/>
      <c r="R185" s="103"/>
      <c r="S185" s="103"/>
      <c r="T185" s="103"/>
      <c r="U185" s="103"/>
      <c r="V185" s="103"/>
      <c r="W185" s="103"/>
      <c r="X185" s="103"/>
      <c r="Y185" s="103"/>
      <c r="Z185" s="103"/>
      <c r="AA185" s="103"/>
      <c r="AB185" s="103"/>
    </row>
    <row r="186" spans="1:28" hidden="1" outlineLevel="1">
      <c r="A186" s="370" t="str">
        <f>A184</f>
        <v>[ESO Affiliate or Related Undertaking that do not trade / transact with the ESO 2]</v>
      </c>
      <c r="B186" s="103" t="s">
        <v>665</v>
      </c>
      <c r="C186" s="103"/>
      <c r="D186" s="103"/>
      <c r="E186" s="103"/>
      <c r="F186" s="103"/>
      <c r="G186" s="103"/>
      <c r="H186" s="103"/>
      <c r="I186" s="103"/>
      <c r="J186" s="99" t="s">
        <v>226</v>
      </c>
      <c r="K186" s="367">
        <f t="shared" ref="K186:O186" si="91">IFERROR(K185/K184,0)</f>
        <v>0</v>
      </c>
      <c r="L186" s="368">
        <f t="shared" si="91"/>
        <v>0</v>
      </c>
      <c r="M186" s="368">
        <f t="shared" si="91"/>
        <v>0</v>
      </c>
      <c r="N186" s="368">
        <f t="shared" si="91"/>
        <v>0</v>
      </c>
      <c r="O186" s="368">
        <f t="shared" si="91"/>
        <v>0</v>
      </c>
      <c r="P186" s="103"/>
      <c r="Q186" s="103"/>
      <c r="R186" s="103"/>
      <c r="S186" s="103"/>
      <c r="T186" s="103"/>
      <c r="U186" s="103"/>
      <c r="V186" s="103"/>
      <c r="W186" s="103"/>
      <c r="X186" s="103"/>
      <c r="Y186" s="103"/>
      <c r="Z186" s="103"/>
      <c r="AA186" s="103"/>
      <c r="AB186" s="103"/>
    </row>
    <row r="187" spans="1:28" hidden="1" outlineLevel="1">
      <c r="A187" s="369" t="s">
        <v>677</v>
      </c>
      <c r="B187" s="103" t="s">
        <v>664</v>
      </c>
      <c r="C187" s="103"/>
      <c r="D187" s="103"/>
      <c r="E187" s="103"/>
      <c r="F187" s="103"/>
      <c r="G187" s="103"/>
      <c r="H187" s="103"/>
      <c r="I187" s="103"/>
      <c r="J187" s="99" t="s">
        <v>238</v>
      </c>
      <c r="K187" s="359"/>
      <c r="L187" s="360"/>
      <c r="M187" s="360"/>
      <c r="N187" s="360"/>
      <c r="O187" s="360"/>
      <c r="P187" s="103"/>
      <c r="Q187" s="103"/>
      <c r="R187" s="103"/>
      <c r="S187" s="103"/>
      <c r="T187" s="103"/>
      <c r="U187" s="103"/>
      <c r="V187" s="103"/>
      <c r="W187" s="103"/>
      <c r="X187" s="103"/>
      <c r="Y187" s="103"/>
      <c r="Z187" s="103"/>
      <c r="AA187" s="103"/>
      <c r="AB187" s="103"/>
    </row>
    <row r="188" spans="1:28" hidden="1" outlineLevel="1">
      <c r="A188" s="370" t="str">
        <f>A187</f>
        <v>[ESO Affiliate or Related Undertaking that do not trade / transact with the ESO 3]</v>
      </c>
      <c r="B188" s="103" t="s">
        <v>647</v>
      </c>
      <c r="C188" s="103"/>
      <c r="D188" s="103"/>
      <c r="E188" s="103"/>
      <c r="F188" s="103"/>
      <c r="G188" s="103"/>
      <c r="H188" s="103"/>
      <c r="I188" s="103"/>
      <c r="J188" s="99" t="s">
        <v>238</v>
      </c>
      <c r="K188" s="359"/>
      <c r="L188" s="360"/>
      <c r="M188" s="360"/>
      <c r="N188" s="360"/>
      <c r="O188" s="360"/>
      <c r="P188" s="103"/>
      <c r="Q188" s="103"/>
      <c r="R188" s="103"/>
      <c r="S188" s="103"/>
      <c r="T188" s="103"/>
      <c r="U188" s="103"/>
      <c r="V188" s="103"/>
      <c r="W188" s="103"/>
      <c r="X188" s="103"/>
      <c r="Y188" s="103"/>
      <c r="Z188" s="103"/>
      <c r="AA188" s="103"/>
      <c r="AB188" s="103"/>
    </row>
    <row r="189" spans="1:28" hidden="1" outlineLevel="1">
      <c r="A189" s="370" t="str">
        <f>A187</f>
        <v>[ESO Affiliate or Related Undertaking that do not trade / transact with the ESO 3]</v>
      </c>
      <c r="B189" s="103" t="s">
        <v>665</v>
      </c>
      <c r="C189" s="103"/>
      <c r="D189" s="103"/>
      <c r="E189" s="103"/>
      <c r="F189" s="103"/>
      <c r="G189" s="103"/>
      <c r="H189" s="103"/>
      <c r="I189" s="103"/>
      <c r="J189" s="99" t="s">
        <v>226</v>
      </c>
      <c r="K189" s="367">
        <f t="shared" ref="K189:O189" si="92">IFERROR(K188/K187,0)</f>
        <v>0</v>
      </c>
      <c r="L189" s="368">
        <f t="shared" si="92"/>
        <v>0</v>
      </c>
      <c r="M189" s="368">
        <f t="shared" si="92"/>
        <v>0</v>
      </c>
      <c r="N189" s="368">
        <f t="shared" si="92"/>
        <v>0</v>
      </c>
      <c r="O189" s="368">
        <f t="shared" si="92"/>
        <v>0</v>
      </c>
      <c r="P189" s="103"/>
      <c r="Q189" s="103"/>
      <c r="R189" s="103"/>
      <c r="S189" s="103"/>
      <c r="T189" s="103"/>
      <c r="U189" s="103"/>
      <c r="V189" s="103"/>
      <c r="W189" s="103"/>
      <c r="X189" s="103"/>
      <c r="Y189" s="103"/>
      <c r="Z189" s="103"/>
      <c r="AA189" s="103"/>
      <c r="AB189" s="103"/>
    </row>
    <row r="190" spans="1:28" hidden="1" outlineLevel="1">
      <c r="A190" s="369" t="s">
        <v>670</v>
      </c>
      <c r="B190" s="103" t="s">
        <v>664</v>
      </c>
      <c r="C190" s="103"/>
      <c r="D190" s="103"/>
      <c r="E190" s="103"/>
      <c r="F190" s="103"/>
      <c r="G190" s="103"/>
      <c r="H190" s="103"/>
      <c r="I190" s="103"/>
      <c r="J190" s="99" t="s">
        <v>238</v>
      </c>
      <c r="K190" s="359"/>
      <c r="L190" s="360"/>
      <c r="M190" s="360"/>
      <c r="N190" s="360"/>
      <c r="O190" s="360"/>
      <c r="P190" s="103"/>
      <c r="Q190" s="103"/>
      <c r="R190" s="103"/>
      <c r="S190" s="103"/>
      <c r="T190" s="103"/>
      <c r="U190" s="103"/>
      <c r="V190" s="103"/>
      <c r="W190" s="103"/>
      <c r="X190" s="103"/>
      <c r="Y190" s="103"/>
      <c r="Z190" s="103"/>
      <c r="AA190" s="103"/>
      <c r="AB190" s="103"/>
    </row>
    <row r="191" spans="1:28" hidden="1" outlineLevel="1">
      <c r="A191" s="370" t="str">
        <f>A190</f>
        <v>[ESO Affiliate or Related Undertaking that do not trade / transact with the ESO 4]</v>
      </c>
      <c r="B191" s="103" t="s">
        <v>647</v>
      </c>
      <c r="C191" s="103"/>
      <c r="D191" s="103"/>
      <c r="E191" s="103"/>
      <c r="F191" s="103"/>
      <c r="G191" s="103"/>
      <c r="H191" s="103"/>
      <c r="I191" s="103"/>
      <c r="J191" s="99" t="s">
        <v>238</v>
      </c>
      <c r="K191" s="359"/>
      <c r="L191" s="360"/>
      <c r="M191" s="360"/>
      <c r="N191" s="360"/>
      <c r="O191" s="360"/>
      <c r="P191" s="103"/>
      <c r="Q191" s="103"/>
      <c r="R191" s="103"/>
      <c r="S191" s="103"/>
      <c r="T191" s="103"/>
      <c r="U191" s="103"/>
      <c r="V191" s="103"/>
      <c r="W191" s="103"/>
      <c r="X191" s="103"/>
      <c r="Y191" s="103"/>
      <c r="Z191" s="103"/>
      <c r="AA191" s="103"/>
      <c r="AB191" s="103"/>
    </row>
    <row r="192" spans="1:28" hidden="1" outlineLevel="1">
      <c r="A192" s="370" t="str">
        <f>A190</f>
        <v>[ESO Affiliate or Related Undertaking that do not trade / transact with the ESO 4]</v>
      </c>
      <c r="B192" s="103" t="s">
        <v>665</v>
      </c>
      <c r="C192" s="103"/>
      <c r="D192" s="103"/>
      <c r="E192" s="103"/>
      <c r="F192" s="103"/>
      <c r="G192" s="103"/>
      <c r="H192" s="103"/>
      <c r="I192" s="103"/>
      <c r="J192" s="99" t="s">
        <v>226</v>
      </c>
      <c r="K192" s="367">
        <f t="shared" ref="K192:O192" si="93">IFERROR(K191/K190,0)</f>
        <v>0</v>
      </c>
      <c r="L192" s="368">
        <f t="shared" si="93"/>
        <v>0</v>
      </c>
      <c r="M192" s="368">
        <f t="shared" si="93"/>
        <v>0</v>
      </c>
      <c r="N192" s="368">
        <f t="shared" si="93"/>
        <v>0</v>
      </c>
      <c r="O192" s="368">
        <f t="shared" si="93"/>
        <v>0</v>
      </c>
      <c r="P192" s="103"/>
      <c r="Q192" s="103"/>
      <c r="R192" s="103"/>
      <c r="S192" s="103"/>
      <c r="T192" s="103"/>
      <c r="U192" s="103"/>
      <c r="V192" s="103"/>
      <c r="W192" s="103"/>
      <c r="X192" s="103"/>
      <c r="Y192" s="103"/>
      <c r="Z192" s="103"/>
      <c r="AA192" s="103"/>
      <c r="AB192" s="103"/>
    </row>
    <row r="193" spans="1:28" ht="13.5" hidden="1" customHeight="1" outlineLevel="1">
      <c r="A193" s="369" t="s">
        <v>671</v>
      </c>
      <c r="B193" s="103" t="s">
        <v>664</v>
      </c>
      <c r="C193" s="103"/>
      <c r="D193" s="103"/>
      <c r="E193" s="103"/>
      <c r="F193" s="103"/>
      <c r="G193" s="103"/>
      <c r="H193" s="103"/>
      <c r="I193" s="103"/>
      <c r="J193" s="99" t="s">
        <v>238</v>
      </c>
      <c r="K193" s="359"/>
      <c r="L193" s="360"/>
      <c r="M193" s="360"/>
      <c r="N193" s="360"/>
      <c r="O193" s="360"/>
      <c r="P193" s="103"/>
      <c r="Q193" s="103"/>
      <c r="R193" s="103"/>
      <c r="S193" s="103"/>
      <c r="T193" s="103"/>
      <c r="U193" s="103"/>
      <c r="V193" s="103"/>
      <c r="W193" s="103"/>
      <c r="X193" s="103"/>
      <c r="Y193" s="103"/>
      <c r="Z193" s="103"/>
      <c r="AA193" s="103"/>
      <c r="AB193" s="103"/>
    </row>
    <row r="194" spans="1:28" hidden="1" outlineLevel="1">
      <c r="A194" s="370" t="str">
        <f>A193</f>
        <v>[ESO Affiliate or Related Undertaking that do not trade / transact with the ESO 5]</v>
      </c>
      <c r="B194" s="103" t="s">
        <v>647</v>
      </c>
      <c r="C194" s="103"/>
      <c r="D194" s="103"/>
      <c r="E194" s="103"/>
      <c r="F194" s="103"/>
      <c r="G194" s="103"/>
      <c r="H194" s="103"/>
      <c r="I194" s="103"/>
      <c r="J194" s="99" t="s">
        <v>238</v>
      </c>
      <c r="K194" s="359"/>
      <c r="L194" s="360"/>
      <c r="M194" s="360"/>
      <c r="N194" s="360"/>
      <c r="O194" s="360"/>
      <c r="P194" s="103"/>
      <c r="Q194" s="103"/>
      <c r="R194" s="103"/>
      <c r="S194" s="103"/>
      <c r="T194" s="103"/>
      <c r="U194" s="103"/>
      <c r="V194" s="103"/>
      <c r="W194" s="103"/>
      <c r="X194" s="103"/>
      <c r="Y194" s="103"/>
      <c r="Z194" s="103"/>
      <c r="AA194" s="103"/>
      <c r="AB194" s="103"/>
    </row>
    <row r="195" spans="1:28" hidden="1" outlineLevel="1">
      <c r="A195" s="370" t="str">
        <f>A193</f>
        <v>[ESO Affiliate or Related Undertaking that do not trade / transact with the ESO 5]</v>
      </c>
      <c r="B195" s="103" t="s">
        <v>665</v>
      </c>
      <c r="C195" s="103"/>
      <c r="D195" s="103"/>
      <c r="E195" s="103"/>
      <c r="F195" s="103"/>
      <c r="G195" s="103"/>
      <c r="H195" s="103"/>
      <c r="I195" s="103"/>
      <c r="J195" s="99" t="s">
        <v>226</v>
      </c>
      <c r="K195" s="367">
        <f t="shared" ref="K195:O195" si="94">IFERROR(K194/K193,0)</f>
        <v>0</v>
      </c>
      <c r="L195" s="368">
        <f t="shared" si="94"/>
        <v>0</v>
      </c>
      <c r="M195" s="368">
        <f t="shared" si="94"/>
        <v>0</v>
      </c>
      <c r="N195" s="368">
        <f t="shared" si="94"/>
        <v>0</v>
      </c>
      <c r="O195" s="368">
        <f t="shared" si="94"/>
        <v>0</v>
      </c>
      <c r="P195" s="103"/>
      <c r="Q195" s="103"/>
      <c r="R195" s="103"/>
      <c r="S195" s="103"/>
      <c r="T195" s="103"/>
      <c r="U195" s="103"/>
      <c r="V195" s="103"/>
      <c r="W195" s="103"/>
      <c r="X195" s="103"/>
      <c r="Y195" s="103"/>
      <c r="Z195" s="103"/>
      <c r="AA195" s="103"/>
      <c r="AB195" s="103"/>
    </row>
    <row r="196" spans="1:28" hidden="1" outlineLevel="1">
      <c r="A196" s="369" t="s">
        <v>672</v>
      </c>
      <c r="B196" s="103" t="s">
        <v>664</v>
      </c>
      <c r="C196" s="103"/>
      <c r="D196" s="103"/>
      <c r="E196" s="103"/>
      <c r="F196" s="103"/>
      <c r="G196" s="103"/>
      <c r="H196" s="103"/>
      <c r="I196" s="103"/>
      <c r="J196" s="99" t="s">
        <v>238</v>
      </c>
      <c r="K196" s="359"/>
      <c r="L196" s="360"/>
      <c r="M196" s="360"/>
      <c r="N196" s="360"/>
      <c r="O196" s="360"/>
      <c r="P196" s="103"/>
      <c r="Q196" s="103"/>
      <c r="R196" s="103"/>
      <c r="S196" s="103"/>
      <c r="T196" s="103"/>
      <c r="U196" s="103"/>
      <c r="V196" s="103"/>
      <c r="W196" s="103"/>
      <c r="X196" s="103"/>
      <c r="Y196" s="103"/>
      <c r="Z196" s="103"/>
      <c r="AA196" s="103"/>
      <c r="AB196" s="103"/>
    </row>
    <row r="197" spans="1:28" hidden="1" outlineLevel="1">
      <c r="A197" s="370" t="str">
        <f>A196</f>
        <v>[ESO Affiliate or Related Undertaking that do not trade / transact with the ESO 6]</v>
      </c>
      <c r="B197" s="103" t="s">
        <v>647</v>
      </c>
      <c r="C197" s="103"/>
      <c r="D197" s="103"/>
      <c r="E197" s="103"/>
      <c r="F197" s="103"/>
      <c r="G197" s="103"/>
      <c r="H197" s="103"/>
      <c r="I197" s="103"/>
      <c r="J197" s="99" t="s">
        <v>238</v>
      </c>
      <c r="K197" s="359"/>
      <c r="L197" s="360"/>
      <c r="M197" s="360"/>
      <c r="N197" s="360"/>
      <c r="O197" s="360"/>
      <c r="P197" s="103"/>
      <c r="Q197" s="103"/>
      <c r="R197" s="103"/>
      <c r="S197" s="103"/>
      <c r="T197" s="103"/>
      <c r="U197" s="103"/>
      <c r="V197" s="103"/>
      <c r="W197" s="103"/>
      <c r="X197" s="103"/>
      <c r="Y197" s="103"/>
      <c r="Z197" s="103"/>
      <c r="AA197" s="103"/>
      <c r="AB197" s="103"/>
    </row>
    <row r="198" spans="1:28" hidden="1" outlineLevel="1">
      <c r="A198" s="370" t="str">
        <f>A196</f>
        <v>[ESO Affiliate or Related Undertaking that do not trade / transact with the ESO 6]</v>
      </c>
      <c r="B198" s="103" t="s">
        <v>665</v>
      </c>
      <c r="C198" s="103"/>
      <c r="D198" s="103"/>
      <c r="E198" s="103"/>
      <c r="F198" s="103"/>
      <c r="G198" s="103"/>
      <c r="H198" s="103"/>
      <c r="I198" s="103"/>
      <c r="J198" s="99" t="s">
        <v>226</v>
      </c>
      <c r="K198" s="367">
        <f t="shared" ref="K198:O198" si="95">IFERROR(K197/K196,0)</f>
        <v>0</v>
      </c>
      <c r="L198" s="368">
        <f t="shared" si="95"/>
        <v>0</v>
      </c>
      <c r="M198" s="368">
        <f t="shared" si="95"/>
        <v>0</v>
      </c>
      <c r="N198" s="368">
        <f t="shared" si="95"/>
        <v>0</v>
      </c>
      <c r="O198" s="368">
        <f t="shared" si="95"/>
        <v>0</v>
      </c>
      <c r="P198" s="103"/>
      <c r="Q198" s="103"/>
      <c r="R198" s="103"/>
      <c r="S198" s="103"/>
      <c r="T198" s="103"/>
      <c r="U198" s="103"/>
      <c r="V198" s="103"/>
      <c r="W198" s="103"/>
      <c r="X198" s="103"/>
      <c r="Y198" s="103"/>
      <c r="Z198" s="103"/>
      <c r="AA198" s="103"/>
      <c r="AB198" s="103"/>
    </row>
    <row r="199" spans="1:28" hidden="1" outlineLevel="1">
      <c r="A199" s="103" t="s">
        <v>673</v>
      </c>
      <c r="B199" s="103" t="s">
        <v>664</v>
      </c>
      <c r="C199" s="103"/>
      <c r="D199" s="103"/>
      <c r="E199" s="103"/>
      <c r="F199" s="103"/>
      <c r="G199" s="103"/>
      <c r="H199" s="103"/>
      <c r="I199" s="103"/>
      <c r="J199" s="99" t="s">
        <v>238</v>
      </c>
      <c r="K199" s="359"/>
      <c r="L199" s="360"/>
      <c r="M199" s="360"/>
      <c r="N199" s="360"/>
      <c r="O199" s="360"/>
      <c r="P199" s="103"/>
      <c r="Q199" s="103"/>
      <c r="R199" s="103"/>
      <c r="S199" s="103"/>
      <c r="T199" s="103"/>
      <c r="U199" s="103"/>
      <c r="V199" s="103"/>
      <c r="W199" s="103"/>
      <c r="X199" s="103"/>
      <c r="Y199" s="103"/>
      <c r="Z199" s="103"/>
      <c r="AA199" s="103"/>
      <c r="AB199" s="103"/>
    </row>
    <row r="200" spans="1:28" hidden="1" outlineLevel="1">
      <c r="A200" s="103" t="s">
        <v>673</v>
      </c>
      <c r="B200" s="103" t="s">
        <v>647</v>
      </c>
      <c r="C200" s="103"/>
      <c r="D200" s="103"/>
      <c r="E200" s="103"/>
      <c r="F200" s="103"/>
      <c r="G200" s="103"/>
      <c r="H200" s="103"/>
      <c r="I200" s="103"/>
      <c r="J200" s="99" t="s">
        <v>238</v>
      </c>
      <c r="K200" s="359"/>
      <c r="L200" s="360"/>
      <c r="M200" s="360"/>
      <c r="N200" s="360"/>
      <c r="O200" s="360"/>
      <c r="P200" s="103"/>
      <c r="Q200" s="103"/>
      <c r="R200" s="103"/>
      <c r="S200" s="103"/>
      <c r="T200" s="103"/>
      <c r="U200" s="103"/>
      <c r="V200" s="103"/>
      <c r="W200" s="103"/>
      <c r="X200" s="103"/>
      <c r="Y200" s="103"/>
      <c r="Z200" s="103"/>
      <c r="AA200" s="103"/>
      <c r="AB200" s="103"/>
    </row>
    <row r="201" spans="1:28" hidden="1" outlineLevel="1">
      <c r="A201" s="103" t="s">
        <v>673</v>
      </c>
      <c r="B201" s="103" t="s">
        <v>665</v>
      </c>
      <c r="C201" s="103"/>
      <c r="D201" s="103"/>
      <c r="E201" s="103"/>
      <c r="F201" s="103"/>
      <c r="G201" s="103"/>
      <c r="H201" s="103"/>
      <c r="I201" s="103"/>
      <c r="J201" s="99" t="s">
        <v>226</v>
      </c>
      <c r="K201" s="367">
        <f t="shared" ref="K201:O201" si="96">IFERROR(K200/K199,0)</f>
        <v>0</v>
      </c>
      <c r="L201" s="368">
        <f t="shared" si="96"/>
        <v>0</v>
      </c>
      <c r="M201" s="368">
        <f t="shared" si="96"/>
        <v>0</v>
      </c>
      <c r="N201" s="368">
        <f t="shared" si="96"/>
        <v>0</v>
      </c>
      <c r="O201" s="368">
        <f t="shared" si="96"/>
        <v>0</v>
      </c>
      <c r="P201" s="103"/>
      <c r="Q201" s="103"/>
      <c r="R201" s="103"/>
      <c r="S201" s="103"/>
      <c r="T201" s="103"/>
      <c r="U201" s="103"/>
      <c r="V201" s="103"/>
      <c r="W201" s="103"/>
      <c r="X201" s="103"/>
      <c r="Y201" s="103"/>
      <c r="Z201" s="103"/>
      <c r="AA201" s="103"/>
      <c r="AB201" s="103"/>
    </row>
    <row r="202" spans="1:28" hidden="1" outlineLevel="1">
      <c r="A202" s="103" t="s">
        <v>674</v>
      </c>
      <c r="B202" s="103"/>
      <c r="C202" s="103"/>
      <c r="D202" s="103"/>
      <c r="E202" s="103"/>
      <c r="F202" s="103"/>
      <c r="G202" s="103"/>
      <c r="H202" s="103"/>
      <c r="I202" s="103"/>
      <c r="J202" s="99"/>
      <c r="K202" s="371">
        <f t="shared" ref="K202:O202" si="97">IF(K177&gt;0,IF(K199&gt;=0.75*SUM(K177,K181,K184,K187,K190,K193,K196,K199),"Allowed", "Disallowed"),0)</f>
        <v>0</v>
      </c>
      <c r="L202" s="371">
        <f t="shared" si="97"/>
        <v>0</v>
      </c>
      <c r="M202" s="371">
        <f t="shared" si="97"/>
        <v>0</v>
      </c>
      <c r="N202" s="371">
        <f t="shared" si="97"/>
        <v>0</v>
      </c>
      <c r="O202" s="371">
        <f t="shared" si="97"/>
        <v>0</v>
      </c>
      <c r="P202" s="103"/>
      <c r="Q202" s="103"/>
      <c r="R202" s="103"/>
      <c r="S202" s="103"/>
      <c r="T202" s="103"/>
      <c r="U202" s="103"/>
      <c r="V202" s="103"/>
      <c r="W202" s="103"/>
      <c r="X202" s="103"/>
      <c r="Y202" s="103"/>
      <c r="Z202" s="103"/>
      <c r="AA202" s="103"/>
      <c r="AB202" s="103"/>
    </row>
    <row r="203" spans="1:28" collapsed="1">
      <c r="A203" s="103"/>
      <c r="B203" s="103"/>
      <c r="C203" s="103"/>
      <c r="D203" s="103"/>
      <c r="E203" s="103"/>
      <c r="F203" s="103"/>
      <c r="G203" s="103"/>
      <c r="H203" s="103"/>
      <c r="I203" s="103"/>
      <c r="J203" s="99"/>
      <c r="K203" s="104"/>
      <c r="L203" s="104"/>
      <c r="M203" s="104"/>
      <c r="N203" s="104"/>
      <c r="O203" s="104"/>
      <c r="P203" s="103"/>
      <c r="Q203" s="103"/>
      <c r="R203" s="103"/>
      <c r="S203" s="103"/>
      <c r="T203" s="103"/>
      <c r="U203" s="103"/>
      <c r="V203" s="103"/>
      <c r="W203" s="103"/>
      <c r="X203" s="103"/>
      <c r="Y203" s="103"/>
      <c r="Z203" s="103"/>
      <c r="AA203" s="103"/>
      <c r="AB203" s="103"/>
    </row>
    <row r="204" spans="1:28" hidden="1" outlineLevel="1">
      <c r="A204" s="372" t="str">
        <f>A23</f>
        <v>[Related Party 7]</v>
      </c>
      <c r="B204" s="103"/>
      <c r="C204" s="103"/>
      <c r="D204" s="103"/>
      <c r="E204" s="103"/>
      <c r="F204" s="103"/>
      <c r="G204" s="103"/>
      <c r="H204" s="103"/>
      <c r="I204" s="103"/>
      <c r="J204" s="99"/>
      <c r="K204" s="104"/>
      <c r="L204" s="104"/>
      <c r="M204" s="104"/>
      <c r="N204" s="104"/>
      <c r="O204" s="104"/>
      <c r="P204" s="103"/>
      <c r="Q204" s="103"/>
      <c r="R204" s="103"/>
      <c r="S204" s="103"/>
      <c r="T204" s="103"/>
      <c r="U204" s="103"/>
      <c r="V204" s="103"/>
      <c r="W204" s="103"/>
      <c r="X204" s="103"/>
      <c r="Y204" s="103"/>
      <c r="Z204" s="103"/>
      <c r="AA204" s="103"/>
      <c r="AB204" s="103"/>
    </row>
    <row r="205" spans="1:28" hidden="1" outlineLevel="1">
      <c r="A205" s="103" t="s">
        <v>663</v>
      </c>
      <c r="B205" s="103" t="s">
        <v>664</v>
      </c>
      <c r="C205" s="103"/>
      <c r="D205" s="103"/>
      <c r="E205" s="103"/>
      <c r="F205" s="103"/>
      <c r="G205" s="103"/>
      <c r="H205" s="103"/>
      <c r="I205" s="103"/>
      <c r="J205" s="99" t="s">
        <v>238</v>
      </c>
      <c r="K205" s="359"/>
      <c r="L205" s="360"/>
      <c r="M205" s="360"/>
      <c r="N205" s="360"/>
      <c r="O205" s="360"/>
      <c r="P205" s="103"/>
      <c r="Q205" s="103"/>
      <c r="R205" s="103"/>
      <c r="S205" s="103"/>
      <c r="T205" s="103"/>
      <c r="U205" s="103"/>
      <c r="V205" s="103"/>
      <c r="W205" s="103"/>
      <c r="X205" s="103"/>
      <c r="Y205" s="103"/>
      <c r="Z205" s="103"/>
      <c r="AA205" s="103"/>
      <c r="AB205" s="103"/>
    </row>
    <row r="206" spans="1:28" hidden="1" outlineLevel="1">
      <c r="A206" s="103" t="s">
        <v>663</v>
      </c>
      <c r="B206" s="103" t="s">
        <v>647</v>
      </c>
      <c r="C206" s="103"/>
      <c r="D206" s="103"/>
      <c r="E206" s="103"/>
      <c r="F206" s="103"/>
      <c r="G206" s="103"/>
      <c r="H206" s="103"/>
      <c r="I206" s="103"/>
      <c r="J206" s="99" t="s">
        <v>238</v>
      </c>
      <c r="K206" s="359"/>
      <c r="L206" s="360"/>
      <c r="M206" s="360"/>
      <c r="N206" s="360"/>
      <c r="O206" s="360"/>
      <c r="P206" s="103"/>
      <c r="Q206" s="103"/>
      <c r="R206" s="103"/>
      <c r="S206" s="103"/>
      <c r="T206" s="103"/>
      <c r="U206" s="103"/>
      <c r="V206" s="103"/>
      <c r="W206" s="103"/>
      <c r="X206" s="103"/>
      <c r="Y206" s="103"/>
      <c r="Z206" s="103"/>
      <c r="AA206" s="103"/>
      <c r="AB206" s="103"/>
    </row>
    <row r="207" spans="1:28" hidden="1" outlineLevel="1">
      <c r="A207" s="103" t="s">
        <v>663</v>
      </c>
      <c r="B207" s="103" t="s">
        <v>665</v>
      </c>
      <c r="C207" s="103"/>
      <c r="D207" s="103"/>
      <c r="E207" s="103"/>
      <c r="F207" s="103"/>
      <c r="G207" s="103"/>
      <c r="H207" s="103"/>
      <c r="I207" s="103"/>
      <c r="J207" s="99" t="s">
        <v>226</v>
      </c>
      <c r="K207" s="367">
        <f t="shared" ref="K207:O207" si="98">IFERROR(K206/K205,0)</f>
        <v>0</v>
      </c>
      <c r="L207" s="368">
        <f t="shared" si="98"/>
        <v>0</v>
      </c>
      <c r="M207" s="368">
        <f t="shared" si="98"/>
        <v>0</v>
      </c>
      <c r="N207" s="368">
        <f t="shared" si="98"/>
        <v>0</v>
      </c>
      <c r="O207" s="368">
        <f t="shared" si="98"/>
        <v>0</v>
      </c>
      <c r="P207" s="103"/>
      <c r="Q207" s="103"/>
      <c r="R207" s="103"/>
      <c r="S207" s="103"/>
      <c r="T207" s="103"/>
      <c r="U207" s="103"/>
      <c r="V207" s="103"/>
      <c r="W207" s="103"/>
      <c r="X207" s="103"/>
      <c r="Y207" s="103"/>
      <c r="Z207" s="103"/>
      <c r="AA207" s="103"/>
      <c r="AB207" s="103"/>
    </row>
    <row r="208" spans="1:28" hidden="1" outlineLevel="1">
      <c r="A208" s="103" t="s">
        <v>666</v>
      </c>
      <c r="B208" s="103" t="s">
        <v>647</v>
      </c>
      <c r="C208" s="103"/>
      <c r="D208" s="103"/>
      <c r="E208" s="103"/>
      <c r="F208" s="103"/>
      <c r="G208" s="103"/>
      <c r="H208" s="103"/>
      <c r="I208" s="103"/>
      <c r="J208" s="99" t="s">
        <v>238</v>
      </c>
      <c r="K208" s="359"/>
      <c r="L208" s="360"/>
      <c r="M208" s="360"/>
      <c r="N208" s="360"/>
      <c r="O208" s="360"/>
      <c r="P208" s="103"/>
      <c r="Q208" s="103"/>
      <c r="R208" s="103"/>
      <c r="S208" s="103"/>
      <c r="T208" s="103"/>
      <c r="U208" s="103"/>
      <c r="V208" s="103"/>
      <c r="W208" s="103"/>
      <c r="X208" s="103"/>
      <c r="Y208" s="103"/>
      <c r="Z208" s="103"/>
      <c r="AA208" s="103"/>
      <c r="AB208" s="103"/>
    </row>
    <row r="209" spans="1:28" hidden="1" outlineLevel="1">
      <c r="A209" s="369" t="s">
        <v>675</v>
      </c>
      <c r="B209" s="103" t="s">
        <v>664</v>
      </c>
      <c r="C209" s="103"/>
      <c r="D209" s="103"/>
      <c r="E209" s="103"/>
      <c r="F209" s="103"/>
      <c r="G209" s="103"/>
      <c r="H209" s="103"/>
      <c r="I209" s="103"/>
      <c r="J209" s="99" t="s">
        <v>238</v>
      </c>
      <c r="K209" s="359"/>
      <c r="L209" s="360"/>
      <c r="M209" s="360"/>
      <c r="N209" s="360"/>
      <c r="O209" s="360"/>
      <c r="P209" s="103"/>
      <c r="Q209" s="103"/>
      <c r="R209" s="103"/>
      <c r="S209" s="103"/>
      <c r="T209" s="103"/>
      <c r="U209" s="103"/>
      <c r="V209" s="103"/>
      <c r="W209" s="103"/>
      <c r="X209" s="103"/>
      <c r="Y209" s="103"/>
      <c r="Z209" s="103"/>
      <c r="AA209" s="103"/>
      <c r="AB209" s="103"/>
    </row>
    <row r="210" spans="1:28" hidden="1" outlineLevel="1">
      <c r="A210" s="370" t="str">
        <f>A209</f>
        <v>[ESO Affiliate or Related Undertaking that do not trade / transact with the ESO 1]</v>
      </c>
      <c r="B210" s="103" t="s">
        <v>647</v>
      </c>
      <c r="C210" s="103"/>
      <c r="D210" s="103"/>
      <c r="E210" s="103"/>
      <c r="F210" s="103"/>
      <c r="G210" s="103"/>
      <c r="H210" s="103"/>
      <c r="I210" s="103"/>
      <c r="J210" s="99" t="s">
        <v>238</v>
      </c>
      <c r="K210" s="359"/>
      <c r="L210" s="360"/>
      <c r="M210" s="360"/>
      <c r="N210" s="360"/>
      <c r="O210" s="360"/>
      <c r="P210" s="103"/>
      <c r="Q210" s="103"/>
      <c r="R210" s="103"/>
      <c r="S210" s="103"/>
      <c r="T210" s="103"/>
      <c r="U210" s="103"/>
      <c r="V210" s="103"/>
      <c r="W210" s="103"/>
      <c r="X210" s="103"/>
      <c r="Y210" s="103"/>
      <c r="Z210" s="103"/>
      <c r="AA210" s="103"/>
      <c r="AB210" s="103"/>
    </row>
    <row r="211" spans="1:28" hidden="1" outlineLevel="1">
      <c r="A211" s="370" t="str">
        <f>A209</f>
        <v>[ESO Affiliate or Related Undertaking that do not trade / transact with the ESO 1]</v>
      </c>
      <c r="B211" s="103" t="s">
        <v>665</v>
      </c>
      <c r="C211" s="103"/>
      <c r="D211" s="103"/>
      <c r="E211" s="103"/>
      <c r="F211" s="103"/>
      <c r="G211" s="103"/>
      <c r="H211" s="103"/>
      <c r="I211" s="103"/>
      <c r="J211" s="99" t="s">
        <v>226</v>
      </c>
      <c r="K211" s="367">
        <f t="shared" ref="K211:O211" si="99">IFERROR(K210/K209,0)</f>
        <v>0</v>
      </c>
      <c r="L211" s="368">
        <f t="shared" si="99"/>
        <v>0</v>
      </c>
      <c r="M211" s="368">
        <f t="shared" si="99"/>
        <v>0</v>
      </c>
      <c r="N211" s="368">
        <f t="shared" si="99"/>
        <v>0</v>
      </c>
      <c r="O211" s="368">
        <f t="shared" si="99"/>
        <v>0</v>
      </c>
      <c r="P211" s="103"/>
      <c r="Q211" s="103"/>
      <c r="R211" s="103"/>
      <c r="S211" s="103"/>
      <c r="T211" s="103"/>
      <c r="U211" s="103"/>
      <c r="V211" s="103"/>
      <c r="W211" s="103"/>
      <c r="X211" s="103"/>
      <c r="Y211" s="103"/>
      <c r="Z211" s="103"/>
      <c r="AA211" s="103"/>
      <c r="AB211" s="103"/>
    </row>
    <row r="212" spans="1:28" hidden="1" outlineLevel="1">
      <c r="A212" s="369" t="s">
        <v>676</v>
      </c>
      <c r="B212" s="103" t="s">
        <v>664</v>
      </c>
      <c r="C212" s="103"/>
      <c r="D212" s="103"/>
      <c r="E212" s="103"/>
      <c r="F212" s="103"/>
      <c r="G212" s="103"/>
      <c r="H212" s="103"/>
      <c r="I212" s="103"/>
      <c r="J212" s="99" t="s">
        <v>238</v>
      </c>
      <c r="K212" s="359"/>
      <c r="L212" s="360"/>
      <c r="M212" s="360"/>
      <c r="N212" s="360"/>
      <c r="O212" s="360"/>
      <c r="P212" s="103"/>
      <c r="Q212" s="103"/>
      <c r="R212" s="103"/>
      <c r="S212" s="103"/>
      <c r="T212" s="103"/>
      <c r="U212" s="103"/>
      <c r="V212" s="103"/>
      <c r="W212" s="103"/>
      <c r="X212" s="103"/>
      <c r="Y212" s="103"/>
      <c r="Z212" s="103"/>
      <c r="AA212" s="103"/>
      <c r="AB212" s="103"/>
    </row>
    <row r="213" spans="1:28" hidden="1" outlineLevel="1">
      <c r="A213" s="370" t="str">
        <f>A212</f>
        <v>[ESO Affiliate or Related Undertaking that do not trade / transact with the ESO 2]</v>
      </c>
      <c r="B213" s="103" t="s">
        <v>647</v>
      </c>
      <c r="C213" s="103"/>
      <c r="D213" s="103"/>
      <c r="E213" s="103"/>
      <c r="F213" s="103"/>
      <c r="G213" s="103"/>
      <c r="H213" s="103"/>
      <c r="I213" s="103"/>
      <c r="J213" s="99" t="s">
        <v>238</v>
      </c>
      <c r="K213" s="359"/>
      <c r="L213" s="360"/>
      <c r="M213" s="360"/>
      <c r="N213" s="360"/>
      <c r="O213" s="360"/>
      <c r="P213" s="103"/>
      <c r="Q213" s="103"/>
      <c r="R213" s="103"/>
      <c r="S213" s="103"/>
      <c r="T213" s="103"/>
      <c r="U213" s="103"/>
      <c r="V213" s="103"/>
      <c r="W213" s="103"/>
      <c r="X213" s="103"/>
      <c r="Y213" s="103"/>
      <c r="Z213" s="103"/>
      <c r="AA213" s="103"/>
      <c r="AB213" s="103"/>
    </row>
    <row r="214" spans="1:28" hidden="1" outlineLevel="1">
      <c r="A214" s="370" t="str">
        <f>A212</f>
        <v>[ESO Affiliate or Related Undertaking that do not trade / transact with the ESO 2]</v>
      </c>
      <c r="B214" s="103" t="s">
        <v>665</v>
      </c>
      <c r="C214" s="103"/>
      <c r="D214" s="103"/>
      <c r="E214" s="103"/>
      <c r="F214" s="103"/>
      <c r="G214" s="103"/>
      <c r="H214" s="103"/>
      <c r="I214" s="103"/>
      <c r="J214" s="99" t="s">
        <v>226</v>
      </c>
      <c r="K214" s="367">
        <f t="shared" ref="K214:O214" si="100">IFERROR(K213/K212,0)</f>
        <v>0</v>
      </c>
      <c r="L214" s="368">
        <f t="shared" si="100"/>
        <v>0</v>
      </c>
      <c r="M214" s="368">
        <f t="shared" si="100"/>
        <v>0</v>
      </c>
      <c r="N214" s="368">
        <f t="shared" si="100"/>
        <v>0</v>
      </c>
      <c r="O214" s="368">
        <f t="shared" si="100"/>
        <v>0</v>
      </c>
      <c r="P214" s="103"/>
      <c r="Q214" s="103"/>
      <c r="R214" s="103"/>
      <c r="S214" s="103"/>
      <c r="T214" s="103"/>
      <c r="U214" s="103"/>
      <c r="V214" s="103"/>
      <c r="W214" s="103"/>
      <c r="X214" s="103"/>
      <c r="Y214" s="103"/>
      <c r="Z214" s="103"/>
      <c r="AA214" s="103"/>
      <c r="AB214" s="103"/>
    </row>
    <row r="215" spans="1:28" hidden="1" outlineLevel="1">
      <c r="A215" s="369" t="s">
        <v>677</v>
      </c>
      <c r="B215" s="103" t="s">
        <v>664</v>
      </c>
      <c r="C215" s="103"/>
      <c r="D215" s="103"/>
      <c r="E215" s="103"/>
      <c r="F215" s="103"/>
      <c r="G215" s="103"/>
      <c r="H215" s="103"/>
      <c r="I215" s="103"/>
      <c r="J215" s="99" t="s">
        <v>238</v>
      </c>
      <c r="K215" s="359"/>
      <c r="L215" s="360"/>
      <c r="M215" s="360"/>
      <c r="N215" s="360"/>
      <c r="O215" s="360"/>
      <c r="P215" s="103"/>
      <c r="Q215" s="103"/>
      <c r="R215" s="103"/>
      <c r="S215" s="103"/>
      <c r="T215" s="103"/>
      <c r="U215" s="103"/>
      <c r="V215" s="103"/>
      <c r="W215" s="103"/>
      <c r="X215" s="103"/>
      <c r="Y215" s="103"/>
      <c r="Z215" s="103"/>
      <c r="AA215" s="103"/>
      <c r="AB215" s="103"/>
    </row>
    <row r="216" spans="1:28" hidden="1" outlineLevel="1">
      <c r="A216" s="370" t="str">
        <f>A215</f>
        <v>[ESO Affiliate or Related Undertaking that do not trade / transact with the ESO 3]</v>
      </c>
      <c r="B216" s="103" t="s">
        <v>647</v>
      </c>
      <c r="C216" s="103"/>
      <c r="D216" s="103"/>
      <c r="E216" s="103"/>
      <c r="F216" s="103"/>
      <c r="G216" s="103"/>
      <c r="H216" s="103"/>
      <c r="I216" s="103"/>
      <c r="J216" s="99" t="s">
        <v>238</v>
      </c>
      <c r="K216" s="359"/>
      <c r="L216" s="360"/>
      <c r="M216" s="360"/>
      <c r="N216" s="360"/>
      <c r="O216" s="360"/>
      <c r="P216" s="103"/>
      <c r="Q216" s="103"/>
      <c r="R216" s="103"/>
      <c r="S216" s="103"/>
      <c r="T216" s="103"/>
      <c r="U216" s="103"/>
      <c r="V216" s="103"/>
      <c r="W216" s="103"/>
      <c r="X216" s="103"/>
      <c r="Y216" s="103"/>
      <c r="Z216" s="103"/>
      <c r="AA216" s="103"/>
      <c r="AB216" s="103"/>
    </row>
    <row r="217" spans="1:28" hidden="1" outlineLevel="1">
      <c r="A217" s="370" t="str">
        <f>A215</f>
        <v>[ESO Affiliate or Related Undertaking that do not trade / transact with the ESO 3]</v>
      </c>
      <c r="B217" s="103" t="s">
        <v>665</v>
      </c>
      <c r="C217" s="103"/>
      <c r="D217" s="103"/>
      <c r="E217" s="103"/>
      <c r="F217" s="103"/>
      <c r="G217" s="103"/>
      <c r="H217" s="103"/>
      <c r="I217" s="103"/>
      <c r="J217" s="99" t="s">
        <v>226</v>
      </c>
      <c r="K217" s="367">
        <f t="shared" ref="K217:O217" si="101">IFERROR(K216/K215,0)</f>
        <v>0</v>
      </c>
      <c r="L217" s="368">
        <f t="shared" si="101"/>
        <v>0</v>
      </c>
      <c r="M217" s="368">
        <f t="shared" si="101"/>
        <v>0</v>
      </c>
      <c r="N217" s="368">
        <f t="shared" si="101"/>
        <v>0</v>
      </c>
      <c r="O217" s="368">
        <f t="shared" si="101"/>
        <v>0</v>
      </c>
      <c r="P217" s="103"/>
      <c r="Q217" s="103"/>
      <c r="R217" s="103"/>
      <c r="S217" s="103"/>
      <c r="T217" s="103"/>
      <c r="U217" s="103"/>
      <c r="V217" s="103"/>
      <c r="W217" s="103"/>
      <c r="X217" s="103"/>
      <c r="Y217" s="103"/>
      <c r="Z217" s="103"/>
      <c r="AA217" s="103"/>
      <c r="AB217" s="103"/>
    </row>
    <row r="218" spans="1:28" hidden="1" outlineLevel="1">
      <c r="A218" s="369" t="s">
        <v>670</v>
      </c>
      <c r="B218" s="103" t="s">
        <v>664</v>
      </c>
      <c r="C218" s="103"/>
      <c r="D218" s="103"/>
      <c r="E218" s="103"/>
      <c r="F218" s="103"/>
      <c r="G218" s="103"/>
      <c r="H218" s="103"/>
      <c r="I218" s="103"/>
      <c r="J218" s="99" t="s">
        <v>238</v>
      </c>
      <c r="K218" s="359"/>
      <c r="L218" s="360"/>
      <c r="M218" s="360"/>
      <c r="N218" s="360"/>
      <c r="O218" s="360"/>
      <c r="P218" s="103"/>
      <c r="Q218" s="103"/>
      <c r="R218" s="103"/>
      <c r="S218" s="103"/>
      <c r="T218" s="103"/>
      <c r="U218" s="103"/>
      <c r="V218" s="103"/>
      <c r="W218" s="103"/>
      <c r="X218" s="103"/>
      <c r="Y218" s="103"/>
      <c r="Z218" s="103"/>
      <c r="AA218" s="103"/>
      <c r="AB218" s="103"/>
    </row>
    <row r="219" spans="1:28" hidden="1" outlineLevel="1">
      <c r="A219" s="370" t="str">
        <f>A218</f>
        <v>[ESO Affiliate or Related Undertaking that do not trade / transact with the ESO 4]</v>
      </c>
      <c r="B219" s="103" t="s">
        <v>647</v>
      </c>
      <c r="C219" s="103"/>
      <c r="D219" s="103"/>
      <c r="E219" s="103"/>
      <c r="F219" s="103"/>
      <c r="G219" s="103"/>
      <c r="H219" s="103"/>
      <c r="I219" s="103"/>
      <c r="J219" s="99" t="s">
        <v>238</v>
      </c>
      <c r="K219" s="359"/>
      <c r="L219" s="360"/>
      <c r="M219" s="360"/>
      <c r="N219" s="360"/>
      <c r="O219" s="360"/>
      <c r="P219" s="103"/>
      <c r="Q219" s="103"/>
      <c r="R219" s="103"/>
      <c r="S219" s="103"/>
      <c r="T219" s="103"/>
      <c r="U219" s="103"/>
      <c r="V219" s="103"/>
      <c r="W219" s="103"/>
      <c r="X219" s="103"/>
      <c r="Y219" s="103"/>
      <c r="Z219" s="103"/>
      <c r="AA219" s="103"/>
      <c r="AB219" s="103"/>
    </row>
    <row r="220" spans="1:28" hidden="1" outlineLevel="1">
      <c r="A220" s="370" t="str">
        <f>A218</f>
        <v>[ESO Affiliate or Related Undertaking that do not trade / transact with the ESO 4]</v>
      </c>
      <c r="B220" s="103" t="s">
        <v>665</v>
      </c>
      <c r="C220" s="103"/>
      <c r="D220" s="103"/>
      <c r="E220" s="103"/>
      <c r="F220" s="103"/>
      <c r="G220" s="103"/>
      <c r="H220" s="103"/>
      <c r="I220" s="103"/>
      <c r="J220" s="99" t="s">
        <v>226</v>
      </c>
      <c r="K220" s="367">
        <f t="shared" ref="K220:O220" si="102">IFERROR(K219/K218,0)</f>
        <v>0</v>
      </c>
      <c r="L220" s="368">
        <f t="shared" si="102"/>
        <v>0</v>
      </c>
      <c r="M220" s="368">
        <f t="shared" si="102"/>
        <v>0</v>
      </c>
      <c r="N220" s="368">
        <f t="shared" si="102"/>
        <v>0</v>
      </c>
      <c r="O220" s="368">
        <f t="shared" si="102"/>
        <v>0</v>
      </c>
      <c r="P220" s="103"/>
      <c r="Q220" s="103"/>
      <c r="R220" s="103"/>
      <c r="S220" s="103"/>
      <c r="T220" s="103"/>
      <c r="U220" s="103"/>
      <c r="V220" s="103"/>
      <c r="W220" s="103"/>
      <c r="X220" s="103"/>
      <c r="Y220" s="103"/>
      <c r="Z220" s="103"/>
      <c r="AA220" s="103"/>
      <c r="AB220" s="103"/>
    </row>
    <row r="221" spans="1:28" hidden="1" outlineLevel="1">
      <c r="A221" s="369" t="s">
        <v>671</v>
      </c>
      <c r="B221" s="103" t="s">
        <v>664</v>
      </c>
      <c r="C221" s="103"/>
      <c r="D221" s="103"/>
      <c r="E221" s="103"/>
      <c r="F221" s="103"/>
      <c r="G221" s="103"/>
      <c r="H221" s="103"/>
      <c r="I221" s="103"/>
      <c r="J221" s="99" t="s">
        <v>238</v>
      </c>
      <c r="K221" s="359"/>
      <c r="L221" s="360"/>
      <c r="M221" s="360"/>
      <c r="N221" s="360"/>
      <c r="O221" s="360"/>
      <c r="P221" s="103"/>
      <c r="Q221" s="103"/>
      <c r="R221" s="103"/>
      <c r="S221" s="103"/>
      <c r="T221" s="103"/>
      <c r="U221" s="103"/>
      <c r="V221" s="103"/>
      <c r="W221" s="103"/>
      <c r="X221" s="103"/>
      <c r="Y221" s="103"/>
      <c r="Z221" s="103"/>
      <c r="AA221" s="103"/>
      <c r="AB221" s="103"/>
    </row>
    <row r="222" spans="1:28" hidden="1" outlineLevel="1">
      <c r="A222" s="370" t="str">
        <f>A221</f>
        <v>[ESO Affiliate or Related Undertaking that do not trade / transact with the ESO 5]</v>
      </c>
      <c r="B222" s="103" t="s">
        <v>647</v>
      </c>
      <c r="C222" s="103"/>
      <c r="D222" s="103"/>
      <c r="E222" s="103"/>
      <c r="F222" s="103"/>
      <c r="G222" s="103"/>
      <c r="H222" s="103"/>
      <c r="I222" s="103"/>
      <c r="J222" s="99" t="s">
        <v>238</v>
      </c>
      <c r="K222" s="359"/>
      <c r="L222" s="360"/>
      <c r="M222" s="360"/>
      <c r="N222" s="360"/>
      <c r="O222" s="360"/>
      <c r="P222" s="103"/>
      <c r="Q222" s="103"/>
      <c r="R222" s="103"/>
      <c r="S222" s="103"/>
      <c r="T222" s="103"/>
      <c r="U222" s="103"/>
      <c r="V222" s="103"/>
      <c r="W222" s="103"/>
      <c r="X222" s="103"/>
      <c r="Y222" s="103"/>
      <c r="Z222" s="103"/>
      <c r="AA222" s="103"/>
      <c r="AB222" s="103"/>
    </row>
    <row r="223" spans="1:28" hidden="1" outlineLevel="1">
      <c r="A223" s="370" t="str">
        <f>A221</f>
        <v>[ESO Affiliate or Related Undertaking that do not trade / transact with the ESO 5]</v>
      </c>
      <c r="B223" s="103" t="s">
        <v>665</v>
      </c>
      <c r="C223" s="103"/>
      <c r="D223" s="103"/>
      <c r="E223" s="103"/>
      <c r="F223" s="103"/>
      <c r="G223" s="103"/>
      <c r="H223" s="103"/>
      <c r="I223" s="103"/>
      <c r="J223" s="99" t="s">
        <v>226</v>
      </c>
      <c r="K223" s="367">
        <f t="shared" ref="K223:O223" si="103">IFERROR(K222/K221,0)</f>
        <v>0</v>
      </c>
      <c r="L223" s="368">
        <f t="shared" si="103"/>
        <v>0</v>
      </c>
      <c r="M223" s="368">
        <f t="shared" si="103"/>
        <v>0</v>
      </c>
      <c r="N223" s="368">
        <f t="shared" si="103"/>
        <v>0</v>
      </c>
      <c r="O223" s="368">
        <f t="shared" si="103"/>
        <v>0</v>
      </c>
      <c r="P223" s="103"/>
      <c r="Q223" s="103"/>
      <c r="R223" s="103"/>
      <c r="S223" s="103"/>
      <c r="T223" s="103"/>
      <c r="U223" s="103"/>
      <c r="V223" s="103"/>
      <c r="W223" s="103"/>
      <c r="X223" s="103"/>
      <c r="Y223" s="103"/>
      <c r="Z223" s="103"/>
      <c r="AA223" s="103"/>
      <c r="AB223" s="103"/>
    </row>
    <row r="224" spans="1:28" hidden="1" outlineLevel="1">
      <c r="A224" s="369" t="s">
        <v>672</v>
      </c>
      <c r="B224" s="103" t="s">
        <v>664</v>
      </c>
      <c r="C224" s="103"/>
      <c r="D224" s="103"/>
      <c r="E224" s="103"/>
      <c r="F224" s="103"/>
      <c r="G224" s="103"/>
      <c r="H224" s="103"/>
      <c r="I224" s="103"/>
      <c r="J224" s="99" t="s">
        <v>238</v>
      </c>
      <c r="K224" s="359"/>
      <c r="L224" s="360"/>
      <c r="M224" s="360"/>
      <c r="N224" s="360"/>
      <c r="O224" s="360"/>
      <c r="P224" s="103"/>
      <c r="Q224" s="103"/>
      <c r="R224" s="103"/>
      <c r="S224" s="103"/>
      <c r="T224" s="103"/>
      <c r="U224" s="103"/>
      <c r="V224" s="103"/>
      <c r="W224" s="103"/>
      <c r="X224" s="103"/>
      <c r="Y224" s="103"/>
      <c r="Z224" s="103"/>
      <c r="AA224" s="103"/>
      <c r="AB224" s="103"/>
    </row>
    <row r="225" spans="1:28" ht="13.5" hidden="1" customHeight="1" outlineLevel="1">
      <c r="A225" s="370" t="str">
        <f>A224</f>
        <v>[ESO Affiliate or Related Undertaking that do not trade / transact with the ESO 6]</v>
      </c>
      <c r="B225" s="103" t="s">
        <v>647</v>
      </c>
      <c r="C225" s="103"/>
      <c r="D225" s="103"/>
      <c r="E225" s="103"/>
      <c r="F225" s="103"/>
      <c r="G225" s="103"/>
      <c r="H225" s="103"/>
      <c r="I225" s="103"/>
      <c r="J225" s="99" t="s">
        <v>238</v>
      </c>
      <c r="K225" s="359"/>
      <c r="L225" s="360"/>
      <c r="M225" s="360"/>
      <c r="N225" s="360"/>
      <c r="O225" s="360"/>
      <c r="P225" s="103"/>
      <c r="Q225" s="103"/>
      <c r="R225" s="103"/>
      <c r="S225" s="103"/>
      <c r="T225" s="103"/>
      <c r="U225" s="103"/>
      <c r="V225" s="103"/>
      <c r="W225" s="103"/>
      <c r="X225" s="103"/>
      <c r="Y225" s="103"/>
      <c r="Z225" s="103"/>
      <c r="AA225" s="103"/>
      <c r="AB225" s="103"/>
    </row>
    <row r="226" spans="1:28" hidden="1" outlineLevel="1">
      <c r="A226" s="370" t="str">
        <f>A224</f>
        <v>[ESO Affiliate or Related Undertaking that do not trade / transact with the ESO 6]</v>
      </c>
      <c r="B226" s="103" t="s">
        <v>665</v>
      </c>
      <c r="C226" s="103"/>
      <c r="D226" s="103"/>
      <c r="E226" s="103"/>
      <c r="F226" s="103"/>
      <c r="G226" s="103"/>
      <c r="H226" s="103"/>
      <c r="I226" s="103"/>
      <c r="J226" s="99" t="s">
        <v>226</v>
      </c>
      <c r="K226" s="367">
        <f t="shared" ref="K226:O226" si="104">IFERROR(K225/K224,0)</f>
        <v>0</v>
      </c>
      <c r="L226" s="368">
        <f t="shared" si="104"/>
        <v>0</v>
      </c>
      <c r="M226" s="368">
        <f t="shared" si="104"/>
        <v>0</v>
      </c>
      <c r="N226" s="368">
        <f t="shared" si="104"/>
        <v>0</v>
      </c>
      <c r="O226" s="368">
        <f t="shared" si="104"/>
        <v>0</v>
      </c>
      <c r="P226" s="103"/>
      <c r="Q226" s="103"/>
      <c r="R226" s="103"/>
      <c r="S226" s="103"/>
      <c r="T226" s="103"/>
      <c r="U226" s="103"/>
      <c r="V226" s="103"/>
      <c r="W226" s="103"/>
      <c r="X226" s="103"/>
      <c r="Y226" s="103"/>
      <c r="Z226" s="103"/>
      <c r="AA226" s="103"/>
      <c r="AB226" s="103"/>
    </row>
    <row r="227" spans="1:28" hidden="1" outlineLevel="1">
      <c r="A227" s="103" t="s">
        <v>673</v>
      </c>
      <c r="B227" s="103" t="s">
        <v>664</v>
      </c>
      <c r="C227" s="103"/>
      <c r="D227" s="103"/>
      <c r="E227" s="103"/>
      <c r="F227" s="103"/>
      <c r="G227" s="103"/>
      <c r="H227" s="103"/>
      <c r="I227" s="103"/>
      <c r="J227" s="99" t="s">
        <v>238</v>
      </c>
      <c r="K227" s="359"/>
      <c r="L227" s="360"/>
      <c r="M227" s="360"/>
      <c r="N227" s="360"/>
      <c r="O227" s="360"/>
      <c r="P227" s="103"/>
      <c r="Q227" s="103"/>
      <c r="R227" s="103"/>
      <c r="S227" s="103"/>
      <c r="T227" s="103"/>
      <c r="U227" s="103"/>
      <c r="V227" s="103"/>
      <c r="W227" s="103"/>
      <c r="X227" s="103"/>
      <c r="Y227" s="103"/>
      <c r="Z227" s="103"/>
      <c r="AA227" s="103"/>
      <c r="AB227" s="103"/>
    </row>
    <row r="228" spans="1:28" hidden="1" outlineLevel="1">
      <c r="A228" s="103" t="s">
        <v>673</v>
      </c>
      <c r="B228" s="103" t="s">
        <v>647</v>
      </c>
      <c r="C228" s="103"/>
      <c r="D228" s="103"/>
      <c r="E228" s="103"/>
      <c r="F228" s="103"/>
      <c r="G228" s="103"/>
      <c r="H228" s="103"/>
      <c r="I228" s="103"/>
      <c r="J228" s="99" t="s">
        <v>238</v>
      </c>
      <c r="K228" s="359"/>
      <c r="L228" s="360"/>
      <c r="M228" s="360"/>
      <c r="N228" s="360"/>
      <c r="O228" s="360"/>
      <c r="P228" s="103"/>
      <c r="Q228" s="103"/>
      <c r="R228" s="103"/>
      <c r="S228" s="103"/>
      <c r="T228" s="103"/>
      <c r="U228" s="103"/>
      <c r="V228" s="103"/>
      <c r="W228" s="103"/>
      <c r="X228" s="103"/>
      <c r="Y228" s="103"/>
      <c r="Z228" s="103"/>
      <c r="AA228" s="103"/>
      <c r="AB228" s="103"/>
    </row>
    <row r="229" spans="1:28" hidden="1" outlineLevel="1">
      <c r="A229" s="103" t="s">
        <v>673</v>
      </c>
      <c r="B229" s="103" t="s">
        <v>665</v>
      </c>
      <c r="C229" s="103"/>
      <c r="D229" s="103"/>
      <c r="E229" s="103"/>
      <c r="F229" s="103"/>
      <c r="G229" s="103"/>
      <c r="H229" s="103"/>
      <c r="I229" s="103"/>
      <c r="J229" s="99" t="s">
        <v>226</v>
      </c>
      <c r="K229" s="367">
        <f t="shared" ref="K229:O229" si="105">IFERROR(K228/K227,0)</f>
        <v>0</v>
      </c>
      <c r="L229" s="368">
        <f t="shared" si="105"/>
        <v>0</v>
      </c>
      <c r="M229" s="368">
        <f t="shared" si="105"/>
        <v>0</v>
      </c>
      <c r="N229" s="368">
        <f t="shared" si="105"/>
        <v>0</v>
      </c>
      <c r="O229" s="368">
        <f t="shared" si="105"/>
        <v>0</v>
      </c>
      <c r="P229" s="103"/>
      <c r="Q229" s="103"/>
      <c r="R229" s="103"/>
      <c r="S229" s="103"/>
      <c r="T229" s="103"/>
      <c r="U229" s="103"/>
      <c r="V229" s="103"/>
      <c r="W229" s="103"/>
      <c r="X229" s="103"/>
      <c r="Y229" s="103"/>
      <c r="Z229" s="103"/>
      <c r="AA229" s="103"/>
      <c r="AB229" s="103"/>
    </row>
    <row r="230" spans="1:28" hidden="1" outlineLevel="1">
      <c r="A230" s="103" t="s">
        <v>674</v>
      </c>
      <c r="B230" s="103"/>
      <c r="C230" s="103"/>
      <c r="D230" s="103"/>
      <c r="E230" s="103"/>
      <c r="F230" s="103"/>
      <c r="G230" s="103"/>
      <c r="H230" s="103"/>
      <c r="I230" s="103"/>
      <c r="J230" s="99"/>
      <c r="K230" s="371">
        <f t="shared" ref="K230:O230" si="106">IF(K205&gt;0,IF(K227&gt;=0.75*SUM(K205,K209,K212,K215,K218,K221,K224,K227),"Allowed", "Disallowed"),0)</f>
        <v>0</v>
      </c>
      <c r="L230" s="371">
        <f t="shared" si="106"/>
        <v>0</v>
      </c>
      <c r="M230" s="371">
        <f t="shared" si="106"/>
        <v>0</v>
      </c>
      <c r="N230" s="371">
        <f t="shared" si="106"/>
        <v>0</v>
      </c>
      <c r="O230" s="371">
        <f t="shared" si="106"/>
        <v>0</v>
      </c>
      <c r="P230" s="103"/>
      <c r="Q230" s="103"/>
      <c r="R230" s="103"/>
      <c r="S230" s="103"/>
      <c r="T230" s="103"/>
      <c r="U230" s="103"/>
      <c r="V230" s="103"/>
      <c r="W230" s="103"/>
      <c r="X230" s="103"/>
      <c r="Y230" s="103"/>
      <c r="Z230" s="103"/>
      <c r="AA230" s="103"/>
      <c r="AB230" s="103"/>
    </row>
    <row r="231" spans="1:28" collapsed="1">
      <c r="A231" s="103"/>
      <c r="B231" s="103"/>
      <c r="C231" s="103"/>
      <c r="D231" s="103"/>
      <c r="E231" s="103"/>
      <c r="F231" s="103"/>
      <c r="G231" s="103"/>
      <c r="H231" s="103"/>
      <c r="I231" s="103"/>
      <c r="J231" s="99"/>
      <c r="K231" s="104"/>
      <c r="L231" s="104"/>
      <c r="M231" s="104"/>
      <c r="N231" s="104"/>
      <c r="O231" s="104"/>
      <c r="P231" s="103"/>
      <c r="Q231" s="103"/>
      <c r="R231" s="103"/>
      <c r="S231" s="103"/>
      <c r="T231" s="103"/>
      <c r="U231" s="103"/>
      <c r="V231" s="103"/>
      <c r="W231" s="103"/>
      <c r="X231" s="103"/>
      <c r="Y231" s="103"/>
      <c r="Z231" s="103"/>
      <c r="AA231" s="103"/>
      <c r="AB231" s="103"/>
    </row>
    <row r="232" spans="1:28" hidden="1" outlineLevel="1">
      <c r="A232" s="372" t="str">
        <f>A24</f>
        <v>[Related Party 8]</v>
      </c>
      <c r="B232" s="103"/>
      <c r="C232" s="103"/>
      <c r="D232" s="103"/>
      <c r="E232" s="103"/>
      <c r="F232" s="103"/>
      <c r="G232" s="103"/>
      <c r="H232" s="103"/>
      <c r="I232" s="103"/>
      <c r="J232" s="99"/>
      <c r="K232" s="104"/>
      <c r="L232" s="104"/>
      <c r="M232" s="104"/>
      <c r="N232" s="104"/>
      <c r="O232" s="104"/>
      <c r="P232" s="103"/>
      <c r="Q232" s="103"/>
      <c r="R232" s="103"/>
      <c r="S232" s="103"/>
      <c r="T232" s="103"/>
      <c r="U232" s="103"/>
      <c r="V232" s="103"/>
      <c r="W232" s="103"/>
      <c r="X232" s="103"/>
      <c r="Y232" s="103"/>
      <c r="Z232" s="103"/>
      <c r="AA232" s="103"/>
      <c r="AB232" s="103"/>
    </row>
    <row r="233" spans="1:28" hidden="1" outlineLevel="1">
      <c r="A233" s="103" t="s">
        <v>663</v>
      </c>
      <c r="B233" s="103" t="s">
        <v>664</v>
      </c>
      <c r="C233" s="103"/>
      <c r="D233" s="103"/>
      <c r="E233" s="103"/>
      <c r="F233" s="103"/>
      <c r="G233" s="103"/>
      <c r="H233" s="103"/>
      <c r="I233" s="103"/>
      <c r="J233" s="99" t="s">
        <v>238</v>
      </c>
      <c r="K233" s="359"/>
      <c r="L233" s="360"/>
      <c r="M233" s="360"/>
      <c r="N233" s="360"/>
      <c r="O233" s="360"/>
      <c r="P233" s="103"/>
      <c r="Q233" s="103"/>
      <c r="R233" s="103"/>
      <c r="S233" s="103"/>
      <c r="T233" s="103"/>
      <c r="U233" s="103"/>
      <c r="V233" s="103"/>
      <c r="W233" s="103"/>
      <c r="X233" s="103"/>
      <c r="Y233" s="103"/>
      <c r="Z233" s="103"/>
      <c r="AA233" s="103"/>
      <c r="AB233" s="103"/>
    </row>
    <row r="234" spans="1:28" hidden="1" outlineLevel="1">
      <c r="A234" s="103" t="s">
        <v>663</v>
      </c>
      <c r="B234" s="103" t="s">
        <v>647</v>
      </c>
      <c r="C234" s="103"/>
      <c r="D234" s="103"/>
      <c r="E234" s="103"/>
      <c r="F234" s="103"/>
      <c r="G234" s="103"/>
      <c r="H234" s="103"/>
      <c r="I234" s="103"/>
      <c r="J234" s="99" t="s">
        <v>238</v>
      </c>
      <c r="K234" s="359"/>
      <c r="L234" s="360"/>
      <c r="M234" s="360"/>
      <c r="N234" s="360"/>
      <c r="O234" s="360"/>
      <c r="P234" s="103"/>
      <c r="Q234" s="103"/>
      <c r="R234" s="103"/>
      <c r="S234" s="103"/>
      <c r="T234" s="103"/>
      <c r="U234" s="103"/>
      <c r="V234" s="103"/>
      <c r="W234" s="103"/>
      <c r="X234" s="103"/>
      <c r="Y234" s="103"/>
      <c r="Z234" s="103"/>
      <c r="AA234" s="103"/>
      <c r="AB234" s="103"/>
    </row>
    <row r="235" spans="1:28" hidden="1" outlineLevel="1">
      <c r="A235" s="103" t="s">
        <v>663</v>
      </c>
      <c r="B235" s="103" t="s">
        <v>665</v>
      </c>
      <c r="C235" s="103"/>
      <c r="D235" s="103"/>
      <c r="E235" s="103"/>
      <c r="F235" s="103"/>
      <c r="G235" s="103"/>
      <c r="H235" s="103"/>
      <c r="I235" s="103"/>
      <c r="J235" s="99" t="s">
        <v>226</v>
      </c>
      <c r="K235" s="367">
        <f t="shared" ref="K235:O235" si="107">IFERROR(K234/K233,0)</f>
        <v>0</v>
      </c>
      <c r="L235" s="368">
        <f t="shared" si="107"/>
        <v>0</v>
      </c>
      <c r="M235" s="368">
        <f t="shared" si="107"/>
        <v>0</v>
      </c>
      <c r="N235" s="368">
        <f t="shared" si="107"/>
        <v>0</v>
      </c>
      <c r="O235" s="368">
        <f t="shared" si="107"/>
        <v>0</v>
      </c>
      <c r="P235" s="103"/>
      <c r="Q235" s="103"/>
      <c r="R235" s="103"/>
      <c r="S235" s="103"/>
      <c r="T235" s="103"/>
      <c r="U235" s="103"/>
      <c r="V235" s="103"/>
      <c r="W235" s="103"/>
      <c r="X235" s="103"/>
      <c r="Y235" s="103"/>
      <c r="Z235" s="103"/>
      <c r="AA235" s="103"/>
      <c r="AB235" s="103"/>
    </row>
    <row r="236" spans="1:28" hidden="1" outlineLevel="1">
      <c r="A236" s="103" t="s">
        <v>666</v>
      </c>
      <c r="B236" s="103" t="s">
        <v>647</v>
      </c>
      <c r="C236" s="103"/>
      <c r="D236" s="103"/>
      <c r="E236" s="103"/>
      <c r="F236" s="103"/>
      <c r="G236" s="103"/>
      <c r="H236" s="103"/>
      <c r="I236" s="103"/>
      <c r="J236" s="99" t="s">
        <v>238</v>
      </c>
      <c r="K236" s="359"/>
      <c r="L236" s="360"/>
      <c r="M236" s="360"/>
      <c r="N236" s="360"/>
      <c r="O236" s="360"/>
      <c r="P236" s="103"/>
      <c r="Q236" s="103"/>
      <c r="R236" s="103"/>
      <c r="S236" s="103"/>
      <c r="T236" s="103"/>
      <c r="U236" s="103"/>
      <c r="V236" s="103"/>
      <c r="W236" s="103"/>
      <c r="X236" s="103"/>
      <c r="Y236" s="103"/>
      <c r="Z236" s="103"/>
      <c r="AA236" s="103"/>
      <c r="AB236" s="103"/>
    </row>
    <row r="237" spans="1:28" hidden="1" outlineLevel="1">
      <c r="A237" s="369" t="s">
        <v>675</v>
      </c>
      <c r="B237" s="103" t="s">
        <v>664</v>
      </c>
      <c r="C237" s="103"/>
      <c r="D237" s="103"/>
      <c r="E237" s="103"/>
      <c r="F237" s="103"/>
      <c r="G237" s="103"/>
      <c r="H237" s="103"/>
      <c r="I237" s="103"/>
      <c r="J237" s="99" t="s">
        <v>238</v>
      </c>
      <c r="K237" s="359"/>
      <c r="L237" s="360"/>
      <c r="M237" s="360"/>
      <c r="N237" s="360"/>
      <c r="O237" s="360"/>
      <c r="P237" s="103"/>
      <c r="Q237" s="103"/>
      <c r="R237" s="103"/>
      <c r="S237" s="103"/>
      <c r="T237" s="103"/>
      <c r="U237" s="103"/>
      <c r="V237" s="103"/>
      <c r="W237" s="103"/>
      <c r="X237" s="103"/>
      <c r="Y237" s="103"/>
      <c r="Z237" s="103"/>
      <c r="AA237" s="103"/>
      <c r="AB237" s="103"/>
    </row>
    <row r="238" spans="1:28" ht="13.5" hidden="1" customHeight="1" outlineLevel="1">
      <c r="A238" s="370" t="str">
        <f>A237</f>
        <v>[ESO Affiliate or Related Undertaking that do not trade / transact with the ESO 1]</v>
      </c>
      <c r="B238" s="103" t="s">
        <v>647</v>
      </c>
      <c r="C238" s="103"/>
      <c r="D238" s="103"/>
      <c r="E238" s="103"/>
      <c r="F238" s="103"/>
      <c r="G238" s="103"/>
      <c r="H238" s="103"/>
      <c r="I238" s="103"/>
      <c r="J238" s="99" t="s">
        <v>238</v>
      </c>
      <c r="K238" s="359"/>
      <c r="L238" s="360"/>
      <c r="M238" s="360"/>
      <c r="N238" s="360"/>
      <c r="O238" s="360"/>
      <c r="P238" s="103"/>
      <c r="Q238" s="103"/>
      <c r="R238" s="103"/>
      <c r="S238" s="103"/>
      <c r="T238" s="103"/>
      <c r="U238" s="103"/>
      <c r="V238" s="103"/>
      <c r="W238" s="103"/>
      <c r="X238" s="103"/>
      <c r="Y238" s="103"/>
      <c r="Z238" s="103"/>
      <c r="AA238" s="103"/>
      <c r="AB238" s="103"/>
    </row>
    <row r="239" spans="1:28" hidden="1" outlineLevel="1">
      <c r="A239" s="370" t="str">
        <f>A237</f>
        <v>[ESO Affiliate or Related Undertaking that do not trade / transact with the ESO 1]</v>
      </c>
      <c r="B239" s="103" t="s">
        <v>665</v>
      </c>
      <c r="C239" s="103"/>
      <c r="D239" s="103"/>
      <c r="E239" s="103"/>
      <c r="F239" s="103"/>
      <c r="G239" s="103"/>
      <c r="H239" s="103"/>
      <c r="I239" s="103"/>
      <c r="J239" s="99" t="s">
        <v>226</v>
      </c>
      <c r="K239" s="367">
        <f t="shared" ref="K239:O239" si="108">IFERROR(K238/K237,0)</f>
        <v>0</v>
      </c>
      <c r="L239" s="368">
        <f t="shared" si="108"/>
        <v>0</v>
      </c>
      <c r="M239" s="368">
        <f t="shared" si="108"/>
        <v>0</v>
      </c>
      <c r="N239" s="368">
        <f t="shared" si="108"/>
        <v>0</v>
      </c>
      <c r="O239" s="368">
        <f t="shared" si="108"/>
        <v>0</v>
      </c>
      <c r="P239" s="103"/>
      <c r="Q239" s="103"/>
      <c r="R239" s="103"/>
      <c r="S239" s="103"/>
      <c r="T239" s="103"/>
      <c r="U239" s="103"/>
      <c r="V239" s="103"/>
      <c r="W239" s="103"/>
      <c r="X239" s="103"/>
      <c r="Y239" s="103"/>
      <c r="Z239" s="103"/>
      <c r="AA239" s="103"/>
      <c r="AB239" s="103"/>
    </row>
    <row r="240" spans="1:28" hidden="1" outlineLevel="1">
      <c r="A240" s="369" t="s">
        <v>676</v>
      </c>
      <c r="B240" s="103" t="s">
        <v>664</v>
      </c>
      <c r="C240" s="103"/>
      <c r="D240" s="103"/>
      <c r="E240" s="103"/>
      <c r="F240" s="103"/>
      <c r="G240" s="103"/>
      <c r="H240" s="103"/>
      <c r="I240" s="103"/>
      <c r="J240" s="99" t="s">
        <v>238</v>
      </c>
      <c r="K240" s="359"/>
      <c r="L240" s="360"/>
      <c r="M240" s="360"/>
      <c r="N240" s="360"/>
      <c r="O240" s="360"/>
      <c r="P240" s="103"/>
      <c r="Q240" s="103"/>
      <c r="R240" s="103"/>
      <c r="S240" s="103"/>
      <c r="T240" s="103"/>
      <c r="U240" s="103"/>
      <c r="V240" s="103"/>
      <c r="W240" s="103"/>
      <c r="X240" s="103"/>
      <c r="Y240" s="103"/>
      <c r="Z240" s="103"/>
      <c r="AA240" s="103"/>
      <c r="AB240" s="103"/>
    </row>
    <row r="241" spans="1:28" ht="13.5" hidden="1" customHeight="1" outlineLevel="1">
      <c r="A241" s="370" t="str">
        <f>A240</f>
        <v>[ESO Affiliate or Related Undertaking that do not trade / transact with the ESO 2]</v>
      </c>
      <c r="B241" s="103" t="s">
        <v>647</v>
      </c>
      <c r="C241" s="103"/>
      <c r="D241" s="103"/>
      <c r="E241" s="103"/>
      <c r="F241" s="103"/>
      <c r="G241" s="103"/>
      <c r="H241" s="103"/>
      <c r="I241" s="103"/>
      <c r="J241" s="99" t="s">
        <v>238</v>
      </c>
      <c r="K241" s="359"/>
      <c r="L241" s="360"/>
      <c r="M241" s="360"/>
      <c r="N241" s="360"/>
      <c r="O241" s="360"/>
      <c r="P241" s="103"/>
      <c r="Q241" s="103"/>
      <c r="R241" s="103"/>
      <c r="S241" s="103"/>
      <c r="T241" s="103"/>
      <c r="U241" s="103"/>
      <c r="V241" s="103"/>
      <c r="W241" s="103"/>
      <c r="X241" s="103"/>
      <c r="Y241" s="103"/>
      <c r="Z241" s="103"/>
      <c r="AA241" s="103"/>
      <c r="AB241" s="103"/>
    </row>
    <row r="242" spans="1:28" hidden="1" outlineLevel="1">
      <c r="A242" s="370" t="str">
        <f>A240</f>
        <v>[ESO Affiliate or Related Undertaking that do not trade / transact with the ESO 2]</v>
      </c>
      <c r="B242" s="103" t="s">
        <v>665</v>
      </c>
      <c r="C242" s="103"/>
      <c r="D242" s="103"/>
      <c r="E242" s="103"/>
      <c r="F242" s="103"/>
      <c r="G242" s="103"/>
      <c r="H242" s="103"/>
      <c r="I242" s="103"/>
      <c r="J242" s="99" t="s">
        <v>226</v>
      </c>
      <c r="K242" s="367">
        <f t="shared" ref="K242:O242" si="109">IFERROR(K241/K240,0)</f>
        <v>0</v>
      </c>
      <c r="L242" s="368">
        <f t="shared" si="109"/>
        <v>0</v>
      </c>
      <c r="M242" s="368">
        <f t="shared" si="109"/>
        <v>0</v>
      </c>
      <c r="N242" s="368">
        <f t="shared" si="109"/>
        <v>0</v>
      </c>
      <c r="O242" s="368">
        <f t="shared" si="109"/>
        <v>0</v>
      </c>
      <c r="P242" s="103"/>
      <c r="Q242" s="103"/>
      <c r="R242" s="103"/>
      <c r="S242" s="103"/>
      <c r="T242" s="103"/>
      <c r="U242" s="103"/>
      <c r="V242" s="103"/>
      <c r="W242" s="103"/>
      <c r="X242" s="103"/>
      <c r="Y242" s="103"/>
      <c r="Z242" s="103"/>
      <c r="AA242" s="103"/>
      <c r="AB242" s="103"/>
    </row>
    <row r="243" spans="1:28" hidden="1" outlineLevel="1">
      <c r="A243" s="369" t="s">
        <v>677</v>
      </c>
      <c r="B243" s="103" t="s">
        <v>664</v>
      </c>
      <c r="C243" s="103"/>
      <c r="D243" s="103"/>
      <c r="E243" s="103"/>
      <c r="F243" s="103"/>
      <c r="G243" s="103"/>
      <c r="H243" s="103"/>
      <c r="I243" s="103"/>
      <c r="J243" s="99" t="s">
        <v>238</v>
      </c>
      <c r="K243" s="359"/>
      <c r="L243" s="360"/>
      <c r="M243" s="360"/>
      <c r="N243" s="360"/>
      <c r="O243" s="360"/>
      <c r="P243" s="103"/>
      <c r="Q243" s="103"/>
      <c r="R243" s="103"/>
      <c r="S243" s="103"/>
      <c r="T243" s="103"/>
      <c r="U243" s="103"/>
      <c r="V243" s="103"/>
      <c r="W243" s="103"/>
      <c r="X243" s="103"/>
      <c r="Y243" s="103"/>
      <c r="Z243" s="103"/>
      <c r="AA243" s="103"/>
      <c r="AB243" s="103"/>
    </row>
    <row r="244" spans="1:28" hidden="1" outlineLevel="1">
      <c r="A244" s="370" t="str">
        <f>A243</f>
        <v>[ESO Affiliate or Related Undertaking that do not trade / transact with the ESO 3]</v>
      </c>
      <c r="B244" s="103" t="s">
        <v>647</v>
      </c>
      <c r="C244" s="103"/>
      <c r="D244" s="103"/>
      <c r="E244" s="103"/>
      <c r="F244" s="103"/>
      <c r="G244" s="103"/>
      <c r="H244" s="103"/>
      <c r="I244" s="103"/>
      <c r="J244" s="99" t="s">
        <v>238</v>
      </c>
      <c r="K244" s="359"/>
      <c r="L244" s="360"/>
      <c r="M244" s="360"/>
      <c r="N244" s="360"/>
      <c r="O244" s="360"/>
      <c r="P244" s="103"/>
      <c r="Q244" s="103"/>
      <c r="R244" s="103"/>
      <c r="S244" s="103"/>
      <c r="T244" s="103"/>
      <c r="U244" s="103"/>
      <c r="V244" s="103"/>
      <c r="W244" s="103"/>
      <c r="X244" s="103"/>
      <c r="Y244" s="103"/>
      <c r="Z244" s="103"/>
      <c r="AA244" s="103"/>
      <c r="AB244" s="103"/>
    </row>
    <row r="245" spans="1:28" hidden="1" outlineLevel="1">
      <c r="A245" s="370" t="str">
        <f>A243</f>
        <v>[ESO Affiliate or Related Undertaking that do not trade / transact with the ESO 3]</v>
      </c>
      <c r="B245" s="103" t="s">
        <v>665</v>
      </c>
      <c r="C245" s="103"/>
      <c r="D245" s="103"/>
      <c r="E245" s="103"/>
      <c r="F245" s="103"/>
      <c r="G245" s="103"/>
      <c r="H245" s="103"/>
      <c r="I245" s="103"/>
      <c r="J245" s="99" t="s">
        <v>226</v>
      </c>
      <c r="K245" s="367">
        <f t="shared" ref="K245:O245" si="110">IFERROR(K244/K243,0)</f>
        <v>0</v>
      </c>
      <c r="L245" s="368">
        <f t="shared" si="110"/>
        <v>0</v>
      </c>
      <c r="M245" s="368">
        <f t="shared" si="110"/>
        <v>0</v>
      </c>
      <c r="N245" s="368">
        <f t="shared" si="110"/>
        <v>0</v>
      </c>
      <c r="O245" s="368">
        <f t="shared" si="110"/>
        <v>0</v>
      </c>
      <c r="P245" s="103"/>
      <c r="Q245" s="103"/>
      <c r="R245" s="103"/>
      <c r="S245" s="103"/>
      <c r="T245" s="103"/>
      <c r="U245" s="103"/>
      <c r="V245" s="103"/>
      <c r="W245" s="103"/>
      <c r="X245" s="103"/>
      <c r="Y245" s="103"/>
      <c r="Z245" s="103"/>
      <c r="AA245" s="103"/>
      <c r="AB245" s="103"/>
    </row>
    <row r="246" spans="1:28" hidden="1" outlineLevel="1">
      <c r="A246" s="369" t="s">
        <v>670</v>
      </c>
      <c r="B246" s="103" t="s">
        <v>664</v>
      </c>
      <c r="C246" s="103"/>
      <c r="D246" s="103"/>
      <c r="E246" s="103"/>
      <c r="F246" s="103"/>
      <c r="G246" s="103"/>
      <c r="H246" s="103"/>
      <c r="I246" s="103"/>
      <c r="J246" s="99" t="s">
        <v>238</v>
      </c>
      <c r="K246" s="359"/>
      <c r="L246" s="360"/>
      <c r="M246" s="360"/>
      <c r="N246" s="360"/>
      <c r="O246" s="360"/>
      <c r="P246" s="103"/>
      <c r="Q246" s="103"/>
      <c r="R246" s="103"/>
      <c r="S246" s="103"/>
      <c r="T246" s="103"/>
      <c r="U246" s="103"/>
      <c r="V246" s="103"/>
      <c r="W246" s="103"/>
      <c r="X246" s="103"/>
      <c r="Y246" s="103"/>
      <c r="Z246" s="103"/>
      <c r="AA246" s="103"/>
      <c r="AB246" s="103"/>
    </row>
    <row r="247" spans="1:28" hidden="1" outlineLevel="1">
      <c r="A247" s="370" t="str">
        <f>A246</f>
        <v>[ESO Affiliate or Related Undertaking that do not trade / transact with the ESO 4]</v>
      </c>
      <c r="B247" s="103" t="s">
        <v>647</v>
      </c>
      <c r="C247" s="103"/>
      <c r="D247" s="103"/>
      <c r="E247" s="103"/>
      <c r="F247" s="103"/>
      <c r="G247" s="103"/>
      <c r="H247" s="103"/>
      <c r="I247" s="103"/>
      <c r="J247" s="99" t="s">
        <v>238</v>
      </c>
      <c r="K247" s="359"/>
      <c r="L247" s="360"/>
      <c r="M247" s="360"/>
      <c r="N247" s="360"/>
      <c r="O247" s="360"/>
      <c r="P247" s="103"/>
      <c r="Q247" s="103"/>
      <c r="R247" s="103"/>
      <c r="S247" s="103"/>
      <c r="T247" s="103"/>
      <c r="U247" s="103"/>
      <c r="V247" s="103"/>
      <c r="W247" s="103"/>
      <c r="X247" s="103"/>
      <c r="Y247" s="103"/>
      <c r="Z247" s="103"/>
      <c r="AA247" s="103"/>
      <c r="AB247" s="103"/>
    </row>
    <row r="248" spans="1:28" hidden="1" outlineLevel="1">
      <c r="A248" s="370" t="str">
        <f>A246</f>
        <v>[ESO Affiliate or Related Undertaking that do not trade / transact with the ESO 4]</v>
      </c>
      <c r="B248" s="103" t="s">
        <v>665</v>
      </c>
      <c r="C248" s="103"/>
      <c r="D248" s="103"/>
      <c r="E248" s="103"/>
      <c r="F248" s="103"/>
      <c r="G248" s="103"/>
      <c r="H248" s="103"/>
      <c r="I248" s="103"/>
      <c r="J248" s="99" t="s">
        <v>226</v>
      </c>
      <c r="K248" s="367">
        <f t="shared" ref="K248:O248" si="111">IFERROR(K247/K246,0)</f>
        <v>0</v>
      </c>
      <c r="L248" s="368">
        <f t="shared" si="111"/>
        <v>0</v>
      </c>
      <c r="M248" s="368">
        <f t="shared" si="111"/>
        <v>0</v>
      </c>
      <c r="N248" s="368">
        <f t="shared" si="111"/>
        <v>0</v>
      </c>
      <c r="O248" s="368">
        <f t="shared" si="111"/>
        <v>0</v>
      </c>
      <c r="P248" s="103"/>
      <c r="Q248" s="103"/>
      <c r="R248" s="103"/>
      <c r="S248" s="103"/>
      <c r="T248" s="103"/>
      <c r="U248" s="103"/>
      <c r="V248" s="103"/>
      <c r="W248" s="103"/>
      <c r="X248" s="103"/>
      <c r="Y248" s="103"/>
      <c r="Z248" s="103"/>
      <c r="AA248" s="103"/>
      <c r="AB248" s="103"/>
    </row>
    <row r="249" spans="1:28" hidden="1" outlineLevel="1">
      <c r="A249" s="369" t="s">
        <v>671</v>
      </c>
      <c r="B249" s="103" t="s">
        <v>664</v>
      </c>
      <c r="C249" s="103"/>
      <c r="D249" s="103"/>
      <c r="E249" s="103"/>
      <c r="F249" s="103"/>
      <c r="G249" s="103"/>
      <c r="H249" s="103"/>
      <c r="I249" s="103"/>
      <c r="J249" s="99" t="s">
        <v>238</v>
      </c>
      <c r="K249" s="359"/>
      <c r="L249" s="360"/>
      <c r="M249" s="360"/>
      <c r="N249" s="360"/>
      <c r="O249" s="360"/>
      <c r="P249" s="103"/>
      <c r="Q249" s="103"/>
      <c r="R249" s="103"/>
      <c r="S249" s="103"/>
      <c r="T249" s="103"/>
      <c r="U249" s="103"/>
      <c r="V249" s="103"/>
      <c r="W249" s="103"/>
      <c r="X249" s="103"/>
      <c r="Y249" s="103"/>
      <c r="Z249" s="103"/>
      <c r="AA249" s="103"/>
      <c r="AB249" s="103"/>
    </row>
    <row r="250" spans="1:28" hidden="1" outlineLevel="1">
      <c r="A250" s="370" t="str">
        <f>A249</f>
        <v>[ESO Affiliate or Related Undertaking that do not trade / transact with the ESO 5]</v>
      </c>
      <c r="B250" s="103" t="s">
        <v>647</v>
      </c>
      <c r="C250" s="103"/>
      <c r="D250" s="103"/>
      <c r="E250" s="103"/>
      <c r="F250" s="103"/>
      <c r="G250" s="103"/>
      <c r="H250" s="103"/>
      <c r="I250" s="103"/>
      <c r="J250" s="99" t="s">
        <v>238</v>
      </c>
      <c r="K250" s="359"/>
      <c r="L250" s="360"/>
      <c r="M250" s="360"/>
      <c r="N250" s="360"/>
      <c r="O250" s="360"/>
      <c r="P250" s="103"/>
      <c r="Q250" s="103"/>
      <c r="R250" s="103"/>
      <c r="S250" s="103"/>
      <c r="T250" s="103"/>
      <c r="U250" s="103"/>
      <c r="V250" s="103"/>
      <c r="W250" s="103"/>
      <c r="X250" s="103"/>
      <c r="Y250" s="103"/>
      <c r="Z250" s="103"/>
      <c r="AA250" s="103"/>
      <c r="AB250" s="103"/>
    </row>
    <row r="251" spans="1:28" hidden="1" outlineLevel="1">
      <c r="A251" s="370" t="str">
        <f>A249</f>
        <v>[ESO Affiliate or Related Undertaking that do not trade / transact with the ESO 5]</v>
      </c>
      <c r="B251" s="103" t="s">
        <v>665</v>
      </c>
      <c r="C251" s="103"/>
      <c r="D251" s="103"/>
      <c r="E251" s="103"/>
      <c r="F251" s="103"/>
      <c r="G251" s="103"/>
      <c r="H251" s="103"/>
      <c r="I251" s="103"/>
      <c r="J251" s="99" t="s">
        <v>226</v>
      </c>
      <c r="K251" s="367">
        <f t="shared" ref="K251:O251" si="112">IFERROR(K250/K249,0)</f>
        <v>0</v>
      </c>
      <c r="L251" s="368">
        <f t="shared" si="112"/>
        <v>0</v>
      </c>
      <c r="M251" s="368">
        <f t="shared" si="112"/>
        <v>0</v>
      </c>
      <c r="N251" s="368">
        <f t="shared" si="112"/>
        <v>0</v>
      </c>
      <c r="O251" s="368">
        <f t="shared" si="112"/>
        <v>0</v>
      </c>
      <c r="P251" s="103"/>
      <c r="Q251" s="103"/>
      <c r="R251" s="103"/>
      <c r="S251" s="103"/>
      <c r="T251" s="103"/>
      <c r="U251" s="103"/>
      <c r="V251" s="103"/>
      <c r="W251" s="103"/>
      <c r="X251" s="103"/>
      <c r="Y251" s="103"/>
      <c r="Z251" s="103"/>
      <c r="AA251" s="103"/>
      <c r="AB251" s="103"/>
    </row>
    <row r="252" spans="1:28" hidden="1" outlineLevel="1">
      <c r="A252" s="369" t="s">
        <v>672</v>
      </c>
      <c r="B252" s="103" t="s">
        <v>664</v>
      </c>
      <c r="C252" s="103"/>
      <c r="D252" s="103"/>
      <c r="E252" s="103"/>
      <c r="F252" s="103"/>
      <c r="G252" s="103"/>
      <c r="H252" s="103"/>
      <c r="I252" s="103"/>
      <c r="J252" s="99" t="s">
        <v>238</v>
      </c>
      <c r="K252" s="359"/>
      <c r="L252" s="360"/>
      <c r="M252" s="360"/>
      <c r="N252" s="360"/>
      <c r="O252" s="360"/>
      <c r="P252" s="103"/>
      <c r="Q252" s="103"/>
      <c r="R252" s="103"/>
      <c r="S252" s="103"/>
      <c r="T252" s="103"/>
      <c r="U252" s="103"/>
      <c r="V252" s="103"/>
      <c r="W252" s="103"/>
      <c r="X252" s="103"/>
      <c r="Y252" s="103"/>
      <c r="Z252" s="103"/>
      <c r="AA252" s="103"/>
      <c r="AB252" s="103"/>
    </row>
    <row r="253" spans="1:28" hidden="1" outlineLevel="1">
      <c r="A253" s="370" t="str">
        <f>A252</f>
        <v>[ESO Affiliate or Related Undertaking that do not trade / transact with the ESO 6]</v>
      </c>
      <c r="B253" s="103" t="s">
        <v>647</v>
      </c>
      <c r="C253" s="103"/>
      <c r="D253" s="103"/>
      <c r="E253" s="103"/>
      <c r="F253" s="103"/>
      <c r="G253" s="103"/>
      <c r="H253" s="103"/>
      <c r="I253" s="103"/>
      <c r="J253" s="99" t="s">
        <v>238</v>
      </c>
      <c r="K253" s="359"/>
      <c r="L253" s="360"/>
      <c r="M253" s="360"/>
      <c r="N253" s="360"/>
      <c r="O253" s="360"/>
      <c r="P253" s="103"/>
      <c r="Q253" s="103"/>
      <c r="R253" s="103"/>
      <c r="S253" s="103"/>
      <c r="T253" s="103"/>
      <c r="U253" s="103"/>
      <c r="V253" s="103"/>
      <c r="W253" s="103"/>
      <c r="X253" s="103"/>
      <c r="Y253" s="103"/>
      <c r="Z253" s="103"/>
      <c r="AA253" s="103"/>
      <c r="AB253" s="103"/>
    </row>
    <row r="254" spans="1:28" hidden="1" outlineLevel="1">
      <c r="A254" s="370" t="str">
        <f>A252</f>
        <v>[ESO Affiliate or Related Undertaking that do not trade / transact with the ESO 6]</v>
      </c>
      <c r="B254" s="103" t="s">
        <v>665</v>
      </c>
      <c r="C254" s="103"/>
      <c r="D254" s="103"/>
      <c r="E254" s="103"/>
      <c r="F254" s="103"/>
      <c r="G254" s="103"/>
      <c r="H254" s="103"/>
      <c r="I254" s="103"/>
      <c r="J254" s="99" t="s">
        <v>226</v>
      </c>
      <c r="K254" s="367">
        <f t="shared" ref="K254:O254" si="113">IFERROR(K253/K252,0)</f>
        <v>0</v>
      </c>
      <c r="L254" s="368">
        <f t="shared" si="113"/>
        <v>0</v>
      </c>
      <c r="M254" s="368">
        <f t="shared" si="113"/>
        <v>0</v>
      </c>
      <c r="N254" s="368">
        <f t="shared" si="113"/>
        <v>0</v>
      </c>
      <c r="O254" s="368">
        <f t="shared" si="113"/>
        <v>0</v>
      </c>
      <c r="P254" s="103"/>
      <c r="Q254" s="103"/>
      <c r="R254" s="103"/>
      <c r="S254" s="103"/>
      <c r="T254" s="103"/>
      <c r="U254" s="103"/>
      <c r="V254" s="103"/>
      <c r="W254" s="103"/>
      <c r="X254" s="103"/>
      <c r="Y254" s="103"/>
      <c r="Z254" s="103"/>
      <c r="AA254" s="103"/>
      <c r="AB254" s="103"/>
    </row>
    <row r="255" spans="1:28" hidden="1" outlineLevel="1">
      <c r="A255" s="103" t="s">
        <v>673</v>
      </c>
      <c r="B255" s="103" t="s">
        <v>664</v>
      </c>
      <c r="C255" s="103"/>
      <c r="D255" s="103"/>
      <c r="E255" s="103"/>
      <c r="F255" s="103"/>
      <c r="G255" s="103"/>
      <c r="H255" s="103"/>
      <c r="I255" s="103"/>
      <c r="J255" s="99" t="s">
        <v>238</v>
      </c>
      <c r="K255" s="359"/>
      <c r="L255" s="360"/>
      <c r="M255" s="360"/>
      <c r="N255" s="360"/>
      <c r="O255" s="360"/>
      <c r="P255" s="103"/>
      <c r="Q255" s="103"/>
      <c r="R255" s="103"/>
      <c r="S255" s="103"/>
      <c r="T255" s="103"/>
      <c r="U255" s="103"/>
      <c r="V255" s="103"/>
      <c r="W255" s="103"/>
      <c r="X255" s="103"/>
      <c r="Y255" s="103"/>
      <c r="Z255" s="103"/>
      <c r="AA255" s="103"/>
      <c r="AB255" s="103"/>
    </row>
    <row r="256" spans="1:28" hidden="1" outlineLevel="1">
      <c r="A256" s="103" t="s">
        <v>673</v>
      </c>
      <c r="B256" s="103" t="s">
        <v>647</v>
      </c>
      <c r="C256" s="103"/>
      <c r="D256" s="103"/>
      <c r="E256" s="103"/>
      <c r="F256" s="103"/>
      <c r="G256" s="103"/>
      <c r="H256" s="103"/>
      <c r="I256" s="103"/>
      <c r="J256" s="99" t="s">
        <v>238</v>
      </c>
      <c r="K256" s="359"/>
      <c r="L256" s="360"/>
      <c r="M256" s="360"/>
      <c r="N256" s="360"/>
      <c r="O256" s="360"/>
      <c r="P256" s="103"/>
      <c r="Q256" s="103"/>
      <c r="R256" s="103"/>
      <c r="S256" s="103"/>
      <c r="T256" s="103"/>
      <c r="U256" s="103"/>
      <c r="V256" s="103"/>
      <c r="W256" s="103"/>
      <c r="X256" s="103"/>
      <c r="Y256" s="103"/>
      <c r="Z256" s="103"/>
      <c r="AA256" s="103"/>
      <c r="AB256" s="103"/>
    </row>
    <row r="257" spans="1:118" hidden="1" outlineLevel="1">
      <c r="A257" s="103" t="s">
        <v>673</v>
      </c>
      <c r="B257" s="103" t="s">
        <v>665</v>
      </c>
      <c r="C257" s="103"/>
      <c r="D257" s="103"/>
      <c r="E257" s="103"/>
      <c r="F257" s="103"/>
      <c r="G257" s="103"/>
      <c r="H257" s="103"/>
      <c r="I257" s="103"/>
      <c r="J257" s="99" t="s">
        <v>226</v>
      </c>
      <c r="K257" s="367">
        <f t="shared" ref="K257:O257" si="114">IFERROR(K256/K255,0)</f>
        <v>0</v>
      </c>
      <c r="L257" s="368">
        <f t="shared" si="114"/>
        <v>0</v>
      </c>
      <c r="M257" s="368">
        <f t="shared" si="114"/>
        <v>0</v>
      </c>
      <c r="N257" s="368">
        <f t="shared" si="114"/>
        <v>0</v>
      </c>
      <c r="O257" s="368">
        <f t="shared" si="114"/>
        <v>0</v>
      </c>
      <c r="P257" s="103"/>
      <c r="Q257" s="103"/>
      <c r="R257" s="103"/>
      <c r="S257" s="103"/>
      <c r="T257" s="103"/>
      <c r="U257" s="103"/>
      <c r="V257" s="103"/>
      <c r="W257" s="103"/>
      <c r="X257" s="103"/>
      <c r="Y257" s="103"/>
      <c r="Z257" s="103"/>
      <c r="AA257" s="103"/>
      <c r="AB257" s="103"/>
    </row>
    <row r="258" spans="1:118" hidden="1" outlineLevel="1">
      <c r="A258" s="103" t="s">
        <v>674</v>
      </c>
      <c r="B258" s="103"/>
      <c r="C258" s="103"/>
      <c r="D258" s="103"/>
      <c r="E258" s="103"/>
      <c r="F258" s="103"/>
      <c r="G258" s="103"/>
      <c r="H258" s="103"/>
      <c r="I258" s="103"/>
      <c r="J258" s="99"/>
      <c r="K258" s="371">
        <f t="shared" ref="K258:O258" si="115">IF(K233&gt;0,IF(K255&gt;=0.75*SUM(K233,K237,K240,K243,K246,K249,K252,K255),"Allowed", "Disallowed"),0)</f>
        <v>0</v>
      </c>
      <c r="L258" s="371">
        <f t="shared" si="115"/>
        <v>0</v>
      </c>
      <c r="M258" s="371">
        <f t="shared" si="115"/>
        <v>0</v>
      </c>
      <c r="N258" s="371">
        <f t="shared" si="115"/>
        <v>0</v>
      </c>
      <c r="O258" s="371">
        <f t="shared" si="115"/>
        <v>0</v>
      </c>
      <c r="P258" s="103"/>
      <c r="Q258" s="103"/>
      <c r="R258" s="103"/>
      <c r="S258" s="103"/>
      <c r="T258" s="103"/>
      <c r="U258" s="103"/>
      <c r="V258" s="103"/>
      <c r="W258" s="103"/>
      <c r="X258" s="103"/>
      <c r="Y258" s="103"/>
      <c r="Z258" s="103"/>
      <c r="AA258" s="103"/>
      <c r="AB258" s="103"/>
    </row>
    <row r="259" spans="1:118" collapsed="1">
      <c r="A259" s="103"/>
      <c r="B259" s="103"/>
      <c r="C259" s="103"/>
      <c r="D259" s="103"/>
      <c r="E259" s="103"/>
      <c r="F259" s="103"/>
      <c r="G259" s="103"/>
      <c r="H259" s="103"/>
      <c r="I259" s="103"/>
      <c r="J259" s="99"/>
      <c r="K259" s="104"/>
      <c r="L259" s="104"/>
      <c r="M259" s="104"/>
      <c r="N259" s="104"/>
      <c r="O259" s="104"/>
      <c r="P259" s="103"/>
      <c r="Q259" s="103"/>
      <c r="R259" s="103"/>
      <c r="S259" s="103"/>
      <c r="T259" s="103"/>
      <c r="U259" s="103"/>
      <c r="V259" s="103"/>
      <c r="W259" s="103"/>
      <c r="X259" s="103"/>
      <c r="Y259" s="103"/>
      <c r="Z259" s="103"/>
      <c r="AA259" s="103"/>
      <c r="AB259" s="103"/>
    </row>
    <row r="260" spans="1:118" hidden="1" outlineLevel="1">
      <c r="A260" s="372" t="str">
        <f>A25</f>
        <v>[Related Party 9]</v>
      </c>
      <c r="B260" s="103"/>
      <c r="C260" s="103"/>
      <c r="D260" s="103"/>
      <c r="E260" s="103"/>
      <c r="F260" s="103"/>
      <c r="G260" s="103"/>
      <c r="H260" s="103"/>
      <c r="I260" s="103"/>
      <c r="J260" s="99"/>
      <c r="K260" s="104"/>
      <c r="L260" s="104"/>
      <c r="M260" s="104"/>
      <c r="N260" s="104"/>
      <c r="O260" s="104"/>
      <c r="P260" s="103"/>
      <c r="Q260" s="103"/>
      <c r="R260" s="103"/>
      <c r="S260" s="103"/>
      <c r="T260" s="103"/>
      <c r="U260" s="103"/>
      <c r="V260" s="103"/>
      <c r="W260" s="103"/>
      <c r="X260" s="103"/>
      <c r="Y260" s="103"/>
      <c r="Z260" s="103"/>
      <c r="AA260" s="103"/>
      <c r="AB260" s="103"/>
    </row>
    <row r="261" spans="1:118" hidden="1" outlineLevel="1">
      <c r="A261" s="103" t="s">
        <v>663</v>
      </c>
      <c r="B261" s="103" t="s">
        <v>664</v>
      </c>
      <c r="C261" s="103"/>
      <c r="D261" s="103"/>
      <c r="E261" s="103"/>
      <c r="F261" s="103"/>
      <c r="G261" s="103"/>
      <c r="H261" s="103"/>
      <c r="I261" s="103"/>
      <c r="J261" s="99" t="s">
        <v>238</v>
      </c>
      <c r="K261" s="359"/>
      <c r="L261" s="360"/>
      <c r="M261" s="360"/>
      <c r="N261" s="360"/>
      <c r="O261" s="360"/>
      <c r="P261" s="103"/>
      <c r="Q261" s="103"/>
      <c r="R261" s="103"/>
      <c r="S261" s="103"/>
      <c r="T261" s="103"/>
      <c r="U261" s="103"/>
      <c r="V261" s="103"/>
      <c r="W261" s="103"/>
      <c r="X261" s="103"/>
      <c r="Y261" s="103"/>
      <c r="Z261" s="103"/>
      <c r="AA261" s="103"/>
      <c r="AB261" s="103"/>
    </row>
    <row r="262" spans="1:118" hidden="1" outlineLevel="1">
      <c r="A262" s="103" t="s">
        <v>663</v>
      </c>
      <c r="B262" s="103" t="s">
        <v>647</v>
      </c>
      <c r="C262" s="103"/>
      <c r="D262" s="103"/>
      <c r="E262" s="103"/>
      <c r="F262" s="103"/>
      <c r="G262" s="103"/>
      <c r="H262" s="103"/>
      <c r="I262" s="103"/>
      <c r="J262" s="99" t="s">
        <v>238</v>
      </c>
      <c r="K262" s="359"/>
      <c r="L262" s="360"/>
      <c r="M262" s="360"/>
      <c r="N262" s="360"/>
      <c r="O262" s="360"/>
      <c r="P262" s="103"/>
      <c r="Q262" s="103"/>
      <c r="R262" s="103"/>
      <c r="S262" s="103"/>
      <c r="T262" s="103"/>
      <c r="U262" s="103"/>
      <c r="V262" s="103"/>
      <c r="W262" s="103"/>
      <c r="X262" s="103"/>
      <c r="Y262" s="103"/>
      <c r="Z262" s="103"/>
      <c r="AA262" s="103"/>
      <c r="AB262" s="103"/>
    </row>
    <row r="263" spans="1:118" hidden="1" outlineLevel="1">
      <c r="A263" s="103" t="s">
        <v>663</v>
      </c>
      <c r="B263" s="103" t="s">
        <v>665</v>
      </c>
      <c r="C263" s="103"/>
      <c r="D263" s="103"/>
      <c r="E263" s="103"/>
      <c r="F263" s="103"/>
      <c r="G263" s="103"/>
      <c r="H263" s="103"/>
      <c r="I263" s="103"/>
      <c r="J263" s="99" t="s">
        <v>226</v>
      </c>
      <c r="K263" s="367">
        <f t="shared" ref="K263:O263" si="116">IFERROR(K262/K261,0)</f>
        <v>0</v>
      </c>
      <c r="L263" s="368">
        <f t="shared" si="116"/>
        <v>0</v>
      </c>
      <c r="M263" s="368">
        <f t="shared" si="116"/>
        <v>0</v>
      </c>
      <c r="N263" s="368">
        <f t="shared" si="116"/>
        <v>0</v>
      </c>
      <c r="O263" s="368">
        <f t="shared" si="116"/>
        <v>0</v>
      </c>
      <c r="P263" s="103"/>
      <c r="Q263" s="103"/>
      <c r="R263" s="103"/>
      <c r="S263" s="103"/>
      <c r="T263" s="103"/>
      <c r="U263" s="103"/>
      <c r="V263" s="103"/>
      <c r="W263" s="103"/>
      <c r="X263" s="103"/>
      <c r="Y263" s="103"/>
      <c r="Z263" s="103"/>
      <c r="AA263" s="103"/>
      <c r="AB263" s="103"/>
    </row>
    <row r="264" spans="1:118" hidden="1" outlineLevel="1">
      <c r="A264" s="103" t="s">
        <v>666</v>
      </c>
      <c r="B264" s="103" t="s">
        <v>647</v>
      </c>
      <c r="C264" s="103"/>
      <c r="D264" s="103"/>
      <c r="E264" s="103"/>
      <c r="F264" s="103"/>
      <c r="G264" s="103"/>
      <c r="H264" s="103"/>
      <c r="I264" s="103"/>
      <c r="J264" s="99" t="s">
        <v>238</v>
      </c>
      <c r="K264" s="359"/>
      <c r="L264" s="360"/>
      <c r="M264" s="360"/>
      <c r="N264" s="360"/>
      <c r="O264" s="360"/>
      <c r="P264" s="103"/>
      <c r="Q264" s="103"/>
      <c r="R264" s="103"/>
      <c r="S264" s="103"/>
      <c r="T264" s="103"/>
      <c r="U264" s="103"/>
      <c r="V264" s="103"/>
      <c r="W264" s="103"/>
      <c r="X264" s="103"/>
      <c r="Y264" s="103"/>
      <c r="Z264" s="103"/>
      <c r="AA264" s="103"/>
      <c r="AB264" s="103"/>
    </row>
    <row r="265" spans="1:118" hidden="1" outlineLevel="1">
      <c r="A265" s="369" t="s">
        <v>675</v>
      </c>
      <c r="B265" s="103" t="s">
        <v>664</v>
      </c>
      <c r="C265" s="103"/>
      <c r="D265" s="103"/>
      <c r="E265" s="103"/>
      <c r="F265" s="103"/>
      <c r="G265" s="103"/>
      <c r="H265" s="103"/>
      <c r="I265" s="103"/>
      <c r="J265" s="99" t="s">
        <v>238</v>
      </c>
      <c r="K265" s="359"/>
      <c r="L265" s="360"/>
      <c r="M265" s="360"/>
      <c r="N265" s="360"/>
      <c r="O265" s="360"/>
      <c r="P265" s="103"/>
      <c r="Q265" s="103"/>
      <c r="R265" s="103"/>
      <c r="S265" s="103"/>
      <c r="T265" s="103"/>
      <c r="U265" s="103"/>
      <c r="V265" s="103"/>
      <c r="W265" s="103"/>
      <c r="X265" s="103"/>
      <c r="Y265" s="103"/>
      <c r="Z265" s="103"/>
      <c r="AA265" s="103"/>
      <c r="AB265" s="103"/>
    </row>
    <row r="266" spans="1:118" hidden="1" outlineLevel="1">
      <c r="A266" s="370" t="str">
        <f>A265</f>
        <v>[ESO Affiliate or Related Undertaking that do not trade / transact with the ESO 1]</v>
      </c>
      <c r="B266" s="103" t="s">
        <v>647</v>
      </c>
      <c r="C266" s="103"/>
      <c r="D266" s="103"/>
      <c r="E266" s="103"/>
      <c r="F266" s="103"/>
      <c r="G266" s="103"/>
      <c r="H266" s="103"/>
      <c r="I266" s="103"/>
      <c r="J266" s="99" t="s">
        <v>238</v>
      </c>
      <c r="K266" s="359"/>
      <c r="L266" s="360"/>
      <c r="M266" s="360"/>
      <c r="N266" s="360"/>
      <c r="O266" s="360"/>
      <c r="P266" s="103"/>
      <c r="Q266" s="103"/>
      <c r="R266" s="103"/>
      <c r="S266" s="103"/>
      <c r="T266" s="103"/>
      <c r="U266" s="103"/>
      <c r="V266" s="103"/>
      <c r="W266" s="103"/>
      <c r="X266" s="103"/>
      <c r="Y266" s="103"/>
      <c r="Z266" s="103"/>
      <c r="AA266" s="103"/>
      <c r="AB266" s="103"/>
    </row>
    <row r="267" spans="1:118" hidden="1" outlineLevel="1">
      <c r="A267" s="370" t="str">
        <f>A265</f>
        <v>[ESO Affiliate or Related Undertaking that do not trade / transact with the ESO 1]</v>
      </c>
      <c r="B267" s="103" t="s">
        <v>665</v>
      </c>
      <c r="C267" s="103"/>
      <c r="D267" s="103"/>
      <c r="E267" s="103"/>
      <c r="F267" s="103"/>
      <c r="G267" s="103"/>
      <c r="H267" s="103"/>
      <c r="I267" s="103"/>
      <c r="J267" s="99" t="s">
        <v>226</v>
      </c>
      <c r="K267" s="367">
        <f t="shared" ref="K267:O267" si="117">IFERROR(K266/K265,0)</f>
        <v>0</v>
      </c>
      <c r="L267" s="368">
        <f t="shared" si="117"/>
        <v>0</v>
      </c>
      <c r="M267" s="368">
        <f t="shared" si="117"/>
        <v>0</v>
      </c>
      <c r="N267" s="368">
        <f t="shared" si="117"/>
        <v>0</v>
      </c>
      <c r="O267" s="368">
        <f t="shared" si="117"/>
        <v>0</v>
      </c>
      <c r="P267" s="103"/>
      <c r="Q267" s="103"/>
      <c r="R267" s="103"/>
      <c r="S267" s="103"/>
      <c r="T267" s="103"/>
      <c r="U267" s="103"/>
      <c r="V267" s="103"/>
      <c r="W267" s="103"/>
      <c r="X267" s="103"/>
      <c r="Y267" s="103"/>
      <c r="Z267" s="103"/>
      <c r="AA267" s="103"/>
      <c r="AB267" s="103"/>
    </row>
    <row r="268" spans="1:118" hidden="1" outlineLevel="1">
      <c r="A268" s="369" t="s">
        <v>676</v>
      </c>
      <c r="B268" s="103" t="s">
        <v>664</v>
      </c>
      <c r="C268" s="103"/>
      <c r="D268" s="103"/>
      <c r="E268" s="103"/>
      <c r="F268" s="103"/>
      <c r="G268" s="103"/>
      <c r="H268" s="103"/>
      <c r="I268" s="103"/>
      <c r="J268" s="99" t="s">
        <v>238</v>
      </c>
      <c r="K268" s="359"/>
      <c r="L268" s="360"/>
      <c r="M268" s="360"/>
      <c r="N268" s="360"/>
      <c r="O268" s="360"/>
      <c r="P268" s="103"/>
      <c r="Q268" s="103"/>
      <c r="R268" s="103"/>
      <c r="S268" s="103"/>
      <c r="T268" s="103"/>
      <c r="U268" s="103"/>
      <c r="V268" s="103"/>
      <c r="W268" s="103"/>
      <c r="X268" s="103"/>
      <c r="Y268" s="103"/>
      <c r="Z268" s="103"/>
      <c r="AA268" s="103"/>
      <c r="AB268" s="103"/>
    </row>
    <row r="269" spans="1:118" hidden="1" outlineLevel="1">
      <c r="A269" s="370" t="str">
        <f>A268</f>
        <v>[ESO Affiliate or Related Undertaking that do not trade / transact with the ESO 2]</v>
      </c>
      <c r="B269" s="103" t="s">
        <v>647</v>
      </c>
      <c r="C269" s="103"/>
      <c r="D269" s="103"/>
      <c r="E269" s="103"/>
      <c r="F269" s="103"/>
      <c r="G269" s="103"/>
      <c r="H269" s="103"/>
      <c r="I269" s="103"/>
      <c r="J269" s="99" t="s">
        <v>238</v>
      </c>
      <c r="K269" s="359"/>
      <c r="L269" s="360"/>
      <c r="M269" s="360"/>
      <c r="N269" s="360"/>
      <c r="O269" s="360"/>
      <c r="P269" s="103"/>
      <c r="Q269" s="103"/>
      <c r="R269" s="103"/>
      <c r="S269" s="103"/>
      <c r="T269" s="103"/>
      <c r="U269" s="103"/>
      <c r="V269" s="103"/>
      <c r="W269" s="103"/>
      <c r="X269" s="103"/>
      <c r="Y269" s="103"/>
      <c r="Z269" s="103"/>
      <c r="AA269" s="103"/>
      <c r="AB269" s="103"/>
      <c r="AC269" s="103"/>
      <c r="AD269" s="104"/>
      <c r="AE269" s="104"/>
      <c r="AF269" s="104"/>
      <c r="AG269" s="104"/>
      <c r="AH269" s="104"/>
      <c r="AI269" s="104"/>
      <c r="AJ269" s="104"/>
      <c r="AK269" s="104"/>
      <c r="AL269" s="104"/>
      <c r="AM269" s="104"/>
      <c r="AN269" s="104"/>
      <c r="AO269" s="104"/>
      <c r="AP269" s="104"/>
      <c r="AQ269" s="103"/>
      <c r="AV269" s="103"/>
      <c r="AW269" s="104"/>
      <c r="AX269" s="104"/>
      <c r="AY269" s="104"/>
      <c r="AZ269" s="104"/>
      <c r="BA269" s="104"/>
      <c r="BB269" s="104"/>
      <c r="BC269" s="104"/>
      <c r="BD269" s="104"/>
      <c r="BE269" s="104"/>
      <c r="BF269" s="104"/>
      <c r="BG269" s="104"/>
      <c r="BH269" s="104"/>
      <c r="BI269" s="104"/>
      <c r="BO269" s="103"/>
      <c r="BP269" s="104"/>
      <c r="BQ269" s="104"/>
      <c r="BR269" s="104"/>
      <c r="BS269" s="104"/>
      <c r="BT269" s="104"/>
      <c r="BU269" s="104"/>
      <c r="BV269" s="104"/>
      <c r="BW269" s="104"/>
      <c r="BX269" s="104"/>
      <c r="BY269" s="104"/>
      <c r="BZ269" s="104"/>
      <c r="CA269" s="104"/>
      <c r="CB269" s="104"/>
      <c r="CH269" s="103"/>
      <c r="CI269" s="104"/>
      <c r="CJ269" s="104"/>
      <c r="CK269" s="104"/>
      <c r="CL269" s="104"/>
      <c r="CM269" s="104"/>
      <c r="CN269" s="104"/>
      <c r="CO269" s="104"/>
      <c r="CP269" s="104"/>
      <c r="CQ269" s="104"/>
      <c r="CR269" s="104"/>
      <c r="CS269" s="104"/>
      <c r="CT269" s="104"/>
      <c r="CU269" s="104"/>
      <c r="DA269" s="103"/>
      <c r="DB269" s="104"/>
      <c r="DC269" s="104"/>
      <c r="DD269" s="104"/>
      <c r="DE269" s="104"/>
      <c r="DF269" s="104"/>
      <c r="DG269" s="104"/>
      <c r="DH269" s="104"/>
      <c r="DI269" s="104"/>
      <c r="DJ269" s="104"/>
      <c r="DK269" s="104"/>
      <c r="DL269" s="104"/>
      <c r="DM269" s="104"/>
      <c r="DN269" s="104"/>
    </row>
    <row r="270" spans="1:118" hidden="1" outlineLevel="1">
      <c r="A270" s="370" t="str">
        <f>A268</f>
        <v>[ESO Affiliate or Related Undertaking that do not trade / transact with the ESO 2]</v>
      </c>
      <c r="B270" s="103" t="s">
        <v>665</v>
      </c>
      <c r="C270" s="103"/>
      <c r="D270" s="103"/>
      <c r="E270" s="103"/>
      <c r="F270" s="103"/>
      <c r="G270" s="103"/>
      <c r="H270" s="103"/>
      <c r="I270" s="103"/>
      <c r="J270" s="99" t="s">
        <v>226</v>
      </c>
      <c r="K270" s="367">
        <f t="shared" ref="K270:O270" si="118">IFERROR(K269/K268,0)</f>
        <v>0</v>
      </c>
      <c r="L270" s="368">
        <f t="shared" si="118"/>
        <v>0</v>
      </c>
      <c r="M270" s="368">
        <f t="shared" si="118"/>
        <v>0</v>
      </c>
      <c r="N270" s="368">
        <f t="shared" si="118"/>
        <v>0</v>
      </c>
      <c r="O270" s="368">
        <f t="shared" si="118"/>
        <v>0</v>
      </c>
      <c r="P270" s="103"/>
      <c r="Q270" s="103"/>
      <c r="R270" s="103"/>
      <c r="S270" s="103"/>
      <c r="T270" s="103"/>
      <c r="U270" s="103"/>
      <c r="V270" s="103"/>
      <c r="W270" s="103"/>
      <c r="X270" s="103"/>
      <c r="Y270" s="103"/>
      <c r="Z270" s="103"/>
      <c r="AA270" s="103"/>
      <c r="AB270" s="103"/>
      <c r="AC270" s="103"/>
      <c r="AD270" s="104"/>
      <c r="AE270" s="104"/>
      <c r="AF270" s="104"/>
      <c r="AG270" s="104"/>
      <c r="AH270" s="104"/>
      <c r="AI270" s="104"/>
      <c r="AJ270" s="104"/>
      <c r="AK270" s="104"/>
      <c r="AL270" s="104"/>
      <c r="AM270" s="104"/>
      <c r="AN270" s="104"/>
      <c r="AO270" s="104"/>
      <c r="AP270" s="104"/>
      <c r="AQ270" s="103"/>
      <c r="AV270" s="103"/>
      <c r="AW270" s="104"/>
      <c r="AX270" s="104"/>
      <c r="AY270" s="104"/>
      <c r="AZ270" s="104"/>
      <c r="BA270" s="104"/>
      <c r="BB270" s="104"/>
      <c r="BC270" s="104"/>
      <c r="BD270" s="104"/>
      <c r="BE270" s="104"/>
      <c r="BF270" s="104"/>
      <c r="BG270" s="104"/>
      <c r="BH270" s="104"/>
      <c r="BI270" s="104"/>
      <c r="BO270" s="103"/>
      <c r="BP270" s="104"/>
      <c r="BQ270" s="104"/>
      <c r="BR270" s="104"/>
      <c r="BS270" s="104"/>
      <c r="BT270" s="104"/>
      <c r="BU270" s="104"/>
      <c r="BV270" s="104"/>
      <c r="BW270" s="104"/>
      <c r="BX270" s="104"/>
      <c r="BY270" s="104"/>
      <c r="BZ270" s="104"/>
      <c r="CA270" s="104"/>
      <c r="CB270" s="104"/>
      <c r="CH270" s="103"/>
      <c r="CI270" s="104"/>
      <c r="CJ270" s="104"/>
      <c r="CK270" s="104"/>
      <c r="CL270" s="104"/>
      <c r="CM270" s="104"/>
      <c r="CN270" s="104"/>
      <c r="CO270" s="104"/>
      <c r="CP270" s="104"/>
      <c r="CQ270" s="104"/>
      <c r="CR270" s="104"/>
      <c r="CS270" s="104"/>
      <c r="CT270" s="104"/>
      <c r="CU270" s="104"/>
      <c r="DA270" s="103"/>
      <c r="DB270" s="104"/>
      <c r="DC270" s="104"/>
      <c r="DD270" s="104"/>
      <c r="DE270" s="104"/>
      <c r="DF270" s="104"/>
      <c r="DG270" s="104"/>
      <c r="DH270" s="104"/>
      <c r="DI270" s="104"/>
      <c r="DJ270" s="104"/>
      <c r="DK270" s="104"/>
      <c r="DL270" s="104"/>
      <c r="DM270" s="104"/>
      <c r="DN270" s="104"/>
    </row>
    <row r="271" spans="1:118" hidden="1" outlineLevel="1">
      <c r="A271" s="369" t="s">
        <v>677</v>
      </c>
      <c r="B271" s="103" t="s">
        <v>664</v>
      </c>
      <c r="C271" s="103"/>
      <c r="D271" s="103"/>
      <c r="E271" s="103"/>
      <c r="F271" s="103"/>
      <c r="G271" s="103"/>
      <c r="H271" s="103"/>
      <c r="I271" s="103"/>
      <c r="J271" s="99" t="s">
        <v>238</v>
      </c>
      <c r="K271" s="359"/>
      <c r="L271" s="360"/>
      <c r="M271" s="360"/>
      <c r="N271" s="360"/>
      <c r="O271" s="360"/>
      <c r="P271" s="103"/>
      <c r="Q271" s="103"/>
      <c r="R271" s="103"/>
      <c r="S271" s="103"/>
      <c r="T271" s="103"/>
      <c r="U271" s="103"/>
      <c r="V271" s="103"/>
      <c r="W271" s="103"/>
      <c r="X271" s="103"/>
      <c r="Y271" s="103"/>
      <c r="Z271" s="103"/>
      <c r="AA271" s="103"/>
      <c r="AB271" s="103"/>
      <c r="AC271" s="103"/>
      <c r="AD271" s="104"/>
      <c r="AE271" s="104"/>
      <c r="AF271" s="104"/>
      <c r="AG271" s="104"/>
      <c r="AH271" s="104"/>
      <c r="AI271" s="104"/>
      <c r="AJ271" s="104"/>
      <c r="AK271" s="104"/>
      <c r="AL271" s="104"/>
      <c r="AM271" s="104"/>
      <c r="AN271" s="104"/>
      <c r="AO271" s="104"/>
      <c r="AP271" s="104"/>
      <c r="AQ271" s="103"/>
      <c r="AV271" s="103"/>
      <c r="AW271" s="104"/>
      <c r="AX271" s="104"/>
      <c r="AY271" s="104"/>
      <c r="AZ271" s="104"/>
      <c r="BA271" s="104"/>
      <c r="BB271" s="104"/>
      <c r="BC271" s="104"/>
      <c r="BD271" s="104"/>
      <c r="BE271" s="104"/>
      <c r="BF271" s="104"/>
      <c r="BG271" s="104"/>
      <c r="BH271" s="104"/>
      <c r="BI271" s="104"/>
      <c r="BO271" s="103"/>
      <c r="BP271" s="104"/>
      <c r="BQ271" s="104"/>
      <c r="BR271" s="104"/>
      <c r="BS271" s="104"/>
      <c r="BT271" s="104"/>
      <c r="BU271" s="104"/>
      <c r="BV271" s="104"/>
      <c r="BW271" s="104"/>
      <c r="BX271" s="104"/>
      <c r="BY271" s="104"/>
      <c r="BZ271" s="104"/>
      <c r="CA271" s="104"/>
      <c r="CB271" s="104"/>
      <c r="CH271" s="103"/>
      <c r="CI271" s="104"/>
      <c r="CJ271" s="104"/>
      <c r="CK271" s="104"/>
      <c r="CL271" s="104"/>
      <c r="CM271" s="104"/>
      <c r="CN271" s="104"/>
      <c r="CO271" s="104"/>
      <c r="CP271" s="104"/>
      <c r="CQ271" s="104"/>
      <c r="CR271" s="104"/>
      <c r="CS271" s="104"/>
      <c r="CT271" s="104"/>
      <c r="CU271" s="104"/>
      <c r="DA271" s="103"/>
      <c r="DB271" s="104"/>
      <c r="DC271" s="104"/>
      <c r="DD271" s="104"/>
      <c r="DE271" s="104"/>
      <c r="DF271" s="104"/>
      <c r="DG271" s="104"/>
      <c r="DH271" s="104"/>
      <c r="DI271" s="104"/>
      <c r="DJ271" s="104"/>
      <c r="DK271" s="104"/>
      <c r="DL271" s="104"/>
      <c r="DM271" s="104"/>
      <c r="DN271" s="104"/>
    </row>
    <row r="272" spans="1:118" hidden="1" outlineLevel="1">
      <c r="A272" s="370" t="str">
        <f>A271</f>
        <v>[ESO Affiliate or Related Undertaking that do not trade / transact with the ESO 3]</v>
      </c>
      <c r="B272" s="103" t="s">
        <v>647</v>
      </c>
      <c r="C272" s="103"/>
      <c r="D272" s="103"/>
      <c r="E272" s="103"/>
      <c r="F272" s="103"/>
      <c r="G272" s="103"/>
      <c r="H272" s="103"/>
      <c r="I272" s="103"/>
      <c r="J272" s="99" t="s">
        <v>238</v>
      </c>
      <c r="K272" s="359"/>
      <c r="L272" s="360"/>
      <c r="M272" s="360"/>
      <c r="N272" s="360"/>
      <c r="O272" s="360"/>
      <c r="P272" s="103"/>
      <c r="Q272" s="103"/>
      <c r="R272" s="103"/>
      <c r="S272" s="103"/>
      <c r="T272" s="103"/>
      <c r="U272" s="103"/>
      <c r="V272" s="103"/>
      <c r="W272" s="103"/>
      <c r="X272" s="103"/>
      <c r="Y272" s="103"/>
      <c r="Z272" s="103"/>
      <c r="AA272" s="103"/>
      <c r="AB272" s="103"/>
      <c r="AC272" s="103"/>
      <c r="AD272" s="104"/>
      <c r="AE272" s="104"/>
      <c r="AF272" s="104"/>
      <c r="AG272" s="104"/>
      <c r="AH272" s="104"/>
      <c r="AI272" s="104"/>
      <c r="AJ272" s="104"/>
      <c r="AK272" s="104"/>
      <c r="AL272" s="104"/>
      <c r="AM272" s="104"/>
      <c r="AN272" s="104"/>
      <c r="AO272" s="104"/>
      <c r="AP272" s="104"/>
      <c r="AQ272" s="103"/>
      <c r="AV272" s="103"/>
      <c r="AW272" s="104"/>
      <c r="AX272" s="104"/>
      <c r="AY272" s="104"/>
      <c r="AZ272" s="104"/>
      <c r="BA272" s="104"/>
      <c r="BB272" s="104"/>
      <c r="BC272" s="104"/>
      <c r="BD272" s="104"/>
      <c r="BE272" s="104"/>
      <c r="BF272" s="104"/>
      <c r="BG272" s="104"/>
      <c r="BH272" s="104"/>
      <c r="BI272" s="104"/>
      <c r="BO272" s="103"/>
      <c r="BP272" s="104"/>
      <c r="BQ272" s="104"/>
      <c r="BR272" s="104"/>
      <c r="BS272" s="104"/>
      <c r="BT272" s="104"/>
      <c r="BU272" s="104"/>
      <c r="BV272" s="104"/>
      <c r="BW272" s="104"/>
      <c r="BX272" s="104"/>
      <c r="BY272" s="104"/>
      <c r="BZ272" s="104"/>
      <c r="CA272" s="104"/>
      <c r="CB272" s="104"/>
      <c r="CH272" s="103"/>
      <c r="CI272" s="104"/>
      <c r="CJ272" s="104"/>
      <c r="CK272" s="104"/>
      <c r="CL272" s="104"/>
      <c r="CM272" s="104"/>
      <c r="CN272" s="104"/>
      <c r="CO272" s="104"/>
      <c r="CP272" s="104"/>
      <c r="CQ272" s="104"/>
      <c r="CR272" s="104"/>
      <c r="CS272" s="104"/>
      <c r="CT272" s="104"/>
      <c r="CU272" s="104"/>
      <c r="DA272" s="103"/>
      <c r="DB272" s="104"/>
      <c r="DC272" s="104"/>
      <c r="DD272" s="104"/>
      <c r="DE272" s="104"/>
      <c r="DF272" s="104"/>
      <c r="DG272" s="104"/>
      <c r="DH272" s="104"/>
      <c r="DI272" s="104"/>
      <c r="DJ272" s="104"/>
      <c r="DK272" s="104"/>
      <c r="DL272" s="104"/>
      <c r="DM272" s="104"/>
      <c r="DN272" s="104"/>
    </row>
    <row r="273" spans="1:118" hidden="1" outlineLevel="1">
      <c r="A273" s="370" t="str">
        <f>A271</f>
        <v>[ESO Affiliate or Related Undertaking that do not trade / transact with the ESO 3]</v>
      </c>
      <c r="B273" s="103" t="s">
        <v>665</v>
      </c>
      <c r="C273" s="103"/>
      <c r="D273" s="103"/>
      <c r="E273" s="103"/>
      <c r="F273" s="103"/>
      <c r="G273" s="103"/>
      <c r="H273" s="103"/>
      <c r="I273" s="103"/>
      <c r="J273" s="99" t="s">
        <v>226</v>
      </c>
      <c r="K273" s="367">
        <f t="shared" ref="K273:O273" si="119">IFERROR(K272/K271,0)</f>
        <v>0</v>
      </c>
      <c r="L273" s="368">
        <f t="shared" si="119"/>
        <v>0</v>
      </c>
      <c r="M273" s="368">
        <f t="shared" si="119"/>
        <v>0</v>
      </c>
      <c r="N273" s="368">
        <f t="shared" si="119"/>
        <v>0</v>
      </c>
      <c r="O273" s="368">
        <f t="shared" si="119"/>
        <v>0</v>
      </c>
      <c r="P273" s="103"/>
      <c r="Q273" s="103"/>
      <c r="R273" s="103"/>
      <c r="S273" s="103"/>
      <c r="T273" s="103"/>
      <c r="U273" s="103"/>
      <c r="V273" s="103"/>
      <c r="W273" s="103"/>
      <c r="X273" s="103"/>
      <c r="Y273" s="103"/>
      <c r="Z273" s="103"/>
      <c r="AA273" s="103"/>
      <c r="AB273" s="103"/>
      <c r="AC273" s="103"/>
      <c r="AD273" s="104"/>
      <c r="AE273" s="104"/>
      <c r="AF273" s="104"/>
      <c r="AG273" s="104"/>
      <c r="AH273" s="104"/>
      <c r="AI273" s="104"/>
      <c r="AJ273" s="104"/>
      <c r="AK273" s="104"/>
      <c r="AL273" s="104"/>
      <c r="AM273" s="104"/>
      <c r="AN273" s="104"/>
      <c r="AO273" s="104"/>
      <c r="AP273" s="104"/>
      <c r="AQ273" s="103"/>
      <c r="AV273" s="103"/>
      <c r="AW273" s="104"/>
      <c r="AX273" s="104"/>
      <c r="AY273" s="104"/>
      <c r="AZ273" s="104"/>
      <c r="BA273" s="104"/>
      <c r="BB273" s="104"/>
      <c r="BC273" s="104"/>
      <c r="BD273" s="104"/>
      <c r="BE273" s="104"/>
      <c r="BF273" s="104"/>
      <c r="BG273" s="104"/>
      <c r="BH273" s="104"/>
      <c r="BI273" s="104"/>
      <c r="BO273" s="103"/>
      <c r="BP273" s="104"/>
      <c r="BQ273" s="104"/>
      <c r="BR273" s="104"/>
      <c r="BS273" s="104"/>
      <c r="BT273" s="104"/>
      <c r="BU273" s="104"/>
      <c r="BV273" s="104"/>
      <c r="BW273" s="104"/>
      <c r="BX273" s="104"/>
      <c r="BY273" s="104"/>
      <c r="BZ273" s="104"/>
      <c r="CA273" s="104"/>
      <c r="CB273" s="104"/>
      <c r="CH273" s="103"/>
      <c r="CI273" s="104"/>
      <c r="CJ273" s="104"/>
      <c r="CK273" s="104"/>
      <c r="CL273" s="104"/>
      <c r="CM273" s="104"/>
      <c r="CN273" s="104"/>
      <c r="CO273" s="104"/>
      <c r="CP273" s="104"/>
      <c r="CQ273" s="104"/>
      <c r="CR273" s="104"/>
      <c r="CS273" s="104"/>
      <c r="CT273" s="104"/>
      <c r="CU273" s="104"/>
      <c r="DA273" s="103"/>
      <c r="DB273" s="104"/>
      <c r="DC273" s="104"/>
      <c r="DD273" s="104"/>
      <c r="DE273" s="104"/>
      <c r="DF273" s="104"/>
      <c r="DG273" s="104"/>
      <c r="DH273" s="104"/>
      <c r="DI273" s="104"/>
      <c r="DJ273" s="104"/>
      <c r="DK273" s="104"/>
      <c r="DL273" s="104"/>
      <c r="DM273" s="104"/>
      <c r="DN273" s="104"/>
    </row>
    <row r="274" spans="1:118" hidden="1" outlineLevel="1">
      <c r="A274" s="369" t="s">
        <v>670</v>
      </c>
      <c r="B274" s="103" t="s">
        <v>664</v>
      </c>
      <c r="C274" s="103"/>
      <c r="D274" s="103"/>
      <c r="E274" s="103"/>
      <c r="F274" s="103"/>
      <c r="G274" s="103"/>
      <c r="H274" s="103"/>
      <c r="I274" s="103"/>
      <c r="J274" s="99" t="s">
        <v>238</v>
      </c>
      <c r="K274" s="359"/>
      <c r="L274" s="360"/>
      <c r="M274" s="360"/>
      <c r="N274" s="360"/>
      <c r="O274" s="360"/>
      <c r="P274" s="103"/>
      <c r="Q274" s="103"/>
      <c r="R274" s="103"/>
      <c r="S274" s="103"/>
      <c r="T274" s="103"/>
      <c r="U274" s="103"/>
      <c r="V274" s="103"/>
      <c r="W274" s="103"/>
      <c r="X274" s="103"/>
      <c r="Y274" s="103"/>
      <c r="Z274" s="103"/>
      <c r="AA274" s="103"/>
      <c r="AB274" s="103"/>
      <c r="AC274" s="103"/>
      <c r="AD274" s="104"/>
      <c r="AE274" s="104"/>
      <c r="AF274" s="104"/>
      <c r="AG274" s="104"/>
      <c r="AH274" s="104"/>
      <c r="AI274" s="104"/>
      <c r="AJ274" s="104"/>
      <c r="AK274" s="104"/>
      <c r="AL274" s="104"/>
      <c r="AM274" s="104"/>
      <c r="AN274" s="104"/>
      <c r="AO274" s="104"/>
      <c r="AP274" s="104"/>
      <c r="AQ274" s="103"/>
      <c r="AV274" s="103"/>
      <c r="AW274" s="104"/>
      <c r="AX274" s="104"/>
      <c r="AY274" s="104"/>
      <c r="AZ274" s="104"/>
      <c r="BA274" s="104"/>
      <c r="BB274" s="104"/>
      <c r="BC274" s="104"/>
      <c r="BD274" s="104"/>
      <c r="BE274" s="104"/>
      <c r="BF274" s="104"/>
      <c r="BG274" s="104"/>
      <c r="BH274" s="104"/>
      <c r="BI274" s="104"/>
      <c r="BO274" s="103"/>
      <c r="BP274" s="104"/>
      <c r="BQ274" s="104"/>
      <c r="BR274" s="104"/>
      <c r="BS274" s="104"/>
      <c r="BT274" s="104"/>
      <c r="BU274" s="104"/>
      <c r="BV274" s="104"/>
      <c r="BW274" s="104"/>
      <c r="BX274" s="104"/>
      <c r="BY274" s="104"/>
      <c r="BZ274" s="104"/>
      <c r="CA274" s="104"/>
      <c r="CB274" s="104"/>
      <c r="CH274" s="103"/>
      <c r="CI274" s="104"/>
      <c r="CJ274" s="104"/>
      <c r="CK274" s="104"/>
      <c r="CL274" s="104"/>
      <c r="CM274" s="104"/>
      <c r="CN274" s="104"/>
      <c r="CO274" s="104"/>
      <c r="CP274" s="104"/>
      <c r="CQ274" s="104"/>
      <c r="CR274" s="104"/>
      <c r="CS274" s="104"/>
      <c r="CT274" s="104"/>
      <c r="CU274" s="104"/>
      <c r="DA274" s="103"/>
      <c r="DB274" s="104"/>
      <c r="DC274" s="104"/>
      <c r="DD274" s="104"/>
      <c r="DE274" s="104"/>
      <c r="DF274" s="104"/>
      <c r="DG274" s="104"/>
      <c r="DH274" s="104"/>
      <c r="DI274" s="104"/>
      <c r="DJ274" s="104"/>
      <c r="DK274" s="104"/>
      <c r="DL274" s="104"/>
      <c r="DM274" s="104"/>
      <c r="DN274" s="104"/>
    </row>
    <row r="275" spans="1:118" hidden="1" outlineLevel="1">
      <c r="A275" s="370" t="str">
        <f>A274</f>
        <v>[ESO Affiliate or Related Undertaking that do not trade / transact with the ESO 4]</v>
      </c>
      <c r="B275" s="103" t="s">
        <v>647</v>
      </c>
      <c r="C275" s="103"/>
      <c r="D275" s="103"/>
      <c r="E275" s="103"/>
      <c r="F275" s="103"/>
      <c r="G275" s="103"/>
      <c r="H275" s="103"/>
      <c r="I275" s="103"/>
      <c r="J275" s="99" t="s">
        <v>238</v>
      </c>
      <c r="K275" s="359"/>
      <c r="L275" s="360"/>
      <c r="M275" s="360"/>
      <c r="N275" s="360"/>
      <c r="O275" s="360"/>
      <c r="P275" s="103"/>
      <c r="Q275" s="103"/>
      <c r="R275" s="103"/>
      <c r="S275" s="103"/>
      <c r="T275" s="103"/>
      <c r="U275" s="103"/>
      <c r="V275" s="103"/>
      <c r="W275" s="103"/>
      <c r="X275" s="103"/>
      <c r="Y275" s="103"/>
      <c r="Z275" s="103"/>
      <c r="AA275" s="103"/>
      <c r="AB275" s="103"/>
      <c r="AC275" s="103"/>
      <c r="AD275" s="104"/>
      <c r="AE275" s="104"/>
      <c r="AF275" s="104"/>
      <c r="AG275" s="104"/>
      <c r="AH275" s="104"/>
      <c r="AI275" s="104"/>
      <c r="AJ275" s="104"/>
      <c r="AK275" s="104"/>
      <c r="AL275" s="104"/>
      <c r="AM275" s="104"/>
      <c r="AN275" s="104"/>
      <c r="AO275" s="104"/>
      <c r="AP275" s="104"/>
      <c r="AQ275" s="103"/>
      <c r="AV275" s="103"/>
      <c r="AW275" s="104"/>
      <c r="AX275" s="104"/>
      <c r="AY275" s="104"/>
      <c r="AZ275" s="104"/>
      <c r="BA275" s="104"/>
      <c r="BB275" s="104"/>
      <c r="BC275" s="104"/>
      <c r="BD275" s="104"/>
      <c r="BE275" s="104"/>
      <c r="BF275" s="104"/>
      <c r="BG275" s="104"/>
      <c r="BH275" s="104"/>
      <c r="BI275" s="104"/>
      <c r="BO275" s="103"/>
      <c r="BP275" s="104"/>
      <c r="BQ275" s="104"/>
      <c r="BR275" s="104"/>
      <c r="BS275" s="104"/>
      <c r="BT275" s="104"/>
      <c r="BU275" s="104"/>
      <c r="BV275" s="104"/>
      <c r="BW275" s="104"/>
      <c r="BX275" s="104"/>
      <c r="BY275" s="104"/>
      <c r="BZ275" s="104"/>
      <c r="CA275" s="104"/>
      <c r="CB275" s="104"/>
      <c r="CH275" s="103"/>
      <c r="CI275" s="104"/>
      <c r="CJ275" s="104"/>
      <c r="CK275" s="104"/>
      <c r="CL275" s="104"/>
      <c r="CM275" s="104"/>
      <c r="CN275" s="104"/>
      <c r="CO275" s="104"/>
      <c r="CP275" s="104"/>
      <c r="CQ275" s="104"/>
      <c r="CR275" s="104"/>
      <c r="CS275" s="104"/>
      <c r="CT275" s="104"/>
      <c r="CU275" s="104"/>
      <c r="DA275" s="103"/>
      <c r="DB275" s="104"/>
      <c r="DC275" s="104"/>
      <c r="DD275" s="104"/>
      <c r="DE275" s="104"/>
      <c r="DF275" s="104"/>
      <c r="DG275" s="104"/>
      <c r="DH275" s="104"/>
      <c r="DI275" s="104"/>
      <c r="DJ275" s="104"/>
      <c r="DK275" s="104"/>
      <c r="DL275" s="104"/>
      <c r="DM275" s="104"/>
      <c r="DN275" s="104"/>
    </row>
    <row r="276" spans="1:118" hidden="1" outlineLevel="1">
      <c r="A276" s="370" t="str">
        <f>A274</f>
        <v>[ESO Affiliate or Related Undertaking that do not trade / transact with the ESO 4]</v>
      </c>
      <c r="B276" s="103" t="s">
        <v>665</v>
      </c>
      <c r="C276" s="103"/>
      <c r="D276" s="103"/>
      <c r="E276" s="103"/>
      <c r="F276" s="103"/>
      <c r="G276" s="103"/>
      <c r="H276" s="103"/>
      <c r="I276" s="103"/>
      <c r="J276" s="99" t="s">
        <v>226</v>
      </c>
      <c r="K276" s="367">
        <f t="shared" ref="K276:O276" si="120">IFERROR(K275/K274,0)</f>
        <v>0</v>
      </c>
      <c r="L276" s="368">
        <f t="shared" si="120"/>
        <v>0</v>
      </c>
      <c r="M276" s="368">
        <f t="shared" si="120"/>
        <v>0</v>
      </c>
      <c r="N276" s="368">
        <f t="shared" si="120"/>
        <v>0</v>
      </c>
      <c r="O276" s="368">
        <f t="shared" si="120"/>
        <v>0</v>
      </c>
      <c r="P276" s="103"/>
      <c r="Q276" s="103"/>
      <c r="R276" s="103"/>
      <c r="S276" s="103"/>
      <c r="T276" s="103"/>
      <c r="U276" s="103"/>
      <c r="V276" s="103"/>
      <c r="W276" s="103"/>
      <c r="X276" s="103"/>
      <c r="Y276" s="103"/>
      <c r="Z276" s="103"/>
      <c r="AA276" s="103"/>
      <c r="AB276" s="103"/>
      <c r="AC276" s="103"/>
      <c r="AD276" s="104"/>
      <c r="AE276" s="104"/>
      <c r="AF276" s="104"/>
      <c r="AG276" s="104"/>
      <c r="AH276" s="104"/>
      <c r="AI276" s="104"/>
      <c r="AJ276" s="104"/>
      <c r="AK276" s="104"/>
      <c r="AL276" s="104"/>
      <c r="AM276" s="104"/>
      <c r="AN276" s="104"/>
      <c r="AO276" s="104"/>
      <c r="AP276" s="104"/>
      <c r="AQ276" s="103"/>
      <c r="AV276" s="103"/>
      <c r="AW276" s="104"/>
      <c r="AX276" s="104"/>
      <c r="AY276" s="104"/>
      <c r="AZ276" s="104"/>
      <c r="BA276" s="104"/>
      <c r="BB276" s="104"/>
      <c r="BC276" s="104"/>
      <c r="BD276" s="104"/>
      <c r="BE276" s="104"/>
      <c r="BF276" s="104"/>
      <c r="BG276" s="104"/>
      <c r="BH276" s="104"/>
      <c r="BI276" s="104"/>
      <c r="BO276" s="103"/>
      <c r="BP276" s="104"/>
      <c r="BQ276" s="104"/>
      <c r="BR276" s="104"/>
      <c r="BS276" s="104"/>
      <c r="BT276" s="104"/>
      <c r="BU276" s="104"/>
      <c r="BV276" s="104"/>
      <c r="BW276" s="104"/>
      <c r="BX276" s="104"/>
      <c r="BY276" s="104"/>
      <c r="BZ276" s="104"/>
      <c r="CA276" s="104"/>
      <c r="CB276" s="104"/>
      <c r="CH276" s="103"/>
      <c r="CI276" s="104"/>
      <c r="CJ276" s="104"/>
      <c r="CK276" s="104"/>
      <c r="CL276" s="104"/>
      <c r="CM276" s="104"/>
      <c r="CN276" s="104"/>
      <c r="CO276" s="104"/>
      <c r="CP276" s="104"/>
      <c r="CQ276" s="104"/>
      <c r="CR276" s="104"/>
      <c r="CS276" s="104"/>
      <c r="CT276" s="104"/>
      <c r="CU276" s="104"/>
      <c r="DA276" s="103"/>
      <c r="DB276" s="104"/>
      <c r="DC276" s="104"/>
      <c r="DD276" s="104"/>
      <c r="DE276" s="104"/>
      <c r="DF276" s="104"/>
      <c r="DG276" s="104"/>
      <c r="DH276" s="104"/>
      <c r="DI276" s="104"/>
      <c r="DJ276" s="104"/>
      <c r="DK276" s="104"/>
      <c r="DL276" s="104"/>
      <c r="DM276" s="104"/>
      <c r="DN276" s="104"/>
    </row>
    <row r="277" spans="1:118" hidden="1" outlineLevel="1">
      <c r="A277" s="369" t="s">
        <v>671</v>
      </c>
      <c r="B277" s="103" t="s">
        <v>664</v>
      </c>
      <c r="C277" s="103"/>
      <c r="D277" s="103"/>
      <c r="E277" s="103"/>
      <c r="F277" s="103"/>
      <c r="G277" s="103"/>
      <c r="H277" s="103"/>
      <c r="I277" s="103"/>
      <c r="J277" s="99" t="s">
        <v>238</v>
      </c>
      <c r="K277" s="359"/>
      <c r="L277" s="360"/>
      <c r="M277" s="360"/>
      <c r="N277" s="360"/>
      <c r="O277" s="360"/>
      <c r="P277" s="103"/>
      <c r="Q277" s="103"/>
      <c r="R277" s="103"/>
      <c r="S277" s="103"/>
      <c r="T277" s="103"/>
      <c r="U277" s="103"/>
      <c r="V277" s="103"/>
      <c r="W277" s="103"/>
      <c r="X277" s="103"/>
      <c r="Y277" s="103"/>
      <c r="Z277" s="103"/>
      <c r="AA277" s="103"/>
      <c r="AB277" s="103"/>
      <c r="AC277" s="103"/>
      <c r="AD277" s="104"/>
      <c r="AE277" s="104"/>
      <c r="AF277" s="104"/>
      <c r="AG277" s="104"/>
      <c r="AH277" s="104"/>
      <c r="AI277" s="104"/>
      <c r="AJ277" s="104"/>
      <c r="AK277" s="104"/>
      <c r="AL277" s="104"/>
      <c r="AM277" s="104"/>
      <c r="AN277" s="104"/>
      <c r="AO277" s="104"/>
      <c r="AP277" s="104"/>
      <c r="AQ277" s="103"/>
      <c r="AV277" s="103"/>
      <c r="AW277" s="104"/>
      <c r="AX277" s="104"/>
      <c r="AY277" s="104"/>
      <c r="AZ277" s="104"/>
      <c r="BA277" s="104"/>
      <c r="BB277" s="104"/>
      <c r="BC277" s="104"/>
      <c r="BD277" s="104"/>
      <c r="BE277" s="104"/>
      <c r="BF277" s="104"/>
      <c r="BG277" s="104"/>
      <c r="BH277" s="104"/>
      <c r="BI277" s="104"/>
      <c r="BO277" s="103"/>
      <c r="BP277" s="104"/>
      <c r="BQ277" s="104"/>
      <c r="BR277" s="104"/>
      <c r="BS277" s="104"/>
      <c r="BT277" s="104"/>
      <c r="BU277" s="104"/>
      <c r="BV277" s="104"/>
      <c r="BW277" s="104"/>
      <c r="BX277" s="104"/>
      <c r="BY277" s="104"/>
      <c r="BZ277" s="104"/>
      <c r="CA277" s="104"/>
      <c r="CB277" s="104"/>
      <c r="CH277" s="103"/>
      <c r="CI277" s="104"/>
      <c r="CJ277" s="104"/>
      <c r="CK277" s="104"/>
      <c r="CL277" s="104"/>
      <c r="CM277" s="104"/>
      <c r="CN277" s="104"/>
      <c r="CO277" s="104"/>
      <c r="CP277" s="104"/>
      <c r="CQ277" s="104"/>
      <c r="CR277" s="104"/>
      <c r="CS277" s="104"/>
      <c r="CT277" s="104"/>
      <c r="CU277" s="104"/>
      <c r="DA277" s="103"/>
      <c r="DB277" s="104"/>
      <c r="DC277" s="104"/>
      <c r="DD277" s="104"/>
      <c r="DE277" s="104"/>
      <c r="DF277" s="104"/>
      <c r="DG277" s="104"/>
      <c r="DH277" s="104"/>
      <c r="DI277" s="104"/>
      <c r="DJ277" s="104"/>
      <c r="DK277" s="104"/>
      <c r="DL277" s="104"/>
      <c r="DM277" s="104"/>
      <c r="DN277" s="104"/>
    </row>
    <row r="278" spans="1:118" hidden="1" outlineLevel="1">
      <c r="A278" s="370" t="str">
        <f>A277</f>
        <v>[ESO Affiliate or Related Undertaking that do not trade / transact with the ESO 5]</v>
      </c>
      <c r="B278" s="103" t="s">
        <v>647</v>
      </c>
      <c r="C278" s="103"/>
      <c r="D278" s="103"/>
      <c r="E278" s="103"/>
      <c r="F278" s="103"/>
      <c r="G278" s="103"/>
      <c r="H278" s="103"/>
      <c r="I278" s="103"/>
      <c r="J278" s="99" t="s">
        <v>238</v>
      </c>
      <c r="K278" s="359"/>
      <c r="L278" s="360"/>
      <c r="M278" s="360"/>
      <c r="N278" s="360"/>
      <c r="O278" s="360"/>
      <c r="P278" s="103"/>
      <c r="Q278" s="103"/>
      <c r="R278" s="103"/>
      <c r="S278" s="103"/>
      <c r="T278" s="103"/>
      <c r="U278" s="103"/>
      <c r="V278" s="103"/>
      <c r="W278" s="103"/>
      <c r="X278" s="103"/>
      <c r="Y278" s="103"/>
      <c r="Z278" s="103"/>
      <c r="AA278" s="103"/>
      <c r="AB278" s="103"/>
      <c r="AC278" s="103"/>
      <c r="AD278" s="104"/>
      <c r="AE278" s="104"/>
      <c r="AF278" s="104"/>
      <c r="AG278" s="104"/>
      <c r="AH278" s="104"/>
      <c r="AI278" s="104"/>
      <c r="AJ278" s="104"/>
      <c r="AK278" s="104"/>
      <c r="AL278" s="104"/>
      <c r="AM278" s="104"/>
      <c r="AN278" s="104"/>
      <c r="AO278" s="104"/>
      <c r="AP278" s="104"/>
      <c r="AQ278" s="103"/>
      <c r="AV278" s="103"/>
      <c r="AW278" s="104"/>
      <c r="AX278" s="104"/>
      <c r="AY278" s="104"/>
      <c r="AZ278" s="104"/>
      <c r="BA278" s="104"/>
      <c r="BB278" s="104"/>
      <c r="BC278" s="104"/>
      <c r="BD278" s="104"/>
      <c r="BE278" s="104"/>
      <c r="BF278" s="104"/>
      <c r="BG278" s="104"/>
      <c r="BH278" s="104"/>
      <c r="BI278" s="104"/>
      <c r="BO278" s="103"/>
      <c r="BP278" s="104"/>
      <c r="BQ278" s="104"/>
      <c r="BR278" s="104"/>
      <c r="BS278" s="104"/>
      <c r="BT278" s="104"/>
      <c r="BU278" s="104"/>
      <c r="BV278" s="104"/>
      <c r="BW278" s="104"/>
      <c r="BX278" s="104"/>
      <c r="BY278" s="104"/>
      <c r="BZ278" s="104"/>
      <c r="CA278" s="104"/>
      <c r="CB278" s="104"/>
      <c r="CH278" s="103"/>
      <c r="CI278" s="104"/>
      <c r="CJ278" s="104"/>
      <c r="CK278" s="104"/>
      <c r="CL278" s="104"/>
      <c r="CM278" s="104"/>
      <c r="CN278" s="104"/>
      <c r="CO278" s="104"/>
      <c r="CP278" s="104"/>
      <c r="CQ278" s="104"/>
      <c r="CR278" s="104"/>
      <c r="CS278" s="104"/>
      <c r="CT278" s="104"/>
      <c r="CU278" s="104"/>
      <c r="DA278" s="103"/>
      <c r="DB278" s="104"/>
      <c r="DC278" s="104"/>
      <c r="DD278" s="104"/>
      <c r="DE278" s="104"/>
      <c r="DF278" s="104"/>
      <c r="DG278" s="104"/>
      <c r="DH278" s="104"/>
      <c r="DI278" s="104"/>
      <c r="DJ278" s="104"/>
      <c r="DK278" s="104"/>
      <c r="DL278" s="104"/>
      <c r="DM278" s="104"/>
      <c r="DN278" s="104"/>
    </row>
    <row r="279" spans="1:118" hidden="1" outlineLevel="1">
      <c r="A279" s="370" t="str">
        <f>A277</f>
        <v>[ESO Affiliate or Related Undertaking that do not trade / transact with the ESO 5]</v>
      </c>
      <c r="B279" s="103" t="s">
        <v>665</v>
      </c>
      <c r="C279" s="103"/>
      <c r="D279" s="103"/>
      <c r="E279" s="103"/>
      <c r="F279" s="103"/>
      <c r="G279" s="103"/>
      <c r="H279" s="103"/>
      <c r="I279" s="103"/>
      <c r="J279" s="99" t="s">
        <v>226</v>
      </c>
      <c r="K279" s="367">
        <f t="shared" ref="K279:O279" si="121">IFERROR(K278/K277,0)</f>
        <v>0</v>
      </c>
      <c r="L279" s="368">
        <f t="shared" si="121"/>
        <v>0</v>
      </c>
      <c r="M279" s="368">
        <f t="shared" si="121"/>
        <v>0</v>
      </c>
      <c r="N279" s="368">
        <f t="shared" si="121"/>
        <v>0</v>
      </c>
      <c r="O279" s="368">
        <f t="shared" si="121"/>
        <v>0</v>
      </c>
      <c r="P279" s="103"/>
      <c r="Q279" s="103"/>
      <c r="R279" s="103"/>
      <c r="S279" s="103"/>
      <c r="T279" s="103"/>
      <c r="U279" s="103"/>
      <c r="V279" s="103"/>
      <c r="W279" s="103"/>
      <c r="X279" s="103"/>
      <c r="Y279" s="103"/>
      <c r="Z279" s="103"/>
      <c r="AA279" s="103"/>
      <c r="AB279" s="103"/>
      <c r="AC279" s="103"/>
      <c r="AD279" s="104"/>
      <c r="AE279" s="104"/>
      <c r="AF279" s="104"/>
      <c r="AG279" s="104"/>
      <c r="AH279" s="104"/>
      <c r="AI279" s="104"/>
      <c r="AJ279" s="104"/>
      <c r="AK279" s="104"/>
      <c r="AL279" s="104"/>
      <c r="AM279" s="104"/>
      <c r="AN279" s="104"/>
      <c r="AO279" s="104"/>
      <c r="AP279" s="104"/>
      <c r="AQ279" s="103"/>
      <c r="AV279" s="103"/>
      <c r="AW279" s="104"/>
      <c r="AX279" s="104"/>
      <c r="AY279" s="104"/>
      <c r="AZ279" s="104"/>
      <c r="BA279" s="104"/>
      <c r="BB279" s="104"/>
      <c r="BC279" s="104"/>
      <c r="BD279" s="104"/>
      <c r="BE279" s="104"/>
      <c r="BF279" s="104"/>
      <c r="BG279" s="104"/>
      <c r="BH279" s="104"/>
      <c r="BI279" s="104"/>
      <c r="BO279" s="103"/>
      <c r="BP279" s="104"/>
      <c r="BQ279" s="104"/>
      <c r="BR279" s="104"/>
      <c r="BS279" s="104"/>
      <c r="BT279" s="104"/>
      <c r="BU279" s="104"/>
      <c r="BV279" s="104"/>
      <c r="BW279" s="104"/>
      <c r="BX279" s="104"/>
      <c r="BY279" s="104"/>
      <c r="BZ279" s="104"/>
      <c r="CA279" s="104"/>
      <c r="CB279" s="104"/>
      <c r="CH279" s="103"/>
      <c r="CI279" s="104"/>
      <c r="CJ279" s="104"/>
      <c r="CK279" s="104"/>
      <c r="CL279" s="104"/>
      <c r="CM279" s="104"/>
      <c r="CN279" s="104"/>
      <c r="CO279" s="104"/>
      <c r="CP279" s="104"/>
      <c r="CQ279" s="104"/>
      <c r="CR279" s="104"/>
      <c r="CS279" s="104"/>
      <c r="CT279" s="104"/>
      <c r="CU279" s="104"/>
      <c r="DA279" s="103"/>
      <c r="DB279" s="104"/>
      <c r="DC279" s="104"/>
      <c r="DD279" s="104"/>
      <c r="DE279" s="104"/>
      <c r="DF279" s="104"/>
      <c r="DG279" s="104"/>
      <c r="DH279" s="104"/>
      <c r="DI279" s="104"/>
      <c r="DJ279" s="104"/>
      <c r="DK279" s="104"/>
      <c r="DL279" s="104"/>
      <c r="DM279" s="104"/>
      <c r="DN279" s="104"/>
    </row>
    <row r="280" spans="1:118" hidden="1" outlineLevel="1">
      <c r="A280" s="369" t="s">
        <v>672</v>
      </c>
      <c r="B280" s="103" t="s">
        <v>664</v>
      </c>
      <c r="C280" s="103"/>
      <c r="D280" s="103"/>
      <c r="E280" s="103"/>
      <c r="F280" s="103"/>
      <c r="G280" s="103"/>
      <c r="H280" s="103"/>
      <c r="I280" s="103"/>
      <c r="J280" s="99" t="s">
        <v>238</v>
      </c>
      <c r="K280" s="359"/>
      <c r="L280" s="360"/>
      <c r="M280" s="360"/>
      <c r="N280" s="360"/>
      <c r="O280" s="360"/>
      <c r="P280" s="103"/>
      <c r="Q280" s="103"/>
      <c r="R280" s="103"/>
      <c r="S280" s="103"/>
      <c r="T280" s="103"/>
      <c r="U280" s="103"/>
      <c r="V280" s="103"/>
      <c r="W280" s="103"/>
      <c r="X280" s="103"/>
      <c r="Y280" s="103"/>
      <c r="Z280" s="103"/>
      <c r="AA280" s="103"/>
      <c r="AB280" s="103"/>
      <c r="AC280" s="103"/>
      <c r="AD280" s="104"/>
      <c r="AE280" s="104"/>
      <c r="AF280" s="104"/>
      <c r="AG280" s="104"/>
      <c r="AH280" s="104"/>
      <c r="AI280" s="104"/>
      <c r="AJ280" s="104"/>
      <c r="AK280" s="104"/>
      <c r="AL280" s="104"/>
      <c r="AM280" s="104"/>
      <c r="AN280" s="104"/>
      <c r="AO280" s="104"/>
      <c r="AP280" s="104"/>
      <c r="AQ280" s="103"/>
      <c r="AV280" s="103"/>
      <c r="AW280" s="104"/>
      <c r="AX280" s="104"/>
      <c r="AY280" s="104"/>
      <c r="AZ280" s="104"/>
      <c r="BA280" s="104"/>
      <c r="BB280" s="104"/>
      <c r="BC280" s="104"/>
      <c r="BD280" s="104"/>
      <c r="BE280" s="104"/>
      <c r="BF280" s="104"/>
      <c r="BG280" s="104"/>
      <c r="BH280" s="104"/>
      <c r="BI280" s="104"/>
      <c r="BO280" s="103"/>
      <c r="BP280" s="104"/>
      <c r="BQ280" s="104"/>
      <c r="BR280" s="104"/>
      <c r="BS280" s="104"/>
      <c r="BT280" s="104"/>
      <c r="BU280" s="104"/>
      <c r="BV280" s="104"/>
      <c r="BW280" s="104"/>
      <c r="BX280" s="104"/>
      <c r="BY280" s="104"/>
      <c r="BZ280" s="104"/>
      <c r="CA280" s="104"/>
      <c r="CB280" s="104"/>
      <c r="CH280" s="103"/>
      <c r="CI280" s="104"/>
      <c r="CJ280" s="104"/>
      <c r="CK280" s="104"/>
      <c r="CL280" s="104"/>
      <c r="CM280" s="104"/>
      <c r="CN280" s="104"/>
      <c r="CO280" s="104"/>
      <c r="CP280" s="104"/>
      <c r="CQ280" s="104"/>
      <c r="CR280" s="104"/>
      <c r="CS280" s="104"/>
      <c r="CT280" s="104"/>
      <c r="CU280" s="104"/>
      <c r="DA280" s="103"/>
      <c r="DB280" s="104"/>
      <c r="DC280" s="104"/>
      <c r="DD280" s="104"/>
      <c r="DE280" s="104"/>
      <c r="DF280" s="104"/>
      <c r="DG280" s="104"/>
      <c r="DH280" s="104"/>
      <c r="DI280" s="104"/>
      <c r="DJ280" s="104"/>
      <c r="DK280" s="104"/>
      <c r="DL280" s="104"/>
      <c r="DM280" s="104"/>
      <c r="DN280" s="104"/>
    </row>
    <row r="281" spans="1:118" hidden="1" outlineLevel="1">
      <c r="A281" s="370" t="str">
        <f>A280</f>
        <v>[ESO Affiliate or Related Undertaking that do not trade / transact with the ESO 6]</v>
      </c>
      <c r="B281" s="103" t="s">
        <v>647</v>
      </c>
      <c r="C281" s="103"/>
      <c r="D281" s="103"/>
      <c r="E281" s="103"/>
      <c r="F281" s="103"/>
      <c r="G281" s="103"/>
      <c r="H281" s="103"/>
      <c r="I281" s="103"/>
      <c r="J281" s="99" t="s">
        <v>238</v>
      </c>
      <c r="K281" s="359"/>
      <c r="L281" s="360"/>
      <c r="M281" s="360"/>
      <c r="N281" s="360"/>
      <c r="O281" s="360"/>
      <c r="P281" s="103"/>
      <c r="Q281" s="103"/>
      <c r="R281" s="103"/>
      <c r="S281" s="103"/>
      <c r="T281" s="103"/>
      <c r="U281" s="103"/>
      <c r="V281" s="103"/>
      <c r="W281" s="103"/>
      <c r="X281" s="103"/>
      <c r="Y281" s="103"/>
      <c r="Z281" s="103"/>
      <c r="AA281" s="103"/>
      <c r="AB281" s="103"/>
      <c r="AC281" s="103"/>
      <c r="AD281" s="104"/>
      <c r="AE281" s="104"/>
      <c r="AF281" s="104"/>
      <c r="AG281" s="104"/>
      <c r="AH281" s="104"/>
      <c r="AI281" s="104"/>
      <c r="AJ281" s="104"/>
      <c r="AK281" s="104"/>
      <c r="AL281" s="104"/>
      <c r="AM281" s="104"/>
      <c r="AN281" s="104"/>
      <c r="AO281" s="104"/>
      <c r="AP281" s="104"/>
      <c r="AQ281" s="103"/>
      <c r="AV281" s="103"/>
      <c r="AW281" s="104"/>
      <c r="AX281" s="104"/>
      <c r="AY281" s="104"/>
      <c r="AZ281" s="104"/>
      <c r="BA281" s="104"/>
      <c r="BB281" s="104"/>
      <c r="BC281" s="104"/>
      <c r="BD281" s="104"/>
      <c r="BE281" s="104"/>
      <c r="BF281" s="104"/>
      <c r="BG281" s="104"/>
      <c r="BH281" s="104"/>
      <c r="BI281" s="104"/>
      <c r="BO281" s="103"/>
      <c r="BP281" s="104"/>
      <c r="BQ281" s="104"/>
      <c r="BR281" s="104"/>
      <c r="BS281" s="104"/>
      <c r="BT281" s="104"/>
      <c r="BU281" s="104"/>
      <c r="BV281" s="104"/>
      <c r="BW281" s="104"/>
      <c r="BX281" s="104"/>
      <c r="BY281" s="104"/>
      <c r="BZ281" s="104"/>
      <c r="CA281" s="104"/>
      <c r="CB281" s="104"/>
      <c r="CH281" s="103"/>
      <c r="CI281" s="104"/>
      <c r="CJ281" s="104"/>
      <c r="CK281" s="104"/>
      <c r="CL281" s="104"/>
      <c r="CM281" s="104"/>
      <c r="CN281" s="104"/>
      <c r="CO281" s="104"/>
      <c r="CP281" s="104"/>
      <c r="CQ281" s="104"/>
      <c r="CR281" s="104"/>
      <c r="CS281" s="104"/>
      <c r="CT281" s="104"/>
      <c r="CU281" s="104"/>
      <c r="DA281" s="103"/>
      <c r="DB281" s="104"/>
      <c r="DC281" s="104"/>
      <c r="DD281" s="104"/>
      <c r="DE281" s="104"/>
      <c r="DF281" s="104"/>
      <c r="DG281" s="104"/>
      <c r="DH281" s="104"/>
      <c r="DI281" s="104"/>
      <c r="DJ281" s="104"/>
      <c r="DK281" s="104"/>
      <c r="DL281" s="104"/>
      <c r="DM281" s="104"/>
      <c r="DN281" s="104"/>
    </row>
    <row r="282" spans="1:118" hidden="1" outlineLevel="1">
      <c r="A282" s="370" t="str">
        <f>A280</f>
        <v>[ESO Affiliate or Related Undertaking that do not trade / transact with the ESO 6]</v>
      </c>
      <c r="B282" s="103" t="s">
        <v>665</v>
      </c>
      <c r="C282" s="103"/>
      <c r="D282" s="103"/>
      <c r="E282" s="103"/>
      <c r="F282" s="103"/>
      <c r="G282" s="103"/>
      <c r="H282" s="103"/>
      <c r="I282" s="103"/>
      <c r="J282" s="99" t="s">
        <v>226</v>
      </c>
      <c r="K282" s="367">
        <f t="shared" ref="K282:O282" si="122">IFERROR(K281/K280,0)</f>
        <v>0</v>
      </c>
      <c r="L282" s="368">
        <f t="shared" si="122"/>
        <v>0</v>
      </c>
      <c r="M282" s="368">
        <f t="shared" si="122"/>
        <v>0</v>
      </c>
      <c r="N282" s="368">
        <f t="shared" si="122"/>
        <v>0</v>
      </c>
      <c r="O282" s="368">
        <f t="shared" si="122"/>
        <v>0</v>
      </c>
      <c r="P282" s="103"/>
      <c r="Q282" s="103"/>
      <c r="R282" s="103"/>
      <c r="S282" s="103"/>
      <c r="T282" s="103"/>
      <c r="U282" s="103"/>
      <c r="V282" s="103"/>
      <c r="W282" s="103"/>
      <c r="X282" s="103"/>
      <c r="Y282" s="103"/>
      <c r="Z282" s="103"/>
      <c r="AA282" s="103"/>
      <c r="AB282" s="103"/>
      <c r="AC282" s="103"/>
      <c r="AD282" s="104"/>
      <c r="AE282" s="104"/>
      <c r="AF282" s="104"/>
      <c r="AG282" s="104"/>
      <c r="AH282" s="104"/>
      <c r="AI282" s="104"/>
      <c r="AJ282" s="104"/>
      <c r="AK282" s="104"/>
      <c r="AL282" s="104"/>
      <c r="AM282" s="104"/>
      <c r="AN282" s="104"/>
      <c r="AO282" s="104"/>
      <c r="AP282" s="104"/>
      <c r="AQ282" s="103"/>
      <c r="AV282" s="103"/>
      <c r="AW282" s="104"/>
      <c r="AX282" s="104"/>
      <c r="AY282" s="104"/>
      <c r="AZ282" s="104"/>
      <c r="BA282" s="104"/>
      <c r="BB282" s="104"/>
      <c r="BC282" s="104"/>
      <c r="BD282" s="104"/>
      <c r="BE282" s="104"/>
      <c r="BF282" s="104"/>
      <c r="BG282" s="104"/>
      <c r="BH282" s="104"/>
      <c r="BI282" s="104"/>
      <c r="BO282" s="103"/>
      <c r="BP282" s="104"/>
      <c r="BQ282" s="104"/>
      <c r="BR282" s="104"/>
      <c r="BS282" s="104"/>
      <c r="BT282" s="104"/>
      <c r="BU282" s="104"/>
      <c r="BV282" s="104"/>
      <c r="BW282" s="104"/>
      <c r="BX282" s="104"/>
      <c r="BY282" s="104"/>
      <c r="BZ282" s="104"/>
      <c r="CA282" s="104"/>
      <c r="CB282" s="104"/>
      <c r="CH282" s="103"/>
      <c r="CI282" s="104"/>
      <c r="CJ282" s="104"/>
      <c r="CK282" s="104"/>
      <c r="CL282" s="104"/>
      <c r="CM282" s="104"/>
      <c r="CN282" s="104"/>
      <c r="CO282" s="104"/>
      <c r="CP282" s="104"/>
      <c r="CQ282" s="104"/>
      <c r="CR282" s="104"/>
      <c r="CS282" s="104"/>
      <c r="CT282" s="104"/>
      <c r="CU282" s="104"/>
      <c r="DA282" s="103"/>
      <c r="DB282" s="104"/>
      <c r="DC282" s="104"/>
      <c r="DD282" s="104"/>
      <c r="DE282" s="104"/>
      <c r="DF282" s="104"/>
      <c r="DG282" s="104"/>
      <c r="DH282" s="104"/>
      <c r="DI282" s="104"/>
      <c r="DJ282" s="104"/>
      <c r="DK282" s="104"/>
      <c r="DL282" s="104"/>
      <c r="DM282" s="104"/>
      <c r="DN282" s="104"/>
    </row>
    <row r="283" spans="1:118" hidden="1" outlineLevel="1">
      <c r="A283" s="103" t="s">
        <v>673</v>
      </c>
      <c r="B283" s="103" t="s">
        <v>664</v>
      </c>
      <c r="C283" s="103"/>
      <c r="D283" s="103"/>
      <c r="E283" s="103"/>
      <c r="F283" s="103"/>
      <c r="G283" s="103"/>
      <c r="H283" s="103"/>
      <c r="I283" s="103"/>
      <c r="J283" s="99" t="s">
        <v>238</v>
      </c>
      <c r="K283" s="359"/>
      <c r="L283" s="360"/>
      <c r="M283" s="360"/>
      <c r="N283" s="360"/>
      <c r="O283" s="360"/>
      <c r="P283" s="103"/>
      <c r="Q283" s="103"/>
      <c r="R283" s="103"/>
      <c r="S283" s="103"/>
      <c r="T283" s="103"/>
      <c r="U283" s="103"/>
      <c r="V283" s="103"/>
      <c r="W283" s="103"/>
      <c r="X283" s="103"/>
      <c r="Y283" s="103"/>
      <c r="Z283" s="103"/>
      <c r="AA283" s="103"/>
      <c r="AB283" s="103"/>
      <c r="AC283" s="103"/>
      <c r="AD283" s="104"/>
      <c r="AE283" s="104"/>
      <c r="AF283" s="104"/>
      <c r="AG283" s="104"/>
      <c r="AH283" s="104"/>
      <c r="AI283" s="104"/>
      <c r="AJ283" s="104"/>
      <c r="AK283" s="104"/>
      <c r="AL283" s="104"/>
      <c r="AM283" s="104"/>
      <c r="AN283" s="104"/>
      <c r="AO283" s="104"/>
      <c r="AP283" s="104"/>
      <c r="AQ283" s="103"/>
      <c r="AV283" s="103"/>
      <c r="AW283" s="104"/>
      <c r="AX283" s="104"/>
      <c r="AY283" s="104"/>
      <c r="AZ283" s="104"/>
      <c r="BA283" s="104"/>
      <c r="BB283" s="104"/>
      <c r="BC283" s="104"/>
      <c r="BD283" s="104"/>
      <c r="BE283" s="104"/>
      <c r="BF283" s="104"/>
      <c r="BG283" s="104"/>
      <c r="BH283" s="104"/>
      <c r="BI283" s="104"/>
      <c r="BO283" s="103"/>
      <c r="BP283" s="104"/>
      <c r="BQ283" s="104"/>
      <c r="BR283" s="104"/>
      <c r="BS283" s="104"/>
      <c r="BT283" s="104"/>
      <c r="BU283" s="104"/>
      <c r="BV283" s="104"/>
      <c r="BW283" s="104"/>
      <c r="BX283" s="104"/>
      <c r="BY283" s="104"/>
      <c r="BZ283" s="104"/>
      <c r="CA283" s="104"/>
      <c r="CB283" s="104"/>
      <c r="CH283" s="103"/>
      <c r="CI283" s="104"/>
      <c r="CJ283" s="104"/>
      <c r="CK283" s="104"/>
      <c r="CL283" s="104"/>
      <c r="CM283" s="104"/>
      <c r="CN283" s="104"/>
      <c r="CO283" s="104"/>
      <c r="CP283" s="104"/>
      <c r="CQ283" s="104"/>
      <c r="CR283" s="104"/>
      <c r="CS283" s="104"/>
      <c r="CT283" s="104"/>
      <c r="CU283" s="104"/>
      <c r="DA283" s="103"/>
      <c r="DB283" s="104"/>
      <c r="DC283" s="104"/>
      <c r="DD283" s="104"/>
      <c r="DE283" s="104"/>
      <c r="DF283" s="104"/>
      <c r="DG283" s="104"/>
      <c r="DH283" s="104"/>
      <c r="DI283" s="104"/>
      <c r="DJ283" s="104"/>
      <c r="DK283" s="104"/>
      <c r="DL283" s="104"/>
      <c r="DM283" s="104"/>
      <c r="DN283" s="104"/>
    </row>
    <row r="284" spans="1:118" hidden="1" outlineLevel="1">
      <c r="A284" s="103" t="s">
        <v>673</v>
      </c>
      <c r="B284" s="103" t="s">
        <v>647</v>
      </c>
      <c r="C284" s="103"/>
      <c r="D284" s="103"/>
      <c r="E284" s="103"/>
      <c r="F284" s="103"/>
      <c r="G284" s="103"/>
      <c r="H284" s="103"/>
      <c r="I284" s="103"/>
      <c r="J284" s="99" t="s">
        <v>238</v>
      </c>
      <c r="K284" s="359"/>
      <c r="L284" s="360"/>
      <c r="M284" s="360"/>
      <c r="N284" s="360"/>
      <c r="O284" s="360"/>
      <c r="P284" s="103"/>
      <c r="Q284" s="103"/>
      <c r="R284" s="103"/>
      <c r="S284" s="103"/>
      <c r="T284" s="103"/>
      <c r="U284" s="103"/>
      <c r="V284" s="103"/>
      <c r="W284" s="103"/>
      <c r="X284" s="103"/>
      <c r="Y284" s="103"/>
      <c r="Z284" s="103"/>
      <c r="AA284" s="103"/>
      <c r="AB284" s="103"/>
      <c r="AC284" s="103"/>
      <c r="AD284" s="104"/>
      <c r="AE284" s="104"/>
      <c r="AF284" s="104"/>
      <c r="AG284" s="104"/>
      <c r="AH284" s="104"/>
      <c r="AI284" s="104"/>
      <c r="AJ284" s="104"/>
      <c r="AK284" s="104"/>
      <c r="AL284" s="104"/>
      <c r="AM284" s="104"/>
      <c r="AN284" s="104"/>
      <c r="AO284" s="104"/>
      <c r="AP284" s="104"/>
      <c r="AQ284" s="103"/>
      <c r="AV284" s="103"/>
      <c r="AW284" s="104"/>
      <c r="AX284" s="104"/>
      <c r="AY284" s="104"/>
      <c r="AZ284" s="104"/>
      <c r="BA284" s="104"/>
      <c r="BB284" s="104"/>
      <c r="BC284" s="104"/>
      <c r="BD284" s="104"/>
      <c r="BE284" s="104"/>
      <c r="BF284" s="104"/>
      <c r="BG284" s="104"/>
      <c r="BH284" s="104"/>
      <c r="BI284" s="104"/>
      <c r="BO284" s="103"/>
      <c r="BP284" s="104"/>
      <c r="BQ284" s="104"/>
      <c r="BR284" s="104"/>
      <c r="BS284" s="104"/>
      <c r="BT284" s="104"/>
      <c r="BU284" s="104"/>
      <c r="BV284" s="104"/>
      <c r="BW284" s="104"/>
      <c r="BX284" s="104"/>
      <c r="BY284" s="104"/>
      <c r="BZ284" s="104"/>
      <c r="CA284" s="104"/>
      <c r="CB284" s="104"/>
      <c r="CH284" s="103"/>
      <c r="CI284" s="104"/>
      <c r="CJ284" s="104"/>
      <c r="CK284" s="104"/>
      <c r="CL284" s="104"/>
      <c r="CM284" s="104"/>
      <c r="CN284" s="104"/>
      <c r="CO284" s="104"/>
      <c r="CP284" s="104"/>
      <c r="CQ284" s="104"/>
      <c r="CR284" s="104"/>
      <c r="CS284" s="104"/>
      <c r="CT284" s="104"/>
      <c r="CU284" s="104"/>
      <c r="DA284" s="103"/>
      <c r="DB284" s="104"/>
      <c r="DC284" s="104"/>
      <c r="DD284" s="104"/>
      <c r="DE284" s="104"/>
      <c r="DF284" s="104"/>
      <c r="DG284" s="104"/>
      <c r="DH284" s="104"/>
      <c r="DI284" s="104"/>
      <c r="DJ284" s="104"/>
      <c r="DK284" s="104"/>
      <c r="DL284" s="104"/>
      <c r="DM284" s="104"/>
      <c r="DN284" s="104"/>
    </row>
    <row r="285" spans="1:118" hidden="1" outlineLevel="1">
      <c r="A285" s="103" t="s">
        <v>673</v>
      </c>
      <c r="B285" s="103" t="s">
        <v>665</v>
      </c>
      <c r="C285" s="103"/>
      <c r="D285" s="103"/>
      <c r="E285" s="103"/>
      <c r="F285" s="103"/>
      <c r="G285" s="103"/>
      <c r="H285" s="103"/>
      <c r="I285" s="103"/>
      <c r="J285" s="99" t="s">
        <v>226</v>
      </c>
      <c r="K285" s="367">
        <f t="shared" ref="K285:O285" si="123">IFERROR(K284/K283,0)</f>
        <v>0</v>
      </c>
      <c r="L285" s="368">
        <f t="shared" si="123"/>
        <v>0</v>
      </c>
      <c r="M285" s="368">
        <f t="shared" si="123"/>
        <v>0</v>
      </c>
      <c r="N285" s="368">
        <f t="shared" si="123"/>
        <v>0</v>
      </c>
      <c r="O285" s="368">
        <f t="shared" si="123"/>
        <v>0</v>
      </c>
      <c r="P285" s="103"/>
      <c r="Q285" s="103"/>
      <c r="R285" s="103"/>
      <c r="S285" s="103"/>
      <c r="T285" s="103"/>
      <c r="U285" s="103"/>
      <c r="V285" s="103"/>
      <c r="W285" s="103"/>
      <c r="X285" s="103"/>
      <c r="Y285" s="103"/>
      <c r="Z285" s="103"/>
      <c r="AA285" s="103"/>
      <c r="AB285" s="103"/>
      <c r="AC285" s="103"/>
      <c r="AD285" s="104"/>
      <c r="AE285" s="104"/>
      <c r="AF285" s="104"/>
      <c r="AG285" s="104"/>
      <c r="AH285" s="104"/>
      <c r="AI285" s="104"/>
      <c r="AJ285" s="104"/>
      <c r="AK285" s="104"/>
      <c r="AL285" s="104"/>
      <c r="AM285" s="104"/>
      <c r="AN285" s="104"/>
      <c r="AO285" s="104"/>
      <c r="AP285" s="104"/>
      <c r="AQ285" s="103"/>
      <c r="AV285" s="103"/>
      <c r="AW285" s="104"/>
      <c r="AX285" s="104"/>
      <c r="AY285" s="104"/>
      <c r="AZ285" s="104"/>
      <c r="BA285" s="104"/>
      <c r="BB285" s="104"/>
      <c r="BC285" s="104"/>
      <c r="BD285" s="104"/>
      <c r="BE285" s="104"/>
      <c r="BF285" s="104"/>
      <c r="BG285" s="104"/>
      <c r="BH285" s="104"/>
      <c r="BI285" s="104"/>
      <c r="BO285" s="103"/>
      <c r="BP285" s="104"/>
      <c r="BQ285" s="104"/>
      <c r="BR285" s="104"/>
      <c r="BS285" s="104"/>
      <c r="BT285" s="104"/>
      <c r="BU285" s="104"/>
      <c r="BV285" s="104"/>
      <c r="BW285" s="104"/>
      <c r="BX285" s="104"/>
      <c r="BY285" s="104"/>
      <c r="BZ285" s="104"/>
      <c r="CA285" s="104"/>
      <c r="CB285" s="104"/>
      <c r="CH285" s="103"/>
      <c r="CI285" s="104"/>
      <c r="CJ285" s="104"/>
      <c r="CK285" s="104"/>
      <c r="CL285" s="104"/>
      <c r="CM285" s="104"/>
      <c r="CN285" s="104"/>
      <c r="CO285" s="104"/>
      <c r="CP285" s="104"/>
      <c r="CQ285" s="104"/>
      <c r="CR285" s="104"/>
      <c r="CS285" s="104"/>
      <c r="CT285" s="104"/>
      <c r="CU285" s="104"/>
      <c r="DA285" s="103"/>
      <c r="DB285" s="104"/>
      <c r="DC285" s="104"/>
      <c r="DD285" s="104"/>
      <c r="DE285" s="104"/>
      <c r="DF285" s="104"/>
      <c r="DG285" s="104"/>
      <c r="DH285" s="104"/>
      <c r="DI285" s="104"/>
      <c r="DJ285" s="104"/>
      <c r="DK285" s="104"/>
      <c r="DL285" s="104"/>
      <c r="DM285" s="104"/>
      <c r="DN285" s="104"/>
    </row>
    <row r="286" spans="1:118" hidden="1" outlineLevel="1">
      <c r="A286" s="103" t="s">
        <v>674</v>
      </c>
      <c r="B286" s="103"/>
      <c r="C286" s="103"/>
      <c r="D286" s="103"/>
      <c r="E286" s="103"/>
      <c r="F286" s="103"/>
      <c r="G286" s="103"/>
      <c r="H286" s="103"/>
      <c r="I286" s="103"/>
      <c r="J286" s="99"/>
      <c r="K286" s="371">
        <f t="shared" ref="K286:O286" si="124">IF(K261&gt;0,IF(K283&gt;=0.75*SUM(K261,K265,K268,K271,K274,K277,K280,K283),"Allowed", "Disallowed"),0)</f>
        <v>0</v>
      </c>
      <c r="L286" s="371">
        <f t="shared" si="124"/>
        <v>0</v>
      </c>
      <c r="M286" s="371">
        <f t="shared" si="124"/>
        <v>0</v>
      </c>
      <c r="N286" s="371">
        <f t="shared" si="124"/>
        <v>0</v>
      </c>
      <c r="O286" s="371">
        <f t="shared" si="124"/>
        <v>0</v>
      </c>
      <c r="P286" s="103"/>
      <c r="Q286" s="103"/>
      <c r="R286" s="103"/>
      <c r="S286" s="103"/>
      <c r="T286" s="103"/>
      <c r="U286" s="103"/>
      <c r="V286" s="103"/>
      <c r="W286" s="103"/>
      <c r="X286" s="103"/>
      <c r="Y286" s="103"/>
      <c r="Z286" s="103"/>
      <c r="AA286" s="103"/>
      <c r="AB286" s="103"/>
      <c r="AC286" s="103"/>
      <c r="AD286" s="104"/>
      <c r="AE286" s="104"/>
      <c r="AF286" s="104"/>
      <c r="AG286" s="104"/>
      <c r="AH286" s="104"/>
      <c r="AI286" s="104"/>
      <c r="AJ286" s="104"/>
      <c r="AK286" s="104"/>
      <c r="AL286" s="104"/>
      <c r="AM286" s="104"/>
      <c r="AN286" s="104"/>
      <c r="AO286" s="104"/>
      <c r="AP286" s="104"/>
      <c r="AQ286" s="103"/>
      <c r="AV286" s="103"/>
      <c r="AW286" s="104"/>
      <c r="AX286" s="104"/>
      <c r="AY286" s="104"/>
      <c r="AZ286" s="104"/>
      <c r="BA286" s="104"/>
      <c r="BB286" s="104"/>
      <c r="BC286" s="104"/>
      <c r="BD286" s="104"/>
      <c r="BE286" s="104"/>
      <c r="BF286" s="104"/>
      <c r="BG286" s="104"/>
      <c r="BH286" s="104"/>
      <c r="BI286" s="104"/>
      <c r="BO286" s="103"/>
      <c r="BP286" s="104"/>
      <c r="BQ286" s="104"/>
      <c r="BR286" s="104"/>
      <c r="BS286" s="104"/>
      <c r="BT286" s="104"/>
      <c r="BU286" s="104"/>
      <c r="BV286" s="104"/>
      <c r="BW286" s="104"/>
      <c r="BX286" s="104"/>
      <c r="BY286" s="104"/>
      <c r="BZ286" s="104"/>
      <c r="CA286" s="104"/>
      <c r="CB286" s="104"/>
      <c r="CH286" s="103"/>
      <c r="CI286" s="104"/>
      <c r="CJ286" s="104"/>
      <c r="CK286" s="104"/>
      <c r="CL286" s="104"/>
      <c r="CM286" s="104"/>
      <c r="CN286" s="104"/>
      <c r="CO286" s="104"/>
      <c r="CP286" s="104"/>
      <c r="CQ286" s="104"/>
      <c r="CR286" s="104"/>
      <c r="CS286" s="104"/>
      <c r="CT286" s="104"/>
      <c r="CU286" s="104"/>
      <c r="DA286" s="103"/>
      <c r="DB286" s="104"/>
      <c r="DC286" s="104"/>
      <c r="DD286" s="104"/>
      <c r="DE286" s="104"/>
      <c r="DF286" s="104"/>
      <c r="DG286" s="104"/>
      <c r="DH286" s="104"/>
      <c r="DI286" s="104"/>
      <c r="DJ286" s="104"/>
      <c r="DK286" s="104"/>
      <c r="DL286" s="104"/>
      <c r="DM286" s="104"/>
      <c r="DN286" s="104"/>
    </row>
    <row r="287" spans="1:118" collapsed="1">
      <c r="A287" s="103"/>
      <c r="B287" s="103"/>
      <c r="C287" s="103"/>
      <c r="D287" s="103"/>
      <c r="E287" s="103"/>
      <c r="F287" s="103"/>
      <c r="G287" s="103"/>
      <c r="H287" s="103"/>
      <c r="I287" s="103"/>
      <c r="J287" s="99"/>
      <c r="K287" s="104"/>
      <c r="L287" s="104"/>
      <c r="M287" s="104"/>
      <c r="N287" s="104"/>
      <c r="O287" s="104"/>
      <c r="P287" s="103"/>
      <c r="Q287" s="103"/>
      <c r="R287" s="103"/>
      <c r="S287" s="103"/>
      <c r="T287" s="103"/>
      <c r="U287" s="103"/>
      <c r="V287" s="103"/>
      <c r="W287" s="103"/>
      <c r="X287" s="103"/>
      <c r="Y287" s="103"/>
      <c r="Z287" s="103"/>
      <c r="AA287" s="103"/>
      <c r="AB287" s="103"/>
      <c r="AQ287" s="103"/>
    </row>
    <row r="288" spans="1:118" hidden="1" outlineLevel="1">
      <c r="A288" s="372" t="str">
        <f>A26</f>
        <v>[Related Party 10]</v>
      </c>
      <c r="B288" s="103"/>
      <c r="C288" s="103"/>
      <c r="D288" s="103"/>
      <c r="E288" s="103"/>
      <c r="F288" s="103"/>
      <c r="G288" s="103"/>
      <c r="H288" s="103"/>
      <c r="I288" s="103"/>
      <c r="J288" s="99"/>
      <c r="K288" s="104"/>
      <c r="L288" s="104"/>
      <c r="M288" s="104"/>
      <c r="N288" s="104"/>
      <c r="O288" s="104"/>
      <c r="P288" s="103"/>
      <c r="Q288" s="103"/>
      <c r="R288" s="103"/>
      <c r="S288" s="103"/>
      <c r="T288" s="103"/>
      <c r="U288" s="103"/>
      <c r="V288" s="103"/>
      <c r="W288" s="103"/>
      <c r="X288" s="103"/>
      <c r="Y288" s="103"/>
      <c r="Z288" s="103"/>
      <c r="AA288" s="103"/>
      <c r="AB288" s="103"/>
      <c r="AQ288" s="103"/>
    </row>
    <row r="289" spans="1:43" hidden="1" outlineLevel="1">
      <c r="A289" s="103" t="s">
        <v>663</v>
      </c>
      <c r="B289" s="103" t="s">
        <v>664</v>
      </c>
      <c r="C289" s="103"/>
      <c r="D289" s="103"/>
      <c r="E289" s="103"/>
      <c r="F289" s="103"/>
      <c r="G289" s="103"/>
      <c r="H289" s="103"/>
      <c r="I289" s="103"/>
      <c r="J289" s="99" t="s">
        <v>238</v>
      </c>
      <c r="K289" s="359"/>
      <c r="L289" s="360"/>
      <c r="M289" s="360"/>
      <c r="N289" s="360"/>
      <c r="O289" s="360"/>
      <c r="P289" s="103"/>
      <c r="Q289" s="103"/>
      <c r="R289" s="103"/>
      <c r="S289" s="103"/>
      <c r="T289" s="103"/>
      <c r="U289" s="103"/>
      <c r="V289" s="103"/>
      <c r="W289" s="103"/>
      <c r="X289" s="103"/>
      <c r="Y289" s="103"/>
      <c r="Z289" s="103"/>
      <c r="AA289" s="103"/>
      <c r="AB289" s="103"/>
      <c r="AQ289" s="103"/>
    </row>
    <row r="290" spans="1:43" hidden="1" outlineLevel="1">
      <c r="A290" s="103" t="s">
        <v>663</v>
      </c>
      <c r="B290" s="103" t="s">
        <v>647</v>
      </c>
      <c r="C290" s="103"/>
      <c r="D290" s="103"/>
      <c r="E290" s="103"/>
      <c r="F290" s="103"/>
      <c r="G290" s="103"/>
      <c r="H290" s="103"/>
      <c r="I290" s="103"/>
      <c r="J290" s="99" t="s">
        <v>238</v>
      </c>
      <c r="K290" s="359"/>
      <c r="L290" s="360"/>
      <c r="M290" s="360"/>
      <c r="N290" s="360"/>
      <c r="O290" s="360"/>
      <c r="P290" s="103"/>
      <c r="Q290" s="103"/>
      <c r="R290" s="103"/>
      <c r="S290" s="103"/>
      <c r="T290" s="103"/>
      <c r="U290" s="103"/>
      <c r="V290" s="103"/>
      <c r="W290" s="103"/>
      <c r="X290" s="103"/>
      <c r="Y290" s="103"/>
      <c r="Z290" s="103"/>
      <c r="AA290" s="103"/>
      <c r="AB290" s="103"/>
      <c r="AQ290" s="103"/>
    </row>
    <row r="291" spans="1:43" hidden="1" outlineLevel="1">
      <c r="A291" s="103" t="s">
        <v>663</v>
      </c>
      <c r="B291" s="103" t="s">
        <v>665</v>
      </c>
      <c r="C291" s="103"/>
      <c r="D291" s="103"/>
      <c r="E291" s="103"/>
      <c r="F291" s="103"/>
      <c r="G291" s="103"/>
      <c r="H291" s="103"/>
      <c r="I291" s="103"/>
      <c r="J291" s="99" t="s">
        <v>226</v>
      </c>
      <c r="K291" s="367">
        <f t="shared" ref="K291:O291" si="125">IFERROR(K290/K289,0)</f>
        <v>0</v>
      </c>
      <c r="L291" s="368">
        <f t="shared" si="125"/>
        <v>0</v>
      </c>
      <c r="M291" s="368">
        <f t="shared" si="125"/>
        <v>0</v>
      </c>
      <c r="N291" s="368">
        <f t="shared" si="125"/>
        <v>0</v>
      </c>
      <c r="O291" s="368">
        <f t="shared" si="125"/>
        <v>0</v>
      </c>
      <c r="P291" s="103"/>
      <c r="Q291" s="103"/>
      <c r="R291" s="103"/>
      <c r="S291" s="103"/>
      <c r="T291" s="103"/>
      <c r="U291" s="103"/>
      <c r="V291" s="103"/>
      <c r="W291" s="103"/>
      <c r="X291" s="103"/>
      <c r="Y291" s="103"/>
      <c r="Z291" s="103"/>
      <c r="AA291" s="103"/>
      <c r="AB291" s="103"/>
      <c r="AQ291" s="103"/>
    </row>
    <row r="292" spans="1:43" hidden="1" outlineLevel="1">
      <c r="A292" s="103" t="s">
        <v>666</v>
      </c>
      <c r="B292" s="103" t="s">
        <v>647</v>
      </c>
      <c r="C292" s="103"/>
      <c r="D292" s="103"/>
      <c r="E292" s="103"/>
      <c r="F292" s="103"/>
      <c r="G292" s="103"/>
      <c r="H292" s="103"/>
      <c r="I292" s="103"/>
      <c r="J292" s="99" t="s">
        <v>238</v>
      </c>
      <c r="K292" s="359"/>
      <c r="L292" s="360"/>
      <c r="M292" s="360"/>
      <c r="N292" s="360"/>
      <c r="O292" s="360"/>
      <c r="P292" s="103"/>
      <c r="Q292" s="103"/>
      <c r="R292" s="103"/>
      <c r="S292" s="103"/>
      <c r="T292" s="103"/>
      <c r="U292" s="103"/>
      <c r="V292" s="103"/>
      <c r="W292" s="103"/>
      <c r="X292" s="103"/>
      <c r="Y292" s="103"/>
      <c r="Z292" s="103"/>
      <c r="AA292" s="103"/>
      <c r="AB292" s="103"/>
      <c r="AQ292" s="103"/>
    </row>
    <row r="293" spans="1:43" hidden="1" outlineLevel="1">
      <c r="A293" s="369" t="s">
        <v>675</v>
      </c>
      <c r="B293" s="103" t="s">
        <v>664</v>
      </c>
      <c r="C293" s="103"/>
      <c r="D293" s="103"/>
      <c r="E293" s="103"/>
      <c r="F293" s="103"/>
      <c r="G293" s="103"/>
      <c r="H293" s="103"/>
      <c r="I293" s="103"/>
      <c r="J293" s="99" t="s">
        <v>238</v>
      </c>
      <c r="K293" s="359"/>
      <c r="L293" s="360"/>
      <c r="M293" s="360"/>
      <c r="N293" s="360"/>
      <c r="O293" s="360"/>
      <c r="P293" s="103"/>
      <c r="Q293" s="103"/>
      <c r="R293" s="103"/>
      <c r="S293" s="103"/>
      <c r="T293" s="103"/>
      <c r="U293" s="103"/>
      <c r="V293" s="103"/>
      <c r="W293" s="103"/>
      <c r="X293" s="103"/>
      <c r="Y293" s="103"/>
      <c r="Z293" s="103"/>
      <c r="AA293" s="103"/>
      <c r="AB293" s="103"/>
      <c r="AQ293" s="103"/>
    </row>
    <row r="294" spans="1:43" hidden="1" outlineLevel="1">
      <c r="A294" s="370" t="str">
        <f>A293</f>
        <v>[ESO Affiliate or Related Undertaking that do not trade / transact with the ESO 1]</v>
      </c>
      <c r="B294" s="103" t="s">
        <v>647</v>
      </c>
      <c r="C294" s="103"/>
      <c r="D294" s="103"/>
      <c r="E294" s="103"/>
      <c r="F294" s="103"/>
      <c r="G294" s="103"/>
      <c r="H294" s="103"/>
      <c r="I294" s="103"/>
      <c r="J294" s="99" t="s">
        <v>238</v>
      </c>
      <c r="K294" s="359"/>
      <c r="L294" s="360"/>
      <c r="M294" s="360"/>
      <c r="N294" s="360"/>
      <c r="O294" s="360"/>
      <c r="P294" s="103"/>
      <c r="Q294" s="103"/>
      <c r="R294" s="103"/>
      <c r="S294" s="103"/>
      <c r="T294" s="103"/>
      <c r="U294" s="103"/>
      <c r="V294" s="103"/>
      <c r="W294" s="103"/>
      <c r="X294" s="103"/>
      <c r="Y294" s="103"/>
      <c r="Z294" s="103"/>
      <c r="AA294" s="103"/>
      <c r="AB294" s="103"/>
      <c r="AQ294" s="103"/>
    </row>
    <row r="295" spans="1:43" hidden="1" outlineLevel="1">
      <c r="A295" s="370" t="str">
        <f>A293</f>
        <v>[ESO Affiliate or Related Undertaking that do not trade / transact with the ESO 1]</v>
      </c>
      <c r="B295" s="103" t="s">
        <v>665</v>
      </c>
      <c r="C295" s="103"/>
      <c r="D295" s="103"/>
      <c r="E295" s="103"/>
      <c r="F295" s="103"/>
      <c r="G295" s="103"/>
      <c r="H295" s="103"/>
      <c r="I295" s="103"/>
      <c r="J295" s="99" t="s">
        <v>226</v>
      </c>
      <c r="K295" s="367">
        <f t="shared" ref="K295:O295" si="126">IFERROR(K294/K293,0)</f>
        <v>0</v>
      </c>
      <c r="L295" s="368">
        <f t="shared" si="126"/>
        <v>0</v>
      </c>
      <c r="M295" s="368">
        <f t="shared" si="126"/>
        <v>0</v>
      </c>
      <c r="N295" s="368">
        <f t="shared" si="126"/>
        <v>0</v>
      </c>
      <c r="O295" s="368">
        <f t="shared" si="126"/>
        <v>0</v>
      </c>
      <c r="P295" s="103"/>
      <c r="Q295" s="103"/>
      <c r="R295" s="103"/>
      <c r="S295" s="103"/>
      <c r="T295" s="103"/>
      <c r="U295" s="103"/>
      <c r="V295" s="103"/>
      <c r="W295" s="103"/>
      <c r="X295" s="103"/>
      <c r="Y295" s="103"/>
      <c r="Z295" s="103"/>
      <c r="AA295" s="103"/>
      <c r="AB295" s="103"/>
      <c r="AQ295" s="103"/>
    </row>
    <row r="296" spans="1:43" hidden="1" outlineLevel="1">
      <c r="A296" s="369" t="s">
        <v>676</v>
      </c>
      <c r="B296" s="103" t="s">
        <v>664</v>
      </c>
      <c r="C296" s="103"/>
      <c r="D296" s="103"/>
      <c r="E296" s="103"/>
      <c r="F296" s="103"/>
      <c r="G296" s="103"/>
      <c r="H296" s="103"/>
      <c r="I296" s="103"/>
      <c r="J296" s="99" t="s">
        <v>238</v>
      </c>
      <c r="K296" s="359"/>
      <c r="L296" s="360"/>
      <c r="M296" s="360"/>
      <c r="N296" s="360"/>
      <c r="O296" s="360"/>
      <c r="P296" s="103"/>
      <c r="Q296" s="103"/>
      <c r="R296" s="103"/>
      <c r="S296" s="103"/>
      <c r="T296" s="103"/>
      <c r="U296" s="103"/>
      <c r="V296" s="103"/>
      <c r="W296" s="103"/>
      <c r="X296" s="103"/>
      <c r="Y296" s="103"/>
      <c r="Z296" s="103"/>
      <c r="AA296" s="103"/>
      <c r="AB296" s="103"/>
      <c r="AQ296" s="103"/>
    </row>
    <row r="297" spans="1:43" hidden="1" outlineLevel="1">
      <c r="A297" s="370" t="str">
        <f>A296</f>
        <v>[ESO Affiliate or Related Undertaking that do not trade / transact with the ESO 2]</v>
      </c>
      <c r="B297" s="103" t="s">
        <v>647</v>
      </c>
      <c r="C297" s="103"/>
      <c r="D297" s="103"/>
      <c r="E297" s="103"/>
      <c r="F297" s="103"/>
      <c r="G297" s="103"/>
      <c r="H297" s="103"/>
      <c r="I297" s="103"/>
      <c r="J297" s="99" t="s">
        <v>238</v>
      </c>
      <c r="K297" s="359"/>
      <c r="L297" s="360"/>
      <c r="M297" s="360"/>
      <c r="N297" s="360"/>
      <c r="O297" s="360"/>
      <c r="P297" s="103"/>
      <c r="Q297" s="103"/>
      <c r="R297" s="103"/>
      <c r="S297" s="103"/>
      <c r="T297" s="103"/>
      <c r="U297" s="103"/>
      <c r="V297" s="103"/>
      <c r="W297" s="103"/>
      <c r="X297" s="103"/>
      <c r="Y297" s="103"/>
      <c r="Z297" s="103"/>
      <c r="AA297" s="103"/>
      <c r="AB297" s="103"/>
      <c r="AQ297" s="103"/>
    </row>
    <row r="298" spans="1:43" hidden="1" outlineLevel="1">
      <c r="A298" s="370" t="str">
        <f>A296</f>
        <v>[ESO Affiliate or Related Undertaking that do not trade / transact with the ESO 2]</v>
      </c>
      <c r="B298" s="103" t="s">
        <v>665</v>
      </c>
      <c r="C298" s="103"/>
      <c r="D298" s="103"/>
      <c r="E298" s="103"/>
      <c r="F298" s="103"/>
      <c r="G298" s="103"/>
      <c r="H298" s="103"/>
      <c r="I298" s="103"/>
      <c r="J298" s="99" t="s">
        <v>226</v>
      </c>
      <c r="K298" s="367">
        <f t="shared" ref="K298:O298" si="127">IFERROR(K297/K296,0)</f>
        <v>0</v>
      </c>
      <c r="L298" s="368">
        <f t="shared" si="127"/>
        <v>0</v>
      </c>
      <c r="M298" s="368">
        <f t="shared" si="127"/>
        <v>0</v>
      </c>
      <c r="N298" s="368">
        <f t="shared" si="127"/>
        <v>0</v>
      </c>
      <c r="O298" s="368">
        <f t="shared" si="127"/>
        <v>0</v>
      </c>
      <c r="P298" s="103"/>
      <c r="Q298" s="103"/>
      <c r="R298" s="103"/>
      <c r="S298" s="103"/>
      <c r="T298" s="103"/>
      <c r="U298" s="103"/>
      <c r="V298" s="103"/>
      <c r="W298" s="103"/>
      <c r="X298" s="103"/>
      <c r="Y298" s="103"/>
      <c r="Z298" s="103"/>
      <c r="AA298" s="103"/>
      <c r="AB298" s="103"/>
      <c r="AQ298" s="103"/>
    </row>
    <row r="299" spans="1:43" hidden="1" outlineLevel="1">
      <c r="A299" s="369" t="s">
        <v>677</v>
      </c>
      <c r="B299" s="103" t="s">
        <v>664</v>
      </c>
      <c r="C299" s="103"/>
      <c r="D299" s="103"/>
      <c r="E299" s="103"/>
      <c r="F299" s="103"/>
      <c r="G299" s="103"/>
      <c r="H299" s="103"/>
      <c r="I299" s="103"/>
      <c r="J299" s="99" t="s">
        <v>238</v>
      </c>
      <c r="K299" s="359"/>
      <c r="L299" s="360"/>
      <c r="M299" s="360"/>
      <c r="N299" s="360"/>
      <c r="O299" s="360"/>
      <c r="P299" s="103"/>
      <c r="Q299" s="103"/>
      <c r="R299" s="103"/>
      <c r="S299" s="103"/>
      <c r="T299" s="103"/>
      <c r="U299" s="103"/>
      <c r="V299" s="103"/>
      <c r="W299" s="103"/>
      <c r="X299" s="103"/>
      <c r="Y299" s="103"/>
      <c r="Z299" s="103"/>
      <c r="AA299" s="103"/>
      <c r="AB299" s="103"/>
      <c r="AQ299" s="103"/>
    </row>
    <row r="300" spans="1:43" hidden="1" outlineLevel="1">
      <c r="A300" s="370" t="str">
        <f>A299</f>
        <v>[ESO Affiliate or Related Undertaking that do not trade / transact with the ESO 3]</v>
      </c>
      <c r="B300" s="103" t="s">
        <v>647</v>
      </c>
      <c r="C300" s="103"/>
      <c r="D300" s="103"/>
      <c r="E300" s="103"/>
      <c r="F300" s="103"/>
      <c r="G300" s="103"/>
      <c r="H300" s="103"/>
      <c r="I300" s="103"/>
      <c r="J300" s="99" t="s">
        <v>238</v>
      </c>
      <c r="K300" s="359"/>
      <c r="L300" s="360"/>
      <c r="M300" s="360"/>
      <c r="N300" s="360"/>
      <c r="O300" s="360"/>
      <c r="P300" s="103"/>
      <c r="Q300" s="103"/>
      <c r="R300" s="103"/>
      <c r="S300" s="103"/>
      <c r="T300" s="103"/>
      <c r="U300" s="103"/>
      <c r="V300" s="103"/>
      <c r="W300" s="103"/>
      <c r="X300" s="103"/>
      <c r="Y300" s="103"/>
      <c r="Z300" s="103"/>
      <c r="AA300" s="103"/>
      <c r="AB300" s="103"/>
      <c r="AQ300" s="103"/>
    </row>
    <row r="301" spans="1:43" hidden="1" outlineLevel="1">
      <c r="A301" s="370" t="str">
        <f>A299</f>
        <v>[ESO Affiliate or Related Undertaking that do not trade / transact with the ESO 3]</v>
      </c>
      <c r="B301" s="103" t="s">
        <v>665</v>
      </c>
      <c r="C301" s="103"/>
      <c r="D301" s="103"/>
      <c r="E301" s="103"/>
      <c r="F301" s="103"/>
      <c r="G301" s="103"/>
      <c r="H301" s="103"/>
      <c r="I301" s="103"/>
      <c r="J301" s="99" t="s">
        <v>226</v>
      </c>
      <c r="K301" s="367">
        <f t="shared" ref="K301:O301" si="128">IFERROR(K300/K299,0)</f>
        <v>0</v>
      </c>
      <c r="L301" s="368">
        <f t="shared" si="128"/>
        <v>0</v>
      </c>
      <c r="M301" s="368">
        <f t="shared" si="128"/>
        <v>0</v>
      </c>
      <c r="N301" s="368">
        <f t="shared" si="128"/>
        <v>0</v>
      </c>
      <c r="O301" s="368">
        <f t="shared" si="128"/>
        <v>0</v>
      </c>
      <c r="P301" s="103"/>
      <c r="Q301" s="103"/>
      <c r="R301" s="103"/>
      <c r="S301" s="103"/>
      <c r="T301" s="103"/>
      <c r="U301" s="103"/>
      <c r="V301" s="103"/>
      <c r="W301" s="103"/>
      <c r="X301" s="103"/>
      <c r="Y301" s="103"/>
      <c r="Z301" s="103"/>
      <c r="AA301" s="103"/>
      <c r="AB301" s="103"/>
      <c r="AQ301" s="103"/>
    </row>
    <row r="302" spans="1:43" hidden="1" outlineLevel="1">
      <c r="A302" s="369" t="s">
        <v>670</v>
      </c>
      <c r="B302" s="103" t="s">
        <v>664</v>
      </c>
      <c r="C302" s="103"/>
      <c r="D302" s="103"/>
      <c r="E302" s="103"/>
      <c r="F302" s="103"/>
      <c r="G302" s="103"/>
      <c r="H302" s="103"/>
      <c r="I302" s="103"/>
      <c r="J302" s="99" t="s">
        <v>238</v>
      </c>
      <c r="K302" s="359"/>
      <c r="L302" s="360"/>
      <c r="M302" s="360"/>
      <c r="N302" s="360"/>
      <c r="O302" s="360"/>
      <c r="P302" s="103"/>
      <c r="Q302" s="103"/>
      <c r="R302" s="103"/>
      <c r="S302" s="103"/>
      <c r="T302" s="103"/>
      <c r="U302" s="103"/>
      <c r="V302" s="103"/>
      <c r="W302" s="103"/>
      <c r="X302" s="103"/>
      <c r="Y302" s="103"/>
      <c r="Z302" s="103"/>
      <c r="AA302" s="103"/>
      <c r="AB302" s="103"/>
      <c r="AQ302" s="103"/>
    </row>
    <row r="303" spans="1:43" hidden="1" outlineLevel="1">
      <c r="A303" s="370" t="str">
        <f>A302</f>
        <v>[ESO Affiliate or Related Undertaking that do not trade / transact with the ESO 4]</v>
      </c>
      <c r="B303" s="103" t="s">
        <v>647</v>
      </c>
      <c r="C303" s="103"/>
      <c r="D303" s="103"/>
      <c r="E303" s="103"/>
      <c r="F303" s="103"/>
      <c r="G303" s="103"/>
      <c r="H303" s="103"/>
      <c r="I303" s="103"/>
      <c r="J303" s="99" t="s">
        <v>238</v>
      </c>
      <c r="K303" s="359"/>
      <c r="L303" s="360"/>
      <c r="M303" s="360"/>
      <c r="N303" s="360"/>
      <c r="O303" s="360"/>
      <c r="P303" s="103"/>
      <c r="Q303" s="103"/>
      <c r="R303" s="103"/>
      <c r="S303" s="103"/>
      <c r="T303" s="103"/>
      <c r="U303" s="103"/>
      <c r="V303" s="103"/>
      <c r="W303" s="103"/>
      <c r="X303" s="103"/>
      <c r="Y303" s="103"/>
      <c r="Z303" s="103"/>
      <c r="AA303" s="103"/>
      <c r="AB303" s="103"/>
      <c r="AQ303" s="103"/>
    </row>
    <row r="304" spans="1:43" hidden="1" outlineLevel="1">
      <c r="A304" s="370" t="str">
        <f>A302</f>
        <v>[ESO Affiliate or Related Undertaking that do not trade / transact with the ESO 4]</v>
      </c>
      <c r="B304" s="103" t="s">
        <v>665</v>
      </c>
      <c r="C304" s="103"/>
      <c r="D304" s="103"/>
      <c r="E304" s="103"/>
      <c r="F304" s="103"/>
      <c r="G304" s="103"/>
      <c r="H304" s="103"/>
      <c r="I304" s="103"/>
      <c r="J304" s="99" t="s">
        <v>226</v>
      </c>
      <c r="K304" s="367">
        <f t="shared" ref="K304:O304" si="129">IFERROR(K303/K302,0)</f>
        <v>0</v>
      </c>
      <c r="L304" s="368">
        <f t="shared" si="129"/>
        <v>0</v>
      </c>
      <c r="M304" s="368">
        <f t="shared" si="129"/>
        <v>0</v>
      </c>
      <c r="N304" s="368">
        <f t="shared" si="129"/>
        <v>0</v>
      </c>
      <c r="O304" s="368">
        <f t="shared" si="129"/>
        <v>0</v>
      </c>
      <c r="P304" s="103"/>
      <c r="Q304" s="103"/>
      <c r="R304" s="103"/>
      <c r="S304" s="103"/>
      <c r="T304" s="103"/>
      <c r="U304" s="103"/>
      <c r="V304" s="103"/>
      <c r="W304" s="103"/>
      <c r="X304" s="103"/>
      <c r="Y304" s="103"/>
      <c r="Z304" s="103"/>
      <c r="AA304" s="103"/>
      <c r="AB304" s="103"/>
      <c r="AQ304" s="103"/>
    </row>
    <row r="305" spans="1:118" hidden="1" outlineLevel="1">
      <c r="A305" s="369" t="s">
        <v>671</v>
      </c>
      <c r="B305" s="103" t="s">
        <v>664</v>
      </c>
      <c r="C305" s="103"/>
      <c r="D305" s="103"/>
      <c r="E305" s="103"/>
      <c r="F305" s="103"/>
      <c r="G305" s="103"/>
      <c r="H305" s="103"/>
      <c r="I305" s="103"/>
      <c r="J305" s="99" t="s">
        <v>238</v>
      </c>
      <c r="K305" s="359"/>
      <c r="L305" s="360"/>
      <c r="M305" s="360"/>
      <c r="N305" s="360"/>
      <c r="O305" s="360"/>
      <c r="P305" s="103"/>
      <c r="Q305" s="103"/>
      <c r="R305" s="103"/>
      <c r="S305" s="103"/>
      <c r="T305" s="103"/>
      <c r="U305" s="103"/>
      <c r="V305" s="103"/>
      <c r="W305" s="103"/>
      <c r="X305" s="103"/>
      <c r="Y305" s="103"/>
      <c r="Z305" s="103"/>
      <c r="AA305" s="103"/>
      <c r="AB305" s="103"/>
      <c r="AQ305" s="103"/>
    </row>
    <row r="306" spans="1:118" hidden="1" outlineLevel="1">
      <c r="A306" s="370" t="str">
        <f>A305</f>
        <v>[ESO Affiliate or Related Undertaking that do not trade / transact with the ESO 5]</v>
      </c>
      <c r="B306" s="103" t="s">
        <v>647</v>
      </c>
      <c r="C306" s="103"/>
      <c r="D306" s="103"/>
      <c r="E306" s="103"/>
      <c r="F306" s="103"/>
      <c r="G306" s="103"/>
      <c r="H306" s="103"/>
      <c r="I306" s="103"/>
      <c r="J306" s="99" t="s">
        <v>238</v>
      </c>
      <c r="K306" s="359"/>
      <c r="L306" s="360"/>
      <c r="M306" s="360"/>
      <c r="N306" s="360"/>
      <c r="O306" s="360"/>
      <c r="P306" s="103"/>
      <c r="Q306" s="103"/>
      <c r="R306" s="103"/>
      <c r="S306" s="103"/>
      <c r="T306" s="103"/>
      <c r="U306" s="103"/>
      <c r="V306" s="103"/>
      <c r="W306" s="103"/>
      <c r="X306" s="103"/>
      <c r="Y306" s="103"/>
      <c r="Z306" s="103"/>
      <c r="AA306" s="103"/>
      <c r="AB306" s="103"/>
      <c r="AC306" s="103"/>
      <c r="AD306" s="104"/>
      <c r="AE306" s="104"/>
      <c r="AF306" s="104"/>
      <c r="AG306" s="104"/>
      <c r="AH306" s="104"/>
      <c r="AI306" s="104"/>
      <c r="AJ306" s="104"/>
      <c r="AK306" s="104"/>
      <c r="AL306" s="104"/>
      <c r="AM306" s="104"/>
      <c r="AN306" s="104"/>
      <c r="AO306" s="104"/>
      <c r="AP306" s="104"/>
      <c r="AQ306" s="103"/>
      <c r="AV306" s="103"/>
      <c r="AW306" s="104"/>
      <c r="AX306" s="104"/>
      <c r="AY306" s="104"/>
      <c r="AZ306" s="104"/>
      <c r="BA306" s="104"/>
      <c r="BB306" s="104"/>
      <c r="BC306" s="104"/>
      <c r="BD306" s="104"/>
      <c r="BE306" s="104"/>
      <c r="BF306" s="104"/>
      <c r="BG306" s="104"/>
      <c r="BH306" s="104"/>
      <c r="BI306" s="104"/>
      <c r="BO306" s="103"/>
      <c r="BP306" s="104"/>
      <c r="BQ306" s="104"/>
      <c r="BR306" s="104"/>
      <c r="BS306" s="104"/>
      <c r="BT306" s="104"/>
      <c r="BU306" s="104"/>
      <c r="BV306" s="104"/>
      <c r="BW306" s="104"/>
      <c r="BX306" s="104"/>
      <c r="BY306" s="104"/>
      <c r="BZ306" s="104"/>
      <c r="CA306" s="104"/>
      <c r="CB306" s="104"/>
      <c r="CH306" s="103"/>
      <c r="CI306" s="104"/>
      <c r="CJ306" s="104"/>
      <c r="CK306" s="104"/>
      <c r="CL306" s="104"/>
      <c r="CM306" s="104"/>
      <c r="CN306" s="104"/>
      <c r="CO306" s="104"/>
      <c r="CP306" s="104"/>
      <c r="CQ306" s="104"/>
      <c r="CR306" s="104"/>
      <c r="CS306" s="104"/>
      <c r="CT306" s="104"/>
      <c r="CU306" s="104"/>
      <c r="DA306" s="103"/>
      <c r="DB306" s="104"/>
      <c r="DC306" s="104"/>
      <c r="DD306" s="104"/>
      <c r="DE306" s="104"/>
      <c r="DF306" s="104"/>
      <c r="DG306" s="104"/>
      <c r="DH306" s="104"/>
      <c r="DI306" s="104"/>
      <c r="DJ306" s="104"/>
      <c r="DK306" s="104"/>
      <c r="DL306" s="104"/>
      <c r="DM306" s="104"/>
      <c r="DN306" s="104"/>
    </row>
    <row r="307" spans="1:118" hidden="1" outlineLevel="1">
      <c r="A307" s="370" t="str">
        <f>A305</f>
        <v>[ESO Affiliate or Related Undertaking that do not trade / transact with the ESO 5]</v>
      </c>
      <c r="B307" s="103" t="s">
        <v>665</v>
      </c>
      <c r="C307" s="103"/>
      <c r="D307" s="103"/>
      <c r="E307" s="103"/>
      <c r="F307" s="103"/>
      <c r="G307" s="103"/>
      <c r="H307" s="103"/>
      <c r="I307" s="103"/>
      <c r="J307" s="99" t="s">
        <v>226</v>
      </c>
      <c r="K307" s="367">
        <f t="shared" ref="K307:O307" si="130">IFERROR(K306/K305,0)</f>
        <v>0</v>
      </c>
      <c r="L307" s="368">
        <f t="shared" si="130"/>
        <v>0</v>
      </c>
      <c r="M307" s="368">
        <f t="shared" si="130"/>
        <v>0</v>
      </c>
      <c r="N307" s="368">
        <f t="shared" si="130"/>
        <v>0</v>
      </c>
      <c r="O307" s="368">
        <f t="shared" si="130"/>
        <v>0</v>
      </c>
      <c r="P307" s="103"/>
      <c r="Q307" s="103"/>
      <c r="R307" s="103"/>
      <c r="S307" s="103"/>
      <c r="T307" s="103"/>
      <c r="U307" s="103"/>
      <c r="V307" s="103"/>
      <c r="W307" s="103"/>
      <c r="X307" s="103"/>
      <c r="Y307" s="103"/>
      <c r="Z307" s="103"/>
      <c r="AA307" s="103"/>
      <c r="AB307" s="103"/>
      <c r="AC307" s="103"/>
      <c r="AD307" s="104"/>
      <c r="AE307" s="104"/>
      <c r="AF307" s="104"/>
      <c r="AG307" s="104"/>
      <c r="AH307" s="104"/>
      <c r="AI307" s="104"/>
      <c r="AJ307" s="104"/>
      <c r="AK307" s="104"/>
      <c r="AL307" s="104"/>
      <c r="AM307" s="104"/>
      <c r="AN307" s="104"/>
      <c r="AO307" s="104"/>
      <c r="AP307" s="104"/>
      <c r="AQ307" s="103"/>
      <c r="AV307" s="103"/>
      <c r="AW307" s="104"/>
      <c r="AX307" s="104"/>
      <c r="AY307" s="104"/>
      <c r="AZ307" s="104"/>
      <c r="BA307" s="104"/>
      <c r="BB307" s="104"/>
      <c r="BC307" s="104"/>
      <c r="BD307" s="104"/>
      <c r="BE307" s="104"/>
      <c r="BF307" s="104"/>
      <c r="BG307" s="104"/>
      <c r="BH307" s="104"/>
      <c r="BI307" s="104"/>
      <c r="BO307" s="103"/>
      <c r="BP307" s="104"/>
      <c r="BQ307" s="104"/>
      <c r="BR307" s="104"/>
      <c r="BS307" s="104"/>
      <c r="BT307" s="104"/>
      <c r="BU307" s="104"/>
      <c r="BV307" s="104"/>
      <c r="BW307" s="104"/>
      <c r="BX307" s="104"/>
      <c r="BY307" s="104"/>
      <c r="BZ307" s="104"/>
      <c r="CA307" s="104"/>
      <c r="CB307" s="104"/>
      <c r="CH307" s="103"/>
      <c r="CI307" s="104"/>
      <c r="CJ307" s="104"/>
      <c r="CK307" s="104"/>
      <c r="CL307" s="104"/>
      <c r="CM307" s="104"/>
      <c r="CN307" s="104"/>
      <c r="CO307" s="104"/>
      <c r="CP307" s="104"/>
      <c r="CQ307" s="104"/>
      <c r="CR307" s="104"/>
      <c r="CS307" s="104"/>
      <c r="CT307" s="104"/>
      <c r="CU307" s="104"/>
      <c r="DA307" s="103"/>
      <c r="DB307" s="104"/>
      <c r="DC307" s="104"/>
      <c r="DD307" s="104"/>
      <c r="DE307" s="104"/>
      <c r="DF307" s="104"/>
      <c r="DG307" s="104"/>
      <c r="DH307" s="104"/>
      <c r="DI307" s="104"/>
      <c r="DJ307" s="104"/>
      <c r="DK307" s="104"/>
      <c r="DL307" s="104"/>
      <c r="DM307" s="104"/>
      <c r="DN307" s="104"/>
    </row>
    <row r="308" spans="1:118" hidden="1" outlineLevel="1">
      <c r="A308" s="369" t="s">
        <v>672</v>
      </c>
      <c r="B308" s="103" t="s">
        <v>664</v>
      </c>
      <c r="C308" s="103"/>
      <c r="D308" s="103"/>
      <c r="E308" s="103"/>
      <c r="F308" s="103"/>
      <c r="G308" s="103"/>
      <c r="H308" s="103"/>
      <c r="I308" s="103"/>
      <c r="J308" s="99" t="s">
        <v>238</v>
      </c>
      <c r="K308" s="359"/>
      <c r="L308" s="360"/>
      <c r="M308" s="360"/>
      <c r="N308" s="360"/>
      <c r="O308" s="360"/>
      <c r="P308" s="103"/>
      <c r="Q308" s="103"/>
      <c r="R308" s="103"/>
      <c r="S308" s="103"/>
      <c r="T308" s="103"/>
      <c r="U308" s="103"/>
      <c r="V308" s="103"/>
      <c r="W308" s="103"/>
      <c r="X308" s="103"/>
      <c r="Y308" s="103"/>
      <c r="Z308" s="103"/>
      <c r="AA308" s="103"/>
      <c r="AB308" s="103"/>
      <c r="AC308" s="103"/>
      <c r="AD308" s="104"/>
      <c r="AE308" s="104"/>
      <c r="AF308" s="104"/>
      <c r="AG308" s="104"/>
      <c r="AH308" s="104"/>
      <c r="AI308" s="104"/>
      <c r="AJ308" s="104"/>
      <c r="AK308" s="104"/>
      <c r="AL308" s="104"/>
      <c r="AM308" s="104"/>
      <c r="AN308" s="104"/>
      <c r="AO308" s="104"/>
      <c r="AP308" s="104"/>
      <c r="AQ308" s="103"/>
      <c r="AV308" s="103"/>
      <c r="AW308" s="104"/>
      <c r="AX308" s="104"/>
      <c r="AY308" s="104"/>
      <c r="AZ308" s="104"/>
      <c r="BA308" s="104"/>
      <c r="BB308" s="104"/>
      <c r="BC308" s="104"/>
      <c r="BD308" s="104"/>
      <c r="BE308" s="104"/>
      <c r="BF308" s="104"/>
      <c r="BG308" s="104"/>
      <c r="BH308" s="104"/>
      <c r="BI308" s="104"/>
      <c r="BO308" s="103"/>
      <c r="BP308" s="104"/>
      <c r="BQ308" s="104"/>
      <c r="BR308" s="104"/>
      <c r="BS308" s="104"/>
      <c r="BT308" s="104"/>
      <c r="BU308" s="104"/>
      <c r="BV308" s="104"/>
      <c r="BW308" s="104"/>
      <c r="BX308" s="104"/>
      <c r="BY308" s="104"/>
      <c r="BZ308" s="104"/>
      <c r="CA308" s="104"/>
      <c r="CB308" s="104"/>
      <c r="CH308" s="103"/>
      <c r="CI308" s="104"/>
      <c r="CJ308" s="104"/>
      <c r="CK308" s="104"/>
      <c r="CL308" s="104"/>
      <c r="CM308" s="104"/>
      <c r="CN308" s="104"/>
      <c r="CO308" s="104"/>
      <c r="CP308" s="104"/>
      <c r="CQ308" s="104"/>
      <c r="CR308" s="104"/>
      <c r="CS308" s="104"/>
      <c r="CT308" s="104"/>
      <c r="CU308" s="104"/>
      <c r="DA308" s="103"/>
      <c r="DB308" s="104"/>
      <c r="DC308" s="104"/>
      <c r="DD308" s="104"/>
      <c r="DE308" s="104"/>
      <c r="DF308" s="104"/>
      <c r="DG308" s="104"/>
      <c r="DH308" s="104"/>
      <c r="DI308" s="104"/>
      <c r="DJ308" s="104"/>
      <c r="DK308" s="104"/>
      <c r="DL308" s="104"/>
      <c r="DM308" s="104"/>
      <c r="DN308" s="104"/>
    </row>
    <row r="309" spans="1:118" hidden="1" outlineLevel="1">
      <c r="A309" s="370" t="str">
        <f>A308</f>
        <v>[ESO Affiliate or Related Undertaking that do not trade / transact with the ESO 6]</v>
      </c>
      <c r="B309" s="103" t="s">
        <v>647</v>
      </c>
      <c r="C309" s="103"/>
      <c r="D309" s="103"/>
      <c r="E309" s="103"/>
      <c r="F309" s="103"/>
      <c r="G309" s="103"/>
      <c r="H309" s="103"/>
      <c r="I309" s="103"/>
      <c r="J309" s="99" t="s">
        <v>238</v>
      </c>
      <c r="K309" s="359"/>
      <c r="L309" s="360"/>
      <c r="M309" s="360"/>
      <c r="N309" s="360"/>
      <c r="O309" s="360"/>
      <c r="P309" s="103"/>
      <c r="Q309" s="103"/>
      <c r="R309" s="103"/>
      <c r="S309" s="103"/>
      <c r="T309" s="103"/>
      <c r="U309" s="103"/>
      <c r="V309" s="103"/>
      <c r="W309" s="103"/>
      <c r="X309" s="103"/>
      <c r="Y309" s="103"/>
      <c r="Z309" s="103"/>
      <c r="AA309" s="103"/>
      <c r="AB309" s="103"/>
      <c r="AC309" s="103"/>
      <c r="AD309" s="104"/>
      <c r="AE309" s="104"/>
      <c r="AF309" s="104"/>
      <c r="AG309" s="104"/>
      <c r="AH309" s="104"/>
      <c r="AI309" s="104"/>
      <c r="AJ309" s="104"/>
      <c r="AK309" s="104"/>
      <c r="AL309" s="104"/>
      <c r="AM309" s="104"/>
      <c r="AN309" s="104"/>
      <c r="AO309" s="104"/>
      <c r="AP309" s="104"/>
      <c r="AQ309" s="103"/>
      <c r="AV309" s="103"/>
      <c r="AW309" s="104"/>
      <c r="AX309" s="104"/>
      <c r="AY309" s="104"/>
      <c r="AZ309" s="104"/>
      <c r="BA309" s="104"/>
      <c r="BB309" s="104"/>
      <c r="BC309" s="104"/>
      <c r="BD309" s="104"/>
      <c r="BE309" s="104"/>
      <c r="BF309" s="104"/>
      <c r="BG309" s="104"/>
      <c r="BH309" s="104"/>
      <c r="BI309" s="104"/>
      <c r="BO309" s="103"/>
      <c r="BP309" s="104"/>
      <c r="BQ309" s="104"/>
      <c r="BR309" s="104"/>
      <c r="BS309" s="104"/>
      <c r="BT309" s="104"/>
      <c r="BU309" s="104"/>
      <c r="BV309" s="104"/>
      <c r="BW309" s="104"/>
      <c r="BX309" s="104"/>
      <c r="BY309" s="104"/>
      <c r="BZ309" s="104"/>
      <c r="CA309" s="104"/>
      <c r="CB309" s="104"/>
      <c r="CH309" s="103"/>
      <c r="CI309" s="104"/>
      <c r="CJ309" s="104"/>
      <c r="CK309" s="104"/>
      <c r="CL309" s="104"/>
      <c r="CM309" s="104"/>
      <c r="CN309" s="104"/>
      <c r="CO309" s="104"/>
      <c r="CP309" s="104"/>
      <c r="CQ309" s="104"/>
      <c r="CR309" s="104"/>
      <c r="CS309" s="104"/>
      <c r="CT309" s="104"/>
      <c r="CU309" s="104"/>
      <c r="DA309" s="103"/>
      <c r="DB309" s="104"/>
      <c r="DC309" s="104"/>
      <c r="DD309" s="104"/>
      <c r="DE309" s="104"/>
      <c r="DF309" s="104"/>
      <c r="DG309" s="104"/>
      <c r="DH309" s="104"/>
      <c r="DI309" s="104"/>
      <c r="DJ309" s="104"/>
      <c r="DK309" s="104"/>
      <c r="DL309" s="104"/>
      <c r="DM309" s="104"/>
      <c r="DN309" s="104"/>
    </row>
    <row r="310" spans="1:118" hidden="1" outlineLevel="1">
      <c r="A310" s="370" t="str">
        <f>A308</f>
        <v>[ESO Affiliate or Related Undertaking that do not trade / transact with the ESO 6]</v>
      </c>
      <c r="B310" s="103" t="s">
        <v>665</v>
      </c>
      <c r="C310" s="103"/>
      <c r="D310" s="103"/>
      <c r="E310" s="103"/>
      <c r="F310" s="103"/>
      <c r="G310" s="103"/>
      <c r="H310" s="103"/>
      <c r="I310" s="103"/>
      <c r="J310" s="99" t="s">
        <v>226</v>
      </c>
      <c r="K310" s="367">
        <f t="shared" ref="K310:O310" si="131">IFERROR(K309/K308,0)</f>
        <v>0</v>
      </c>
      <c r="L310" s="368">
        <f t="shared" si="131"/>
        <v>0</v>
      </c>
      <c r="M310" s="368">
        <f t="shared" si="131"/>
        <v>0</v>
      </c>
      <c r="N310" s="368">
        <f t="shared" si="131"/>
        <v>0</v>
      </c>
      <c r="O310" s="368">
        <f t="shared" si="131"/>
        <v>0</v>
      </c>
      <c r="P310" s="103"/>
      <c r="Q310" s="103"/>
      <c r="R310" s="103"/>
      <c r="S310" s="103"/>
      <c r="T310" s="103"/>
      <c r="U310" s="103"/>
      <c r="V310" s="103"/>
      <c r="W310" s="103"/>
      <c r="X310" s="103"/>
      <c r="Y310" s="103"/>
      <c r="Z310" s="103"/>
      <c r="AA310" s="103"/>
      <c r="AB310" s="103"/>
      <c r="AC310" s="103"/>
      <c r="AD310" s="104"/>
      <c r="AE310" s="104"/>
      <c r="AF310" s="104"/>
      <c r="AG310" s="104"/>
      <c r="AH310" s="104"/>
      <c r="AI310" s="104"/>
      <c r="AJ310" s="104"/>
      <c r="AK310" s="104"/>
      <c r="AL310" s="104"/>
      <c r="AM310" s="104"/>
      <c r="AN310" s="104"/>
      <c r="AO310" s="104"/>
      <c r="AP310" s="104"/>
      <c r="AQ310" s="103"/>
      <c r="AV310" s="103"/>
      <c r="AW310" s="104"/>
      <c r="AX310" s="104"/>
      <c r="AY310" s="104"/>
      <c r="AZ310" s="104"/>
      <c r="BA310" s="104"/>
      <c r="BB310" s="104"/>
      <c r="BC310" s="104"/>
      <c r="BD310" s="104"/>
      <c r="BE310" s="104"/>
      <c r="BF310" s="104"/>
      <c r="BG310" s="104"/>
      <c r="BH310" s="104"/>
      <c r="BI310" s="104"/>
      <c r="BO310" s="103"/>
      <c r="BP310" s="104"/>
      <c r="BQ310" s="104"/>
      <c r="BR310" s="104"/>
      <c r="BS310" s="104"/>
      <c r="BT310" s="104"/>
      <c r="BU310" s="104"/>
      <c r="BV310" s="104"/>
      <c r="BW310" s="104"/>
      <c r="BX310" s="104"/>
      <c r="BY310" s="104"/>
      <c r="BZ310" s="104"/>
      <c r="CA310" s="104"/>
      <c r="CB310" s="104"/>
      <c r="CH310" s="103"/>
      <c r="CI310" s="104"/>
      <c r="CJ310" s="104"/>
      <c r="CK310" s="104"/>
      <c r="CL310" s="104"/>
      <c r="CM310" s="104"/>
      <c r="CN310" s="104"/>
      <c r="CO310" s="104"/>
      <c r="CP310" s="104"/>
      <c r="CQ310" s="104"/>
      <c r="CR310" s="104"/>
      <c r="CS310" s="104"/>
      <c r="CT310" s="104"/>
      <c r="CU310" s="104"/>
      <c r="DA310" s="103"/>
      <c r="DB310" s="104"/>
      <c r="DC310" s="104"/>
      <c r="DD310" s="104"/>
      <c r="DE310" s="104"/>
      <c r="DF310" s="104"/>
      <c r="DG310" s="104"/>
      <c r="DH310" s="104"/>
      <c r="DI310" s="104"/>
      <c r="DJ310" s="104"/>
      <c r="DK310" s="104"/>
      <c r="DL310" s="104"/>
      <c r="DM310" s="104"/>
      <c r="DN310" s="104"/>
    </row>
    <row r="311" spans="1:118" hidden="1" outlineLevel="1">
      <c r="A311" s="103" t="s">
        <v>673</v>
      </c>
      <c r="B311" s="103" t="s">
        <v>664</v>
      </c>
      <c r="C311" s="103"/>
      <c r="D311" s="103"/>
      <c r="E311" s="103"/>
      <c r="F311" s="103"/>
      <c r="G311" s="103"/>
      <c r="H311" s="103"/>
      <c r="I311" s="103"/>
      <c r="J311" s="99" t="s">
        <v>238</v>
      </c>
      <c r="K311" s="359"/>
      <c r="L311" s="360"/>
      <c r="M311" s="360"/>
      <c r="N311" s="360"/>
      <c r="O311" s="360"/>
      <c r="P311" s="103"/>
      <c r="Q311" s="103"/>
      <c r="R311" s="103"/>
      <c r="S311" s="103"/>
      <c r="T311" s="103"/>
      <c r="U311" s="103"/>
      <c r="V311" s="103"/>
      <c r="W311" s="103"/>
      <c r="X311" s="103"/>
      <c r="Y311" s="103"/>
      <c r="Z311" s="103"/>
      <c r="AA311" s="103"/>
      <c r="AB311" s="103"/>
      <c r="AC311" s="103"/>
      <c r="AD311" s="104"/>
      <c r="AE311" s="104"/>
      <c r="AF311" s="104"/>
      <c r="AG311" s="104"/>
      <c r="AH311" s="104"/>
      <c r="AI311" s="104"/>
      <c r="AJ311" s="104"/>
      <c r="AK311" s="104"/>
      <c r="AL311" s="104"/>
      <c r="AM311" s="104"/>
      <c r="AN311" s="104"/>
      <c r="AO311" s="104"/>
      <c r="AP311" s="104"/>
      <c r="AQ311" s="103"/>
      <c r="AV311" s="103"/>
      <c r="AW311" s="104"/>
      <c r="AX311" s="104"/>
      <c r="AY311" s="104"/>
      <c r="AZ311" s="104"/>
      <c r="BA311" s="104"/>
      <c r="BB311" s="104"/>
      <c r="BC311" s="104"/>
      <c r="BD311" s="104"/>
      <c r="BE311" s="104"/>
      <c r="BF311" s="104"/>
      <c r="BG311" s="104"/>
      <c r="BH311" s="104"/>
      <c r="BI311" s="104"/>
      <c r="BO311" s="103"/>
      <c r="BP311" s="104"/>
      <c r="BQ311" s="104"/>
      <c r="BR311" s="104"/>
      <c r="BS311" s="104"/>
      <c r="BT311" s="104"/>
      <c r="BU311" s="104"/>
      <c r="BV311" s="104"/>
      <c r="BW311" s="104"/>
      <c r="BX311" s="104"/>
      <c r="BY311" s="104"/>
      <c r="BZ311" s="104"/>
      <c r="CA311" s="104"/>
      <c r="CB311" s="104"/>
      <c r="CH311" s="103"/>
      <c r="CI311" s="104"/>
      <c r="CJ311" s="104"/>
      <c r="CK311" s="104"/>
      <c r="CL311" s="104"/>
      <c r="CM311" s="104"/>
      <c r="CN311" s="104"/>
      <c r="CO311" s="104"/>
      <c r="CP311" s="104"/>
      <c r="CQ311" s="104"/>
      <c r="CR311" s="104"/>
      <c r="CS311" s="104"/>
      <c r="CT311" s="104"/>
      <c r="CU311" s="104"/>
      <c r="DA311" s="103"/>
      <c r="DB311" s="104"/>
      <c r="DC311" s="104"/>
      <c r="DD311" s="104"/>
      <c r="DE311" s="104"/>
      <c r="DF311" s="104"/>
      <c r="DG311" s="104"/>
      <c r="DH311" s="104"/>
      <c r="DI311" s="104"/>
      <c r="DJ311" s="104"/>
      <c r="DK311" s="104"/>
      <c r="DL311" s="104"/>
      <c r="DM311" s="104"/>
      <c r="DN311" s="104"/>
    </row>
    <row r="312" spans="1:118" hidden="1" outlineLevel="1">
      <c r="A312" s="103" t="s">
        <v>673</v>
      </c>
      <c r="B312" s="103" t="s">
        <v>647</v>
      </c>
      <c r="C312" s="103"/>
      <c r="D312" s="103"/>
      <c r="E312" s="103"/>
      <c r="F312" s="103"/>
      <c r="G312" s="103"/>
      <c r="H312" s="103"/>
      <c r="I312" s="103"/>
      <c r="J312" s="99" t="s">
        <v>238</v>
      </c>
      <c r="K312" s="359"/>
      <c r="L312" s="360"/>
      <c r="M312" s="360"/>
      <c r="N312" s="360"/>
      <c r="O312" s="360"/>
      <c r="P312" s="103"/>
      <c r="Q312" s="103"/>
      <c r="R312" s="103"/>
      <c r="S312" s="103"/>
      <c r="T312" s="103"/>
      <c r="U312" s="103"/>
      <c r="V312" s="103"/>
      <c r="W312" s="103"/>
      <c r="X312" s="103"/>
      <c r="Y312" s="103"/>
      <c r="Z312" s="103"/>
      <c r="AA312" s="103"/>
      <c r="AB312" s="103"/>
      <c r="AC312" s="103"/>
      <c r="AD312" s="104"/>
      <c r="AE312" s="104"/>
      <c r="AF312" s="104"/>
      <c r="AG312" s="104"/>
      <c r="AH312" s="104"/>
      <c r="AI312" s="104"/>
      <c r="AJ312" s="104"/>
      <c r="AK312" s="104"/>
      <c r="AL312" s="104"/>
      <c r="AM312" s="104"/>
      <c r="AN312" s="104"/>
      <c r="AO312" s="104"/>
      <c r="AP312" s="104"/>
      <c r="AQ312" s="103"/>
      <c r="AV312" s="103"/>
      <c r="AW312" s="104"/>
      <c r="AX312" s="104"/>
      <c r="AY312" s="104"/>
      <c r="AZ312" s="104"/>
      <c r="BA312" s="104"/>
      <c r="BB312" s="104"/>
      <c r="BC312" s="104"/>
      <c r="BD312" s="104"/>
      <c r="BE312" s="104"/>
      <c r="BF312" s="104"/>
      <c r="BG312" s="104"/>
      <c r="BH312" s="104"/>
      <c r="BI312" s="104"/>
      <c r="BO312" s="103"/>
      <c r="BP312" s="104"/>
      <c r="BQ312" s="104"/>
      <c r="BR312" s="104"/>
      <c r="BS312" s="104"/>
      <c r="BT312" s="104"/>
      <c r="BU312" s="104"/>
      <c r="BV312" s="104"/>
      <c r="BW312" s="104"/>
      <c r="BX312" s="104"/>
      <c r="BY312" s="104"/>
      <c r="BZ312" s="104"/>
      <c r="CA312" s="104"/>
      <c r="CB312" s="104"/>
      <c r="CH312" s="103"/>
      <c r="CI312" s="104"/>
      <c r="CJ312" s="104"/>
      <c r="CK312" s="104"/>
      <c r="CL312" s="104"/>
      <c r="CM312" s="104"/>
      <c r="CN312" s="104"/>
      <c r="CO312" s="104"/>
      <c r="CP312" s="104"/>
      <c r="CQ312" s="104"/>
      <c r="CR312" s="104"/>
      <c r="CS312" s="104"/>
      <c r="CT312" s="104"/>
      <c r="CU312" s="104"/>
      <c r="DA312" s="103"/>
      <c r="DB312" s="104"/>
      <c r="DC312" s="104"/>
      <c r="DD312" s="104"/>
      <c r="DE312" s="104"/>
      <c r="DF312" s="104"/>
      <c r="DG312" s="104"/>
      <c r="DH312" s="104"/>
      <c r="DI312" s="104"/>
      <c r="DJ312" s="104"/>
      <c r="DK312" s="104"/>
      <c r="DL312" s="104"/>
      <c r="DM312" s="104"/>
      <c r="DN312" s="104"/>
    </row>
    <row r="313" spans="1:118" hidden="1" outlineLevel="1">
      <c r="A313" s="103" t="s">
        <v>673</v>
      </c>
      <c r="B313" s="103" t="s">
        <v>665</v>
      </c>
      <c r="C313" s="103"/>
      <c r="D313" s="103"/>
      <c r="E313" s="103"/>
      <c r="F313" s="103"/>
      <c r="G313" s="103"/>
      <c r="H313" s="103"/>
      <c r="I313" s="103"/>
      <c r="J313" s="99" t="s">
        <v>226</v>
      </c>
      <c r="K313" s="367">
        <f t="shared" ref="K313:O313" si="132">IFERROR(K312/K311,0)</f>
        <v>0</v>
      </c>
      <c r="L313" s="368">
        <f t="shared" si="132"/>
        <v>0</v>
      </c>
      <c r="M313" s="368">
        <f t="shared" si="132"/>
        <v>0</v>
      </c>
      <c r="N313" s="368">
        <f t="shared" si="132"/>
        <v>0</v>
      </c>
      <c r="O313" s="368">
        <f t="shared" si="132"/>
        <v>0</v>
      </c>
      <c r="P313" s="103"/>
      <c r="Q313" s="103"/>
      <c r="R313" s="103"/>
      <c r="S313" s="103"/>
      <c r="T313" s="103"/>
      <c r="U313" s="103"/>
      <c r="V313" s="103"/>
      <c r="W313" s="103"/>
      <c r="X313" s="103"/>
      <c r="Y313" s="103"/>
      <c r="Z313" s="103"/>
      <c r="AA313" s="103"/>
      <c r="AB313" s="103"/>
      <c r="AC313" s="103"/>
      <c r="AD313" s="104"/>
      <c r="AE313" s="104"/>
      <c r="AF313" s="104"/>
      <c r="AG313" s="104"/>
      <c r="AH313" s="104"/>
      <c r="AI313" s="104"/>
      <c r="AJ313" s="104"/>
      <c r="AK313" s="104"/>
      <c r="AL313" s="104"/>
      <c r="AM313" s="104"/>
      <c r="AN313" s="104"/>
      <c r="AO313" s="104"/>
      <c r="AP313" s="104"/>
      <c r="AQ313" s="103"/>
      <c r="AV313" s="103"/>
      <c r="AW313" s="104"/>
      <c r="AX313" s="104"/>
      <c r="AY313" s="104"/>
      <c r="AZ313" s="104"/>
      <c r="BA313" s="104"/>
      <c r="BB313" s="104"/>
      <c r="BC313" s="104"/>
      <c r="BD313" s="104"/>
      <c r="BE313" s="104"/>
      <c r="BF313" s="104"/>
      <c r="BG313" s="104"/>
      <c r="BH313" s="104"/>
      <c r="BI313" s="104"/>
      <c r="BO313" s="103"/>
      <c r="BP313" s="104"/>
      <c r="BQ313" s="104"/>
      <c r="BR313" s="104"/>
      <c r="BS313" s="104"/>
      <c r="BT313" s="104"/>
      <c r="BU313" s="104"/>
      <c r="BV313" s="104"/>
      <c r="BW313" s="104"/>
      <c r="BX313" s="104"/>
      <c r="BY313" s="104"/>
      <c r="BZ313" s="104"/>
      <c r="CA313" s="104"/>
      <c r="CB313" s="104"/>
      <c r="CH313" s="103"/>
      <c r="CI313" s="104"/>
      <c r="CJ313" s="104"/>
      <c r="CK313" s="104"/>
      <c r="CL313" s="104"/>
      <c r="CM313" s="104"/>
      <c r="CN313" s="104"/>
      <c r="CO313" s="104"/>
      <c r="CP313" s="104"/>
      <c r="CQ313" s="104"/>
      <c r="CR313" s="104"/>
      <c r="CS313" s="104"/>
      <c r="CT313" s="104"/>
      <c r="CU313" s="104"/>
      <c r="DA313" s="103"/>
      <c r="DB313" s="104"/>
      <c r="DC313" s="104"/>
      <c r="DD313" s="104"/>
      <c r="DE313" s="104"/>
      <c r="DF313" s="104"/>
      <c r="DG313" s="104"/>
      <c r="DH313" s="104"/>
      <c r="DI313" s="104"/>
      <c r="DJ313" s="104"/>
      <c r="DK313" s="104"/>
      <c r="DL313" s="104"/>
      <c r="DM313" s="104"/>
      <c r="DN313" s="104"/>
    </row>
    <row r="314" spans="1:118" hidden="1" outlineLevel="1">
      <c r="A314" s="103" t="s">
        <v>674</v>
      </c>
      <c r="B314" s="103"/>
      <c r="C314" s="103"/>
      <c r="D314" s="103"/>
      <c r="E314" s="103"/>
      <c r="F314" s="103"/>
      <c r="G314" s="103"/>
      <c r="H314" s="103"/>
      <c r="I314" s="103"/>
      <c r="J314" s="99"/>
      <c r="K314" s="371">
        <f t="shared" ref="K314:O314" si="133">IF(K289&gt;0,IF(K311&gt;=0.75*SUM(K289,K293,K296,K299,K302,K305,K308,K311),"Allowed", "Disallowed"),0)</f>
        <v>0</v>
      </c>
      <c r="L314" s="371">
        <f t="shared" si="133"/>
        <v>0</v>
      </c>
      <c r="M314" s="371">
        <f t="shared" si="133"/>
        <v>0</v>
      </c>
      <c r="N314" s="371">
        <f t="shared" si="133"/>
        <v>0</v>
      </c>
      <c r="O314" s="371">
        <f t="shared" si="133"/>
        <v>0</v>
      </c>
      <c r="P314" s="103"/>
      <c r="Q314" s="103"/>
      <c r="R314" s="103"/>
      <c r="S314" s="103"/>
      <c r="T314" s="103"/>
      <c r="U314" s="103"/>
      <c r="V314" s="103"/>
      <c r="W314" s="103"/>
      <c r="X314" s="103"/>
      <c r="Y314" s="103"/>
      <c r="Z314" s="103"/>
      <c r="AA314" s="103"/>
      <c r="AB314" s="103"/>
      <c r="AC314" s="103"/>
      <c r="AD314" s="104"/>
      <c r="AE314" s="104"/>
      <c r="AF314" s="104"/>
      <c r="AG314" s="104"/>
      <c r="AH314" s="104"/>
      <c r="AI314" s="104"/>
      <c r="AJ314" s="104"/>
      <c r="AK314" s="104"/>
      <c r="AL314" s="104"/>
      <c r="AM314" s="104"/>
      <c r="AN314" s="104"/>
      <c r="AO314" s="104"/>
      <c r="AP314" s="104"/>
      <c r="AQ314" s="103"/>
      <c r="AV314" s="103"/>
      <c r="AW314" s="104"/>
      <c r="AX314" s="104"/>
      <c r="AY314" s="104"/>
      <c r="AZ314" s="104"/>
      <c r="BA314" s="104"/>
      <c r="BB314" s="104"/>
      <c r="BC314" s="104"/>
      <c r="BD314" s="104"/>
      <c r="BE314" s="104"/>
      <c r="BF314" s="104"/>
      <c r="BG314" s="104"/>
      <c r="BH314" s="104"/>
      <c r="BI314" s="104"/>
      <c r="BO314" s="103"/>
      <c r="BP314" s="104"/>
      <c r="BQ314" s="104"/>
      <c r="BR314" s="104"/>
      <c r="BS314" s="104"/>
      <c r="BT314" s="104"/>
      <c r="BU314" s="104"/>
      <c r="BV314" s="104"/>
      <c r="BW314" s="104"/>
      <c r="BX314" s="104"/>
      <c r="BY314" s="104"/>
      <c r="BZ314" s="104"/>
      <c r="CA314" s="104"/>
      <c r="CB314" s="104"/>
      <c r="CH314" s="103"/>
      <c r="CI314" s="104"/>
      <c r="CJ314" s="104"/>
      <c r="CK314" s="104"/>
      <c r="CL314" s="104"/>
      <c r="CM314" s="104"/>
      <c r="CN314" s="104"/>
      <c r="CO314" s="104"/>
      <c r="CP314" s="104"/>
      <c r="CQ314" s="104"/>
      <c r="CR314" s="104"/>
      <c r="CS314" s="104"/>
      <c r="CT314" s="104"/>
      <c r="CU314" s="104"/>
      <c r="DA314" s="103"/>
      <c r="DB314" s="104"/>
      <c r="DC314" s="104"/>
      <c r="DD314" s="104"/>
      <c r="DE314" s="104"/>
      <c r="DF314" s="104"/>
      <c r="DG314" s="104"/>
      <c r="DH314" s="104"/>
      <c r="DI314" s="104"/>
      <c r="DJ314" s="104"/>
      <c r="DK314" s="104"/>
      <c r="DL314" s="104"/>
      <c r="DM314" s="104"/>
      <c r="DN314" s="104"/>
    </row>
    <row r="315" spans="1:118" collapsed="1">
      <c r="A315" s="103"/>
      <c r="B315" s="103"/>
      <c r="C315" s="103"/>
      <c r="D315" s="103"/>
      <c r="E315" s="103"/>
      <c r="F315" s="103"/>
      <c r="G315" s="103"/>
      <c r="H315" s="103"/>
      <c r="I315" s="103"/>
      <c r="J315" s="99"/>
      <c r="K315" s="104"/>
      <c r="L315" s="104"/>
      <c r="M315" s="104"/>
      <c r="N315" s="104"/>
      <c r="O315" s="104"/>
      <c r="P315" s="103"/>
      <c r="Q315" s="103"/>
      <c r="R315" s="103"/>
      <c r="S315" s="103"/>
      <c r="T315" s="103"/>
      <c r="U315" s="103"/>
      <c r="V315" s="103"/>
      <c r="W315" s="103"/>
      <c r="X315" s="103"/>
      <c r="Y315" s="103"/>
      <c r="Z315" s="103"/>
      <c r="AA315" s="103"/>
      <c r="AB315" s="103"/>
      <c r="AC315" s="103"/>
      <c r="AD315" s="104"/>
      <c r="AE315" s="104"/>
      <c r="AF315" s="104"/>
      <c r="AG315" s="104"/>
      <c r="AH315" s="104"/>
      <c r="AI315" s="104"/>
      <c r="AJ315" s="104"/>
      <c r="AK315" s="104"/>
      <c r="AL315" s="104"/>
      <c r="AM315" s="104"/>
      <c r="AN315" s="104"/>
      <c r="AO315" s="104"/>
      <c r="AP315" s="104"/>
      <c r="AQ315" s="103"/>
      <c r="AV315" s="103"/>
      <c r="AW315" s="104"/>
      <c r="AX315" s="104"/>
      <c r="AY315" s="104"/>
      <c r="AZ315" s="104"/>
      <c r="BA315" s="104"/>
      <c r="BB315" s="104"/>
      <c r="BC315" s="104"/>
      <c r="BD315" s="104"/>
      <c r="BE315" s="104"/>
      <c r="BF315" s="104"/>
      <c r="BG315" s="104"/>
      <c r="BH315" s="104"/>
      <c r="BI315" s="104"/>
      <c r="BO315" s="103"/>
      <c r="BP315" s="104"/>
      <c r="BQ315" s="104"/>
      <c r="BR315" s="104"/>
      <c r="BS315" s="104"/>
      <c r="BT315" s="104"/>
      <c r="BU315" s="104"/>
      <c r="BV315" s="104"/>
      <c r="BW315" s="104"/>
      <c r="BX315" s="104"/>
      <c r="BY315" s="104"/>
      <c r="BZ315" s="104"/>
      <c r="CA315" s="104"/>
      <c r="CB315" s="104"/>
      <c r="CH315" s="103"/>
      <c r="CI315" s="104"/>
      <c r="CJ315" s="104"/>
      <c r="CK315" s="104"/>
      <c r="CL315" s="104"/>
      <c r="CM315" s="104"/>
      <c r="CN315" s="104"/>
      <c r="CO315" s="104"/>
      <c r="CP315" s="104"/>
      <c r="CQ315" s="104"/>
      <c r="CR315" s="104"/>
      <c r="CS315" s="104"/>
      <c r="CT315" s="104"/>
      <c r="CU315" s="104"/>
      <c r="DA315" s="103"/>
      <c r="DB315" s="104"/>
      <c r="DC315" s="104"/>
      <c r="DD315" s="104"/>
      <c r="DE315" s="104"/>
      <c r="DF315" s="104"/>
      <c r="DG315" s="104"/>
      <c r="DH315" s="104"/>
      <c r="DI315" s="104"/>
      <c r="DJ315" s="104"/>
      <c r="DK315" s="104"/>
      <c r="DL315" s="104"/>
      <c r="DM315" s="104"/>
      <c r="DN315" s="104"/>
    </row>
    <row r="316" spans="1:118" hidden="1" outlineLevel="1">
      <c r="A316" s="372" t="str">
        <f>A27</f>
        <v>[Related Party 11]</v>
      </c>
      <c r="B316" s="103"/>
      <c r="C316" s="103"/>
      <c r="D316" s="103"/>
      <c r="E316" s="103"/>
      <c r="F316" s="103"/>
      <c r="G316" s="103"/>
      <c r="H316" s="103"/>
      <c r="I316" s="103"/>
      <c r="J316" s="99"/>
      <c r="K316" s="104"/>
      <c r="L316" s="104"/>
      <c r="M316" s="104"/>
      <c r="N316" s="104"/>
      <c r="O316" s="104"/>
      <c r="P316" s="103"/>
      <c r="Q316" s="103"/>
      <c r="R316" s="103"/>
      <c r="S316" s="103"/>
      <c r="T316" s="103"/>
      <c r="U316" s="103"/>
      <c r="V316" s="103"/>
      <c r="W316" s="103"/>
      <c r="X316" s="103"/>
      <c r="Y316" s="103"/>
      <c r="Z316" s="103"/>
      <c r="AA316" s="103"/>
      <c r="AB316" s="103"/>
      <c r="AC316" s="103"/>
      <c r="AD316" s="104"/>
      <c r="AE316" s="104"/>
      <c r="AF316" s="104"/>
      <c r="AG316" s="104"/>
      <c r="AH316" s="104"/>
      <c r="AI316" s="104"/>
      <c r="AJ316" s="104"/>
      <c r="AK316" s="104"/>
      <c r="AL316" s="104"/>
      <c r="AM316" s="104"/>
      <c r="AN316" s="104"/>
      <c r="AO316" s="104"/>
      <c r="AP316" s="104"/>
      <c r="AQ316" s="103"/>
      <c r="AV316" s="103"/>
      <c r="AW316" s="104"/>
      <c r="AX316" s="104"/>
      <c r="AY316" s="104"/>
      <c r="AZ316" s="104"/>
      <c r="BA316" s="104"/>
      <c r="BB316" s="104"/>
      <c r="BC316" s="104"/>
      <c r="BD316" s="104"/>
      <c r="BE316" s="104"/>
      <c r="BF316" s="104"/>
      <c r="BG316" s="104"/>
      <c r="BH316" s="104"/>
      <c r="BI316" s="104"/>
      <c r="BO316" s="103"/>
      <c r="BP316" s="104"/>
      <c r="BQ316" s="104"/>
      <c r="BR316" s="104"/>
      <c r="BS316" s="104"/>
      <c r="BT316" s="104"/>
      <c r="BU316" s="104"/>
      <c r="BV316" s="104"/>
      <c r="BW316" s="104"/>
      <c r="BX316" s="104"/>
      <c r="BY316" s="104"/>
      <c r="BZ316" s="104"/>
      <c r="CA316" s="104"/>
      <c r="CB316" s="104"/>
      <c r="CH316" s="103"/>
      <c r="CI316" s="104"/>
      <c r="CJ316" s="104"/>
      <c r="CK316" s="104"/>
      <c r="CL316" s="104"/>
      <c r="CM316" s="104"/>
      <c r="CN316" s="104"/>
      <c r="CO316" s="104"/>
      <c r="CP316" s="104"/>
      <c r="CQ316" s="104"/>
      <c r="CR316" s="104"/>
      <c r="CS316" s="104"/>
      <c r="CT316" s="104"/>
      <c r="CU316" s="104"/>
      <c r="DA316" s="103"/>
      <c r="DB316" s="104"/>
      <c r="DC316" s="104"/>
      <c r="DD316" s="104"/>
      <c r="DE316" s="104"/>
      <c r="DF316" s="104"/>
      <c r="DG316" s="104"/>
      <c r="DH316" s="104"/>
      <c r="DI316" s="104"/>
      <c r="DJ316" s="104"/>
      <c r="DK316" s="104"/>
      <c r="DL316" s="104"/>
      <c r="DM316" s="104"/>
      <c r="DN316" s="104"/>
    </row>
    <row r="317" spans="1:118" hidden="1" outlineLevel="1">
      <c r="A317" s="103" t="s">
        <v>663</v>
      </c>
      <c r="B317" s="103" t="s">
        <v>664</v>
      </c>
      <c r="C317" s="103"/>
      <c r="D317" s="103"/>
      <c r="E317" s="103"/>
      <c r="F317" s="103"/>
      <c r="G317" s="103"/>
      <c r="H317" s="103"/>
      <c r="I317" s="103"/>
      <c r="J317" s="99" t="s">
        <v>238</v>
      </c>
      <c r="K317" s="359"/>
      <c r="L317" s="360"/>
      <c r="M317" s="360"/>
      <c r="N317" s="360"/>
      <c r="O317" s="360"/>
      <c r="P317" s="103"/>
      <c r="Q317" s="103"/>
      <c r="R317" s="103"/>
      <c r="S317" s="103"/>
      <c r="T317" s="103"/>
      <c r="U317" s="103"/>
      <c r="V317" s="103"/>
      <c r="W317" s="103"/>
      <c r="X317" s="103"/>
      <c r="Y317" s="103"/>
      <c r="Z317" s="103"/>
      <c r="AA317" s="103"/>
      <c r="AB317" s="103"/>
      <c r="AC317" s="103"/>
      <c r="AD317" s="104"/>
      <c r="AE317" s="104"/>
      <c r="AF317" s="104"/>
      <c r="AG317" s="104"/>
      <c r="AH317" s="104"/>
      <c r="AI317" s="104"/>
      <c r="AJ317" s="104"/>
      <c r="AK317" s="104"/>
      <c r="AL317" s="104"/>
      <c r="AM317" s="104"/>
      <c r="AN317" s="104"/>
      <c r="AO317" s="104"/>
      <c r="AP317" s="104"/>
      <c r="AQ317" s="103"/>
      <c r="AV317" s="103"/>
      <c r="AW317" s="104"/>
      <c r="AX317" s="104"/>
      <c r="AY317" s="104"/>
      <c r="AZ317" s="104"/>
      <c r="BA317" s="104"/>
      <c r="BB317" s="104"/>
      <c r="BC317" s="104"/>
      <c r="BD317" s="104"/>
      <c r="BE317" s="104"/>
      <c r="BF317" s="104"/>
      <c r="BG317" s="104"/>
      <c r="BH317" s="104"/>
      <c r="BI317" s="104"/>
      <c r="BO317" s="103"/>
      <c r="BP317" s="104"/>
      <c r="BQ317" s="104"/>
      <c r="BR317" s="104"/>
      <c r="BS317" s="104"/>
      <c r="BT317" s="104"/>
      <c r="BU317" s="104"/>
      <c r="BV317" s="104"/>
      <c r="BW317" s="104"/>
      <c r="BX317" s="104"/>
      <c r="BY317" s="104"/>
      <c r="BZ317" s="104"/>
      <c r="CA317" s="104"/>
      <c r="CB317" s="104"/>
      <c r="CH317" s="103"/>
      <c r="CI317" s="104"/>
      <c r="CJ317" s="104"/>
      <c r="CK317" s="104"/>
      <c r="CL317" s="104"/>
      <c r="CM317" s="104"/>
      <c r="CN317" s="104"/>
      <c r="CO317" s="104"/>
      <c r="CP317" s="104"/>
      <c r="CQ317" s="104"/>
      <c r="CR317" s="104"/>
      <c r="CS317" s="104"/>
      <c r="CT317" s="104"/>
      <c r="CU317" s="104"/>
      <c r="DA317" s="103"/>
      <c r="DB317" s="104"/>
      <c r="DC317" s="104"/>
      <c r="DD317" s="104"/>
      <c r="DE317" s="104"/>
      <c r="DF317" s="104"/>
      <c r="DG317" s="104"/>
      <c r="DH317" s="104"/>
      <c r="DI317" s="104"/>
      <c r="DJ317" s="104"/>
      <c r="DK317" s="104"/>
      <c r="DL317" s="104"/>
      <c r="DM317" s="104"/>
      <c r="DN317" s="104"/>
    </row>
    <row r="318" spans="1:118" hidden="1" outlineLevel="1">
      <c r="A318" s="103" t="s">
        <v>663</v>
      </c>
      <c r="B318" s="103" t="s">
        <v>647</v>
      </c>
      <c r="C318" s="103"/>
      <c r="D318" s="103"/>
      <c r="E318" s="103"/>
      <c r="F318" s="103"/>
      <c r="G318" s="103"/>
      <c r="H318" s="103"/>
      <c r="I318" s="103"/>
      <c r="J318" s="99" t="s">
        <v>238</v>
      </c>
      <c r="K318" s="359"/>
      <c r="L318" s="360"/>
      <c r="M318" s="360"/>
      <c r="N318" s="360"/>
      <c r="O318" s="360"/>
      <c r="P318" s="103"/>
      <c r="Q318" s="103"/>
      <c r="R318" s="103"/>
      <c r="S318" s="103"/>
      <c r="T318" s="103"/>
      <c r="U318" s="103"/>
      <c r="V318" s="103"/>
      <c r="W318" s="103"/>
      <c r="X318" s="103"/>
      <c r="Y318" s="103"/>
      <c r="Z318" s="103"/>
      <c r="AA318" s="103"/>
      <c r="AB318" s="103"/>
      <c r="AC318" s="103"/>
      <c r="AD318" s="104"/>
      <c r="AE318" s="104"/>
      <c r="AF318" s="104"/>
      <c r="AG318" s="104"/>
      <c r="AH318" s="104"/>
      <c r="AI318" s="104"/>
      <c r="AJ318" s="104"/>
      <c r="AK318" s="104"/>
      <c r="AL318" s="104"/>
      <c r="AM318" s="104"/>
      <c r="AN318" s="104"/>
      <c r="AO318" s="104"/>
      <c r="AP318" s="104"/>
      <c r="AQ318" s="103"/>
      <c r="AV318" s="103"/>
      <c r="AW318" s="104"/>
      <c r="AX318" s="104"/>
      <c r="AY318" s="104"/>
      <c r="AZ318" s="104"/>
      <c r="BA318" s="104"/>
      <c r="BB318" s="104"/>
      <c r="BC318" s="104"/>
      <c r="BD318" s="104"/>
      <c r="BE318" s="104"/>
      <c r="BF318" s="104"/>
      <c r="BG318" s="104"/>
      <c r="BH318" s="104"/>
      <c r="BI318" s="104"/>
      <c r="BO318" s="103"/>
      <c r="BP318" s="104"/>
      <c r="BQ318" s="104"/>
      <c r="BR318" s="104"/>
      <c r="BS318" s="104"/>
      <c r="BT318" s="104"/>
      <c r="BU318" s="104"/>
      <c r="BV318" s="104"/>
      <c r="BW318" s="104"/>
      <c r="BX318" s="104"/>
      <c r="BY318" s="104"/>
      <c r="BZ318" s="104"/>
      <c r="CA318" s="104"/>
      <c r="CB318" s="104"/>
      <c r="CH318" s="103"/>
      <c r="CI318" s="104"/>
      <c r="CJ318" s="104"/>
      <c r="CK318" s="104"/>
      <c r="CL318" s="104"/>
      <c r="CM318" s="104"/>
      <c r="CN318" s="104"/>
      <c r="CO318" s="104"/>
      <c r="CP318" s="104"/>
      <c r="CQ318" s="104"/>
      <c r="CR318" s="104"/>
      <c r="CS318" s="104"/>
      <c r="CT318" s="104"/>
      <c r="CU318" s="104"/>
      <c r="DA318" s="103"/>
      <c r="DB318" s="104"/>
      <c r="DC318" s="104"/>
      <c r="DD318" s="104"/>
      <c r="DE318" s="104"/>
      <c r="DF318" s="104"/>
      <c r="DG318" s="104"/>
      <c r="DH318" s="104"/>
      <c r="DI318" s="104"/>
      <c r="DJ318" s="104"/>
      <c r="DK318" s="104"/>
      <c r="DL318" s="104"/>
      <c r="DM318" s="104"/>
      <c r="DN318" s="104"/>
    </row>
    <row r="319" spans="1:118" hidden="1" outlineLevel="1">
      <c r="A319" s="103" t="s">
        <v>663</v>
      </c>
      <c r="B319" s="103" t="s">
        <v>665</v>
      </c>
      <c r="C319" s="103"/>
      <c r="D319" s="103"/>
      <c r="E319" s="103"/>
      <c r="F319" s="103"/>
      <c r="G319" s="103"/>
      <c r="H319" s="103"/>
      <c r="I319" s="103"/>
      <c r="J319" s="99" t="s">
        <v>226</v>
      </c>
      <c r="K319" s="367">
        <f t="shared" ref="K319:O319" si="134">IFERROR(K318/K317,0)</f>
        <v>0</v>
      </c>
      <c r="L319" s="368">
        <f t="shared" si="134"/>
        <v>0</v>
      </c>
      <c r="M319" s="368">
        <f t="shared" si="134"/>
        <v>0</v>
      </c>
      <c r="N319" s="368">
        <f t="shared" si="134"/>
        <v>0</v>
      </c>
      <c r="O319" s="368">
        <f t="shared" si="134"/>
        <v>0</v>
      </c>
      <c r="P319" s="103"/>
      <c r="Q319" s="103"/>
      <c r="R319" s="103"/>
      <c r="S319" s="103"/>
      <c r="T319" s="103"/>
      <c r="U319" s="103"/>
      <c r="V319" s="103"/>
      <c r="W319" s="103"/>
      <c r="X319" s="103"/>
      <c r="Y319" s="103"/>
      <c r="Z319" s="103"/>
      <c r="AA319" s="103"/>
      <c r="AB319" s="103"/>
      <c r="AC319" s="103"/>
      <c r="AD319" s="104"/>
      <c r="AE319" s="104"/>
      <c r="AF319" s="104"/>
      <c r="AG319" s="104"/>
      <c r="AH319" s="104"/>
      <c r="AI319" s="104"/>
      <c r="AJ319" s="104"/>
      <c r="AK319" s="104"/>
      <c r="AL319" s="104"/>
      <c r="AM319" s="104"/>
      <c r="AN319" s="104"/>
      <c r="AO319" s="104"/>
      <c r="AP319" s="104"/>
      <c r="AQ319" s="103"/>
      <c r="AV319" s="103"/>
      <c r="AW319" s="104"/>
      <c r="AX319" s="104"/>
      <c r="AY319" s="104"/>
      <c r="AZ319" s="104"/>
      <c r="BA319" s="104"/>
      <c r="BB319" s="104"/>
      <c r="BC319" s="104"/>
      <c r="BD319" s="104"/>
      <c r="BE319" s="104"/>
      <c r="BF319" s="104"/>
      <c r="BG319" s="104"/>
      <c r="BH319" s="104"/>
      <c r="BI319" s="104"/>
      <c r="BO319" s="103"/>
      <c r="BP319" s="104"/>
      <c r="BQ319" s="104"/>
      <c r="BR319" s="104"/>
      <c r="BS319" s="104"/>
      <c r="BT319" s="104"/>
      <c r="BU319" s="104"/>
      <c r="BV319" s="104"/>
      <c r="BW319" s="104"/>
      <c r="BX319" s="104"/>
      <c r="BY319" s="104"/>
      <c r="BZ319" s="104"/>
      <c r="CA319" s="104"/>
      <c r="CB319" s="104"/>
      <c r="CH319" s="103"/>
      <c r="CI319" s="104"/>
      <c r="CJ319" s="104"/>
      <c r="CK319" s="104"/>
      <c r="CL319" s="104"/>
      <c r="CM319" s="104"/>
      <c r="CN319" s="104"/>
      <c r="CO319" s="104"/>
      <c r="CP319" s="104"/>
      <c r="CQ319" s="104"/>
      <c r="CR319" s="104"/>
      <c r="CS319" s="104"/>
      <c r="CT319" s="104"/>
      <c r="CU319" s="104"/>
      <c r="DA319" s="103"/>
      <c r="DB319" s="104"/>
      <c r="DC319" s="104"/>
      <c r="DD319" s="104"/>
      <c r="DE319" s="104"/>
      <c r="DF319" s="104"/>
      <c r="DG319" s="104"/>
      <c r="DH319" s="104"/>
      <c r="DI319" s="104"/>
      <c r="DJ319" s="104"/>
      <c r="DK319" s="104"/>
      <c r="DL319" s="104"/>
      <c r="DM319" s="104"/>
      <c r="DN319" s="104"/>
    </row>
    <row r="320" spans="1:118" hidden="1" outlineLevel="1">
      <c r="A320" s="103" t="s">
        <v>666</v>
      </c>
      <c r="B320" s="103" t="s">
        <v>647</v>
      </c>
      <c r="C320" s="103"/>
      <c r="D320" s="103"/>
      <c r="E320" s="103"/>
      <c r="F320" s="103"/>
      <c r="G320" s="103"/>
      <c r="H320" s="103"/>
      <c r="I320" s="103"/>
      <c r="J320" s="99" t="s">
        <v>238</v>
      </c>
      <c r="K320" s="359"/>
      <c r="L320" s="360"/>
      <c r="M320" s="360"/>
      <c r="N320" s="360"/>
      <c r="O320" s="360"/>
      <c r="P320" s="103"/>
      <c r="Q320" s="103"/>
      <c r="R320" s="103"/>
      <c r="S320" s="103"/>
      <c r="T320" s="103"/>
      <c r="U320" s="103"/>
      <c r="V320" s="103"/>
      <c r="W320" s="103"/>
      <c r="X320" s="103"/>
      <c r="Y320" s="103"/>
      <c r="Z320" s="103"/>
      <c r="AA320" s="103"/>
      <c r="AB320" s="103"/>
      <c r="AC320" s="103"/>
      <c r="AD320" s="104"/>
      <c r="AE320" s="104"/>
      <c r="AF320" s="104"/>
      <c r="AG320" s="104"/>
      <c r="AH320" s="104"/>
      <c r="AI320" s="104"/>
      <c r="AJ320" s="104"/>
      <c r="AK320" s="104"/>
      <c r="AL320" s="104"/>
      <c r="AM320" s="104"/>
      <c r="AN320" s="104"/>
      <c r="AO320" s="104"/>
      <c r="AP320" s="104"/>
      <c r="AQ320" s="103"/>
      <c r="AV320" s="103"/>
      <c r="AW320" s="104"/>
      <c r="AX320" s="104"/>
      <c r="AY320" s="104"/>
      <c r="AZ320" s="104"/>
      <c r="BA320" s="104"/>
      <c r="BB320" s="104"/>
      <c r="BC320" s="104"/>
      <c r="BD320" s="104"/>
      <c r="BE320" s="104"/>
      <c r="BF320" s="104"/>
      <c r="BG320" s="104"/>
      <c r="BH320" s="104"/>
      <c r="BI320" s="104"/>
      <c r="BO320" s="103"/>
      <c r="BP320" s="104"/>
      <c r="BQ320" s="104"/>
      <c r="BR320" s="104"/>
      <c r="BS320" s="104"/>
      <c r="BT320" s="104"/>
      <c r="BU320" s="104"/>
      <c r="BV320" s="104"/>
      <c r="BW320" s="104"/>
      <c r="BX320" s="104"/>
      <c r="BY320" s="104"/>
      <c r="BZ320" s="104"/>
      <c r="CA320" s="104"/>
      <c r="CB320" s="104"/>
      <c r="CH320" s="103"/>
      <c r="CI320" s="104"/>
      <c r="CJ320" s="104"/>
      <c r="CK320" s="104"/>
      <c r="CL320" s="104"/>
      <c r="CM320" s="104"/>
      <c r="CN320" s="104"/>
      <c r="CO320" s="104"/>
      <c r="CP320" s="104"/>
      <c r="CQ320" s="104"/>
      <c r="CR320" s="104"/>
      <c r="CS320" s="104"/>
      <c r="CT320" s="104"/>
      <c r="CU320" s="104"/>
      <c r="DA320" s="103"/>
      <c r="DB320" s="104"/>
      <c r="DC320" s="104"/>
      <c r="DD320" s="104"/>
      <c r="DE320" s="104"/>
      <c r="DF320" s="104"/>
      <c r="DG320" s="104"/>
      <c r="DH320" s="104"/>
      <c r="DI320" s="104"/>
      <c r="DJ320" s="104"/>
      <c r="DK320" s="104"/>
      <c r="DL320" s="104"/>
      <c r="DM320" s="104"/>
      <c r="DN320" s="104"/>
    </row>
    <row r="321" spans="1:118" hidden="1" outlineLevel="1">
      <c r="A321" s="369" t="s">
        <v>675</v>
      </c>
      <c r="B321" s="103" t="s">
        <v>664</v>
      </c>
      <c r="C321" s="103"/>
      <c r="D321" s="103"/>
      <c r="E321" s="103"/>
      <c r="F321" s="103"/>
      <c r="G321" s="103"/>
      <c r="H321" s="103"/>
      <c r="I321" s="103"/>
      <c r="J321" s="99" t="s">
        <v>238</v>
      </c>
      <c r="K321" s="359"/>
      <c r="L321" s="360"/>
      <c r="M321" s="360"/>
      <c r="N321" s="360"/>
      <c r="O321" s="360"/>
      <c r="P321" s="103"/>
      <c r="Q321" s="103"/>
      <c r="R321" s="103"/>
      <c r="S321" s="103"/>
      <c r="T321" s="103"/>
      <c r="U321" s="103"/>
      <c r="V321" s="103"/>
      <c r="W321" s="103"/>
      <c r="X321" s="103"/>
      <c r="Y321" s="103"/>
      <c r="Z321" s="103"/>
      <c r="AA321" s="103"/>
      <c r="AB321" s="103"/>
      <c r="AC321" s="103"/>
      <c r="AD321" s="104"/>
      <c r="AE321" s="104"/>
      <c r="AF321" s="104"/>
      <c r="AG321" s="104"/>
      <c r="AH321" s="104"/>
      <c r="AI321" s="104"/>
      <c r="AJ321" s="104"/>
      <c r="AK321" s="104"/>
      <c r="AL321" s="104"/>
      <c r="AM321" s="104"/>
      <c r="AN321" s="104"/>
      <c r="AO321" s="104"/>
      <c r="AP321" s="104"/>
      <c r="AQ321" s="103"/>
      <c r="AV321" s="103"/>
      <c r="AW321" s="104"/>
      <c r="AX321" s="104"/>
      <c r="AY321" s="104"/>
      <c r="AZ321" s="104"/>
      <c r="BA321" s="104"/>
      <c r="BB321" s="104"/>
      <c r="BC321" s="104"/>
      <c r="BD321" s="104"/>
      <c r="BE321" s="104"/>
      <c r="BF321" s="104"/>
      <c r="BG321" s="104"/>
      <c r="BH321" s="104"/>
      <c r="BI321" s="104"/>
      <c r="BO321" s="103"/>
      <c r="BP321" s="104"/>
      <c r="BQ321" s="104"/>
      <c r="BR321" s="104"/>
      <c r="BS321" s="104"/>
      <c r="BT321" s="104"/>
      <c r="BU321" s="104"/>
      <c r="BV321" s="104"/>
      <c r="BW321" s="104"/>
      <c r="BX321" s="104"/>
      <c r="BY321" s="104"/>
      <c r="BZ321" s="104"/>
      <c r="CA321" s="104"/>
      <c r="CB321" s="104"/>
      <c r="CH321" s="103"/>
      <c r="CI321" s="104"/>
      <c r="CJ321" s="104"/>
      <c r="CK321" s="104"/>
      <c r="CL321" s="104"/>
      <c r="CM321" s="104"/>
      <c r="CN321" s="104"/>
      <c r="CO321" s="104"/>
      <c r="CP321" s="104"/>
      <c r="CQ321" s="104"/>
      <c r="CR321" s="104"/>
      <c r="CS321" s="104"/>
      <c r="CT321" s="104"/>
      <c r="CU321" s="104"/>
      <c r="DA321" s="103"/>
      <c r="DB321" s="104"/>
      <c r="DC321" s="104"/>
      <c r="DD321" s="104"/>
      <c r="DE321" s="104"/>
      <c r="DF321" s="104"/>
      <c r="DG321" s="104"/>
      <c r="DH321" s="104"/>
      <c r="DI321" s="104"/>
      <c r="DJ321" s="104"/>
      <c r="DK321" s="104"/>
      <c r="DL321" s="104"/>
      <c r="DM321" s="104"/>
      <c r="DN321" s="104"/>
    </row>
    <row r="322" spans="1:118" hidden="1" outlineLevel="1">
      <c r="A322" s="370" t="str">
        <f>A321</f>
        <v>[ESO Affiliate or Related Undertaking that do not trade / transact with the ESO 1]</v>
      </c>
      <c r="B322" s="103" t="s">
        <v>647</v>
      </c>
      <c r="C322" s="103"/>
      <c r="D322" s="103"/>
      <c r="E322" s="103"/>
      <c r="F322" s="103"/>
      <c r="G322" s="103"/>
      <c r="H322" s="103"/>
      <c r="I322" s="103"/>
      <c r="J322" s="99" t="s">
        <v>238</v>
      </c>
      <c r="K322" s="359"/>
      <c r="L322" s="360"/>
      <c r="M322" s="360"/>
      <c r="N322" s="360"/>
      <c r="O322" s="360"/>
      <c r="P322" s="103"/>
      <c r="Q322" s="103"/>
      <c r="R322" s="103"/>
      <c r="S322" s="103"/>
      <c r="T322" s="103"/>
      <c r="U322" s="103"/>
      <c r="V322" s="103"/>
      <c r="W322" s="103"/>
      <c r="X322" s="103"/>
      <c r="Y322" s="103"/>
      <c r="Z322" s="103"/>
      <c r="AA322" s="103"/>
      <c r="AB322" s="103"/>
      <c r="AC322" s="103"/>
      <c r="AD322" s="104"/>
      <c r="AE322" s="104"/>
      <c r="AF322" s="104"/>
      <c r="AG322" s="104"/>
      <c r="AH322" s="104"/>
      <c r="AI322" s="104"/>
      <c r="AJ322" s="104"/>
      <c r="AK322" s="104"/>
      <c r="AL322" s="104"/>
      <c r="AM322" s="104"/>
      <c r="AN322" s="104"/>
      <c r="AO322" s="104"/>
      <c r="AP322" s="104"/>
      <c r="AQ322" s="103"/>
      <c r="AV322" s="103"/>
      <c r="AW322" s="104"/>
      <c r="AX322" s="104"/>
      <c r="AY322" s="104"/>
      <c r="AZ322" s="104"/>
      <c r="BA322" s="104"/>
      <c r="BB322" s="104"/>
      <c r="BC322" s="104"/>
      <c r="BD322" s="104"/>
      <c r="BE322" s="104"/>
      <c r="BF322" s="104"/>
      <c r="BG322" s="104"/>
      <c r="BH322" s="104"/>
      <c r="BI322" s="104"/>
      <c r="BO322" s="103"/>
      <c r="BP322" s="104"/>
      <c r="BQ322" s="104"/>
      <c r="BR322" s="104"/>
      <c r="BS322" s="104"/>
      <c r="BT322" s="104"/>
      <c r="BU322" s="104"/>
      <c r="BV322" s="104"/>
      <c r="BW322" s="104"/>
      <c r="BX322" s="104"/>
      <c r="BY322" s="104"/>
      <c r="BZ322" s="104"/>
      <c r="CA322" s="104"/>
      <c r="CB322" s="104"/>
      <c r="CH322" s="103"/>
      <c r="CI322" s="104"/>
      <c r="CJ322" s="104"/>
      <c r="CK322" s="104"/>
      <c r="CL322" s="104"/>
      <c r="CM322" s="104"/>
      <c r="CN322" s="104"/>
      <c r="CO322" s="104"/>
      <c r="CP322" s="104"/>
      <c r="CQ322" s="104"/>
      <c r="CR322" s="104"/>
      <c r="CS322" s="104"/>
      <c r="CT322" s="104"/>
      <c r="CU322" s="104"/>
      <c r="DA322" s="103"/>
      <c r="DB322" s="104"/>
      <c r="DC322" s="104"/>
      <c r="DD322" s="104"/>
      <c r="DE322" s="104"/>
      <c r="DF322" s="104"/>
      <c r="DG322" s="104"/>
      <c r="DH322" s="104"/>
      <c r="DI322" s="104"/>
      <c r="DJ322" s="104"/>
      <c r="DK322" s="104"/>
      <c r="DL322" s="104"/>
      <c r="DM322" s="104"/>
      <c r="DN322" s="104"/>
    </row>
    <row r="323" spans="1:118" hidden="1" outlineLevel="1">
      <c r="A323" s="370" t="str">
        <f>A321</f>
        <v>[ESO Affiliate or Related Undertaking that do not trade / transact with the ESO 1]</v>
      </c>
      <c r="B323" s="103" t="s">
        <v>665</v>
      </c>
      <c r="C323" s="103"/>
      <c r="D323" s="103"/>
      <c r="E323" s="103"/>
      <c r="F323" s="103"/>
      <c r="G323" s="103"/>
      <c r="H323" s="103"/>
      <c r="I323" s="103"/>
      <c r="J323" s="99" t="s">
        <v>226</v>
      </c>
      <c r="K323" s="367">
        <f t="shared" ref="K323:O323" si="135">IFERROR(K322/K321,0)</f>
        <v>0</v>
      </c>
      <c r="L323" s="368">
        <f t="shared" si="135"/>
        <v>0</v>
      </c>
      <c r="M323" s="368">
        <f t="shared" si="135"/>
        <v>0</v>
      </c>
      <c r="N323" s="368">
        <f t="shared" si="135"/>
        <v>0</v>
      </c>
      <c r="O323" s="368">
        <f t="shared" si="135"/>
        <v>0</v>
      </c>
      <c r="P323" s="103"/>
      <c r="Q323" s="103"/>
      <c r="R323" s="103"/>
      <c r="S323" s="103"/>
      <c r="T323" s="103"/>
      <c r="U323" s="103"/>
      <c r="V323" s="103"/>
      <c r="W323" s="103"/>
      <c r="X323" s="103"/>
      <c r="Y323" s="103"/>
      <c r="Z323" s="103"/>
      <c r="AA323" s="103"/>
      <c r="AB323" s="103"/>
      <c r="AC323" s="103"/>
      <c r="AD323" s="104"/>
      <c r="AE323" s="104"/>
      <c r="AF323" s="104"/>
      <c r="AG323" s="104"/>
      <c r="AH323" s="104"/>
      <c r="AI323" s="104"/>
      <c r="AJ323" s="104"/>
      <c r="AK323" s="104"/>
      <c r="AL323" s="104"/>
      <c r="AM323" s="104"/>
      <c r="AN323" s="104"/>
      <c r="AO323" s="104"/>
      <c r="AP323" s="104"/>
      <c r="AQ323" s="103"/>
      <c r="AV323" s="103"/>
      <c r="AW323" s="104"/>
      <c r="AX323" s="104"/>
      <c r="AY323" s="104"/>
      <c r="AZ323" s="104"/>
      <c r="BA323" s="104"/>
      <c r="BB323" s="104"/>
      <c r="BC323" s="104"/>
      <c r="BD323" s="104"/>
      <c r="BE323" s="104"/>
      <c r="BF323" s="104"/>
      <c r="BG323" s="104"/>
      <c r="BH323" s="104"/>
      <c r="BI323" s="104"/>
      <c r="BO323" s="103"/>
      <c r="BP323" s="104"/>
      <c r="BQ323" s="104"/>
      <c r="BR323" s="104"/>
      <c r="BS323" s="104"/>
      <c r="BT323" s="104"/>
      <c r="BU323" s="104"/>
      <c r="BV323" s="104"/>
      <c r="BW323" s="104"/>
      <c r="BX323" s="104"/>
      <c r="BY323" s="104"/>
      <c r="BZ323" s="104"/>
      <c r="CA323" s="104"/>
      <c r="CB323" s="104"/>
      <c r="CH323" s="103"/>
      <c r="CI323" s="104"/>
      <c r="CJ323" s="104"/>
      <c r="CK323" s="104"/>
      <c r="CL323" s="104"/>
      <c r="CM323" s="104"/>
      <c r="CN323" s="104"/>
      <c r="CO323" s="104"/>
      <c r="CP323" s="104"/>
      <c r="CQ323" s="104"/>
      <c r="CR323" s="104"/>
      <c r="CS323" s="104"/>
      <c r="CT323" s="104"/>
      <c r="CU323" s="104"/>
      <c r="DA323" s="103"/>
      <c r="DB323" s="104"/>
      <c r="DC323" s="104"/>
      <c r="DD323" s="104"/>
      <c r="DE323" s="104"/>
      <c r="DF323" s="104"/>
      <c r="DG323" s="104"/>
      <c r="DH323" s="104"/>
      <c r="DI323" s="104"/>
      <c r="DJ323" s="104"/>
      <c r="DK323" s="104"/>
      <c r="DL323" s="104"/>
      <c r="DM323" s="104"/>
      <c r="DN323" s="104"/>
    </row>
    <row r="324" spans="1:118" hidden="1" outlineLevel="1">
      <c r="A324" s="369" t="s">
        <v>676</v>
      </c>
      <c r="B324" s="103" t="s">
        <v>664</v>
      </c>
      <c r="C324" s="103"/>
      <c r="D324" s="103"/>
      <c r="E324" s="103"/>
      <c r="F324" s="103"/>
      <c r="G324" s="103"/>
      <c r="H324" s="103"/>
      <c r="I324" s="103"/>
      <c r="J324" s="99" t="s">
        <v>238</v>
      </c>
      <c r="K324" s="359"/>
      <c r="L324" s="360"/>
      <c r="M324" s="360"/>
      <c r="N324" s="360"/>
      <c r="O324" s="360"/>
      <c r="P324" s="103"/>
      <c r="Q324" s="103"/>
      <c r="R324" s="103"/>
      <c r="S324" s="103"/>
      <c r="T324" s="103"/>
      <c r="U324" s="103"/>
      <c r="V324" s="103"/>
      <c r="W324" s="103"/>
      <c r="X324" s="103"/>
      <c r="Y324" s="103"/>
      <c r="Z324" s="103"/>
      <c r="AA324" s="103"/>
      <c r="AB324" s="103"/>
      <c r="AC324" s="103"/>
      <c r="AD324" s="104"/>
      <c r="AE324" s="104"/>
      <c r="AF324" s="104"/>
      <c r="AG324" s="104"/>
      <c r="AH324" s="104"/>
      <c r="AI324" s="104"/>
      <c r="AJ324" s="104"/>
      <c r="AK324" s="104"/>
      <c r="AL324" s="104"/>
      <c r="AM324" s="104"/>
      <c r="AN324" s="104"/>
      <c r="AO324" s="104"/>
      <c r="AP324" s="104"/>
      <c r="AQ324" s="103"/>
      <c r="AV324" s="103"/>
      <c r="AW324" s="104"/>
      <c r="AX324" s="104"/>
      <c r="AY324" s="104"/>
      <c r="AZ324" s="104"/>
      <c r="BA324" s="104"/>
      <c r="BB324" s="104"/>
      <c r="BC324" s="104"/>
      <c r="BD324" s="104"/>
      <c r="BE324" s="104"/>
      <c r="BF324" s="104"/>
      <c r="BG324" s="104"/>
      <c r="BH324" s="104"/>
      <c r="BI324" s="104"/>
      <c r="BO324" s="103"/>
      <c r="BP324" s="104"/>
      <c r="BQ324" s="104"/>
      <c r="BR324" s="104"/>
      <c r="BS324" s="104"/>
      <c r="BT324" s="104"/>
      <c r="BU324" s="104"/>
      <c r="BV324" s="104"/>
      <c r="BW324" s="104"/>
      <c r="BX324" s="104"/>
      <c r="BY324" s="104"/>
      <c r="BZ324" s="104"/>
      <c r="CA324" s="104"/>
      <c r="CB324" s="104"/>
      <c r="CH324" s="103"/>
      <c r="CI324" s="104"/>
      <c r="CJ324" s="104"/>
      <c r="CK324" s="104"/>
      <c r="CL324" s="104"/>
      <c r="CM324" s="104"/>
      <c r="CN324" s="104"/>
      <c r="CO324" s="104"/>
      <c r="CP324" s="104"/>
      <c r="CQ324" s="104"/>
      <c r="CR324" s="104"/>
      <c r="CS324" s="104"/>
      <c r="CT324" s="104"/>
      <c r="CU324" s="104"/>
      <c r="DA324" s="103"/>
      <c r="DB324" s="104"/>
      <c r="DC324" s="104"/>
      <c r="DD324" s="104"/>
      <c r="DE324" s="104"/>
      <c r="DF324" s="104"/>
      <c r="DG324" s="104"/>
      <c r="DH324" s="104"/>
      <c r="DI324" s="104"/>
      <c r="DJ324" s="104"/>
      <c r="DK324" s="104"/>
      <c r="DL324" s="104"/>
      <c r="DM324" s="104"/>
      <c r="DN324" s="104"/>
    </row>
    <row r="325" spans="1:118" hidden="1" outlineLevel="1">
      <c r="A325" s="370" t="str">
        <f>A324</f>
        <v>[ESO Affiliate or Related Undertaking that do not trade / transact with the ESO 2]</v>
      </c>
      <c r="B325" s="103" t="s">
        <v>647</v>
      </c>
      <c r="C325" s="103"/>
      <c r="D325" s="103"/>
      <c r="E325" s="103"/>
      <c r="F325" s="103"/>
      <c r="G325" s="103"/>
      <c r="H325" s="103"/>
      <c r="I325" s="103"/>
      <c r="J325" s="99" t="s">
        <v>238</v>
      </c>
      <c r="K325" s="359"/>
      <c r="L325" s="360"/>
      <c r="M325" s="360"/>
      <c r="N325" s="360"/>
      <c r="O325" s="360"/>
      <c r="P325" s="103"/>
      <c r="Q325" s="103"/>
      <c r="R325" s="103"/>
      <c r="S325" s="103"/>
      <c r="T325" s="103"/>
      <c r="U325" s="103"/>
      <c r="V325" s="103"/>
      <c r="W325" s="103"/>
      <c r="X325" s="103"/>
      <c r="Y325" s="103"/>
      <c r="Z325" s="103"/>
      <c r="AA325" s="103"/>
      <c r="AB325" s="103"/>
      <c r="AC325" s="103"/>
      <c r="AD325" s="104"/>
      <c r="AE325" s="104"/>
      <c r="AF325" s="104"/>
      <c r="AG325" s="104"/>
      <c r="AH325" s="104"/>
      <c r="AI325" s="104"/>
      <c r="AJ325" s="104"/>
      <c r="AK325" s="104"/>
      <c r="AL325" s="104"/>
      <c r="AM325" s="104"/>
      <c r="AN325" s="104"/>
      <c r="AO325" s="104"/>
      <c r="AP325" s="104"/>
      <c r="AQ325" s="103"/>
      <c r="AV325" s="103"/>
      <c r="AW325" s="104"/>
      <c r="AX325" s="104"/>
      <c r="AY325" s="104"/>
      <c r="AZ325" s="104"/>
      <c r="BA325" s="104"/>
      <c r="BB325" s="104"/>
      <c r="BC325" s="104"/>
      <c r="BD325" s="104"/>
      <c r="BE325" s="104"/>
      <c r="BF325" s="104"/>
      <c r="BG325" s="104"/>
      <c r="BH325" s="104"/>
      <c r="BI325" s="104"/>
      <c r="BO325" s="103"/>
      <c r="BP325" s="104"/>
      <c r="BQ325" s="104"/>
      <c r="BR325" s="104"/>
      <c r="BS325" s="104"/>
      <c r="BT325" s="104"/>
      <c r="BU325" s="104"/>
      <c r="BV325" s="104"/>
      <c r="BW325" s="104"/>
      <c r="BX325" s="104"/>
      <c r="BY325" s="104"/>
      <c r="BZ325" s="104"/>
      <c r="CA325" s="104"/>
      <c r="CB325" s="104"/>
      <c r="CH325" s="103"/>
      <c r="CI325" s="104"/>
      <c r="CJ325" s="104"/>
      <c r="CK325" s="104"/>
      <c r="CL325" s="104"/>
      <c r="CM325" s="104"/>
      <c r="CN325" s="104"/>
      <c r="CO325" s="104"/>
      <c r="CP325" s="104"/>
      <c r="CQ325" s="104"/>
      <c r="CR325" s="104"/>
      <c r="CS325" s="104"/>
      <c r="CT325" s="104"/>
      <c r="CU325" s="104"/>
      <c r="DA325" s="103"/>
      <c r="DB325" s="104"/>
      <c r="DC325" s="104"/>
      <c r="DD325" s="104"/>
      <c r="DE325" s="104"/>
      <c r="DF325" s="104"/>
      <c r="DG325" s="104"/>
      <c r="DH325" s="104"/>
      <c r="DI325" s="104"/>
      <c r="DJ325" s="104"/>
      <c r="DK325" s="104"/>
      <c r="DL325" s="104"/>
      <c r="DM325" s="104"/>
      <c r="DN325" s="104"/>
    </row>
    <row r="326" spans="1:118" hidden="1" outlineLevel="1">
      <c r="A326" s="370" t="str">
        <f>A324</f>
        <v>[ESO Affiliate or Related Undertaking that do not trade / transact with the ESO 2]</v>
      </c>
      <c r="B326" s="103" t="s">
        <v>665</v>
      </c>
      <c r="C326" s="103"/>
      <c r="D326" s="103"/>
      <c r="E326" s="103"/>
      <c r="F326" s="103"/>
      <c r="G326" s="103"/>
      <c r="H326" s="103"/>
      <c r="I326" s="103"/>
      <c r="J326" s="99" t="s">
        <v>226</v>
      </c>
      <c r="K326" s="367">
        <f t="shared" ref="K326:O326" si="136">IFERROR(K325/K324,0)</f>
        <v>0</v>
      </c>
      <c r="L326" s="368">
        <f t="shared" si="136"/>
        <v>0</v>
      </c>
      <c r="M326" s="368">
        <f t="shared" si="136"/>
        <v>0</v>
      </c>
      <c r="N326" s="368">
        <f t="shared" si="136"/>
        <v>0</v>
      </c>
      <c r="O326" s="368">
        <f t="shared" si="136"/>
        <v>0</v>
      </c>
      <c r="P326" s="103"/>
      <c r="Q326" s="103"/>
      <c r="R326" s="103"/>
      <c r="S326" s="103"/>
      <c r="T326" s="103"/>
      <c r="U326" s="103"/>
      <c r="V326" s="103"/>
      <c r="W326" s="103"/>
      <c r="X326" s="103"/>
      <c r="Y326" s="103"/>
      <c r="Z326" s="103"/>
      <c r="AA326" s="103"/>
      <c r="AB326" s="103"/>
      <c r="AC326" s="103"/>
      <c r="AD326" s="104"/>
      <c r="AE326" s="104"/>
      <c r="AF326" s="104"/>
      <c r="AG326" s="104"/>
      <c r="AH326" s="104"/>
      <c r="AI326" s="104"/>
      <c r="AJ326" s="104"/>
      <c r="AK326" s="104"/>
      <c r="AL326" s="104"/>
      <c r="AM326" s="104"/>
      <c r="AN326" s="104"/>
      <c r="AO326" s="104"/>
      <c r="AP326" s="104"/>
      <c r="AQ326" s="103"/>
      <c r="AV326" s="103"/>
      <c r="AW326" s="104"/>
      <c r="AX326" s="104"/>
      <c r="AY326" s="104"/>
      <c r="AZ326" s="104"/>
      <c r="BA326" s="104"/>
      <c r="BB326" s="104"/>
      <c r="BC326" s="104"/>
      <c r="BD326" s="104"/>
      <c r="BE326" s="104"/>
      <c r="BF326" s="104"/>
      <c r="BG326" s="104"/>
      <c r="BH326" s="104"/>
      <c r="BI326" s="104"/>
      <c r="BO326" s="103"/>
      <c r="BP326" s="104"/>
      <c r="BQ326" s="104"/>
      <c r="BR326" s="104"/>
      <c r="BS326" s="104"/>
      <c r="BT326" s="104"/>
      <c r="BU326" s="104"/>
      <c r="BV326" s="104"/>
      <c r="BW326" s="104"/>
      <c r="BX326" s="104"/>
      <c r="BY326" s="104"/>
      <c r="BZ326" s="104"/>
      <c r="CA326" s="104"/>
      <c r="CB326" s="104"/>
      <c r="CH326" s="103"/>
      <c r="CI326" s="104"/>
      <c r="CJ326" s="104"/>
      <c r="CK326" s="104"/>
      <c r="CL326" s="104"/>
      <c r="CM326" s="104"/>
      <c r="CN326" s="104"/>
      <c r="CO326" s="104"/>
      <c r="CP326" s="104"/>
      <c r="CQ326" s="104"/>
      <c r="CR326" s="104"/>
      <c r="CS326" s="104"/>
      <c r="CT326" s="104"/>
      <c r="CU326" s="104"/>
      <c r="DA326" s="103"/>
      <c r="DB326" s="104"/>
      <c r="DC326" s="104"/>
      <c r="DD326" s="104"/>
      <c r="DE326" s="104"/>
      <c r="DF326" s="104"/>
      <c r="DG326" s="104"/>
      <c r="DH326" s="104"/>
      <c r="DI326" s="104"/>
      <c r="DJ326" s="104"/>
      <c r="DK326" s="104"/>
      <c r="DL326" s="104"/>
      <c r="DM326" s="104"/>
      <c r="DN326" s="104"/>
    </row>
    <row r="327" spans="1:118" hidden="1" outlineLevel="1">
      <c r="A327" s="369" t="s">
        <v>677</v>
      </c>
      <c r="B327" s="103" t="s">
        <v>664</v>
      </c>
      <c r="C327" s="103"/>
      <c r="D327" s="103"/>
      <c r="E327" s="103"/>
      <c r="F327" s="103"/>
      <c r="G327" s="103"/>
      <c r="H327" s="103"/>
      <c r="I327" s="103"/>
      <c r="J327" s="99" t="s">
        <v>238</v>
      </c>
      <c r="K327" s="359"/>
      <c r="L327" s="360"/>
      <c r="M327" s="360"/>
      <c r="N327" s="360"/>
      <c r="O327" s="360"/>
      <c r="P327" s="103"/>
      <c r="Q327" s="103"/>
      <c r="R327" s="103"/>
      <c r="S327" s="103"/>
      <c r="T327" s="103"/>
      <c r="U327" s="103"/>
      <c r="V327" s="103"/>
      <c r="W327" s="103"/>
      <c r="X327" s="103"/>
      <c r="Y327" s="103"/>
      <c r="Z327" s="103"/>
      <c r="AA327" s="103"/>
      <c r="AB327" s="103"/>
      <c r="AC327" s="103"/>
      <c r="AD327" s="104"/>
      <c r="AE327" s="104"/>
      <c r="AF327" s="104"/>
      <c r="AG327" s="104"/>
      <c r="AH327" s="104"/>
      <c r="AI327" s="104"/>
      <c r="AJ327" s="104"/>
      <c r="AK327" s="104"/>
      <c r="AL327" s="104"/>
      <c r="AM327" s="104"/>
      <c r="AN327" s="104"/>
      <c r="AO327" s="104"/>
      <c r="AP327" s="104"/>
      <c r="AQ327" s="103"/>
      <c r="AV327" s="103"/>
      <c r="AW327" s="104"/>
      <c r="AX327" s="104"/>
      <c r="AY327" s="104"/>
      <c r="AZ327" s="104"/>
      <c r="BA327" s="104"/>
      <c r="BB327" s="104"/>
      <c r="BC327" s="104"/>
      <c r="BD327" s="104"/>
      <c r="BE327" s="104"/>
      <c r="BF327" s="104"/>
      <c r="BG327" s="104"/>
      <c r="BH327" s="104"/>
      <c r="BI327" s="104"/>
      <c r="BO327" s="103"/>
      <c r="BP327" s="104"/>
      <c r="BQ327" s="104"/>
      <c r="BR327" s="104"/>
      <c r="BS327" s="104"/>
      <c r="BT327" s="104"/>
      <c r="BU327" s="104"/>
      <c r="BV327" s="104"/>
      <c r="BW327" s="104"/>
      <c r="BX327" s="104"/>
      <c r="BY327" s="104"/>
      <c r="BZ327" s="104"/>
      <c r="CA327" s="104"/>
      <c r="CB327" s="104"/>
      <c r="CH327" s="103"/>
      <c r="CI327" s="104"/>
      <c r="CJ327" s="104"/>
      <c r="CK327" s="104"/>
      <c r="CL327" s="104"/>
      <c r="CM327" s="104"/>
      <c r="CN327" s="104"/>
      <c r="CO327" s="104"/>
      <c r="CP327" s="104"/>
      <c r="CQ327" s="104"/>
      <c r="CR327" s="104"/>
      <c r="CS327" s="104"/>
      <c r="CT327" s="104"/>
      <c r="CU327" s="104"/>
      <c r="DA327" s="103"/>
      <c r="DB327" s="104"/>
      <c r="DC327" s="104"/>
      <c r="DD327" s="104"/>
      <c r="DE327" s="104"/>
      <c r="DF327" s="104"/>
      <c r="DG327" s="104"/>
      <c r="DH327" s="104"/>
      <c r="DI327" s="104"/>
      <c r="DJ327" s="104"/>
      <c r="DK327" s="104"/>
      <c r="DL327" s="104"/>
      <c r="DM327" s="104"/>
      <c r="DN327" s="104"/>
    </row>
    <row r="328" spans="1:118" hidden="1" outlineLevel="1">
      <c r="A328" s="370" t="str">
        <f>A327</f>
        <v>[ESO Affiliate or Related Undertaking that do not trade / transact with the ESO 3]</v>
      </c>
      <c r="B328" s="103" t="s">
        <v>647</v>
      </c>
      <c r="C328" s="103"/>
      <c r="D328" s="103"/>
      <c r="E328" s="103"/>
      <c r="F328" s="103"/>
      <c r="G328" s="103"/>
      <c r="H328" s="103"/>
      <c r="I328" s="103"/>
      <c r="J328" s="99" t="s">
        <v>238</v>
      </c>
      <c r="K328" s="359"/>
      <c r="L328" s="360"/>
      <c r="M328" s="360"/>
      <c r="N328" s="360"/>
      <c r="O328" s="360"/>
      <c r="P328" s="103"/>
      <c r="Q328" s="103"/>
      <c r="R328" s="103"/>
      <c r="S328" s="103"/>
      <c r="T328" s="103"/>
      <c r="U328" s="103"/>
      <c r="V328" s="103"/>
      <c r="W328" s="103"/>
      <c r="X328" s="103"/>
      <c r="Y328" s="103"/>
      <c r="Z328" s="103"/>
      <c r="AA328" s="103"/>
      <c r="AB328" s="103"/>
      <c r="AC328" s="103"/>
      <c r="AD328" s="104"/>
      <c r="AE328" s="104"/>
      <c r="AF328" s="104"/>
      <c r="AG328" s="104"/>
      <c r="AH328" s="104"/>
      <c r="AI328" s="104"/>
      <c r="AJ328" s="104"/>
      <c r="AK328" s="104"/>
      <c r="AL328" s="104"/>
      <c r="AM328" s="104"/>
      <c r="AN328" s="104"/>
      <c r="AO328" s="104"/>
      <c r="AP328" s="104"/>
      <c r="AQ328" s="103"/>
      <c r="AV328" s="103"/>
      <c r="AW328" s="104"/>
      <c r="AX328" s="104"/>
      <c r="AY328" s="104"/>
      <c r="AZ328" s="104"/>
      <c r="BA328" s="104"/>
      <c r="BB328" s="104"/>
      <c r="BC328" s="104"/>
      <c r="BD328" s="104"/>
      <c r="BE328" s="104"/>
      <c r="BF328" s="104"/>
      <c r="BG328" s="104"/>
      <c r="BH328" s="104"/>
      <c r="BI328" s="104"/>
      <c r="BO328" s="103"/>
      <c r="BP328" s="104"/>
      <c r="BQ328" s="104"/>
      <c r="BR328" s="104"/>
      <c r="BS328" s="104"/>
      <c r="BT328" s="104"/>
      <c r="BU328" s="104"/>
      <c r="BV328" s="104"/>
      <c r="BW328" s="104"/>
      <c r="BX328" s="104"/>
      <c r="BY328" s="104"/>
      <c r="BZ328" s="104"/>
      <c r="CA328" s="104"/>
      <c r="CB328" s="104"/>
      <c r="CH328" s="103"/>
      <c r="CI328" s="104"/>
      <c r="CJ328" s="104"/>
      <c r="CK328" s="104"/>
      <c r="CL328" s="104"/>
      <c r="CM328" s="104"/>
      <c r="CN328" s="104"/>
      <c r="CO328" s="104"/>
      <c r="CP328" s="104"/>
      <c r="CQ328" s="104"/>
      <c r="CR328" s="104"/>
      <c r="CS328" s="104"/>
      <c r="CT328" s="104"/>
      <c r="CU328" s="104"/>
      <c r="DA328" s="103"/>
      <c r="DB328" s="104"/>
      <c r="DC328" s="104"/>
      <c r="DD328" s="104"/>
      <c r="DE328" s="104"/>
      <c r="DF328" s="104"/>
      <c r="DG328" s="104"/>
      <c r="DH328" s="104"/>
      <c r="DI328" s="104"/>
      <c r="DJ328" s="104"/>
      <c r="DK328" s="104"/>
      <c r="DL328" s="104"/>
      <c r="DM328" s="104"/>
      <c r="DN328" s="104"/>
    </row>
    <row r="329" spans="1:118" hidden="1" outlineLevel="1">
      <c r="A329" s="370" t="str">
        <f>A327</f>
        <v>[ESO Affiliate or Related Undertaking that do not trade / transact with the ESO 3]</v>
      </c>
      <c r="B329" s="103" t="s">
        <v>665</v>
      </c>
      <c r="C329" s="103"/>
      <c r="D329" s="103"/>
      <c r="E329" s="103"/>
      <c r="F329" s="103"/>
      <c r="G329" s="103"/>
      <c r="H329" s="103"/>
      <c r="I329" s="103"/>
      <c r="J329" s="99" t="s">
        <v>226</v>
      </c>
      <c r="K329" s="367">
        <f t="shared" ref="K329:O329" si="137">IFERROR(K328/K327,0)</f>
        <v>0</v>
      </c>
      <c r="L329" s="368">
        <f t="shared" si="137"/>
        <v>0</v>
      </c>
      <c r="M329" s="368">
        <f t="shared" si="137"/>
        <v>0</v>
      </c>
      <c r="N329" s="368">
        <f t="shared" si="137"/>
        <v>0</v>
      </c>
      <c r="O329" s="368">
        <f t="shared" si="137"/>
        <v>0</v>
      </c>
      <c r="P329" s="103"/>
      <c r="Q329" s="103"/>
      <c r="R329" s="103"/>
      <c r="S329" s="103"/>
      <c r="T329" s="103"/>
      <c r="U329" s="103"/>
      <c r="V329" s="103"/>
      <c r="W329" s="103"/>
      <c r="X329" s="103"/>
      <c r="Y329" s="103"/>
      <c r="Z329" s="103"/>
      <c r="AA329" s="103"/>
      <c r="AB329" s="103"/>
      <c r="AC329" s="103"/>
      <c r="AD329" s="104"/>
      <c r="AE329" s="104"/>
      <c r="AF329" s="104"/>
      <c r="AG329" s="104"/>
      <c r="AH329" s="104"/>
      <c r="AI329" s="104"/>
      <c r="AJ329" s="104"/>
      <c r="AK329" s="104"/>
      <c r="AL329" s="104"/>
      <c r="AM329" s="104"/>
      <c r="AN329" s="104"/>
      <c r="AO329" s="104"/>
      <c r="AP329" s="104"/>
      <c r="AQ329" s="103"/>
      <c r="AV329" s="103"/>
      <c r="AW329" s="104"/>
      <c r="AX329" s="104"/>
      <c r="AY329" s="104"/>
      <c r="AZ329" s="104"/>
      <c r="BA329" s="104"/>
      <c r="BB329" s="104"/>
      <c r="BC329" s="104"/>
      <c r="BD329" s="104"/>
      <c r="BE329" s="104"/>
      <c r="BF329" s="104"/>
      <c r="BG329" s="104"/>
      <c r="BH329" s="104"/>
      <c r="BI329" s="104"/>
      <c r="BO329" s="103"/>
      <c r="BP329" s="104"/>
      <c r="BQ329" s="104"/>
      <c r="BR329" s="104"/>
      <c r="BS329" s="104"/>
      <c r="BT329" s="104"/>
      <c r="BU329" s="104"/>
      <c r="BV329" s="104"/>
      <c r="BW329" s="104"/>
      <c r="BX329" s="104"/>
      <c r="BY329" s="104"/>
      <c r="BZ329" s="104"/>
      <c r="CA329" s="104"/>
      <c r="CB329" s="104"/>
      <c r="CH329" s="103"/>
      <c r="CI329" s="104"/>
      <c r="CJ329" s="104"/>
      <c r="CK329" s="104"/>
      <c r="CL329" s="104"/>
      <c r="CM329" s="104"/>
      <c r="CN329" s="104"/>
      <c r="CO329" s="104"/>
      <c r="CP329" s="104"/>
      <c r="CQ329" s="104"/>
      <c r="CR329" s="104"/>
      <c r="CS329" s="104"/>
      <c r="CT329" s="104"/>
      <c r="CU329" s="104"/>
      <c r="DA329" s="103"/>
      <c r="DB329" s="104"/>
      <c r="DC329" s="104"/>
      <c r="DD329" s="104"/>
      <c r="DE329" s="104"/>
      <c r="DF329" s="104"/>
      <c r="DG329" s="104"/>
      <c r="DH329" s="104"/>
      <c r="DI329" s="104"/>
      <c r="DJ329" s="104"/>
      <c r="DK329" s="104"/>
      <c r="DL329" s="104"/>
      <c r="DM329" s="104"/>
      <c r="DN329" s="104"/>
    </row>
    <row r="330" spans="1:118" hidden="1" outlineLevel="1">
      <c r="A330" s="369" t="s">
        <v>670</v>
      </c>
      <c r="B330" s="103" t="s">
        <v>664</v>
      </c>
      <c r="C330" s="103"/>
      <c r="D330" s="103"/>
      <c r="E330" s="103"/>
      <c r="F330" s="103"/>
      <c r="G330" s="103"/>
      <c r="H330" s="103"/>
      <c r="I330" s="103"/>
      <c r="J330" s="99" t="s">
        <v>238</v>
      </c>
      <c r="K330" s="359"/>
      <c r="L330" s="360"/>
      <c r="M330" s="360"/>
      <c r="N330" s="360"/>
      <c r="O330" s="360"/>
      <c r="P330" s="103"/>
      <c r="Q330" s="103"/>
      <c r="R330" s="103"/>
      <c r="S330" s="103"/>
      <c r="T330" s="103"/>
      <c r="U330" s="103"/>
      <c r="V330" s="103"/>
      <c r="W330" s="103"/>
      <c r="X330" s="103"/>
      <c r="Y330" s="103"/>
      <c r="Z330" s="103"/>
      <c r="AA330" s="103"/>
      <c r="AB330" s="103"/>
      <c r="AC330" s="103"/>
      <c r="AD330" s="104"/>
      <c r="AE330" s="104"/>
      <c r="AF330" s="104"/>
      <c r="AG330" s="104"/>
      <c r="AH330" s="104"/>
      <c r="AI330" s="104"/>
      <c r="AJ330" s="104"/>
      <c r="AK330" s="104"/>
      <c r="AL330" s="104"/>
      <c r="AM330" s="104"/>
      <c r="AN330" s="104"/>
      <c r="AO330" s="104"/>
      <c r="AP330" s="104"/>
      <c r="AQ330" s="103"/>
      <c r="AV330" s="103"/>
      <c r="AW330" s="104"/>
      <c r="AX330" s="104"/>
      <c r="AY330" s="104"/>
      <c r="AZ330" s="104"/>
      <c r="BA330" s="104"/>
      <c r="BB330" s="104"/>
      <c r="BC330" s="104"/>
      <c r="BD330" s="104"/>
      <c r="BE330" s="104"/>
      <c r="BF330" s="104"/>
      <c r="BG330" s="104"/>
      <c r="BH330" s="104"/>
      <c r="BI330" s="104"/>
      <c r="BO330" s="103"/>
      <c r="BP330" s="104"/>
      <c r="BQ330" s="104"/>
      <c r="BR330" s="104"/>
      <c r="BS330" s="104"/>
      <c r="BT330" s="104"/>
      <c r="BU330" s="104"/>
      <c r="BV330" s="104"/>
      <c r="BW330" s="104"/>
      <c r="BX330" s="104"/>
      <c r="BY330" s="104"/>
      <c r="BZ330" s="104"/>
      <c r="CA330" s="104"/>
      <c r="CB330" s="104"/>
      <c r="CH330" s="103"/>
      <c r="CI330" s="104"/>
      <c r="CJ330" s="104"/>
      <c r="CK330" s="104"/>
      <c r="CL330" s="104"/>
      <c r="CM330" s="104"/>
      <c r="CN330" s="104"/>
      <c r="CO330" s="104"/>
      <c r="CP330" s="104"/>
      <c r="CQ330" s="104"/>
      <c r="CR330" s="104"/>
      <c r="CS330" s="104"/>
      <c r="CT330" s="104"/>
      <c r="CU330" s="104"/>
      <c r="DA330" s="103"/>
      <c r="DB330" s="104"/>
      <c r="DC330" s="104"/>
      <c r="DD330" s="104"/>
      <c r="DE330" s="104"/>
      <c r="DF330" s="104"/>
      <c r="DG330" s="104"/>
      <c r="DH330" s="104"/>
      <c r="DI330" s="104"/>
      <c r="DJ330" s="104"/>
      <c r="DK330" s="104"/>
      <c r="DL330" s="104"/>
      <c r="DM330" s="104"/>
      <c r="DN330" s="104"/>
    </row>
    <row r="331" spans="1:118" hidden="1" outlineLevel="1">
      <c r="A331" s="370" t="str">
        <f>A330</f>
        <v>[ESO Affiliate or Related Undertaking that do not trade / transact with the ESO 4]</v>
      </c>
      <c r="B331" s="103" t="s">
        <v>647</v>
      </c>
      <c r="C331" s="103"/>
      <c r="D331" s="103"/>
      <c r="E331" s="103"/>
      <c r="F331" s="103"/>
      <c r="G331" s="103"/>
      <c r="H331" s="103"/>
      <c r="I331" s="103"/>
      <c r="J331" s="99" t="s">
        <v>238</v>
      </c>
      <c r="K331" s="359"/>
      <c r="L331" s="360"/>
      <c r="M331" s="360"/>
      <c r="N331" s="360"/>
      <c r="O331" s="360"/>
      <c r="P331" s="103"/>
      <c r="Q331" s="103"/>
      <c r="R331" s="103"/>
      <c r="S331" s="103"/>
      <c r="T331" s="103"/>
      <c r="U331" s="103"/>
      <c r="V331" s="103"/>
      <c r="W331" s="103"/>
      <c r="X331" s="103"/>
      <c r="Y331" s="103"/>
      <c r="Z331" s="103"/>
      <c r="AA331" s="103"/>
      <c r="AB331" s="103"/>
      <c r="AC331" s="103"/>
      <c r="AD331" s="104"/>
      <c r="AE331" s="104"/>
      <c r="AF331" s="104"/>
      <c r="AG331" s="104"/>
      <c r="AH331" s="104"/>
      <c r="AI331" s="104"/>
      <c r="AJ331" s="104"/>
      <c r="AK331" s="104"/>
      <c r="AL331" s="104"/>
      <c r="AM331" s="104"/>
      <c r="AN331" s="104"/>
      <c r="AO331" s="104"/>
      <c r="AP331" s="104"/>
      <c r="AQ331" s="103"/>
      <c r="AV331" s="103"/>
      <c r="AW331" s="104"/>
      <c r="AX331" s="104"/>
      <c r="AY331" s="104"/>
      <c r="AZ331" s="104"/>
      <c r="BA331" s="104"/>
      <c r="BB331" s="104"/>
      <c r="BC331" s="104"/>
      <c r="BD331" s="104"/>
      <c r="BE331" s="104"/>
      <c r="BF331" s="104"/>
      <c r="BG331" s="104"/>
      <c r="BH331" s="104"/>
      <c r="BI331" s="104"/>
      <c r="BO331" s="103"/>
      <c r="BP331" s="104"/>
      <c r="BQ331" s="104"/>
      <c r="BR331" s="104"/>
      <c r="BS331" s="104"/>
      <c r="BT331" s="104"/>
      <c r="BU331" s="104"/>
      <c r="BV331" s="104"/>
      <c r="BW331" s="104"/>
      <c r="BX331" s="104"/>
      <c r="BY331" s="104"/>
      <c r="BZ331" s="104"/>
      <c r="CA331" s="104"/>
      <c r="CB331" s="104"/>
      <c r="CH331" s="103"/>
      <c r="CI331" s="104"/>
      <c r="CJ331" s="104"/>
      <c r="CK331" s="104"/>
      <c r="CL331" s="104"/>
      <c r="CM331" s="104"/>
      <c r="CN331" s="104"/>
      <c r="CO331" s="104"/>
      <c r="CP331" s="104"/>
      <c r="CQ331" s="104"/>
      <c r="CR331" s="104"/>
      <c r="CS331" s="104"/>
      <c r="CT331" s="104"/>
      <c r="CU331" s="104"/>
      <c r="DA331" s="103"/>
      <c r="DB331" s="104"/>
      <c r="DC331" s="104"/>
      <c r="DD331" s="104"/>
      <c r="DE331" s="104"/>
      <c r="DF331" s="104"/>
      <c r="DG331" s="104"/>
      <c r="DH331" s="104"/>
      <c r="DI331" s="104"/>
      <c r="DJ331" s="104"/>
      <c r="DK331" s="104"/>
      <c r="DL331" s="104"/>
      <c r="DM331" s="104"/>
      <c r="DN331" s="104"/>
    </row>
    <row r="332" spans="1:118" hidden="1" outlineLevel="1">
      <c r="A332" s="370" t="str">
        <f>A330</f>
        <v>[ESO Affiliate or Related Undertaking that do not trade / transact with the ESO 4]</v>
      </c>
      <c r="B332" s="103" t="s">
        <v>665</v>
      </c>
      <c r="C332" s="103"/>
      <c r="D332" s="103"/>
      <c r="E332" s="103"/>
      <c r="F332" s="103"/>
      <c r="G332" s="103"/>
      <c r="H332" s="103"/>
      <c r="I332" s="103"/>
      <c r="J332" s="99" t="s">
        <v>226</v>
      </c>
      <c r="K332" s="367">
        <f t="shared" ref="K332:O332" si="138">IFERROR(K331/K330,0)</f>
        <v>0</v>
      </c>
      <c r="L332" s="368">
        <f t="shared" si="138"/>
        <v>0</v>
      </c>
      <c r="M332" s="368">
        <f t="shared" si="138"/>
        <v>0</v>
      </c>
      <c r="N332" s="368">
        <f t="shared" si="138"/>
        <v>0</v>
      </c>
      <c r="O332" s="368">
        <f t="shared" si="138"/>
        <v>0</v>
      </c>
      <c r="P332" s="103"/>
      <c r="Q332" s="103"/>
      <c r="R332" s="103"/>
      <c r="S332" s="103"/>
      <c r="T332" s="103"/>
      <c r="U332" s="103"/>
      <c r="V332" s="103"/>
      <c r="W332" s="103"/>
      <c r="X332" s="103"/>
      <c r="Y332" s="103"/>
      <c r="Z332" s="103"/>
      <c r="AA332" s="103"/>
      <c r="AB332" s="103"/>
      <c r="AC332" s="103"/>
      <c r="AD332" s="104"/>
      <c r="AE332" s="104"/>
      <c r="AF332" s="104"/>
      <c r="AG332" s="104"/>
      <c r="AH332" s="104"/>
      <c r="AI332" s="104"/>
      <c r="AJ332" s="104"/>
      <c r="AK332" s="104"/>
      <c r="AL332" s="104"/>
      <c r="AM332" s="104"/>
      <c r="AN332" s="104"/>
      <c r="AO332" s="104"/>
      <c r="AP332" s="104"/>
      <c r="AQ332" s="103"/>
      <c r="AV332" s="103"/>
      <c r="AW332" s="104"/>
      <c r="AX332" s="104"/>
      <c r="AY332" s="104"/>
      <c r="AZ332" s="104"/>
      <c r="BA332" s="104"/>
      <c r="BB332" s="104"/>
      <c r="BC332" s="104"/>
      <c r="BD332" s="104"/>
      <c r="BE332" s="104"/>
      <c r="BF332" s="104"/>
      <c r="BG332" s="104"/>
      <c r="BH332" s="104"/>
      <c r="BI332" s="104"/>
      <c r="BO332" s="103"/>
      <c r="BP332" s="104"/>
      <c r="BQ332" s="104"/>
      <c r="BR332" s="104"/>
      <c r="BS332" s="104"/>
      <c r="BT332" s="104"/>
      <c r="BU332" s="104"/>
      <c r="BV332" s="104"/>
      <c r="BW332" s="104"/>
      <c r="BX332" s="104"/>
      <c r="BY332" s="104"/>
      <c r="BZ332" s="104"/>
      <c r="CA332" s="104"/>
      <c r="CB332" s="104"/>
      <c r="CH332" s="103"/>
      <c r="CI332" s="104"/>
      <c r="CJ332" s="104"/>
      <c r="CK332" s="104"/>
      <c r="CL332" s="104"/>
      <c r="CM332" s="104"/>
      <c r="CN332" s="104"/>
      <c r="CO332" s="104"/>
      <c r="CP332" s="104"/>
      <c r="CQ332" s="104"/>
      <c r="CR332" s="104"/>
      <c r="CS332" s="104"/>
      <c r="CT332" s="104"/>
      <c r="CU332" s="104"/>
      <c r="DA332" s="103"/>
      <c r="DB332" s="104"/>
      <c r="DC332" s="104"/>
      <c r="DD332" s="104"/>
      <c r="DE332" s="104"/>
      <c r="DF332" s="104"/>
      <c r="DG332" s="104"/>
      <c r="DH332" s="104"/>
      <c r="DI332" s="104"/>
      <c r="DJ332" s="104"/>
      <c r="DK332" s="104"/>
      <c r="DL332" s="104"/>
      <c r="DM332" s="104"/>
      <c r="DN332" s="104"/>
    </row>
    <row r="333" spans="1:118" hidden="1" outlineLevel="1">
      <c r="A333" s="369" t="s">
        <v>671</v>
      </c>
      <c r="B333" s="103" t="s">
        <v>664</v>
      </c>
      <c r="C333" s="103"/>
      <c r="D333" s="103"/>
      <c r="E333" s="103"/>
      <c r="F333" s="103"/>
      <c r="G333" s="103"/>
      <c r="H333" s="103"/>
      <c r="I333" s="103"/>
      <c r="J333" s="99" t="s">
        <v>238</v>
      </c>
      <c r="K333" s="359"/>
      <c r="L333" s="360"/>
      <c r="M333" s="360"/>
      <c r="N333" s="360"/>
      <c r="O333" s="360"/>
      <c r="P333" s="103"/>
      <c r="Q333" s="103"/>
      <c r="R333" s="103"/>
      <c r="S333" s="103"/>
      <c r="T333" s="103"/>
      <c r="U333" s="103"/>
      <c r="V333" s="103"/>
      <c r="W333" s="103"/>
      <c r="X333" s="103"/>
      <c r="Y333" s="103"/>
      <c r="Z333" s="103"/>
      <c r="AA333" s="103"/>
      <c r="AB333" s="103"/>
      <c r="AC333" s="103"/>
      <c r="AD333" s="104"/>
      <c r="AE333" s="104"/>
      <c r="AF333" s="104"/>
      <c r="AG333" s="104"/>
      <c r="AH333" s="104"/>
      <c r="AI333" s="104"/>
      <c r="AJ333" s="104"/>
      <c r="AK333" s="104"/>
      <c r="AL333" s="104"/>
      <c r="AM333" s="104"/>
      <c r="AN333" s="104"/>
      <c r="AO333" s="104"/>
      <c r="AP333" s="104"/>
      <c r="AQ333" s="103"/>
      <c r="AV333" s="103"/>
      <c r="AW333" s="104"/>
      <c r="AX333" s="104"/>
      <c r="AY333" s="104"/>
      <c r="AZ333" s="104"/>
      <c r="BA333" s="104"/>
      <c r="BB333" s="104"/>
      <c r="BC333" s="104"/>
      <c r="BD333" s="104"/>
      <c r="BE333" s="104"/>
      <c r="BF333" s="104"/>
      <c r="BG333" s="104"/>
      <c r="BH333" s="104"/>
      <c r="BI333" s="104"/>
      <c r="BO333" s="103"/>
      <c r="BP333" s="104"/>
      <c r="BQ333" s="104"/>
      <c r="BR333" s="104"/>
      <c r="BS333" s="104"/>
      <c r="BT333" s="104"/>
      <c r="BU333" s="104"/>
      <c r="BV333" s="104"/>
      <c r="BW333" s="104"/>
      <c r="BX333" s="104"/>
      <c r="BY333" s="104"/>
      <c r="BZ333" s="104"/>
      <c r="CA333" s="104"/>
      <c r="CB333" s="104"/>
      <c r="CH333" s="103"/>
      <c r="CI333" s="104"/>
      <c r="CJ333" s="104"/>
      <c r="CK333" s="104"/>
      <c r="CL333" s="104"/>
      <c r="CM333" s="104"/>
      <c r="CN333" s="104"/>
      <c r="CO333" s="104"/>
      <c r="CP333" s="104"/>
      <c r="CQ333" s="104"/>
      <c r="CR333" s="104"/>
      <c r="CS333" s="104"/>
      <c r="CT333" s="104"/>
      <c r="CU333" s="104"/>
      <c r="DA333" s="103"/>
      <c r="DB333" s="104"/>
      <c r="DC333" s="104"/>
      <c r="DD333" s="104"/>
      <c r="DE333" s="104"/>
      <c r="DF333" s="104"/>
      <c r="DG333" s="104"/>
      <c r="DH333" s="104"/>
      <c r="DI333" s="104"/>
      <c r="DJ333" s="104"/>
      <c r="DK333" s="104"/>
      <c r="DL333" s="104"/>
      <c r="DM333" s="104"/>
      <c r="DN333" s="104"/>
    </row>
    <row r="334" spans="1:118" hidden="1" outlineLevel="1">
      <c r="A334" s="370" t="str">
        <f>A333</f>
        <v>[ESO Affiliate or Related Undertaking that do not trade / transact with the ESO 5]</v>
      </c>
      <c r="B334" s="103" t="s">
        <v>647</v>
      </c>
      <c r="C334" s="103"/>
      <c r="D334" s="103"/>
      <c r="E334" s="103"/>
      <c r="F334" s="103"/>
      <c r="G334" s="103"/>
      <c r="H334" s="103"/>
      <c r="I334" s="103"/>
      <c r="J334" s="99" t="s">
        <v>238</v>
      </c>
      <c r="K334" s="359"/>
      <c r="L334" s="360"/>
      <c r="M334" s="360"/>
      <c r="N334" s="360"/>
      <c r="O334" s="360"/>
      <c r="P334" s="103"/>
      <c r="Q334" s="103"/>
      <c r="R334" s="103"/>
      <c r="S334" s="103"/>
      <c r="T334" s="103"/>
      <c r="U334" s="103"/>
      <c r="V334" s="103"/>
      <c r="W334" s="103"/>
      <c r="X334" s="103"/>
      <c r="Y334" s="103"/>
      <c r="Z334" s="103"/>
      <c r="AA334" s="103"/>
      <c r="AB334" s="103"/>
      <c r="AC334" s="103"/>
      <c r="AD334" s="104"/>
      <c r="AE334" s="104"/>
      <c r="AF334" s="104"/>
      <c r="AG334" s="104"/>
      <c r="AH334" s="104"/>
      <c r="AI334" s="104"/>
      <c r="AJ334" s="104"/>
      <c r="AK334" s="104"/>
      <c r="AL334" s="104"/>
      <c r="AM334" s="104"/>
      <c r="AN334" s="104"/>
      <c r="AO334" s="104"/>
      <c r="AP334" s="104"/>
      <c r="AQ334" s="103"/>
      <c r="AV334" s="103"/>
      <c r="AW334" s="104"/>
      <c r="AX334" s="104"/>
      <c r="AY334" s="104"/>
      <c r="AZ334" s="104"/>
      <c r="BA334" s="104"/>
      <c r="BB334" s="104"/>
      <c r="BC334" s="104"/>
      <c r="BD334" s="104"/>
      <c r="BE334" s="104"/>
      <c r="BF334" s="104"/>
      <c r="BG334" s="104"/>
      <c r="BH334" s="104"/>
      <c r="BI334" s="104"/>
      <c r="BO334" s="103"/>
      <c r="BP334" s="104"/>
      <c r="BQ334" s="104"/>
      <c r="BR334" s="104"/>
      <c r="BS334" s="104"/>
      <c r="BT334" s="104"/>
      <c r="BU334" s="104"/>
      <c r="BV334" s="104"/>
      <c r="BW334" s="104"/>
      <c r="BX334" s="104"/>
      <c r="BY334" s="104"/>
      <c r="BZ334" s="104"/>
      <c r="CA334" s="104"/>
      <c r="CB334" s="104"/>
      <c r="CH334" s="103"/>
      <c r="CI334" s="104"/>
      <c r="CJ334" s="104"/>
      <c r="CK334" s="104"/>
      <c r="CL334" s="104"/>
      <c r="CM334" s="104"/>
      <c r="CN334" s="104"/>
      <c r="CO334" s="104"/>
      <c r="CP334" s="104"/>
      <c r="CQ334" s="104"/>
      <c r="CR334" s="104"/>
      <c r="CS334" s="104"/>
      <c r="CT334" s="104"/>
      <c r="CU334" s="104"/>
      <c r="DA334" s="103"/>
      <c r="DB334" s="104"/>
      <c r="DC334" s="104"/>
      <c r="DD334" s="104"/>
      <c r="DE334" s="104"/>
      <c r="DF334" s="104"/>
      <c r="DG334" s="104"/>
      <c r="DH334" s="104"/>
      <c r="DI334" s="104"/>
      <c r="DJ334" s="104"/>
      <c r="DK334" s="104"/>
      <c r="DL334" s="104"/>
      <c r="DM334" s="104"/>
      <c r="DN334" s="104"/>
    </row>
    <row r="335" spans="1:118" hidden="1" outlineLevel="1">
      <c r="A335" s="370" t="str">
        <f>A333</f>
        <v>[ESO Affiliate or Related Undertaking that do not trade / transact with the ESO 5]</v>
      </c>
      <c r="B335" s="103" t="s">
        <v>665</v>
      </c>
      <c r="C335" s="103"/>
      <c r="D335" s="103"/>
      <c r="E335" s="103"/>
      <c r="F335" s="103"/>
      <c r="G335" s="103"/>
      <c r="H335" s="103"/>
      <c r="I335" s="103"/>
      <c r="J335" s="99" t="s">
        <v>226</v>
      </c>
      <c r="K335" s="367">
        <f t="shared" ref="K335:O335" si="139">IFERROR(K334/K333,0)</f>
        <v>0</v>
      </c>
      <c r="L335" s="368">
        <f t="shared" si="139"/>
        <v>0</v>
      </c>
      <c r="M335" s="368">
        <f t="shared" si="139"/>
        <v>0</v>
      </c>
      <c r="N335" s="368">
        <f t="shared" si="139"/>
        <v>0</v>
      </c>
      <c r="O335" s="368">
        <f t="shared" si="139"/>
        <v>0</v>
      </c>
      <c r="P335" s="103"/>
      <c r="Q335" s="103"/>
      <c r="R335" s="103"/>
      <c r="S335" s="103"/>
      <c r="T335" s="103"/>
      <c r="U335" s="103"/>
      <c r="V335" s="103"/>
      <c r="W335" s="103"/>
      <c r="X335" s="103"/>
      <c r="Y335" s="103"/>
      <c r="Z335" s="103"/>
      <c r="AA335" s="103"/>
      <c r="AB335" s="103"/>
      <c r="AC335" s="103"/>
      <c r="AD335" s="104"/>
      <c r="AE335" s="104"/>
      <c r="AF335" s="104"/>
      <c r="AG335" s="104"/>
      <c r="AH335" s="104"/>
      <c r="AI335" s="104"/>
      <c r="AJ335" s="104"/>
      <c r="AK335" s="104"/>
      <c r="AL335" s="104"/>
      <c r="AM335" s="104"/>
      <c r="AN335" s="104"/>
      <c r="AO335" s="104"/>
      <c r="AP335" s="104"/>
      <c r="AQ335" s="103"/>
      <c r="AV335" s="103"/>
      <c r="AW335" s="104"/>
      <c r="AX335" s="104"/>
      <c r="AY335" s="104"/>
      <c r="AZ335" s="104"/>
      <c r="BA335" s="104"/>
      <c r="BB335" s="104"/>
      <c r="BC335" s="104"/>
      <c r="BD335" s="104"/>
      <c r="BE335" s="104"/>
      <c r="BF335" s="104"/>
      <c r="BG335" s="104"/>
      <c r="BH335" s="104"/>
      <c r="BI335" s="104"/>
      <c r="BO335" s="103"/>
      <c r="BP335" s="104"/>
      <c r="BQ335" s="104"/>
      <c r="BR335" s="104"/>
      <c r="BS335" s="104"/>
      <c r="BT335" s="104"/>
      <c r="BU335" s="104"/>
      <c r="BV335" s="104"/>
      <c r="BW335" s="104"/>
      <c r="BX335" s="104"/>
      <c r="BY335" s="104"/>
      <c r="BZ335" s="104"/>
      <c r="CA335" s="104"/>
      <c r="CB335" s="104"/>
      <c r="CH335" s="103"/>
      <c r="CI335" s="104"/>
      <c r="CJ335" s="104"/>
      <c r="CK335" s="104"/>
      <c r="CL335" s="104"/>
      <c r="CM335" s="104"/>
      <c r="CN335" s="104"/>
      <c r="CO335" s="104"/>
      <c r="CP335" s="104"/>
      <c r="CQ335" s="104"/>
      <c r="CR335" s="104"/>
      <c r="CS335" s="104"/>
      <c r="CT335" s="104"/>
      <c r="CU335" s="104"/>
      <c r="DA335" s="103"/>
      <c r="DB335" s="104"/>
      <c r="DC335" s="104"/>
      <c r="DD335" s="104"/>
      <c r="DE335" s="104"/>
      <c r="DF335" s="104"/>
      <c r="DG335" s="104"/>
      <c r="DH335" s="104"/>
      <c r="DI335" s="104"/>
      <c r="DJ335" s="104"/>
      <c r="DK335" s="104"/>
      <c r="DL335" s="104"/>
      <c r="DM335" s="104"/>
      <c r="DN335" s="104"/>
    </row>
    <row r="336" spans="1:118" hidden="1" outlineLevel="1">
      <c r="A336" s="369" t="s">
        <v>672</v>
      </c>
      <c r="B336" s="103" t="s">
        <v>664</v>
      </c>
      <c r="C336" s="103"/>
      <c r="D336" s="103"/>
      <c r="E336" s="103"/>
      <c r="F336" s="103"/>
      <c r="G336" s="103"/>
      <c r="H336" s="103"/>
      <c r="I336" s="103"/>
      <c r="J336" s="99" t="s">
        <v>238</v>
      </c>
      <c r="K336" s="359"/>
      <c r="L336" s="360"/>
      <c r="M336" s="360"/>
      <c r="N336" s="360"/>
      <c r="O336" s="360"/>
      <c r="P336" s="103"/>
      <c r="Q336" s="103"/>
      <c r="R336" s="103"/>
      <c r="S336" s="103"/>
      <c r="T336" s="103"/>
      <c r="U336" s="103"/>
      <c r="V336" s="103"/>
      <c r="W336" s="103"/>
      <c r="X336" s="103"/>
      <c r="Y336" s="103"/>
      <c r="Z336" s="103"/>
      <c r="AA336" s="103"/>
      <c r="AB336" s="103"/>
      <c r="AC336" s="103"/>
      <c r="AD336" s="104"/>
      <c r="AE336" s="104"/>
      <c r="AF336" s="104"/>
      <c r="AG336" s="104"/>
      <c r="AH336" s="104"/>
      <c r="AI336" s="104"/>
      <c r="AJ336" s="104"/>
      <c r="AK336" s="104"/>
      <c r="AL336" s="104"/>
      <c r="AM336" s="104"/>
      <c r="AN336" s="104"/>
      <c r="AO336" s="104"/>
      <c r="AP336" s="104"/>
      <c r="AQ336" s="103"/>
      <c r="AV336" s="103"/>
      <c r="AW336" s="104"/>
      <c r="AX336" s="104"/>
      <c r="AY336" s="104"/>
      <c r="AZ336" s="104"/>
      <c r="BA336" s="104"/>
      <c r="BB336" s="104"/>
      <c r="BC336" s="104"/>
      <c r="BD336" s="104"/>
      <c r="BE336" s="104"/>
      <c r="BF336" s="104"/>
      <c r="BG336" s="104"/>
      <c r="BH336" s="104"/>
      <c r="BI336" s="104"/>
      <c r="BO336" s="103"/>
      <c r="BP336" s="104"/>
      <c r="BQ336" s="104"/>
      <c r="BR336" s="104"/>
      <c r="BS336" s="104"/>
      <c r="BT336" s="104"/>
      <c r="BU336" s="104"/>
      <c r="BV336" s="104"/>
      <c r="BW336" s="104"/>
      <c r="BX336" s="104"/>
      <c r="BY336" s="104"/>
      <c r="BZ336" s="104"/>
      <c r="CA336" s="104"/>
      <c r="CB336" s="104"/>
      <c r="CH336" s="103"/>
      <c r="CI336" s="104"/>
      <c r="CJ336" s="104"/>
      <c r="CK336" s="104"/>
      <c r="CL336" s="104"/>
      <c r="CM336" s="104"/>
      <c r="CN336" s="104"/>
      <c r="CO336" s="104"/>
      <c r="CP336" s="104"/>
      <c r="CQ336" s="104"/>
      <c r="CR336" s="104"/>
      <c r="CS336" s="104"/>
      <c r="CT336" s="104"/>
      <c r="CU336" s="104"/>
      <c r="DA336" s="103"/>
      <c r="DB336" s="104"/>
      <c r="DC336" s="104"/>
      <c r="DD336" s="104"/>
      <c r="DE336" s="104"/>
      <c r="DF336" s="104"/>
      <c r="DG336" s="104"/>
      <c r="DH336" s="104"/>
      <c r="DI336" s="104"/>
      <c r="DJ336" s="104"/>
      <c r="DK336" s="104"/>
      <c r="DL336" s="104"/>
      <c r="DM336" s="104"/>
      <c r="DN336" s="104"/>
    </row>
    <row r="337" spans="1:118" hidden="1" outlineLevel="1">
      <c r="A337" s="370" t="str">
        <f>A336</f>
        <v>[ESO Affiliate or Related Undertaking that do not trade / transact with the ESO 6]</v>
      </c>
      <c r="B337" s="103" t="s">
        <v>647</v>
      </c>
      <c r="C337" s="103"/>
      <c r="D337" s="103"/>
      <c r="E337" s="103"/>
      <c r="F337" s="103"/>
      <c r="G337" s="103"/>
      <c r="H337" s="103"/>
      <c r="I337" s="103"/>
      <c r="J337" s="99" t="s">
        <v>238</v>
      </c>
      <c r="K337" s="359"/>
      <c r="L337" s="360"/>
      <c r="M337" s="360"/>
      <c r="N337" s="360"/>
      <c r="O337" s="360"/>
      <c r="P337" s="103"/>
      <c r="Q337" s="103"/>
      <c r="R337" s="103"/>
      <c r="S337" s="103"/>
      <c r="T337" s="103"/>
      <c r="U337" s="103"/>
      <c r="V337" s="103"/>
      <c r="W337" s="103"/>
      <c r="X337" s="103"/>
      <c r="Y337" s="103"/>
      <c r="Z337" s="103"/>
      <c r="AA337" s="103"/>
      <c r="AB337" s="103"/>
      <c r="AC337" s="103"/>
      <c r="AD337" s="104"/>
      <c r="AE337" s="104"/>
      <c r="AF337" s="104"/>
      <c r="AG337" s="104"/>
      <c r="AH337" s="104"/>
      <c r="AI337" s="104"/>
      <c r="AJ337" s="104"/>
      <c r="AK337" s="104"/>
      <c r="AL337" s="104"/>
      <c r="AM337" s="104"/>
      <c r="AN337" s="104"/>
      <c r="AO337" s="104"/>
      <c r="AP337" s="104"/>
      <c r="AQ337" s="103"/>
      <c r="AV337" s="103"/>
      <c r="AW337" s="104"/>
      <c r="AX337" s="104"/>
      <c r="AY337" s="104"/>
      <c r="AZ337" s="104"/>
      <c r="BA337" s="104"/>
      <c r="BB337" s="104"/>
      <c r="BC337" s="104"/>
      <c r="BD337" s="104"/>
      <c r="BE337" s="104"/>
      <c r="BF337" s="104"/>
      <c r="BG337" s="104"/>
      <c r="BH337" s="104"/>
      <c r="BI337" s="104"/>
      <c r="BO337" s="103"/>
      <c r="BP337" s="104"/>
      <c r="BQ337" s="104"/>
      <c r="BR337" s="104"/>
      <c r="BS337" s="104"/>
      <c r="BT337" s="104"/>
      <c r="BU337" s="104"/>
      <c r="BV337" s="104"/>
      <c r="BW337" s="104"/>
      <c r="BX337" s="104"/>
      <c r="BY337" s="104"/>
      <c r="BZ337" s="104"/>
      <c r="CA337" s="104"/>
      <c r="CB337" s="104"/>
      <c r="CH337" s="103"/>
      <c r="CI337" s="104"/>
      <c r="CJ337" s="104"/>
      <c r="CK337" s="104"/>
      <c r="CL337" s="104"/>
      <c r="CM337" s="104"/>
      <c r="CN337" s="104"/>
      <c r="CO337" s="104"/>
      <c r="CP337" s="104"/>
      <c r="CQ337" s="104"/>
      <c r="CR337" s="104"/>
      <c r="CS337" s="104"/>
      <c r="CT337" s="104"/>
      <c r="CU337" s="104"/>
      <c r="DA337" s="103"/>
      <c r="DB337" s="104"/>
      <c r="DC337" s="104"/>
      <c r="DD337" s="104"/>
      <c r="DE337" s="104"/>
      <c r="DF337" s="104"/>
      <c r="DG337" s="104"/>
      <c r="DH337" s="104"/>
      <c r="DI337" s="104"/>
      <c r="DJ337" s="104"/>
      <c r="DK337" s="104"/>
      <c r="DL337" s="104"/>
      <c r="DM337" s="104"/>
      <c r="DN337" s="104"/>
    </row>
    <row r="338" spans="1:118" hidden="1" outlineLevel="1">
      <c r="A338" s="370" t="str">
        <f>A336</f>
        <v>[ESO Affiliate or Related Undertaking that do not trade / transact with the ESO 6]</v>
      </c>
      <c r="B338" s="103" t="s">
        <v>665</v>
      </c>
      <c r="C338" s="103"/>
      <c r="D338" s="103"/>
      <c r="E338" s="103"/>
      <c r="F338" s="103"/>
      <c r="G338" s="103"/>
      <c r="H338" s="103"/>
      <c r="I338" s="103"/>
      <c r="J338" s="99" t="s">
        <v>226</v>
      </c>
      <c r="K338" s="367">
        <f t="shared" ref="K338:O338" si="140">IFERROR(K337/K336,0)</f>
        <v>0</v>
      </c>
      <c r="L338" s="368">
        <f t="shared" si="140"/>
        <v>0</v>
      </c>
      <c r="M338" s="368">
        <f t="shared" si="140"/>
        <v>0</v>
      </c>
      <c r="N338" s="368">
        <f t="shared" si="140"/>
        <v>0</v>
      </c>
      <c r="O338" s="368">
        <f t="shared" si="140"/>
        <v>0</v>
      </c>
      <c r="P338" s="103"/>
      <c r="Q338" s="103"/>
      <c r="R338" s="103"/>
      <c r="S338" s="103"/>
      <c r="T338" s="103"/>
      <c r="U338" s="103"/>
      <c r="V338" s="103"/>
      <c r="W338" s="103"/>
      <c r="X338" s="103"/>
      <c r="Y338" s="103"/>
      <c r="Z338" s="103"/>
      <c r="AA338" s="103"/>
      <c r="AB338" s="103"/>
      <c r="AC338" s="103"/>
      <c r="AD338" s="104"/>
      <c r="AE338" s="104"/>
      <c r="AF338" s="104"/>
      <c r="AG338" s="104"/>
      <c r="AH338" s="104"/>
      <c r="AI338" s="104"/>
      <c r="AJ338" s="104"/>
      <c r="AK338" s="104"/>
      <c r="AL338" s="104"/>
      <c r="AM338" s="104"/>
      <c r="AN338" s="104"/>
      <c r="AO338" s="104"/>
      <c r="AP338" s="104"/>
      <c r="AQ338" s="103"/>
      <c r="AV338" s="103"/>
      <c r="AW338" s="104"/>
      <c r="AX338" s="104"/>
      <c r="AY338" s="104"/>
      <c r="AZ338" s="104"/>
      <c r="BA338" s="104"/>
      <c r="BB338" s="104"/>
      <c r="BC338" s="104"/>
      <c r="BD338" s="104"/>
      <c r="BE338" s="104"/>
      <c r="BF338" s="104"/>
      <c r="BG338" s="104"/>
      <c r="BH338" s="104"/>
      <c r="BI338" s="104"/>
      <c r="BO338" s="103"/>
      <c r="BP338" s="104"/>
      <c r="BQ338" s="104"/>
      <c r="BR338" s="104"/>
      <c r="BS338" s="104"/>
      <c r="BT338" s="104"/>
      <c r="BU338" s="104"/>
      <c r="BV338" s="104"/>
      <c r="BW338" s="104"/>
      <c r="BX338" s="104"/>
      <c r="BY338" s="104"/>
      <c r="BZ338" s="104"/>
      <c r="CA338" s="104"/>
      <c r="CB338" s="104"/>
      <c r="CH338" s="103"/>
      <c r="CI338" s="104"/>
      <c r="CJ338" s="104"/>
      <c r="CK338" s="104"/>
      <c r="CL338" s="104"/>
      <c r="CM338" s="104"/>
      <c r="CN338" s="104"/>
      <c r="CO338" s="104"/>
      <c r="CP338" s="104"/>
      <c r="CQ338" s="104"/>
      <c r="CR338" s="104"/>
      <c r="CS338" s="104"/>
      <c r="CT338" s="104"/>
      <c r="CU338" s="104"/>
      <c r="DA338" s="103"/>
      <c r="DB338" s="104"/>
      <c r="DC338" s="104"/>
      <c r="DD338" s="104"/>
      <c r="DE338" s="104"/>
      <c r="DF338" s="104"/>
      <c r="DG338" s="104"/>
      <c r="DH338" s="104"/>
      <c r="DI338" s="104"/>
      <c r="DJ338" s="104"/>
      <c r="DK338" s="104"/>
      <c r="DL338" s="104"/>
      <c r="DM338" s="104"/>
      <c r="DN338" s="104"/>
    </row>
    <row r="339" spans="1:118" hidden="1" outlineLevel="1">
      <c r="A339" s="103" t="s">
        <v>673</v>
      </c>
      <c r="B339" s="103" t="s">
        <v>664</v>
      </c>
      <c r="C339" s="103"/>
      <c r="D339" s="103"/>
      <c r="E339" s="103"/>
      <c r="F339" s="103"/>
      <c r="G339" s="103"/>
      <c r="H339" s="103"/>
      <c r="I339" s="103"/>
      <c r="J339" s="99" t="s">
        <v>238</v>
      </c>
      <c r="K339" s="359"/>
      <c r="L339" s="360"/>
      <c r="M339" s="360"/>
      <c r="N339" s="360"/>
      <c r="O339" s="360"/>
      <c r="P339" s="103"/>
      <c r="Q339" s="103"/>
      <c r="R339" s="103"/>
      <c r="S339" s="103"/>
      <c r="T339" s="103"/>
      <c r="U339" s="103"/>
      <c r="V339" s="103"/>
      <c r="W339" s="103"/>
      <c r="X339" s="103"/>
      <c r="Y339" s="103"/>
      <c r="Z339" s="103"/>
      <c r="AA339" s="103"/>
      <c r="AB339" s="103"/>
      <c r="AC339" s="103"/>
      <c r="AD339" s="104"/>
      <c r="AE339" s="104"/>
      <c r="AF339" s="104"/>
      <c r="AG339" s="104"/>
      <c r="AH339" s="104"/>
      <c r="AI339" s="104"/>
      <c r="AJ339" s="104"/>
      <c r="AK339" s="104"/>
      <c r="AL339" s="104"/>
      <c r="AM339" s="104"/>
      <c r="AN339" s="104"/>
      <c r="AO339" s="104"/>
      <c r="AP339" s="104"/>
      <c r="AQ339" s="103"/>
      <c r="AV339" s="103"/>
      <c r="AW339" s="104"/>
      <c r="AX339" s="104"/>
      <c r="AY339" s="104"/>
      <c r="AZ339" s="104"/>
      <c r="BA339" s="104"/>
      <c r="BB339" s="104"/>
      <c r="BC339" s="104"/>
      <c r="BD339" s="104"/>
      <c r="BE339" s="104"/>
      <c r="BF339" s="104"/>
      <c r="BG339" s="104"/>
      <c r="BH339" s="104"/>
      <c r="BI339" s="104"/>
      <c r="BO339" s="103"/>
      <c r="BP339" s="104"/>
      <c r="BQ339" s="104"/>
      <c r="BR339" s="104"/>
      <c r="BS339" s="104"/>
      <c r="BT339" s="104"/>
      <c r="BU339" s="104"/>
      <c r="BV339" s="104"/>
      <c r="BW339" s="104"/>
      <c r="BX339" s="104"/>
      <c r="BY339" s="104"/>
      <c r="BZ339" s="104"/>
      <c r="CA339" s="104"/>
      <c r="CB339" s="104"/>
      <c r="CH339" s="103"/>
      <c r="CI339" s="104"/>
      <c r="CJ339" s="104"/>
      <c r="CK339" s="104"/>
      <c r="CL339" s="104"/>
      <c r="CM339" s="104"/>
      <c r="CN339" s="104"/>
      <c r="CO339" s="104"/>
      <c r="CP339" s="104"/>
      <c r="CQ339" s="104"/>
      <c r="CR339" s="104"/>
      <c r="CS339" s="104"/>
      <c r="CT339" s="104"/>
      <c r="CU339" s="104"/>
      <c r="DA339" s="103"/>
      <c r="DB339" s="104"/>
      <c r="DC339" s="104"/>
      <c r="DD339" s="104"/>
      <c r="DE339" s="104"/>
      <c r="DF339" s="104"/>
      <c r="DG339" s="104"/>
      <c r="DH339" s="104"/>
      <c r="DI339" s="104"/>
      <c r="DJ339" s="104"/>
      <c r="DK339" s="104"/>
      <c r="DL339" s="104"/>
      <c r="DM339" s="104"/>
      <c r="DN339" s="104"/>
    </row>
    <row r="340" spans="1:118" hidden="1" outlineLevel="1">
      <c r="A340" s="103" t="s">
        <v>673</v>
      </c>
      <c r="B340" s="103" t="s">
        <v>647</v>
      </c>
      <c r="C340" s="103"/>
      <c r="D340" s="103"/>
      <c r="E340" s="103"/>
      <c r="F340" s="103"/>
      <c r="G340" s="103"/>
      <c r="H340" s="103"/>
      <c r="I340" s="103"/>
      <c r="J340" s="99" t="s">
        <v>238</v>
      </c>
      <c r="K340" s="359"/>
      <c r="L340" s="360"/>
      <c r="M340" s="360"/>
      <c r="N340" s="360"/>
      <c r="O340" s="360"/>
      <c r="P340" s="103"/>
      <c r="Q340" s="103"/>
      <c r="R340" s="103"/>
      <c r="S340" s="103"/>
      <c r="T340" s="103"/>
      <c r="U340" s="103"/>
      <c r="V340" s="103"/>
      <c r="W340" s="103"/>
      <c r="X340" s="103"/>
      <c r="Y340" s="103"/>
      <c r="Z340" s="103"/>
      <c r="AA340" s="103"/>
      <c r="AB340" s="103"/>
      <c r="AC340" s="103"/>
      <c r="AD340" s="104"/>
      <c r="AE340" s="104"/>
      <c r="AF340" s="104"/>
      <c r="AG340" s="104"/>
      <c r="AH340" s="104"/>
      <c r="AI340" s="104"/>
      <c r="AJ340" s="104"/>
      <c r="AK340" s="104"/>
      <c r="AL340" s="104"/>
      <c r="AM340" s="104"/>
      <c r="AN340" s="104"/>
      <c r="AO340" s="104"/>
      <c r="AP340" s="104"/>
      <c r="AQ340" s="103"/>
      <c r="AV340" s="103"/>
      <c r="AW340" s="104"/>
      <c r="AX340" s="104"/>
      <c r="AY340" s="104"/>
      <c r="AZ340" s="104"/>
      <c r="BA340" s="104"/>
      <c r="BB340" s="104"/>
      <c r="BC340" s="104"/>
      <c r="BD340" s="104"/>
      <c r="BE340" s="104"/>
      <c r="BF340" s="104"/>
      <c r="BG340" s="104"/>
      <c r="BH340" s="104"/>
      <c r="BI340" s="104"/>
      <c r="BO340" s="103"/>
      <c r="BP340" s="104"/>
      <c r="BQ340" s="104"/>
      <c r="BR340" s="104"/>
      <c r="BS340" s="104"/>
      <c r="BT340" s="104"/>
      <c r="BU340" s="104"/>
      <c r="BV340" s="104"/>
      <c r="BW340" s="104"/>
      <c r="BX340" s="104"/>
      <c r="BY340" s="104"/>
      <c r="BZ340" s="104"/>
      <c r="CA340" s="104"/>
      <c r="CB340" s="104"/>
      <c r="CH340" s="103"/>
      <c r="CI340" s="104"/>
      <c r="CJ340" s="104"/>
      <c r="CK340" s="104"/>
      <c r="CL340" s="104"/>
      <c r="CM340" s="104"/>
      <c r="CN340" s="104"/>
      <c r="CO340" s="104"/>
      <c r="CP340" s="104"/>
      <c r="CQ340" s="104"/>
      <c r="CR340" s="104"/>
      <c r="CS340" s="104"/>
      <c r="CT340" s="104"/>
      <c r="CU340" s="104"/>
      <c r="DA340" s="103"/>
      <c r="DB340" s="104"/>
      <c r="DC340" s="104"/>
      <c r="DD340" s="104"/>
      <c r="DE340" s="104"/>
      <c r="DF340" s="104"/>
      <c r="DG340" s="104"/>
      <c r="DH340" s="104"/>
      <c r="DI340" s="104"/>
      <c r="DJ340" s="104"/>
      <c r="DK340" s="104"/>
      <c r="DL340" s="104"/>
      <c r="DM340" s="104"/>
      <c r="DN340" s="104"/>
    </row>
    <row r="341" spans="1:118" hidden="1" outlineLevel="1">
      <c r="A341" s="103" t="s">
        <v>673</v>
      </c>
      <c r="B341" s="103" t="s">
        <v>665</v>
      </c>
      <c r="C341" s="103"/>
      <c r="D341" s="103"/>
      <c r="E341" s="103"/>
      <c r="F341" s="103"/>
      <c r="G341" s="103"/>
      <c r="H341" s="103"/>
      <c r="I341" s="103"/>
      <c r="J341" s="99" t="s">
        <v>226</v>
      </c>
      <c r="K341" s="367">
        <f t="shared" ref="K341:O341" si="141">IFERROR(K340/K339,0)</f>
        <v>0</v>
      </c>
      <c r="L341" s="368">
        <f t="shared" si="141"/>
        <v>0</v>
      </c>
      <c r="M341" s="368">
        <f t="shared" si="141"/>
        <v>0</v>
      </c>
      <c r="N341" s="368">
        <f t="shared" si="141"/>
        <v>0</v>
      </c>
      <c r="O341" s="368">
        <f t="shared" si="141"/>
        <v>0</v>
      </c>
      <c r="P341" s="103"/>
      <c r="Q341" s="103"/>
      <c r="R341" s="103"/>
      <c r="S341" s="103"/>
      <c r="T341" s="103"/>
      <c r="U341" s="103"/>
      <c r="V341" s="103"/>
      <c r="W341" s="103"/>
      <c r="X341" s="103"/>
      <c r="Y341" s="103"/>
      <c r="Z341" s="103"/>
      <c r="AA341" s="103"/>
      <c r="AB341" s="103"/>
      <c r="AC341" s="103"/>
      <c r="AD341" s="104"/>
      <c r="AE341" s="104"/>
      <c r="AF341" s="104"/>
      <c r="AG341" s="104"/>
      <c r="AH341" s="104"/>
      <c r="AI341" s="104"/>
      <c r="AJ341" s="104"/>
      <c r="AK341" s="104"/>
      <c r="AL341" s="104"/>
      <c r="AM341" s="104"/>
      <c r="AN341" s="104"/>
      <c r="AO341" s="104"/>
      <c r="AP341" s="104"/>
      <c r="AQ341" s="103"/>
      <c r="AV341" s="103"/>
      <c r="AW341" s="104"/>
      <c r="AX341" s="104"/>
      <c r="AY341" s="104"/>
      <c r="AZ341" s="104"/>
      <c r="BA341" s="104"/>
      <c r="BB341" s="104"/>
      <c r="BC341" s="104"/>
      <c r="BD341" s="104"/>
      <c r="BE341" s="104"/>
      <c r="BF341" s="104"/>
      <c r="BG341" s="104"/>
      <c r="BH341" s="104"/>
      <c r="BI341" s="104"/>
      <c r="BO341" s="103"/>
      <c r="BP341" s="104"/>
      <c r="BQ341" s="104"/>
      <c r="BR341" s="104"/>
      <c r="BS341" s="104"/>
      <c r="BT341" s="104"/>
      <c r="BU341" s="104"/>
      <c r="BV341" s="104"/>
      <c r="BW341" s="104"/>
      <c r="BX341" s="104"/>
      <c r="BY341" s="104"/>
      <c r="BZ341" s="104"/>
      <c r="CA341" s="104"/>
      <c r="CB341" s="104"/>
      <c r="CH341" s="103"/>
      <c r="CI341" s="104"/>
      <c r="CJ341" s="104"/>
      <c r="CK341" s="104"/>
      <c r="CL341" s="104"/>
      <c r="CM341" s="104"/>
      <c r="CN341" s="104"/>
      <c r="CO341" s="104"/>
      <c r="CP341" s="104"/>
      <c r="CQ341" s="104"/>
      <c r="CR341" s="104"/>
      <c r="CS341" s="104"/>
      <c r="CT341" s="104"/>
      <c r="CU341" s="104"/>
      <c r="DA341" s="103"/>
      <c r="DB341" s="104"/>
      <c r="DC341" s="104"/>
      <c r="DD341" s="104"/>
      <c r="DE341" s="104"/>
      <c r="DF341" s="104"/>
      <c r="DG341" s="104"/>
      <c r="DH341" s="104"/>
      <c r="DI341" s="104"/>
      <c r="DJ341" s="104"/>
      <c r="DK341" s="104"/>
      <c r="DL341" s="104"/>
      <c r="DM341" s="104"/>
      <c r="DN341" s="104"/>
    </row>
    <row r="342" spans="1:118" hidden="1" outlineLevel="1">
      <c r="A342" s="103" t="s">
        <v>674</v>
      </c>
      <c r="B342" s="103"/>
      <c r="C342" s="103"/>
      <c r="D342" s="103"/>
      <c r="E342" s="103"/>
      <c r="F342" s="103"/>
      <c r="G342" s="103"/>
      <c r="H342" s="103"/>
      <c r="I342" s="103"/>
      <c r="J342" s="99"/>
      <c r="K342" s="371">
        <f t="shared" ref="K342:O342" si="142">IF(K317&gt;0,IF(K339&gt;=0.75*SUM(K317,K321,K324,K327,K330,K333,K336,K339),"Allowed", "Disallowed"),0)</f>
        <v>0</v>
      </c>
      <c r="L342" s="371">
        <f t="shared" si="142"/>
        <v>0</v>
      </c>
      <c r="M342" s="371">
        <f t="shared" si="142"/>
        <v>0</v>
      </c>
      <c r="N342" s="371">
        <f t="shared" si="142"/>
        <v>0</v>
      </c>
      <c r="O342" s="371">
        <f t="shared" si="142"/>
        <v>0</v>
      </c>
      <c r="P342" s="103"/>
      <c r="Q342" s="103"/>
      <c r="R342" s="103"/>
      <c r="S342" s="103"/>
      <c r="T342" s="103"/>
      <c r="U342" s="103"/>
      <c r="V342" s="103"/>
      <c r="W342" s="103"/>
      <c r="X342" s="103"/>
      <c r="Y342" s="103"/>
      <c r="Z342" s="103"/>
      <c r="AA342" s="103"/>
      <c r="AB342" s="103"/>
      <c r="AC342" s="103"/>
      <c r="AD342" s="104"/>
      <c r="AE342" s="104"/>
      <c r="AF342" s="104"/>
      <c r="AG342" s="104"/>
      <c r="AH342" s="104"/>
      <c r="AI342" s="104"/>
      <c r="AJ342" s="104"/>
      <c r="AK342" s="104"/>
      <c r="AL342" s="104"/>
      <c r="AM342" s="104"/>
      <c r="AN342" s="104"/>
      <c r="AO342" s="104"/>
      <c r="AP342" s="104"/>
      <c r="AQ342" s="103"/>
      <c r="AV342" s="103"/>
      <c r="AW342" s="104"/>
      <c r="AX342" s="104"/>
      <c r="AY342" s="104"/>
      <c r="AZ342" s="104"/>
      <c r="BA342" s="104"/>
      <c r="BB342" s="104"/>
      <c r="BC342" s="104"/>
      <c r="BD342" s="104"/>
      <c r="BE342" s="104"/>
      <c r="BF342" s="104"/>
      <c r="BG342" s="104"/>
      <c r="BH342" s="104"/>
      <c r="BI342" s="104"/>
      <c r="BO342" s="103"/>
      <c r="BP342" s="104"/>
      <c r="BQ342" s="104"/>
      <c r="BR342" s="104"/>
      <c r="BS342" s="104"/>
      <c r="BT342" s="104"/>
      <c r="BU342" s="104"/>
      <c r="BV342" s="104"/>
      <c r="BW342" s="104"/>
      <c r="BX342" s="104"/>
      <c r="BY342" s="104"/>
      <c r="BZ342" s="104"/>
      <c r="CA342" s="104"/>
      <c r="CB342" s="104"/>
      <c r="CH342" s="103"/>
      <c r="CI342" s="104"/>
      <c r="CJ342" s="104"/>
      <c r="CK342" s="104"/>
      <c r="CL342" s="104"/>
      <c r="CM342" s="104"/>
      <c r="CN342" s="104"/>
      <c r="CO342" s="104"/>
      <c r="CP342" s="104"/>
      <c r="CQ342" s="104"/>
      <c r="CR342" s="104"/>
      <c r="CS342" s="104"/>
      <c r="CT342" s="104"/>
      <c r="CU342" s="104"/>
      <c r="DA342" s="103"/>
      <c r="DB342" s="104"/>
      <c r="DC342" s="104"/>
      <c r="DD342" s="104"/>
      <c r="DE342" s="104"/>
      <c r="DF342" s="104"/>
      <c r="DG342" s="104"/>
      <c r="DH342" s="104"/>
      <c r="DI342" s="104"/>
      <c r="DJ342" s="104"/>
      <c r="DK342" s="104"/>
      <c r="DL342" s="104"/>
      <c r="DM342" s="104"/>
      <c r="DN342" s="104"/>
    </row>
    <row r="343" spans="1:118" collapsed="1">
      <c r="A343" s="103"/>
      <c r="B343" s="103"/>
      <c r="C343" s="103"/>
      <c r="D343" s="103"/>
      <c r="E343" s="103"/>
      <c r="F343" s="103"/>
      <c r="G343" s="103"/>
      <c r="H343" s="103"/>
      <c r="I343" s="103"/>
      <c r="J343" s="99"/>
      <c r="K343" s="104"/>
      <c r="L343" s="104"/>
      <c r="M343" s="104"/>
      <c r="N343" s="104"/>
      <c r="O343" s="104"/>
      <c r="P343" s="103"/>
      <c r="Q343" s="103"/>
      <c r="R343" s="103"/>
      <c r="S343" s="103"/>
      <c r="T343" s="103"/>
      <c r="U343" s="103"/>
      <c r="V343" s="103"/>
      <c r="W343" s="103"/>
      <c r="X343" s="103"/>
      <c r="Y343" s="103"/>
      <c r="Z343" s="103"/>
      <c r="AA343" s="103"/>
      <c r="AB343" s="103"/>
      <c r="AC343" s="103"/>
      <c r="AD343" s="104"/>
      <c r="AE343" s="104"/>
      <c r="AF343" s="104"/>
      <c r="AG343" s="104"/>
      <c r="AH343" s="104"/>
      <c r="AI343" s="104"/>
      <c r="AJ343" s="104"/>
      <c r="AK343" s="104"/>
      <c r="AL343" s="104"/>
      <c r="AM343" s="104"/>
      <c r="AN343" s="104"/>
      <c r="AO343" s="104"/>
      <c r="AP343" s="104"/>
      <c r="AQ343" s="103"/>
      <c r="AV343" s="103"/>
      <c r="AW343" s="104"/>
      <c r="AX343" s="104"/>
      <c r="AY343" s="104"/>
      <c r="AZ343" s="104"/>
      <c r="BA343" s="104"/>
      <c r="BB343" s="104"/>
      <c r="BC343" s="104"/>
      <c r="BD343" s="104"/>
      <c r="BE343" s="104"/>
      <c r="BF343" s="104"/>
      <c r="BG343" s="104"/>
      <c r="BH343" s="104"/>
      <c r="BI343" s="104"/>
      <c r="BO343" s="103"/>
      <c r="BP343" s="104"/>
      <c r="BQ343" s="104"/>
      <c r="BR343" s="104"/>
      <c r="BS343" s="104"/>
      <c r="BT343" s="104"/>
      <c r="BU343" s="104"/>
      <c r="BV343" s="104"/>
      <c r="BW343" s="104"/>
      <c r="BX343" s="104"/>
      <c r="BY343" s="104"/>
      <c r="BZ343" s="104"/>
      <c r="CA343" s="104"/>
      <c r="CB343" s="104"/>
      <c r="CH343" s="103"/>
      <c r="CI343" s="104"/>
      <c r="CJ343" s="104"/>
      <c r="CK343" s="104"/>
      <c r="CL343" s="104"/>
      <c r="CM343" s="104"/>
      <c r="CN343" s="104"/>
      <c r="CO343" s="104"/>
      <c r="CP343" s="104"/>
      <c r="CQ343" s="104"/>
      <c r="CR343" s="104"/>
      <c r="CS343" s="104"/>
      <c r="CT343" s="104"/>
      <c r="CU343" s="104"/>
      <c r="DA343" s="103"/>
      <c r="DB343" s="104"/>
      <c r="DC343" s="104"/>
      <c r="DD343" s="104"/>
      <c r="DE343" s="104"/>
      <c r="DF343" s="104"/>
      <c r="DG343" s="104"/>
      <c r="DH343" s="104"/>
      <c r="DI343" s="104"/>
      <c r="DJ343" s="104"/>
      <c r="DK343" s="104"/>
      <c r="DL343" s="104"/>
      <c r="DM343" s="104"/>
      <c r="DN343" s="104"/>
    </row>
    <row r="344" spans="1:118" hidden="1" outlineLevel="1">
      <c r="A344" s="372" t="str">
        <f>A28</f>
        <v>[Related Party 12]</v>
      </c>
      <c r="B344" s="103"/>
      <c r="C344" s="103"/>
      <c r="D344" s="103"/>
      <c r="E344" s="103"/>
      <c r="F344" s="103"/>
      <c r="G344" s="103"/>
      <c r="H344" s="103"/>
      <c r="I344" s="103"/>
      <c r="J344" s="99"/>
      <c r="K344" s="104"/>
      <c r="L344" s="104"/>
      <c r="M344" s="104"/>
      <c r="N344" s="104"/>
      <c r="O344" s="104"/>
      <c r="P344" s="103"/>
      <c r="Q344" s="103"/>
      <c r="R344" s="103"/>
      <c r="S344" s="103"/>
      <c r="T344" s="103"/>
      <c r="U344" s="103"/>
      <c r="V344" s="103"/>
      <c r="W344" s="103"/>
      <c r="X344" s="103"/>
      <c r="Y344" s="103"/>
      <c r="Z344" s="103"/>
      <c r="AA344" s="103"/>
      <c r="AB344" s="103"/>
      <c r="AC344" s="103"/>
      <c r="AD344" s="104"/>
      <c r="AE344" s="104"/>
      <c r="AF344" s="104"/>
      <c r="AG344" s="104"/>
      <c r="AH344" s="104"/>
      <c r="AI344" s="104"/>
      <c r="AJ344" s="104"/>
      <c r="AK344" s="104"/>
      <c r="AL344" s="104"/>
      <c r="AM344" s="104"/>
      <c r="AN344" s="104"/>
      <c r="AO344" s="104"/>
      <c r="AP344" s="104"/>
      <c r="AQ344" s="103"/>
      <c r="AV344" s="103"/>
      <c r="AW344" s="104"/>
      <c r="AX344" s="104"/>
      <c r="AY344" s="104"/>
      <c r="AZ344" s="104"/>
      <c r="BA344" s="104"/>
      <c r="BB344" s="104"/>
      <c r="BC344" s="104"/>
      <c r="BD344" s="104"/>
      <c r="BE344" s="104"/>
      <c r="BF344" s="104"/>
      <c r="BG344" s="104"/>
      <c r="BH344" s="104"/>
      <c r="BI344" s="104"/>
      <c r="BO344" s="103"/>
      <c r="BP344" s="104"/>
      <c r="BQ344" s="104"/>
      <c r="BR344" s="104"/>
      <c r="BS344" s="104"/>
      <c r="BT344" s="104"/>
      <c r="BU344" s="104"/>
      <c r="BV344" s="104"/>
      <c r="BW344" s="104"/>
      <c r="BX344" s="104"/>
      <c r="BY344" s="104"/>
      <c r="BZ344" s="104"/>
      <c r="CA344" s="104"/>
      <c r="CB344" s="104"/>
      <c r="CH344" s="103"/>
      <c r="CI344" s="104"/>
      <c r="CJ344" s="104"/>
      <c r="CK344" s="104"/>
      <c r="CL344" s="104"/>
      <c r="CM344" s="104"/>
      <c r="CN344" s="104"/>
      <c r="CO344" s="104"/>
      <c r="CP344" s="104"/>
      <c r="CQ344" s="104"/>
      <c r="CR344" s="104"/>
      <c r="CS344" s="104"/>
      <c r="CT344" s="104"/>
      <c r="CU344" s="104"/>
      <c r="DA344" s="103"/>
      <c r="DB344" s="104"/>
      <c r="DC344" s="104"/>
      <c r="DD344" s="104"/>
      <c r="DE344" s="104"/>
      <c r="DF344" s="104"/>
      <c r="DG344" s="104"/>
      <c r="DH344" s="104"/>
      <c r="DI344" s="104"/>
      <c r="DJ344" s="104"/>
      <c r="DK344" s="104"/>
      <c r="DL344" s="104"/>
      <c r="DM344" s="104"/>
      <c r="DN344" s="104"/>
    </row>
    <row r="345" spans="1:118" hidden="1" outlineLevel="1">
      <c r="A345" s="103" t="s">
        <v>663</v>
      </c>
      <c r="B345" s="103" t="s">
        <v>664</v>
      </c>
      <c r="C345" s="103"/>
      <c r="D345" s="103"/>
      <c r="E345" s="103"/>
      <c r="F345" s="103"/>
      <c r="G345" s="103"/>
      <c r="H345" s="103"/>
      <c r="I345" s="103"/>
      <c r="J345" s="99" t="s">
        <v>238</v>
      </c>
      <c r="K345" s="359"/>
      <c r="L345" s="360"/>
      <c r="M345" s="360"/>
      <c r="N345" s="360"/>
      <c r="O345" s="360"/>
      <c r="P345" s="103"/>
      <c r="Q345" s="103"/>
      <c r="R345" s="103"/>
      <c r="S345" s="103"/>
      <c r="T345" s="103"/>
      <c r="U345" s="103"/>
      <c r="V345" s="103"/>
      <c r="W345" s="103"/>
      <c r="X345" s="103"/>
      <c r="Y345" s="103"/>
      <c r="Z345" s="103"/>
      <c r="AA345" s="103"/>
      <c r="AB345" s="103"/>
      <c r="AC345" s="103"/>
      <c r="AD345" s="104"/>
      <c r="AE345" s="104"/>
      <c r="AF345" s="104"/>
      <c r="AG345" s="104"/>
      <c r="AH345" s="104"/>
      <c r="AI345" s="104"/>
      <c r="AJ345" s="104"/>
      <c r="AK345" s="104"/>
      <c r="AL345" s="104"/>
      <c r="AM345" s="104"/>
      <c r="AN345" s="104"/>
      <c r="AO345" s="104"/>
      <c r="AP345" s="104"/>
      <c r="AQ345" s="103"/>
      <c r="AV345" s="103"/>
      <c r="AW345" s="104"/>
      <c r="AX345" s="104"/>
      <c r="AY345" s="104"/>
      <c r="AZ345" s="104"/>
      <c r="BA345" s="104"/>
      <c r="BB345" s="104"/>
      <c r="BC345" s="104"/>
      <c r="BD345" s="104"/>
      <c r="BE345" s="104"/>
      <c r="BF345" s="104"/>
      <c r="BG345" s="104"/>
      <c r="BH345" s="104"/>
      <c r="BI345" s="104"/>
      <c r="BO345" s="103"/>
      <c r="BP345" s="104"/>
      <c r="BQ345" s="104"/>
      <c r="BR345" s="104"/>
      <c r="BS345" s="104"/>
      <c r="BT345" s="104"/>
      <c r="BU345" s="104"/>
      <c r="BV345" s="104"/>
      <c r="BW345" s="104"/>
      <c r="BX345" s="104"/>
      <c r="BY345" s="104"/>
      <c r="BZ345" s="104"/>
      <c r="CA345" s="104"/>
      <c r="CB345" s="104"/>
      <c r="CH345" s="103"/>
      <c r="CI345" s="104"/>
      <c r="CJ345" s="104"/>
      <c r="CK345" s="104"/>
      <c r="CL345" s="104"/>
      <c r="CM345" s="104"/>
      <c r="CN345" s="104"/>
      <c r="CO345" s="104"/>
      <c r="CP345" s="104"/>
      <c r="CQ345" s="104"/>
      <c r="CR345" s="104"/>
      <c r="CS345" s="104"/>
      <c r="CT345" s="104"/>
      <c r="CU345" s="104"/>
      <c r="DA345" s="103"/>
      <c r="DB345" s="104"/>
      <c r="DC345" s="104"/>
      <c r="DD345" s="104"/>
      <c r="DE345" s="104"/>
      <c r="DF345" s="104"/>
      <c r="DG345" s="104"/>
      <c r="DH345" s="104"/>
      <c r="DI345" s="104"/>
      <c r="DJ345" s="104"/>
      <c r="DK345" s="104"/>
      <c r="DL345" s="104"/>
      <c r="DM345" s="104"/>
      <c r="DN345" s="104"/>
    </row>
    <row r="346" spans="1:118" hidden="1" outlineLevel="1">
      <c r="A346" s="103" t="s">
        <v>663</v>
      </c>
      <c r="B346" s="103" t="s">
        <v>647</v>
      </c>
      <c r="C346" s="103"/>
      <c r="D346" s="103"/>
      <c r="E346" s="103"/>
      <c r="F346" s="103"/>
      <c r="G346" s="103"/>
      <c r="H346" s="103"/>
      <c r="I346" s="103"/>
      <c r="J346" s="99" t="s">
        <v>238</v>
      </c>
      <c r="K346" s="359"/>
      <c r="L346" s="360"/>
      <c r="M346" s="360"/>
      <c r="N346" s="360"/>
      <c r="O346" s="360"/>
      <c r="P346" s="103"/>
      <c r="Q346" s="103"/>
      <c r="R346" s="103"/>
      <c r="S346" s="103"/>
      <c r="T346" s="103"/>
      <c r="U346" s="103"/>
      <c r="V346" s="103"/>
      <c r="W346" s="103"/>
      <c r="X346" s="103"/>
      <c r="Y346" s="103"/>
      <c r="Z346" s="103"/>
      <c r="AA346" s="103"/>
      <c r="AB346" s="103"/>
      <c r="AC346" s="103"/>
      <c r="AD346" s="104"/>
      <c r="AE346" s="104"/>
      <c r="AF346" s="104"/>
      <c r="AG346" s="104"/>
      <c r="AH346" s="104"/>
      <c r="AI346" s="104"/>
      <c r="AJ346" s="104"/>
      <c r="AK346" s="104"/>
      <c r="AL346" s="104"/>
      <c r="AM346" s="104"/>
      <c r="AN346" s="104"/>
      <c r="AO346" s="104"/>
      <c r="AP346" s="104"/>
      <c r="AQ346" s="103"/>
      <c r="AV346" s="103"/>
      <c r="AW346" s="104"/>
      <c r="AX346" s="104"/>
      <c r="AY346" s="104"/>
      <c r="AZ346" s="104"/>
      <c r="BA346" s="104"/>
      <c r="BB346" s="104"/>
      <c r="BC346" s="104"/>
      <c r="BD346" s="104"/>
      <c r="BE346" s="104"/>
      <c r="BF346" s="104"/>
      <c r="BG346" s="104"/>
      <c r="BH346" s="104"/>
      <c r="BI346" s="104"/>
      <c r="BO346" s="103"/>
      <c r="BP346" s="104"/>
      <c r="BQ346" s="104"/>
      <c r="BR346" s="104"/>
      <c r="BS346" s="104"/>
      <c r="BT346" s="104"/>
      <c r="BU346" s="104"/>
      <c r="BV346" s="104"/>
      <c r="BW346" s="104"/>
      <c r="BX346" s="104"/>
      <c r="BY346" s="104"/>
      <c r="BZ346" s="104"/>
      <c r="CA346" s="104"/>
      <c r="CB346" s="104"/>
      <c r="CH346" s="103"/>
      <c r="CI346" s="104"/>
      <c r="CJ346" s="104"/>
      <c r="CK346" s="104"/>
      <c r="CL346" s="104"/>
      <c r="CM346" s="104"/>
      <c r="CN346" s="104"/>
      <c r="CO346" s="104"/>
      <c r="CP346" s="104"/>
      <c r="CQ346" s="104"/>
      <c r="CR346" s="104"/>
      <c r="CS346" s="104"/>
      <c r="CT346" s="104"/>
      <c r="CU346" s="104"/>
      <c r="DA346" s="103"/>
      <c r="DB346" s="104"/>
      <c r="DC346" s="104"/>
      <c r="DD346" s="104"/>
      <c r="DE346" s="104"/>
      <c r="DF346" s="104"/>
      <c r="DG346" s="104"/>
      <c r="DH346" s="104"/>
      <c r="DI346" s="104"/>
      <c r="DJ346" s="104"/>
      <c r="DK346" s="104"/>
      <c r="DL346" s="104"/>
      <c r="DM346" s="104"/>
      <c r="DN346" s="104"/>
    </row>
    <row r="347" spans="1:118" hidden="1" outlineLevel="1">
      <c r="A347" s="103" t="s">
        <v>663</v>
      </c>
      <c r="B347" s="103" t="s">
        <v>665</v>
      </c>
      <c r="C347" s="103"/>
      <c r="D347" s="103"/>
      <c r="E347" s="103"/>
      <c r="F347" s="103"/>
      <c r="G347" s="103"/>
      <c r="H347" s="103"/>
      <c r="I347" s="103"/>
      <c r="J347" s="99" t="s">
        <v>226</v>
      </c>
      <c r="K347" s="367">
        <f t="shared" ref="K347:O347" si="143">IFERROR(K346/K345,0)</f>
        <v>0</v>
      </c>
      <c r="L347" s="368">
        <f t="shared" si="143"/>
        <v>0</v>
      </c>
      <c r="M347" s="368">
        <f t="shared" si="143"/>
        <v>0</v>
      </c>
      <c r="N347" s="368">
        <f t="shared" si="143"/>
        <v>0</v>
      </c>
      <c r="O347" s="368">
        <f t="shared" si="143"/>
        <v>0</v>
      </c>
      <c r="P347" s="103"/>
      <c r="Q347" s="103"/>
      <c r="R347" s="103"/>
      <c r="S347" s="103"/>
      <c r="T347" s="103"/>
      <c r="U347" s="103"/>
      <c r="V347" s="103"/>
      <c r="W347" s="103"/>
      <c r="X347" s="103"/>
      <c r="Y347" s="103"/>
      <c r="Z347" s="103"/>
      <c r="AA347" s="103"/>
      <c r="AB347" s="103"/>
      <c r="AC347" s="103"/>
      <c r="AD347" s="104"/>
      <c r="AE347" s="104"/>
      <c r="AF347" s="104"/>
      <c r="AG347" s="104"/>
      <c r="AH347" s="104"/>
      <c r="AI347" s="104"/>
      <c r="AJ347" s="104"/>
      <c r="AK347" s="104"/>
      <c r="AL347" s="104"/>
      <c r="AM347" s="104"/>
      <c r="AN347" s="104"/>
      <c r="AO347" s="104"/>
      <c r="AP347" s="104"/>
      <c r="AQ347" s="103"/>
      <c r="AV347" s="103"/>
      <c r="AW347" s="104"/>
      <c r="AX347" s="104"/>
      <c r="AY347" s="104"/>
      <c r="AZ347" s="104"/>
      <c r="BA347" s="104"/>
      <c r="BB347" s="104"/>
      <c r="BC347" s="104"/>
      <c r="BD347" s="104"/>
      <c r="BE347" s="104"/>
      <c r="BF347" s="104"/>
      <c r="BG347" s="104"/>
      <c r="BH347" s="104"/>
      <c r="BI347" s="104"/>
      <c r="BO347" s="103"/>
      <c r="BP347" s="104"/>
      <c r="BQ347" s="104"/>
      <c r="BR347" s="104"/>
      <c r="BS347" s="104"/>
      <c r="BT347" s="104"/>
      <c r="BU347" s="104"/>
      <c r="BV347" s="104"/>
      <c r="BW347" s="104"/>
      <c r="BX347" s="104"/>
      <c r="BY347" s="104"/>
      <c r="BZ347" s="104"/>
      <c r="CA347" s="104"/>
      <c r="CB347" s="104"/>
      <c r="CH347" s="103"/>
      <c r="CI347" s="104"/>
      <c r="CJ347" s="104"/>
      <c r="CK347" s="104"/>
      <c r="CL347" s="104"/>
      <c r="CM347" s="104"/>
      <c r="CN347" s="104"/>
      <c r="CO347" s="104"/>
      <c r="CP347" s="104"/>
      <c r="CQ347" s="104"/>
      <c r="CR347" s="104"/>
      <c r="CS347" s="104"/>
      <c r="CT347" s="104"/>
      <c r="CU347" s="104"/>
      <c r="DA347" s="103"/>
      <c r="DB347" s="104"/>
      <c r="DC347" s="104"/>
      <c r="DD347" s="104"/>
      <c r="DE347" s="104"/>
      <c r="DF347" s="104"/>
      <c r="DG347" s="104"/>
      <c r="DH347" s="104"/>
      <c r="DI347" s="104"/>
      <c r="DJ347" s="104"/>
      <c r="DK347" s="104"/>
      <c r="DL347" s="104"/>
      <c r="DM347" s="104"/>
      <c r="DN347" s="104"/>
    </row>
    <row r="348" spans="1:118" hidden="1" outlineLevel="1">
      <c r="A348" s="103" t="s">
        <v>666</v>
      </c>
      <c r="B348" s="103" t="s">
        <v>647</v>
      </c>
      <c r="C348" s="103"/>
      <c r="D348" s="103"/>
      <c r="E348" s="103"/>
      <c r="F348" s="103"/>
      <c r="G348" s="103"/>
      <c r="H348" s="103"/>
      <c r="I348" s="103"/>
      <c r="J348" s="99" t="s">
        <v>238</v>
      </c>
      <c r="K348" s="359"/>
      <c r="L348" s="360"/>
      <c r="M348" s="360"/>
      <c r="N348" s="360"/>
      <c r="O348" s="360"/>
      <c r="P348" s="103"/>
      <c r="Q348" s="103"/>
      <c r="R348" s="103"/>
      <c r="S348" s="103"/>
      <c r="T348" s="103"/>
      <c r="U348" s="103"/>
      <c r="V348" s="103"/>
      <c r="W348" s="103"/>
      <c r="X348" s="103"/>
      <c r="Y348" s="103"/>
      <c r="Z348" s="103"/>
      <c r="AA348" s="103"/>
      <c r="AB348" s="103"/>
      <c r="AC348" s="103"/>
      <c r="AD348" s="104"/>
      <c r="AE348" s="104"/>
      <c r="AF348" s="104"/>
      <c r="AG348" s="104"/>
      <c r="AH348" s="104"/>
      <c r="AI348" s="104"/>
      <c r="AJ348" s="104"/>
      <c r="AK348" s="104"/>
      <c r="AL348" s="104"/>
      <c r="AM348" s="104"/>
      <c r="AN348" s="104"/>
      <c r="AO348" s="104"/>
      <c r="AP348" s="104"/>
      <c r="AQ348" s="103"/>
      <c r="AV348" s="103"/>
      <c r="AW348" s="104"/>
      <c r="AX348" s="104"/>
      <c r="AY348" s="104"/>
      <c r="AZ348" s="104"/>
      <c r="BA348" s="104"/>
      <c r="BB348" s="104"/>
      <c r="BC348" s="104"/>
      <c r="BD348" s="104"/>
      <c r="BE348" s="104"/>
      <c r="BF348" s="104"/>
      <c r="BG348" s="104"/>
      <c r="BH348" s="104"/>
      <c r="BI348" s="104"/>
      <c r="BO348" s="103"/>
      <c r="BP348" s="104"/>
      <c r="BQ348" s="104"/>
      <c r="BR348" s="104"/>
      <c r="BS348" s="104"/>
      <c r="BT348" s="104"/>
      <c r="BU348" s="104"/>
      <c r="BV348" s="104"/>
      <c r="BW348" s="104"/>
      <c r="BX348" s="104"/>
      <c r="BY348" s="104"/>
      <c r="BZ348" s="104"/>
      <c r="CA348" s="104"/>
      <c r="CB348" s="104"/>
      <c r="CH348" s="103"/>
      <c r="CI348" s="104"/>
      <c r="CJ348" s="104"/>
      <c r="CK348" s="104"/>
      <c r="CL348" s="104"/>
      <c r="CM348" s="104"/>
      <c r="CN348" s="104"/>
      <c r="CO348" s="104"/>
      <c r="CP348" s="104"/>
      <c r="CQ348" s="104"/>
      <c r="CR348" s="104"/>
      <c r="CS348" s="104"/>
      <c r="CT348" s="104"/>
      <c r="CU348" s="104"/>
      <c r="DA348" s="103"/>
      <c r="DB348" s="104"/>
      <c r="DC348" s="104"/>
      <c r="DD348" s="104"/>
      <c r="DE348" s="104"/>
      <c r="DF348" s="104"/>
      <c r="DG348" s="104"/>
      <c r="DH348" s="104"/>
      <c r="DI348" s="104"/>
      <c r="DJ348" s="104"/>
      <c r="DK348" s="104"/>
      <c r="DL348" s="104"/>
      <c r="DM348" s="104"/>
      <c r="DN348" s="104"/>
    </row>
    <row r="349" spans="1:118" hidden="1" outlineLevel="1">
      <c r="A349" s="369" t="s">
        <v>675</v>
      </c>
      <c r="B349" s="103" t="s">
        <v>664</v>
      </c>
      <c r="C349" s="103"/>
      <c r="D349" s="103"/>
      <c r="E349" s="103"/>
      <c r="F349" s="103"/>
      <c r="G349" s="103"/>
      <c r="H349" s="103"/>
      <c r="I349" s="103"/>
      <c r="J349" s="99" t="s">
        <v>238</v>
      </c>
      <c r="K349" s="359"/>
      <c r="L349" s="360"/>
      <c r="M349" s="360"/>
      <c r="N349" s="360"/>
      <c r="O349" s="360"/>
      <c r="P349" s="103"/>
      <c r="Q349" s="103"/>
      <c r="R349" s="103"/>
      <c r="S349" s="103"/>
      <c r="T349" s="103"/>
      <c r="U349" s="103"/>
      <c r="V349" s="103"/>
      <c r="W349" s="103"/>
      <c r="X349" s="103"/>
      <c r="Y349" s="103"/>
      <c r="Z349" s="103"/>
      <c r="AA349" s="103"/>
      <c r="AB349" s="103"/>
      <c r="AC349" s="103"/>
      <c r="AD349" s="104"/>
      <c r="AE349" s="104"/>
      <c r="AF349" s="104"/>
      <c r="AG349" s="104"/>
      <c r="AH349" s="104"/>
      <c r="AI349" s="104"/>
      <c r="AJ349" s="104"/>
      <c r="AK349" s="104"/>
      <c r="AL349" s="104"/>
      <c r="AM349" s="104"/>
      <c r="AN349" s="104"/>
      <c r="AO349" s="104"/>
      <c r="AP349" s="104"/>
      <c r="AQ349" s="103"/>
      <c r="AV349" s="103"/>
      <c r="AW349" s="104"/>
      <c r="AX349" s="104"/>
      <c r="AY349" s="104"/>
      <c r="AZ349" s="104"/>
      <c r="BA349" s="104"/>
      <c r="BB349" s="104"/>
      <c r="BC349" s="104"/>
      <c r="BD349" s="104"/>
      <c r="BE349" s="104"/>
      <c r="BF349" s="104"/>
      <c r="BG349" s="104"/>
      <c r="BH349" s="104"/>
      <c r="BI349" s="104"/>
      <c r="BO349" s="103"/>
      <c r="BP349" s="104"/>
      <c r="BQ349" s="104"/>
      <c r="BR349" s="104"/>
      <c r="BS349" s="104"/>
      <c r="BT349" s="104"/>
      <c r="BU349" s="104"/>
      <c r="BV349" s="104"/>
      <c r="BW349" s="104"/>
      <c r="BX349" s="104"/>
      <c r="BY349" s="104"/>
      <c r="BZ349" s="104"/>
      <c r="CA349" s="104"/>
      <c r="CB349" s="104"/>
      <c r="CH349" s="103"/>
      <c r="CI349" s="104"/>
      <c r="CJ349" s="104"/>
      <c r="CK349" s="104"/>
      <c r="CL349" s="104"/>
      <c r="CM349" s="104"/>
      <c r="CN349" s="104"/>
      <c r="CO349" s="104"/>
      <c r="CP349" s="104"/>
      <c r="CQ349" s="104"/>
      <c r="CR349" s="104"/>
      <c r="CS349" s="104"/>
      <c r="CT349" s="104"/>
      <c r="CU349" s="104"/>
      <c r="DA349" s="103"/>
      <c r="DB349" s="104"/>
      <c r="DC349" s="104"/>
      <c r="DD349" s="104"/>
      <c r="DE349" s="104"/>
      <c r="DF349" s="104"/>
      <c r="DG349" s="104"/>
      <c r="DH349" s="104"/>
      <c r="DI349" s="104"/>
      <c r="DJ349" s="104"/>
      <c r="DK349" s="104"/>
      <c r="DL349" s="104"/>
      <c r="DM349" s="104"/>
      <c r="DN349" s="104"/>
    </row>
    <row r="350" spans="1:118" hidden="1" outlineLevel="1">
      <c r="A350" s="370" t="str">
        <f>A349</f>
        <v>[ESO Affiliate or Related Undertaking that do not trade / transact with the ESO 1]</v>
      </c>
      <c r="B350" s="103" t="s">
        <v>647</v>
      </c>
      <c r="C350" s="103"/>
      <c r="D350" s="103"/>
      <c r="E350" s="103"/>
      <c r="F350" s="103"/>
      <c r="G350" s="103"/>
      <c r="H350" s="103"/>
      <c r="I350" s="103"/>
      <c r="J350" s="99" t="s">
        <v>238</v>
      </c>
      <c r="K350" s="359"/>
      <c r="L350" s="360"/>
      <c r="M350" s="360"/>
      <c r="N350" s="360"/>
      <c r="O350" s="360"/>
      <c r="P350" s="103"/>
      <c r="Q350" s="103"/>
      <c r="R350" s="103"/>
      <c r="S350" s="103"/>
      <c r="T350" s="103"/>
      <c r="U350" s="103"/>
      <c r="V350" s="103"/>
      <c r="W350" s="103"/>
      <c r="X350" s="103"/>
      <c r="Y350" s="103"/>
      <c r="Z350" s="103"/>
      <c r="AA350" s="103"/>
      <c r="AB350" s="103"/>
      <c r="AC350" s="103"/>
      <c r="AD350" s="104"/>
      <c r="AE350" s="104"/>
      <c r="AF350" s="104"/>
      <c r="AG350" s="104"/>
      <c r="AH350" s="104"/>
      <c r="AI350" s="104"/>
      <c r="AJ350" s="104"/>
      <c r="AK350" s="104"/>
      <c r="AL350" s="104"/>
      <c r="AM350" s="104"/>
      <c r="AN350" s="104"/>
      <c r="AO350" s="104"/>
      <c r="AP350" s="104"/>
      <c r="AQ350" s="103"/>
      <c r="AV350" s="103"/>
      <c r="AW350" s="104"/>
      <c r="AX350" s="104"/>
      <c r="AY350" s="104"/>
      <c r="AZ350" s="104"/>
      <c r="BA350" s="104"/>
      <c r="BB350" s="104"/>
      <c r="BC350" s="104"/>
      <c r="BD350" s="104"/>
      <c r="BE350" s="104"/>
      <c r="BF350" s="104"/>
      <c r="BG350" s="104"/>
      <c r="BH350" s="104"/>
      <c r="BI350" s="104"/>
      <c r="BO350" s="103"/>
      <c r="BP350" s="104"/>
      <c r="BQ350" s="104"/>
      <c r="BR350" s="104"/>
      <c r="BS350" s="104"/>
      <c r="BT350" s="104"/>
      <c r="BU350" s="104"/>
      <c r="BV350" s="104"/>
      <c r="BW350" s="104"/>
      <c r="BX350" s="104"/>
      <c r="BY350" s="104"/>
      <c r="BZ350" s="104"/>
      <c r="CA350" s="104"/>
      <c r="CB350" s="104"/>
      <c r="CH350" s="103"/>
      <c r="CI350" s="104"/>
      <c r="CJ350" s="104"/>
      <c r="CK350" s="104"/>
      <c r="CL350" s="104"/>
      <c r="CM350" s="104"/>
      <c r="CN350" s="104"/>
      <c r="CO350" s="104"/>
      <c r="CP350" s="104"/>
      <c r="CQ350" s="104"/>
      <c r="CR350" s="104"/>
      <c r="CS350" s="104"/>
      <c r="CT350" s="104"/>
      <c r="CU350" s="104"/>
      <c r="DA350" s="103"/>
      <c r="DB350" s="104"/>
      <c r="DC350" s="104"/>
      <c r="DD350" s="104"/>
      <c r="DE350" s="104"/>
      <c r="DF350" s="104"/>
      <c r="DG350" s="104"/>
      <c r="DH350" s="104"/>
      <c r="DI350" s="104"/>
      <c r="DJ350" s="104"/>
      <c r="DK350" s="104"/>
      <c r="DL350" s="104"/>
      <c r="DM350" s="104"/>
      <c r="DN350" s="104"/>
    </row>
    <row r="351" spans="1:118" hidden="1" outlineLevel="1">
      <c r="A351" s="370" t="str">
        <f>A349</f>
        <v>[ESO Affiliate or Related Undertaking that do not trade / transact with the ESO 1]</v>
      </c>
      <c r="B351" s="103" t="s">
        <v>665</v>
      </c>
      <c r="C351" s="103"/>
      <c r="D351" s="103"/>
      <c r="E351" s="103"/>
      <c r="F351" s="103"/>
      <c r="G351" s="103"/>
      <c r="H351" s="103"/>
      <c r="I351" s="103"/>
      <c r="J351" s="99" t="s">
        <v>226</v>
      </c>
      <c r="K351" s="367">
        <f t="shared" ref="K351:O351" si="144">IFERROR(K350/K349,0)</f>
        <v>0</v>
      </c>
      <c r="L351" s="368">
        <f t="shared" si="144"/>
        <v>0</v>
      </c>
      <c r="M351" s="368">
        <f t="shared" si="144"/>
        <v>0</v>
      </c>
      <c r="N351" s="368">
        <f t="shared" si="144"/>
        <v>0</v>
      </c>
      <c r="O351" s="368">
        <f t="shared" si="144"/>
        <v>0</v>
      </c>
      <c r="P351" s="103"/>
      <c r="Q351" s="103"/>
      <c r="R351" s="103"/>
      <c r="S351" s="103"/>
      <c r="T351" s="103"/>
      <c r="U351" s="103"/>
      <c r="V351" s="103"/>
      <c r="W351" s="103"/>
      <c r="X351" s="103"/>
      <c r="Y351" s="103"/>
      <c r="Z351" s="103"/>
      <c r="AA351" s="103"/>
      <c r="AB351" s="103"/>
      <c r="AC351" s="103"/>
      <c r="AD351" s="104"/>
      <c r="AE351" s="104"/>
      <c r="AF351" s="104"/>
      <c r="AG351" s="104"/>
      <c r="AH351" s="104"/>
      <c r="AI351" s="104"/>
      <c r="AJ351" s="104"/>
      <c r="AK351" s="104"/>
      <c r="AL351" s="104"/>
      <c r="AM351" s="104"/>
      <c r="AN351" s="104"/>
      <c r="AO351" s="104"/>
      <c r="AP351" s="104"/>
      <c r="AQ351" s="103"/>
      <c r="AV351" s="103"/>
      <c r="AW351" s="104"/>
      <c r="AX351" s="104"/>
      <c r="AY351" s="104"/>
      <c r="AZ351" s="104"/>
      <c r="BA351" s="104"/>
      <c r="BB351" s="104"/>
      <c r="BC351" s="104"/>
      <c r="BD351" s="104"/>
      <c r="BE351" s="104"/>
      <c r="BF351" s="104"/>
      <c r="BG351" s="104"/>
      <c r="BH351" s="104"/>
      <c r="BI351" s="104"/>
      <c r="BO351" s="103"/>
      <c r="BP351" s="104"/>
      <c r="BQ351" s="104"/>
      <c r="BR351" s="104"/>
      <c r="BS351" s="104"/>
      <c r="BT351" s="104"/>
      <c r="BU351" s="104"/>
      <c r="BV351" s="104"/>
      <c r="BW351" s="104"/>
      <c r="BX351" s="104"/>
      <c r="BY351" s="104"/>
      <c r="BZ351" s="104"/>
      <c r="CA351" s="104"/>
      <c r="CB351" s="104"/>
      <c r="CH351" s="103"/>
      <c r="CI351" s="104"/>
      <c r="CJ351" s="104"/>
      <c r="CK351" s="104"/>
      <c r="CL351" s="104"/>
      <c r="CM351" s="104"/>
      <c r="CN351" s="104"/>
      <c r="CO351" s="104"/>
      <c r="CP351" s="104"/>
      <c r="CQ351" s="104"/>
      <c r="CR351" s="104"/>
      <c r="CS351" s="104"/>
      <c r="CT351" s="104"/>
      <c r="CU351" s="104"/>
      <c r="DA351" s="103"/>
      <c r="DB351" s="104"/>
      <c r="DC351" s="104"/>
      <c r="DD351" s="104"/>
      <c r="DE351" s="104"/>
      <c r="DF351" s="104"/>
      <c r="DG351" s="104"/>
      <c r="DH351" s="104"/>
      <c r="DI351" s="104"/>
      <c r="DJ351" s="104"/>
      <c r="DK351" s="104"/>
      <c r="DL351" s="104"/>
      <c r="DM351" s="104"/>
      <c r="DN351" s="104"/>
    </row>
    <row r="352" spans="1:118" hidden="1" outlineLevel="1">
      <c r="A352" s="369" t="s">
        <v>676</v>
      </c>
      <c r="B352" s="103" t="s">
        <v>664</v>
      </c>
      <c r="C352" s="103"/>
      <c r="D352" s="103"/>
      <c r="E352" s="103"/>
      <c r="F352" s="103"/>
      <c r="G352" s="103"/>
      <c r="H352" s="103"/>
      <c r="I352" s="103"/>
      <c r="J352" s="99" t="s">
        <v>238</v>
      </c>
      <c r="K352" s="359"/>
      <c r="L352" s="360"/>
      <c r="M352" s="360"/>
      <c r="N352" s="360"/>
      <c r="O352" s="360"/>
      <c r="P352" s="103"/>
      <c r="Q352" s="103"/>
      <c r="R352" s="103"/>
      <c r="S352" s="103"/>
      <c r="T352" s="103"/>
      <c r="U352" s="103"/>
      <c r="V352" s="103"/>
      <c r="W352" s="103"/>
      <c r="X352" s="103"/>
      <c r="Y352" s="103"/>
      <c r="Z352" s="103"/>
      <c r="AA352" s="103"/>
      <c r="AB352" s="103"/>
      <c r="AC352" s="103"/>
      <c r="AD352" s="104"/>
      <c r="AE352" s="104"/>
      <c r="AF352" s="104"/>
      <c r="AG352" s="104"/>
      <c r="AH352" s="104"/>
      <c r="AI352" s="104"/>
      <c r="AJ352" s="104"/>
      <c r="AK352" s="104"/>
      <c r="AL352" s="104"/>
      <c r="AM352" s="104"/>
      <c r="AN352" s="104"/>
      <c r="AO352" s="104"/>
      <c r="AP352" s="104"/>
      <c r="AQ352" s="103"/>
      <c r="AV352" s="103"/>
      <c r="AW352" s="104"/>
      <c r="AX352" s="104"/>
      <c r="AY352" s="104"/>
      <c r="AZ352" s="104"/>
      <c r="BA352" s="104"/>
      <c r="BB352" s="104"/>
      <c r="BC352" s="104"/>
      <c r="BD352" s="104"/>
      <c r="BE352" s="104"/>
      <c r="BF352" s="104"/>
      <c r="BG352" s="104"/>
      <c r="BH352" s="104"/>
      <c r="BI352" s="104"/>
      <c r="BO352" s="103"/>
      <c r="BP352" s="104"/>
      <c r="BQ352" s="104"/>
      <c r="BR352" s="104"/>
      <c r="BS352" s="104"/>
      <c r="BT352" s="104"/>
      <c r="BU352" s="104"/>
      <c r="BV352" s="104"/>
      <c r="BW352" s="104"/>
      <c r="BX352" s="104"/>
      <c r="BY352" s="104"/>
      <c r="BZ352" s="104"/>
      <c r="CA352" s="104"/>
      <c r="CB352" s="104"/>
      <c r="CH352" s="103"/>
      <c r="CI352" s="104"/>
      <c r="CJ352" s="104"/>
      <c r="CK352" s="104"/>
      <c r="CL352" s="104"/>
      <c r="CM352" s="104"/>
      <c r="CN352" s="104"/>
      <c r="CO352" s="104"/>
      <c r="CP352" s="104"/>
      <c r="CQ352" s="104"/>
      <c r="CR352" s="104"/>
      <c r="CS352" s="104"/>
      <c r="CT352" s="104"/>
      <c r="CU352" s="104"/>
      <c r="DA352" s="103"/>
      <c r="DB352" s="104"/>
      <c r="DC352" s="104"/>
      <c r="DD352" s="104"/>
      <c r="DE352" s="104"/>
      <c r="DF352" s="104"/>
      <c r="DG352" s="104"/>
      <c r="DH352" s="104"/>
      <c r="DI352" s="104"/>
      <c r="DJ352" s="104"/>
      <c r="DK352" s="104"/>
      <c r="DL352" s="104"/>
      <c r="DM352" s="104"/>
      <c r="DN352" s="104"/>
    </row>
    <row r="353" spans="1:118" hidden="1" outlineLevel="1">
      <c r="A353" s="370" t="str">
        <f>A352</f>
        <v>[ESO Affiliate or Related Undertaking that do not trade / transact with the ESO 2]</v>
      </c>
      <c r="B353" s="103" t="s">
        <v>647</v>
      </c>
      <c r="C353" s="103"/>
      <c r="D353" s="103"/>
      <c r="E353" s="103"/>
      <c r="F353" s="103"/>
      <c r="G353" s="103"/>
      <c r="H353" s="103"/>
      <c r="I353" s="103"/>
      <c r="J353" s="99" t="s">
        <v>238</v>
      </c>
      <c r="K353" s="359"/>
      <c r="L353" s="360"/>
      <c r="M353" s="360"/>
      <c r="N353" s="360"/>
      <c r="O353" s="360"/>
      <c r="P353" s="103"/>
      <c r="Q353" s="103"/>
      <c r="R353" s="103"/>
      <c r="S353" s="103"/>
      <c r="T353" s="103"/>
      <c r="U353" s="103"/>
      <c r="V353" s="103"/>
      <c r="W353" s="103"/>
      <c r="X353" s="103"/>
      <c r="Y353" s="103"/>
      <c r="Z353" s="103"/>
      <c r="AA353" s="103"/>
      <c r="AB353" s="103"/>
      <c r="AC353" s="103"/>
      <c r="AD353" s="104"/>
      <c r="AE353" s="104"/>
      <c r="AF353" s="104"/>
      <c r="AG353" s="104"/>
      <c r="AH353" s="104"/>
      <c r="AI353" s="104"/>
      <c r="AJ353" s="104"/>
      <c r="AK353" s="104"/>
      <c r="AL353" s="104"/>
      <c r="AM353" s="104"/>
      <c r="AN353" s="104"/>
      <c r="AO353" s="104"/>
      <c r="AP353" s="104"/>
      <c r="AQ353" s="103"/>
      <c r="AV353" s="103"/>
      <c r="AW353" s="104"/>
      <c r="AX353" s="104"/>
      <c r="AY353" s="104"/>
      <c r="AZ353" s="104"/>
      <c r="BA353" s="104"/>
      <c r="BB353" s="104"/>
      <c r="BC353" s="104"/>
      <c r="BD353" s="104"/>
      <c r="BE353" s="104"/>
      <c r="BF353" s="104"/>
      <c r="BG353" s="104"/>
      <c r="BH353" s="104"/>
      <c r="BI353" s="104"/>
      <c r="BO353" s="103"/>
      <c r="BP353" s="104"/>
      <c r="BQ353" s="104"/>
      <c r="BR353" s="104"/>
      <c r="BS353" s="104"/>
      <c r="BT353" s="104"/>
      <c r="BU353" s="104"/>
      <c r="BV353" s="104"/>
      <c r="BW353" s="104"/>
      <c r="BX353" s="104"/>
      <c r="BY353" s="104"/>
      <c r="BZ353" s="104"/>
      <c r="CA353" s="104"/>
      <c r="CB353" s="104"/>
      <c r="CH353" s="103"/>
      <c r="CI353" s="104"/>
      <c r="CJ353" s="104"/>
      <c r="CK353" s="104"/>
      <c r="CL353" s="104"/>
      <c r="CM353" s="104"/>
      <c r="CN353" s="104"/>
      <c r="CO353" s="104"/>
      <c r="CP353" s="104"/>
      <c r="CQ353" s="104"/>
      <c r="CR353" s="104"/>
      <c r="CS353" s="104"/>
      <c r="CT353" s="104"/>
      <c r="CU353" s="104"/>
      <c r="DA353" s="103"/>
      <c r="DB353" s="104"/>
      <c r="DC353" s="104"/>
      <c r="DD353" s="104"/>
      <c r="DE353" s="104"/>
      <c r="DF353" s="104"/>
      <c r="DG353" s="104"/>
      <c r="DH353" s="104"/>
      <c r="DI353" s="104"/>
      <c r="DJ353" s="104"/>
      <c r="DK353" s="104"/>
      <c r="DL353" s="104"/>
      <c r="DM353" s="104"/>
      <c r="DN353" s="104"/>
    </row>
    <row r="354" spans="1:118" hidden="1" outlineLevel="1">
      <c r="A354" s="370" t="str">
        <f>A352</f>
        <v>[ESO Affiliate or Related Undertaking that do not trade / transact with the ESO 2]</v>
      </c>
      <c r="B354" s="103" t="s">
        <v>665</v>
      </c>
      <c r="C354" s="103"/>
      <c r="D354" s="103"/>
      <c r="E354" s="103"/>
      <c r="F354" s="103"/>
      <c r="G354" s="103"/>
      <c r="H354" s="103"/>
      <c r="I354" s="103"/>
      <c r="J354" s="99" t="s">
        <v>226</v>
      </c>
      <c r="K354" s="367">
        <f t="shared" ref="K354:O354" si="145">IFERROR(K353/K352,0)</f>
        <v>0</v>
      </c>
      <c r="L354" s="368">
        <f t="shared" si="145"/>
        <v>0</v>
      </c>
      <c r="M354" s="368">
        <f t="shared" si="145"/>
        <v>0</v>
      </c>
      <c r="N354" s="368">
        <f t="shared" si="145"/>
        <v>0</v>
      </c>
      <c r="O354" s="368">
        <f t="shared" si="145"/>
        <v>0</v>
      </c>
      <c r="P354" s="103"/>
      <c r="Q354" s="103"/>
      <c r="R354" s="103"/>
      <c r="S354" s="103"/>
      <c r="T354" s="103"/>
      <c r="U354" s="103"/>
      <c r="V354" s="103"/>
      <c r="W354" s="103"/>
      <c r="X354" s="103"/>
      <c r="Y354" s="103"/>
      <c r="Z354" s="103"/>
      <c r="AA354" s="103"/>
      <c r="AB354" s="103"/>
      <c r="AC354" s="103"/>
      <c r="AD354" s="104"/>
      <c r="AE354" s="104"/>
      <c r="AF354" s="104"/>
      <c r="AG354" s="104"/>
      <c r="AH354" s="104"/>
      <c r="AI354" s="104"/>
      <c r="AJ354" s="104"/>
      <c r="AK354" s="104"/>
      <c r="AL354" s="104"/>
      <c r="AM354" s="104"/>
      <c r="AN354" s="104"/>
      <c r="AO354" s="104"/>
      <c r="AP354" s="104"/>
      <c r="AQ354" s="103"/>
      <c r="AV354" s="103"/>
      <c r="AW354" s="104"/>
      <c r="AX354" s="104"/>
      <c r="AY354" s="104"/>
      <c r="AZ354" s="104"/>
      <c r="BA354" s="104"/>
      <c r="BB354" s="104"/>
      <c r="BC354" s="104"/>
      <c r="BD354" s="104"/>
      <c r="BE354" s="104"/>
      <c r="BF354" s="104"/>
      <c r="BG354" s="104"/>
      <c r="BH354" s="104"/>
      <c r="BI354" s="104"/>
      <c r="BO354" s="103"/>
      <c r="BP354" s="104"/>
      <c r="BQ354" s="104"/>
      <c r="BR354" s="104"/>
      <c r="BS354" s="104"/>
      <c r="BT354" s="104"/>
      <c r="BU354" s="104"/>
      <c r="BV354" s="104"/>
      <c r="BW354" s="104"/>
      <c r="BX354" s="104"/>
      <c r="BY354" s="104"/>
      <c r="BZ354" s="104"/>
      <c r="CA354" s="104"/>
      <c r="CB354" s="104"/>
      <c r="CH354" s="103"/>
      <c r="CI354" s="104"/>
      <c r="CJ354" s="104"/>
      <c r="CK354" s="104"/>
      <c r="CL354" s="104"/>
      <c r="CM354" s="104"/>
      <c r="CN354" s="104"/>
      <c r="CO354" s="104"/>
      <c r="CP354" s="104"/>
      <c r="CQ354" s="104"/>
      <c r="CR354" s="104"/>
      <c r="CS354" s="104"/>
      <c r="CT354" s="104"/>
      <c r="CU354" s="104"/>
      <c r="DA354" s="103"/>
      <c r="DB354" s="104"/>
      <c r="DC354" s="104"/>
      <c r="DD354" s="104"/>
      <c r="DE354" s="104"/>
      <c r="DF354" s="104"/>
      <c r="DG354" s="104"/>
      <c r="DH354" s="104"/>
      <c r="DI354" s="104"/>
      <c r="DJ354" s="104"/>
      <c r="DK354" s="104"/>
      <c r="DL354" s="104"/>
      <c r="DM354" s="104"/>
      <c r="DN354" s="104"/>
    </row>
    <row r="355" spans="1:118" hidden="1" outlineLevel="1">
      <c r="A355" s="369" t="s">
        <v>677</v>
      </c>
      <c r="B355" s="103" t="s">
        <v>664</v>
      </c>
      <c r="C355" s="103"/>
      <c r="D355" s="103"/>
      <c r="E355" s="103"/>
      <c r="F355" s="103"/>
      <c r="G355" s="103"/>
      <c r="H355" s="103"/>
      <c r="I355" s="103"/>
      <c r="J355" s="99" t="s">
        <v>238</v>
      </c>
      <c r="K355" s="359"/>
      <c r="L355" s="360"/>
      <c r="M355" s="360"/>
      <c r="N355" s="360"/>
      <c r="O355" s="360"/>
      <c r="P355" s="103"/>
      <c r="Q355" s="103"/>
      <c r="R355" s="103"/>
      <c r="S355" s="103"/>
      <c r="T355" s="103"/>
      <c r="U355" s="103"/>
      <c r="V355" s="103"/>
      <c r="W355" s="103"/>
      <c r="X355" s="103"/>
      <c r="Y355" s="103"/>
      <c r="Z355" s="103"/>
      <c r="AA355" s="103"/>
      <c r="AB355" s="103"/>
      <c r="AC355" s="103"/>
      <c r="AD355" s="104"/>
      <c r="AE355" s="104"/>
      <c r="AF355" s="104"/>
      <c r="AG355" s="104"/>
      <c r="AH355" s="104"/>
      <c r="AI355" s="104"/>
      <c r="AJ355" s="104"/>
      <c r="AK355" s="104"/>
      <c r="AL355" s="104"/>
      <c r="AM355" s="104"/>
      <c r="AN355" s="104"/>
      <c r="AO355" s="104"/>
      <c r="AP355" s="104"/>
      <c r="AQ355" s="103"/>
      <c r="AV355" s="103"/>
      <c r="AW355" s="104"/>
      <c r="AX355" s="104"/>
      <c r="AY355" s="104"/>
      <c r="AZ355" s="104"/>
      <c r="BA355" s="104"/>
      <c r="BB355" s="104"/>
      <c r="BC355" s="104"/>
      <c r="BD355" s="104"/>
      <c r="BE355" s="104"/>
      <c r="BF355" s="104"/>
      <c r="BG355" s="104"/>
      <c r="BH355" s="104"/>
      <c r="BI355" s="104"/>
      <c r="BO355" s="103"/>
      <c r="BP355" s="104"/>
      <c r="BQ355" s="104"/>
      <c r="BR355" s="104"/>
      <c r="BS355" s="104"/>
      <c r="BT355" s="104"/>
      <c r="BU355" s="104"/>
      <c r="BV355" s="104"/>
      <c r="BW355" s="104"/>
      <c r="BX355" s="104"/>
      <c r="BY355" s="104"/>
      <c r="BZ355" s="104"/>
      <c r="CA355" s="104"/>
      <c r="CB355" s="104"/>
      <c r="CH355" s="103"/>
      <c r="CI355" s="104"/>
      <c r="CJ355" s="104"/>
      <c r="CK355" s="104"/>
      <c r="CL355" s="104"/>
      <c r="CM355" s="104"/>
      <c r="CN355" s="104"/>
      <c r="CO355" s="104"/>
      <c r="CP355" s="104"/>
      <c r="CQ355" s="104"/>
      <c r="CR355" s="104"/>
      <c r="CS355" s="104"/>
      <c r="CT355" s="104"/>
      <c r="CU355" s="104"/>
      <c r="DA355" s="103"/>
      <c r="DB355" s="104"/>
      <c r="DC355" s="104"/>
      <c r="DD355" s="104"/>
      <c r="DE355" s="104"/>
      <c r="DF355" s="104"/>
      <c r="DG355" s="104"/>
      <c r="DH355" s="104"/>
      <c r="DI355" s="104"/>
      <c r="DJ355" s="104"/>
      <c r="DK355" s="104"/>
      <c r="DL355" s="104"/>
      <c r="DM355" s="104"/>
      <c r="DN355" s="104"/>
    </row>
    <row r="356" spans="1:118" hidden="1" outlineLevel="1">
      <c r="A356" s="370" t="str">
        <f>A355</f>
        <v>[ESO Affiliate or Related Undertaking that do not trade / transact with the ESO 3]</v>
      </c>
      <c r="B356" s="103" t="s">
        <v>647</v>
      </c>
      <c r="C356" s="103"/>
      <c r="D356" s="103"/>
      <c r="E356" s="103"/>
      <c r="F356" s="103"/>
      <c r="G356" s="103"/>
      <c r="H356" s="103"/>
      <c r="I356" s="103"/>
      <c r="J356" s="99" t="s">
        <v>238</v>
      </c>
      <c r="K356" s="359"/>
      <c r="L356" s="360"/>
      <c r="M356" s="360"/>
      <c r="N356" s="360"/>
      <c r="O356" s="360"/>
      <c r="P356" s="103"/>
      <c r="Q356" s="103"/>
      <c r="R356" s="103"/>
      <c r="S356" s="103"/>
      <c r="T356" s="103"/>
      <c r="U356" s="103"/>
      <c r="V356" s="103"/>
      <c r="W356" s="103"/>
      <c r="X356" s="103"/>
      <c r="Y356" s="103"/>
      <c r="Z356" s="103"/>
      <c r="AA356" s="103"/>
      <c r="AB356" s="103"/>
      <c r="AC356" s="103"/>
      <c r="AD356" s="104"/>
      <c r="AE356" s="104"/>
      <c r="AF356" s="104"/>
      <c r="AG356" s="104"/>
      <c r="AH356" s="104"/>
      <c r="AI356" s="104"/>
      <c r="AJ356" s="104"/>
      <c r="AK356" s="104"/>
      <c r="AL356" s="104"/>
      <c r="AM356" s="104"/>
      <c r="AN356" s="104"/>
      <c r="AO356" s="104"/>
      <c r="AP356" s="104"/>
      <c r="AQ356" s="103"/>
      <c r="AV356" s="103"/>
      <c r="AW356" s="104"/>
      <c r="AX356" s="104"/>
      <c r="AY356" s="104"/>
      <c r="AZ356" s="104"/>
      <c r="BA356" s="104"/>
      <c r="BB356" s="104"/>
      <c r="BC356" s="104"/>
      <c r="BD356" s="104"/>
      <c r="BE356" s="104"/>
      <c r="BF356" s="104"/>
      <c r="BG356" s="104"/>
      <c r="BH356" s="104"/>
      <c r="BI356" s="104"/>
      <c r="BO356" s="103"/>
      <c r="BP356" s="104"/>
      <c r="BQ356" s="104"/>
      <c r="BR356" s="104"/>
      <c r="BS356" s="104"/>
      <c r="BT356" s="104"/>
      <c r="BU356" s="104"/>
      <c r="BV356" s="104"/>
      <c r="BW356" s="104"/>
      <c r="BX356" s="104"/>
      <c r="BY356" s="104"/>
      <c r="BZ356" s="104"/>
      <c r="CA356" s="104"/>
      <c r="CB356" s="104"/>
      <c r="CH356" s="103"/>
      <c r="CI356" s="104"/>
      <c r="CJ356" s="104"/>
      <c r="CK356" s="104"/>
      <c r="CL356" s="104"/>
      <c r="CM356" s="104"/>
      <c r="CN356" s="104"/>
      <c r="CO356" s="104"/>
      <c r="CP356" s="104"/>
      <c r="CQ356" s="104"/>
      <c r="CR356" s="104"/>
      <c r="CS356" s="104"/>
      <c r="CT356" s="104"/>
      <c r="CU356" s="104"/>
      <c r="DA356" s="103"/>
      <c r="DB356" s="104"/>
      <c r="DC356" s="104"/>
      <c r="DD356" s="104"/>
      <c r="DE356" s="104"/>
      <c r="DF356" s="104"/>
      <c r="DG356" s="104"/>
      <c r="DH356" s="104"/>
      <c r="DI356" s="104"/>
      <c r="DJ356" s="104"/>
      <c r="DK356" s="104"/>
      <c r="DL356" s="104"/>
      <c r="DM356" s="104"/>
      <c r="DN356" s="104"/>
    </row>
    <row r="357" spans="1:118" hidden="1" outlineLevel="1">
      <c r="A357" s="370" t="str">
        <f>A355</f>
        <v>[ESO Affiliate or Related Undertaking that do not trade / transact with the ESO 3]</v>
      </c>
      <c r="B357" s="103" t="s">
        <v>665</v>
      </c>
      <c r="C357" s="103"/>
      <c r="D357" s="103"/>
      <c r="E357" s="103"/>
      <c r="F357" s="103"/>
      <c r="G357" s="103"/>
      <c r="H357" s="103"/>
      <c r="I357" s="103"/>
      <c r="J357" s="99" t="s">
        <v>226</v>
      </c>
      <c r="K357" s="367">
        <f t="shared" ref="K357:O357" si="146">IFERROR(K356/K355,0)</f>
        <v>0</v>
      </c>
      <c r="L357" s="368">
        <f t="shared" si="146"/>
        <v>0</v>
      </c>
      <c r="M357" s="368">
        <f t="shared" si="146"/>
        <v>0</v>
      </c>
      <c r="N357" s="368">
        <f t="shared" si="146"/>
        <v>0</v>
      </c>
      <c r="O357" s="368">
        <f t="shared" si="146"/>
        <v>0</v>
      </c>
      <c r="P357" s="103"/>
      <c r="Q357" s="103"/>
      <c r="R357" s="103"/>
      <c r="S357" s="103"/>
      <c r="T357" s="103"/>
      <c r="U357" s="103"/>
      <c r="V357" s="103"/>
      <c r="W357" s="103"/>
      <c r="X357" s="103"/>
      <c r="Y357" s="103"/>
      <c r="Z357" s="103"/>
      <c r="AA357" s="103"/>
      <c r="AB357" s="103"/>
      <c r="AC357" s="103"/>
      <c r="AD357" s="104"/>
      <c r="AE357" s="104"/>
      <c r="AF357" s="104"/>
      <c r="AG357" s="104"/>
      <c r="AH357" s="104"/>
      <c r="AI357" s="104"/>
      <c r="AJ357" s="104"/>
      <c r="AK357" s="104"/>
      <c r="AL357" s="104"/>
      <c r="AM357" s="104"/>
      <c r="AN357" s="104"/>
      <c r="AO357" s="104"/>
      <c r="AP357" s="104"/>
      <c r="AQ357" s="103"/>
      <c r="AV357" s="103"/>
      <c r="AW357" s="104"/>
      <c r="AX357" s="104"/>
      <c r="AY357" s="104"/>
      <c r="AZ357" s="104"/>
      <c r="BA357" s="104"/>
      <c r="BB357" s="104"/>
      <c r="BC357" s="104"/>
      <c r="BD357" s="104"/>
      <c r="BE357" s="104"/>
      <c r="BF357" s="104"/>
      <c r="BG357" s="104"/>
      <c r="BH357" s="104"/>
      <c r="BI357" s="104"/>
      <c r="BO357" s="103"/>
      <c r="BP357" s="104"/>
      <c r="BQ357" s="104"/>
      <c r="BR357" s="104"/>
      <c r="BS357" s="104"/>
      <c r="BT357" s="104"/>
      <c r="BU357" s="104"/>
      <c r="BV357" s="104"/>
      <c r="BW357" s="104"/>
      <c r="BX357" s="104"/>
      <c r="BY357" s="104"/>
      <c r="BZ357" s="104"/>
      <c r="CA357" s="104"/>
      <c r="CB357" s="104"/>
      <c r="CH357" s="103"/>
      <c r="CI357" s="104"/>
      <c r="CJ357" s="104"/>
      <c r="CK357" s="104"/>
      <c r="CL357" s="104"/>
      <c r="CM357" s="104"/>
      <c r="CN357" s="104"/>
      <c r="CO357" s="104"/>
      <c r="CP357" s="104"/>
      <c r="CQ357" s="104"/>
      <c r="CR357" s="104"/>
      <c r="CS357" s="104"/>
      <c r="CT357" s="104"/>
      <c r="CU357" s="104"/>
      <c r="DA357" s="103"/>
      <c r="DB357" s="104"/>
      <c r="DC357" s="104"/>
      <c r="DD357" s="104"/>
      <c r="DE357" s="104"/>
      <c r="DF357" s="104"/>
      <c r="DG357" s="104"/>
      <c r="DH357" s="104"/>
      <c r="DI357" s="104"/>
      <c r="DJ357" s="104"/>
      <c r="DK357" s="104"/>
      <c r="DL357" s="104"/>
      <c r="DM357" s="104"/>
      <c r="DN357" s="104"/>
    </row>
    <row r="358" spans="1:118" hidden="1" outlineLevel="1">
      <c r="A358" s="369" t="s">
        <v>670</v>
      </c>
      <c r="B358" s="103" t="s">
        <v>664</v>
      </c>
      <c r="C358" s="103"/>
      <c r="D358" s="103"/>
      <c r="E358" s="103"/>
      <c r="F358" s="103"/>
      <c r="G358" s="103"/>
      <c r="H358" s="103"/>
      <c r="I358" s="103"/>
      <c r="J358" s="99" t="s">
        <v>238</v>
      </c>
      <c r="K358" s="359"/>
      <c r="L358" s="360"/>
      <c r="M358" s="360"/>
      <c r="N358" s="360"/>
      <c r="O358" s="360"/>
      <c r="P358" s="103"/>
      <c r="Q358" s="103"/>
      <c r="R358" s="103"/>
      <c r="S358" s="103"/>
      <c r="T358" s="103"/>
      <c r="U358" s="103"/>
      <c r="V358" s="103"/>
      <c r="W358" s="103"/>
      <c r="X358" s="103"/>
      <c r="Y358" s="103"/>
      <c r="Z358" s="103"/>
      <c r="AA358" s="103"/>
      <c r="AB358" s="103"/>
      <c r="AC358" s="103"/>
      <c r="AD358" s="104"/>
      <c r="AE358" s="104"/>
      <c r="AF358" s="104"/>
      <c r="AG358" s="104"/>
      <c r="AH358" s="104"/>
      <c r="AI358" s="104"/>
      <c r="AJ358" s="104"/>
      <c r="AK358" s="104"/>
      <c r="AL358" s="104"/>
      <c r="AM358" s="104"/>
      <c r="AN358" s="104"/>
      <c r="AO358" s="104"/>
      <c r="AP358" s="104"/>
      <c r="AQ358" s="103"/>
      <c r="AV358" s="103"/>
      <c r="AW358" s="104"/>
      <c r="AX358" s="104"/>
      <c r="AY358" s="104"/>
      <c r="AZ358" s="104"/>
      <c r="BA358" s="104"/>
      <c r="BB358" s="104"/>
      <c r="BC358" s="104"/>
      <c r="BD358" s="104"/>
      <c r="BE358" s="104"/>
      <c r="BF358" s="104"/>
      <c r="BG358" s="104"/>
      <c r="BH358" s="104"/>
      <c r="BI358" s="104"/>
      <c r="BO358" s="103"/>
      <c r="BP358" s="104"/>
      <c r="BQ358" s="104"/>
      <c r="BR358" s="104"/>
      <c r="BS358" s="104"/>
      <c r="BT358" s="104"/>
      <c r="BU358" s="104"/>
      <c r="BV358" s="104"/>
      <c r="BW358" s="104"/>
      <c r="BX358" s="104"/>
      <c r="BY358" s="104"/>
      <c r="BZ358" s="104"/>
      <c r="CA358" s="104"/>
      <c r="CB358" s="104"/>
      <c r="CH358" s="103"/>
      <c r="CI358" s="104"/>
      <c r="CJ358" s="104"/>
      <c r="CK358" s="104"/>
      <c r="CL358" s="104"/>
      <c r="CM358" s="104"/>
      <c r="CN358" s="104"/>
      <c r="CO358" s="104"/>
      <c r="CP358" s="104"/>
      <c r="CQ358" s="104"/>
      <c r="CR358" s="104"/>
      <c r="CS358" s="104"/>
      <c r="CT358" s="104"/>
      <c r="CU358" s="104"/>
      <c r="DA358" s="103"/>
      <c r="DB358" s="104"/>
      <c r="DC358" s="104"/>
      <c r="DD358" s="104"/>
      <c r="DE358" s="104"/>
      <c r="DF358" s="104"/>
      <c r="DG358" s="104"/>
      <c r="DH358" s="104"/>
      <c r="DI358" s="104"/>
      <c r="DJ358" s="104"/>
      <c r="DK358" s="104"/>
      <c r="DL358" s="104"/>
      <c r="DM358" s="104"/>
      <c r="DN358" s="104"/>
    </row>
    <row r="359" spans="1:118" hidden="1" outlineLevel="1">
      <c r="A359" s="370" t="str">
        <f>A358</f>
        <v>[ESO Affiliate or Related Undertaking that do not trade / transact with the ESO 4]</v>
      </c>
      <c r="B359" s="103" t="s">
        <v>647</v>
      </c>
      <c r="C359" s="103"/>
      <c r="D359" s="103"/>
      <c r="E359" s="103"/>
      <c r="F359" s="103"/>
      <c r="G359" s="103"/>
      <c r="H359" s="103"/>
      <c r="I359" s="103"/>
      <c r="J359" s="99" t="s">
        <v>238</v>
      </c>
      <c r="K359" s="359"/>
      <c r="L359" s="360"/>
      <c r="M359" s="360"/>
      <c r="N359" s="360"/>
      <c r="O359" s="360"/>
      <c r="P359" s="103"/>
      <c r="Q359" s="103"/>
      <c r="R359" s="103"/>
      <c r="S359" s="103"/>
      <c r="T359" s="103"/>
      <c r="U359" s="103"/>
      <c r="V359" s="103"/>
      <c r="W359" s="103"/>
      <c r="X359" s="103"/>
      <c r="Y359" s="103"/>
      <c r="Z359" s="103"/>
      <c r="AA359" s="103"/>
      <c r="AB359" s="103"/>
      <c r="AC359" s="103"/>
      <c r="AD359" s="104"/>
      <c r="AE359" s="104"/>
      <c r="AF359" s="104"/>
      <c r="AG359" s="104"/>
      <c r="AH359" s="104"/>
      <c r="AI359" s="104"/>
      <c r="AJ359" s="104"/>
      <c r="AK359" s="104"/>
      <c r="AL359" s="104"/>
      <c r="AM359" s="104"/>
      <c r="AN359" s="104"/>
      <c r="AO359" s="104"/>
      <c r="AP359" s="104"/>
      <c r="AQ359" s="103"/>
      <c r="AV359" s="103"/>
      <c r="AW359" s="104"/>
      <c r="AX359" s="104"/>
      <c r="AY359" s="104"/>
      <c r="AZ359" s="104"/>
      <c r="BA359" s="104"/>
      <c r="BB359" s="104"/>
      <c r="BC359" s="104"/>
      <c r="BD359" s="104"/>
      <c r="BE359" s="104"/>
      <c r="BF359" s="104"/>
      <c r="BG359" s="104"/>
      <c r="BH359" s="104"/>
      <c r="BI359" s="104"/>
      <c r="BO359" s="103"/>
      <c r="BP359" s="104"/>
      <c r="BQ359" s="104"/>
      <c r="BR359" s="104"/>
      <c r="BS359" s="104"/>
      <c r="BT359" s="104"/>
      <c r="BU359" s="104"/>
      <c r="BV359" s="104"/>
      <c r="BW359" s="104"/>
      <c r="BX359" s="104"/>
      <c r="BY359" s="104"/>
      <c r="BZ359" s="104"/>
      <c r="CA359" s="104"/>
      <c r="CB359" s="104"/>
      <c r="CH359" s="103"/>
      <c r="CI359" s="104"/>
      <c r="CJ359" s="104"/>
      <c r="CK359" s="104"/>
      <c r="CL359" s="104"/>
      <c r="CM359" s="104"/>
      <c r="CN359" s="104"/>
      <c r="CO359" s="104"/>
      <c r="CP359" s="104"/>
      <c r="CQ359" s="104"/>
      <c r="CR359" s="104"/>
      <c r="CS359" s="104"/>
      <c r="CT359" s="104"/>
      <c r="CU359" s="104"/>
      <c r="DA359" s="103"/>
      <c r="DB359" s="104"/>
      <c r="DC359" s="104"/>
      <c r="DD359" s="104"/>
      <c r="DE359" s="104"/>
      <c r="DF359" s="104"/>
      <c r="DG359" s="104"/>
      <c r="DH359" s="104"/>
      <c r="DI359" s="104"/>
      <c r="DJ359" s="104"/>
      <c r="DK359" s="104"/>
      <c r="DL359" s="104"/>
      <c r="DM359" s="104"/>
      <c r="DN359" s="104"/>
    </row>
    <row r="360" spans="1:118" hidden="1" outlineLevel="1">
      <c r="A360" s="370" t="str">
        <f>A358</f>
        <v>[ESO Affiliate or Related Undertaking that do not trade / transact with the ESO 4]</v>
      </c>
      <c r="B360" s="103" t="s">
        <v>665</v>
      </c>
      <c r="C360" s="103"/>
      <c r="D360" s="103"/>
      <c r="E360" s="103"/>
      <c r="F360" s="103"/>
      <c r="G360" s="103"/>
      <c r="H360" s="103"/>
      <c r="I360" s="103"/>
      <c r="J360" s="99" t="s">
        <v>226</v>
      </c>
      <c r="K360" s="367">
        <f t="shared" ref="K360:O360" si="147">IFERROR(K359/K358,0)</f>
        <v>0</v>
      </c>
      <c r="L360" s="368">
        <f t="shared" si="147"/>
        <v>0</v>
      </c>
      <c r="M360" s="368">
        <f t="shared" si="147"/>
        <v>0</v>
      </c>
      <c r="N360" s="368">
        <f t="shared" si="147"/>
        <v>0</v>
      </c>
      <c r="O360" s="368">
        <f t="shared" si="147"/>
        <v>0</v>
      </c>
      <c r="P360" s="103"/>
      <c r="Q360" s="103"/>
      <c r="R360" s="103"/>
      <c r="S360" s="103"/>
      <c r="T360" s="103"/>
      <c r="U360" s="103"/>
      <c r="V360" s="103"/>
      <c r="W360" s="103"/>
      <c r="X360" s="103"/>
      <c r="Y360" s="103"/>
      <c r="Z360" s="103"/>
      <c r="AA360" s="103"/>
      <c r="AB360" s="103"/>
      <c r="AC360" s="103"/>
      <c r="AD360" s="104"/>
      <c r="AE360" s="104"/>
      <c r="AF360" s="104"/>
      <c r="AG360" s="104"/>
      <c r="AH360" s="104"/>
      <c r="AI360" s="104"/>
      <c r="AJ360" s="104"/>
      <c r="AK360" s="104"/>
      <c r="AL360" s="104"/>
      <c r="AM360" s="104"/>
      <c r="AN360" s="104"/>
      <c r="AO360" s="104"/>
      <c r="AP360" s="104"/>
      <c r="AQ360" s="103"/>
      <c r="AV360" s="103"/>
      <c r="AW360" s="104"/>
      <c r="AX360" s="104"/>
      <c r="AY360" s="104"/>
      <c r="AZ360" s="104"/>
      <c r="BA360" s="104"/>
      <c r="BB360" s="104"/>
      <c r="BC360" s="104"/>
      <c r="BD360" s="104"/>
      <c r="BE360" s="104"/>
      <c r="BF360" s="104"/>
      <c r="BG360" s="104"/>
      <c r="BH360" s="104"/>
      <c r="BI360" s="104"/>
      <c r="BO360" s="103"/>
      <c r="BP360" s="104"/>
      <c r="BQ360" s="104"/>
      <c r="BR360" s="104"/>
      <c r="BS360" s="104"/>
      <c r="BT360" s="104"/>
      <c r="BU360" s="104"/>
      <c r="BV360" s="104"/>
      <c r="BW360" s="104"/>
      <c r="BX360" s="104"/>
      <c r="BY360" s="104"/>
      <c r="BZ360" s="104"/>
      <c r="CA360" s="104"/>
      <c r="CB360" s="104"/>
      <c r="CH360" s="103"/>
      <c r="CI360" s="104"/>
      <c r="CJ360" s="104"/>
      <c r="CK360" s="104"/>
      <c r="CL360" s="104"/>
      <c r="CM360" s="104"/>
      <c r="CN360" s="104"/>
      <c r="CO360" s="104"/>
      <c r="CP360" s="104"/>
      <c r="CQ360" s="104"/>
      <c r="CR360" s="104"/>
      <c r="CS360" s="104"/>
      <c r="CT360" s="104"/>
      <c r="CU360" s="104"/>
      <c r="DA360" s="103"/>
      <c r="DB360" s="104"/>
      <c r="DC360" s="104"/>
      <c r="DD360" s="104"/>
      <c r="DE360" s="104"/>
      <c r="DF360" s="104"/>
      <c r="DG360" s="104"/>
      <c r="DH360" s="104"/>
      <c r="DI360" s="104"/>
      <c r="DJ360" s="104"/>
      <c r="DK360" s="104"/>
      <c r="DL360" s="104"/>
      <c r="DM360" s="104"/>
      <c r="DN360" s="104"/>
    </row>
    <row r="361" spans="1:118" hidden="1" outlineLevel="1">
      <c r="A361" s="369" t="s">
        <v>671</v>
      </c>
      <c r="B361" s="103" t="s">
        <v>664</v>
      </c>
      <c r="C361" s="103"/>
      <c r="D361" s="103"/>
      <c r="E361" s="103"/>
      <c r="F361" s="103"/>
      <c r="G361" s="103"/>
      <c r="H361" s="103"/>
      <c r="I361" s="103"/>
      <c r="J361" s="99" t="s">
        <v>238</v>
      </c>
      <c r="K361" s="359"/>
      <c r="L361" s="360"/>
      <c r="M361" s="360"/>
      <c r="N361" s="360"/>
      <c r="O361" s="360"/>
      <c r="P361" s="103"/>
      <c r="Q361" s="103"/>
      <c r="R361" s="103"/>
      <c r="S361" s="103"/>
      <c r="T361" s="103"/>
      <c r="U361" s="103"/>
      <c r="V361" s="103"/>
      <c r="W361" s="103"/>
      <c r="X361" s="103"/>
      <c r="Y361" s="103"/>
      <c r="Z361" s="103"/>
      <c r="AA361" s="103"/>
      <c r="AB361" s="103"/>
      <c r="AC361" s="103"/>
      <c r="AD361" s="104"/>
      <c r="AE361" s="104"/>
      <c r="AF361" s="104"/>
      <c r="AG361" s="104"/>
      <c r="AH361" s="104"/>
      <c r="AI361" s="104"/>
      <c r="AJ361" s="104"/>
      <c r="AK361" s="104"/>
      <c r="AL361" s="104"/>
      <c r="AM361" s="104"/>
      <c r="AN361" s="104"/>
      <c r="AO361" s="104"/>
      <c r="AP361" s="104"/>
      <c r="AQ361" s="103"/>
      <c r="AV361" s="103"/>
      <c r="AW361" s="104"/>
      <c r="AX361" s="104"/>
      <c r="AY361" s="104"/>
      <c r="AZ361" s="104"/>
      <c r="BA361" s="104"/>
      <c r="BB361" s="104"/>
      <c r="BC361" s="104"/>
      <c r="BD361" s="104"/>
      <c r="BE361" s="104"/>
      <c r="BF361" s="104"/>
      <c r="BG361" s="104"/>
      <c r="BH361" s="104"/>
      <c r="BI361" s="104"/>
      <c r="BO361" s="103"/>
      <c r="BP361" s="104"/>
      <c r="BQ361" s="104"/>
      <c r="BR361" s="104"/>
      <c r="BS361" s="104"/>
      <c r="BT361" s="104"/>
      <c r="BU361" s="104"/>
      <c r="BV361" s="104"/>
      <c r="BW361" s="104"/>
      <c r="BX361" s="104"/>
      <c r="BY361" s="104"/>
      <c r="BZ361" s="104"/>
      <c r="CA361" s="104"/>
      <c r="CB361" s="104"/>
      <c r="CH361" s="103"/>
      <c r="CI361" s="104"/>
      <c r="CJ361" s="104"/>
      <c r="CK361" s="104"/>
      <c r="CL361" s="104"/>
      <c r="CM361" s="104"/>
      <c r="CN361" s="104"/>
      <c r="CO361" s="104"/>
      <c r="CP361" s="104"/>
      <c r="CQ361" s="104"/>
      <c r="CR361" s="104"/>
      <c r="CS361" s="104"/>
      <c r="CT361" s="104"/>
      <c r="CU361" s="104"/>
      <c r="DA361" s="103"/>
      <c r="DB361" s="104"/>
      <c r="DC361" s="104"/>
      <c r="DD361" s="104"/>
      <c r="DE361" s="104"/>
      <c r="DF361" s="104"/>
      <c r="DG361" s="104"/>
      <c r="DH361" s="104"/>
      <c r="DI361" s="104"/>
      <c r="DJ361" s="104"/>
      <c r="DK361" s="104"/>
      <c r="DL361" s="104"/>
      <c r="DM361" s="104"/>
      <c r="DN361" s="104"/>
    </row>
    <row r="362" spans="1:118" hidden="1" outlineLevel="1">
      <c r="A362" s="370" t="str">
        <f>A361</f>
        <v>[ESO Affiliate or Related Undertaking that do not trade / transact with the ESO 5]</v>
      </c>
      <c r="B362" s="103" t="s">
        <v>647</v>
      </c>
      <c r="C362" s="103"/>
      <c r="D362" s="103"/>
      <c r="E362" s="103"/>
      <c r="F362" s="103"/>
      <c r="G362" s="103"/>
      <c r="H362" s="103"/>
      <c r="I362" s="103"/>
      <c r="J362" s="99" t="s">
        <v>238</v>
      </c>
      <c r="K362" s="359"/>
      <c r="L362" s="360"/>
      <c r="M362" s="360"/>
      <c r="N362" s="360"/>
      <c r="O362" s="360"/>
      <c r="P362" s="103"/>
      <c r="Q362" s="103"/>
      <c r="R362" s="103"/>
      <c r="S362" s="103"/>
      <c r="T362" s="103"/>
      <c r="U362" s="103"/>
      <c r="V362" s="103"/>
      <c r="W362" s="103"/>
      <c r="X362" s="103"/>
      <c r="Y362" s="103"/>
      <c r="Z362" s="103"/>
      <c r="AA362" s="103"/>
      <c r="AB362" s="103"/>
      <c r="AC362" s="103"/>
      <c r="AD362" s="104"/>
      <c r="AE362" s="104"/>
      <c r="AF362" s="104"/>
      <c r="AG362" s="104"/>
      <c r="AH362" s="104"/>
      <c r="AI362" s="104"/>
      <c r="AJ362" s="104"/>
      <c r="AK362" s="104"/>
      <c r="AL362" s="104"/>
      <c r="AM362" s="104"/>
      <c r="AN362" s="104"/>
      <c r="AO362" s="104"/>
      <c r="AP362" s="104"/>
      <c r="AQ362" s="103"/>
      <c r="AV362" s="103"/>
      <c r="AW362" s="104"/>
      <c r="AX362" s="104"/>
      <c r="AY362" s="104"/>
      <c r="AZ362" s="104"/>
      <c r="BA362" s="104"/>
      <c r="BB362" s="104"/>
      <c r="BC362" s="104"/>
      <c r="BD362" s="104"/>
      <c r="BE362" s="104"/>
      <c r="BF362" s="104"/>
      <c r="BG362" s="104"/>
      <c r="BH362" s="104"/>
      <c r="BI362" s="104"/>
      <c r="BO362" s="103"/>
      <c r="BP362" s="104"/>
      <c r="BQ362" s="104"/>
      <c r="BR362" s="104"/>
      <c r="BS362" s="104"/>
      <c r="BT362" s="104"/>
      <c r="BU362" s="104"/>
      <c r="BV362" s="104"/>
      <c r="BW362" s="104"/>
      <c r="BX362" s="104"/>
      <c r="BY362" s="104"/>
      <c r="BZ362" s="104"/>
      <c r="CA362" s="104"/>
      <c r="CB362" s="104"/>
      <c r="CH362" s="103"/>
      <c r="CI362" s="104"/>
      <c r="CJ362" s="104"/>
      <c r="CK362" s="104"/>
      <c r="CL362" s="104"/>
      <c r="CM362" s="104"/>
      <c r="CN362" s="104"/>
      <c r="CO362" s="104"/>
      <c r="CP362" s="104"/>
      <c r="CQ362" s="104"/>
      <c r="CR362" s="104"/>
      <c r="CS362" s="104"/>
      <c r="CT362" s="104"/>
      <c r="CU362" s="104"/>
      <c r="DA362" s="103"/>
      <c r="DB362" s="104"/>
      <c r="DC362" s="104"/>
      <c r="DD362" s="104"/>
      <c r="DE362" s="104"/>
      <c r="DF362" s="104"/>
      <c r="DG362" s="104"/>
      <c r="DH362" s="104"/>
      <c r="DI362" s="104"/>
      <c r="DJ362" s="104"/>
      <c r="DK362" s="104"/>
      <c r="DL362" s="104"/>
      <c r="DM362" s="104"/>
      <c r="DN362" s="104"/>
    </row>
    <row r="363" spans="1:118" hidden="1" outlineLevel="1">
      <c r="A363" s="370" t="str">
        <f>A361</f>
        <v>[ESO Affiliate or Related Undertaking that do not trade / transact with the ESO 5]</v>
      </c>
      <c r="B363" s="103" t="s">
        <v>665</v>
      </c>
      <c r="C363" s="103"/>
      <c r="D363" s="103"/>
      <c r="E363" s="103"/>
      <c r="F363" s="103"/>
      <c r="G363" s="103"/>
      <c r="H363" s="103"/>
      <c r="I363" s="103"/>
      <c r="J363" s="99" t="s">
        <v>226</v>
      </c>
      <c r="K363" s="367">
        <f t="shared" ref="K363:O363" si="148">IFERROR(K362/K361,0)</f>
        <v>0</v>
      </c>
      <c r="L363" s="368">
        <f t="shared" si="148"/>
        <v>0</v>
      </c>
      <c r="M363" s="368">
        <f t="shared" si="148"/>
        <v>0</v>
      </c>
      <c r="N363" s="368">
        <f t="shared" si="148"/>
        <v>0</v>
      </c>
      <c r="O363" s="368">
        <f t="shared" si="148"/>
        <v>0</v>
      </c>
      <c r="P363" s="103"/>
      <c r="Q363" s="103"/>
      <c r="R363" s="103"/>
      <c r="S363" s="103"/>
      <c r="T363" s="103"/>
      <c r="U363" s="103"/>
      <c r="V363" s="103"/>
      <c r="W363" s="103"/>
      <c r="X363" s="103"/>
      <c r="Y363" s="103"/>
      <c r="Z363" s="103"/>
      <c r="AA363" s="103"/>
      <c r="AB363" s="103"/>
      <c r="AC363" s="103"/>
      <c r="AD363" s="104"/>
      <c r="AE363" s="104"/>
      <c r="AF363" s="104"/>
      <c r="AG363" s="104"/>
      <c r="AH363" s="104"/>
      <c r="AI363" s="104"/>
      <c r="AJ363" s="104"/>
      <c r="AK363" s="104"/>
      <c r="AL363" s="104"/>
      <c r="AM363" s="104"/>
      <c r="AN363" s="104"/>
      <c r="AO363" s="104"/>
      <c r="AP363" s="104"/>
      <c r="AQ363" s="103"/>
      <c r="AV363" s="103"/>
      <c r="AW363" s="104"/>
      <c r="AX363" s="104"/>
      <c r="AY363" s="104"/>
      <c r="AZ363" s="104"/>
      <c r="BA363" s="104"/>
      <c r="BB363" s="104"/>
      <c r="BC363" s="104"/>
      <c r="BD363" s="104"/>
      <c r="BE363" s="104"/>
      <c r="BF363" s="104"/>
      <c r="BG363" s="104"/>
      <c r="BH363" s="104"/>
      <c r="BI363" s="104"/>
      <c r="BO363" s="103"/>
      <c r="BP363" s="104"/>
      <c r="BQ363" s="104"/>
      <c r="BR363" s="104"/>
      <c r="BS363" s="104"/>
      <c r="BT363" s="104"/>
      <c r="BU363" s="104"/>
      <c r="BV363" s="104"/>
      <c r="BW363" s="104"/>
      <c r="BX363" s="104"/>
      <c r="BY363" s="104"/>
      <c r="BZ363" s="104"/>
      <c r="CA363" s="104"/>
      <c r="CB363" s="104"/>
      <c r="CH363" s="103"/>
      <c r="CI363" s="104"/>
      <c r="CJ363" s="104"/>
      <c r="CK363" s="104"/>
      <c r="CL363" s="104"/>
      <c r="CM363" s="104"/>
      <c r="CN363" s="104"/>
      <c r="CO363" s="104"/>
      <c r="CP363" s="104"/>
      <c r="CQ363" s="104"/>
      <c r="CR363" s="104"/>
      <c r="CS363" s="104"/>
      <c r="CT363" s="104"/>
      <c r="CU363" s="104"/>
      <c r="DA363" s="103"/>
      <c r="DB363" s="104"/>
      <c r="DC363" s="104"/>
      <c r="DD363" s="104"/>
      <c r="DE363" s="104"/>
      <c r="DF363" s="104"/>
      <c r="DG363" s="104"/>
      <c r="DH363" s="104"/>
      <c r="DI363" s="104"/>
      <c r="DJ363" s="104"/>
      <c r="DK363" s="104"/>
      <c r="DL363" s="104"/>
      <c r="DM363" s="104"/>
      <c r="DN363" s="104"/>
    </row>
    <row r="364" spans="1:118" hidden="1" outlineLevel="1">
      <c r="A364" s="369" t="s">
        <v>672</v>
      </c>
      <c r="B364" s="103" t="s">
        <v>664</v>
      </c>
      <c r="C364" s="103"/>
      <c r="D364" s="103"/>
      <c r="E364" s="103"/>
      <c r="F364" s="103"/>
      <c r="G364" s="103"/>
      <c r="H364" s="103"/>
      <c r="I364" s="103"/>
      <c r="J364" s="99" t="s">
        <v>238</v>
      </c>
      <c r="K364" s="359"/>
      <c r="L364" s="360"/>
      <c r="M364" s="360"/>
      <c r="N364" s="360"/>
      <c r="O364" s="360"/>
      <c r="P364" s="103"/>
      <c r="Q364" s="103"/>
      <c r="R364" s="103"/>
      <c r="S364" s="103"/>
      <c r="T364" s="103"/>
      <c r="U364" s="103"/>
      <c r="V364" s="103"/>
      <c r="W364" s="103"/>
      <c r="X364" s="103"/>
      <c r="Y364" s="103"/>
      <c r="Z364" s="103"/>
      <c r="AA364" s="103"/>
      <c r="AB364" s="103"/>
      <c r="AC364" s="103"/>
      <c r="AD364" s="104"/>
      <c r="AE364" s="104"/>
      <c r="AF364" s="104"/>
      <c r="AG364" s="104"/>
      <c r="AH364" s="104"/>
      <c r="AI364" s="104"/>
      <c r="AJ364" s="104"/>
      <c r="AK364" s="104"/>
      <c r="AL364" s="104"/>
      <c r="AM364" s="104"/>
      <c r="AN364" s="104"/>
      <c r="AO364" s="104"/>
      <c r="AP364" s="104"/>
      <c r="AQ364" s="103"/>
      <c r="AV364" s="103"/>
      <c r="AW364" s="104"/>
      <c r="AX364" s="104"/>
      <c r="AY364" s="104"/>
      <c r="AZ364" s="104"/>
      <c r="BA364" s="104"/>
      <c r="BB364" s="104"/>
      <c r="BC364" s="104"/>
      <c r="BD364" s="104"/>
      <c r="BE364" s="104"/>
      <c r="BF364" s="104"/>
      <c r="BG364" s="104"/>
      <c r="BH364" s="104"/>
      <c r="BI364" s="104"/>
      <c r="BO364" s="103"/>
      <c r="BP364" s="104"/>
      <c r="BQ364" s="104"/>
      <c r="BR364" s="104"/>
      <c r="BS364" s="104"/>
      <c r="BT364" s="104"/>
      <c r="BU364" s="104"/>
      <c r="BV364" s="104"/>
      <c r="BW364" s="104"/>
      <c r="BX364" s="104"/>
      <c r="BY364" s="104"/>
      <c r="BZ364" s="104"/>
      <c r="CA364" s="104"/>
      <c r="CB364" s="104"/>
      <c r="CH364" s="103"/>
      <c r="CI364" s="104"/>
      <c r="CJ364" s="104"/>
      <c r="CK364" s="104"/>
      <c r="CL364" s="104"/>
      <c r="CM364" s="104"/>
      <c r="CN364" s="104"/>
      <c r="CO364" s="104"/>
      <c r="CP364" s="104"/>
      <c r="CQ364" s="104"/>
      <c r="CR364" s="104"/>
      <c r="CS364" s="104"/>
      <c r="CT364" s="104"/>
      <c r="CU364" s="104"/>
      <c r="DA364" s="103"/>
      <c r="DB364" s="104"/>
      <c r="DC364" s="104"/>
      <c r="DD364" s="104"/>
      <c r="DE364" s="104"/>
      <c r="DF364" s="104"/>
      <c r="DG364" s="104"/>
      <c r="DH364" s="104"/>
      <c r="DI364" s="104"/>
      <c r="DJ364" s="104"/>
      <c r="DK364" s="104"/>
      <c r="DL364" s="104"/>
      <c r="DM364" s="104"/>
      <c r="DN364" s="104"/>
    </row>
    <row r="365" spans="1:118" hidden="1" outlineLevel="1">
      <c r="A365" s="370" t="str">
        <f>A364</f>
        <v>[ESO Affiliate or Related Undertaking that do not trade / transact with the ESO 6]</v>
      </c>
      <c r="B365" s="103" t="s">
        <v>647</v>
      </c>
      <c r="C365" s="103"/>
      <c r="D365" s="103"/>
      <c r="E365" s="103"/>
      <c r="F365" s="103"/>
      <c r="G365" s="103"/>
      <c r="H365" s="103"/>
      <c r="I365" s="103"/>
      <c r="J365" s="99" t="s">
        <v>238</v>
      </c>
      <c r="K365" s="359"/>
      <c r="L365" s="360"/>
      <c r="M365" s="360"/>
      <c r="N365" s="360"/>
      <c r="O365" s="360"/>
      <c r="P365" s="103"/>
      <c r="Q365" s="103"/>
      <c r="R365" s="103"/>
      <c r="S365" s="103"/>
      <c r="T365" s="103"/>
      <c r="U365" s="103"/>
      <c r="V365" s="103"/>
      <c r="W365" s="103"/>
      <c r="X365" s="103"/>
      <c r="Y365" s="103"/>
      <c r="Z365" s="103"/>
      <c r="AA365" s="103"/>
      <c r="AB365" s="103"/>
      <c r="AC365" s="103"/>
      <c r="AD365" s="104"/>
      <c r="AE365" s="104"/>
      <c r="AF365" s="104"/>
      <c r="AG365" s="104"/>
      <c r="AH365" s="104"/>
      <c r="AI365" s="104"/>
      <c r="AJ365" s="104"/>
      <c r="AK365" s="104"/>
      <c r="AL365" s="104"/>
      <c r="AM365" s="104"/>
      <c r="AN365" s="104"/>
      <c r="AO365" s="104"/>
      <c r="AP365" s="104"/>
      <c r="AQ365" s="103"/>
      <c r="AV365" s="103"/>
      <c r="AW365" s="104"/>
      <c r="AX365" s="104"/>
      <c r="AY365" s="104"/>
      <c r="AZ365" s="104"/>
      <c r="BA365" s="104"/>
      <c r="BB365" s="104"/>
      <c r="BC365" s="104"/>
      <c r="BD365" s="104"/>
      <c r="BE365" s="104"/>
      <c r="BF365" s="104"/>
      <c r="BG365" s="104"/>
      <c r="BH365" s="104"/>
      <c r="BI365" s="104"/>
      <c r="BO365" s="103"/>
      <c r="BP365" s="104"/>
      <c r="BQ365" s="104"/>
      <c r="BR365" s="104"/>
      <c r="BS365" s="104"/>
      <c r="BT365" s="104"/>
      <c r="BU365" s="104"/>
      <c r="BV365" s="104"/>
      <c r="BW365" s="104"/>
      <c r="BX365" s="104"/>
      <c r="BY365" s="104"/>
      <c r="BZ365" s="104"/>
      <c r="CA365" s="104"/>
      <c r="CB365" s="104"/>
      <c r="CH365" s="103"/>
      <c r="CI365" s="104"/>
      <c r="CJ365" s="104"/>
      <c r="CK365" s="104"/>
      <c r="CL365" s="104"/>
      <c r="CM365" s="104"/>
      <c r="CN365" s="104"/>
      <c r="CO365" s="104"/>
      <c r="CP365" s="104"/>
      <c r="CQ365" s="104"/>
      <c r="CR365" s="104"/>
      <c r="CS365" s="104"/>
      <c r="CT365" s="104"/>
      <c r="CU365" s="104"/>
      <c r="DA365" s="103"/>
      <c r="DB365" s="104"/>
      <c r="DC365" s="104"/>
      <c r="DD365" s="104"/>
      <c r="DE365" s="104"/>
      <c r="DF365" s="104"/>
      <c r="DG365" s="104"/>
      <c r="DH365" s="104"/>
      <c r="DI365" s="104"/>
      <c r="DJ365" s="104"/>
      <c r="DK365" s="104"/>
      <c r="DL365" s="104"/>
      <c r="DM365" s="104"/>
      <c r="DN365" s="104"/>
    </row>
    <row r="366" spans="1:118" hidden="1" outlineLevel="1">
      <c r="A366" s="370" t="str">
        <f>A364</f>
        <v>[ESO Affiliate or Related Undertaking that do not trade / transact with the ESO 6]</v>
      </c>
      <c r="B366" s="103" t="s">
        <v>665</v>
      </c>
      <c r="C366" s="103"/>
      <c r="D366" s="103"/>
      <c r="E366" s="103"/>
      <c r="F366" s="103"/>
      <c r="G366" s="103"/>
      <c r="H366" s="103"/>
      <c r="I366" s="103"/>
      <c r="J366" s="99" t="s">
        <v>226</v>
      </c>
      <c r="K366" s="367">
        <f t="shared" ref="K366:O366" si="149">IFERROR(K365/K364,0)</f>
        <v>0</v>
      </c>
      <c r="L366" s="368">
        <f t="shared" si="149"/>
        <v>0</v>
      </c>
      <c r="M366" s="368">
        <f t="shared" si="149"/>
        <v>0</v>
      </c>
      <c r="N366" s="368">
        <f t="shared" si="149"/>
        <v>0</v>
      </c>
      <c r="O366" s="368">
        <f t="shared" si="149"/>
        <v>0</v>
      </c>
      <c r="P366" s="103"/>
      <c r="Q366" s="103"/>
      <c r="R366" s="103"/>
      <c r="S366" s="103"/>
      <c r="T366" s="103"/>
      <c r="U366" s="103"/>
      <c r="V366" s="103"/>
      <c r="W366" s="103"/>
      <c r="X366" s="103"/>
      <c r="Y366" s="103"/>
      <c r="Z366" s="103"/>
      <c r="AA366" s="103"/>
      <c r="AB366" s="103"/>
      <c r="AC366" s="103"/>
      <c r="AD366" s="104"/>
      <c r="AE366" s="104"/>
      <c r="AF366" s="104"/>
      <c r="AG366" s="104"/>
      <c r="AH366" s="104"/>
      <c r="AI366" s="104"/>
      <c r="AJ366" s="104"/>
      <c r="AK366" s="104"/>
      <c r="AL366" s="104"/>
      <c r="AM366" s="104"/>
      <c r="AN366" s="104"/>
      <c r="AO366" s="104"/>
      <c r="AP366" s="104"/>
      <c r="AQ366" s="103"/>
      <c r="AV366" s="103"/>
      <c r="AW366" s="104"/>
      <c r="AX366" s="104"/>
      <c r="AY366" s="104"/>
      <c r="AZ366" s="104"/>
      <c r="BA366" s="104"/>
      <c r="BB366" s="104"/>
      <c r="BC366" s="104"/>
      <c r="BD366" s="104"/>
      <c r="BE366" s="104"/>
      <c r="BF366" s="104"/>
      <c r="BG366" s="104"/>
      <c r="BH366" s="104"/>
      <c r="BI366" s="104"/>
      <c r="BO366" s="103"/>
      <c r="BP366" s="104"/>
      <c r="BQ366" s="104"/>
      <c r="BR366" s="104"/>
      <c r="BS366" s="104"/>
      <c r="BT366" s="104"/>
      <c r="BU366" s="104"/>
      <c r="BV366" s="104"/>
      <c r="BW366" s="104"/>
      <c r="BX366" s="104"/>
      <c r="BY366" s="104"/>
      <c r="BZ366" s="104"/>
      <c r="CA366" s="104"/>
      <c r="CB366" s="104"/>
      <c r="CH366" s="103"/>
      <c r="CI366" s="104"/>
      <c r="CJ366" s="104"/>
      <c r="CK366" s="104"/>
      <c r="CL366" s="104"/>
      <c r="CM366" s="104"/>
      <c r="CN366" s="104"/>
      <c r="CO366" s="104"/>
      <c r="CP366" s="104"/>
      <c r="CQ366" s="104"/>
      <c r="CR366" s="104"/>
      <c r="CS366" s="104"/>
      <c r="CT366" s="104"/>
      <c r="CU366" s="104"/>
      <c r="DA366" s="103"/>
      <c r="DB366" s="104"/>
      <c r="DC366" s="104"/>
      <c r="DD366" s="104"/>
      <c r="DE366" s="104"/>
      <c r="DF366" s="104"/>
      <c r="DG366" s="104"/>
      <c r="DH366" s="104"/>
      <c r="DI366" s="104"/>
      <c r="DJ366" s="104"/>
      <c r="DK366" s="104"/>
      <c r="DL366" s="104"/>
      <c r="DM366" s="104"/>
      <c r="DN366" s="104"/>
    </row>
    <row r="367" spans="1:118" hidden="1" outlineLevel="1">
      <c r="A367" s="103" t="s">
        <v>673</v>
      </c>
      <c r="B367" s="103" t="s">
        <v>664</v>
      </c>
      <c r="C367" s="103"/>
      <c r="D367" s="103"/>
      <c r="E367" s="103"/>
      <c r="F367" s="103"/>
      <c r="G367" s="103"/>
      <c r="H367" s="103"/>
      <c r="I367" s="103"/>
      <c r="J367" s="99" t="s">
        <v>238</v>
      </c>
      <c r="K367" s="359"/>
      <c r="L367" s="360"/>
      <c r="M367" s="360"/>
      <c r="N367" s="360"/>
      <c r="O367" s="360"/>
      <c r="P367" s="103"/>
      <c r="Q367" s="103"/>
      <c r="R367" s="103"/>
      <c r="S367" s="103"/>
      <c r="T367" s="103"/>
      <c r="U367" s="103"/>
      <c r="V367" s="103"/>
      <c r="W367" s="103"/>
      <c r="X367" s="103"/>
      <c r="Y367" s="103"/>
      <c r="Z367" s="103"/>
      <c r="AA367" s="103"/>
      <c r="AB367" s="103"/>
      <c r="AC367" s="103"/>
      <c r="AD367" s="104"/>
      <c r="AE367" s="104"/>
      <c r="AF367" s="104"/>
      <c r="AG367" s="104"/>
      <c r="AH367" s="104"/>
      <c r="AI367" s="104"/>
      <c r="AJ367" s="104"/>
      <c r="AK367" s="104"/>
      <c r="AL367" s="104"/>
      <c r="AM367" s="104"/>
      <c r="AN367" s="104"/>
      <c r="AO367" s="104"/>
      <c r="AP367" s="104"/>
      <c r="AQ367" s="103"/>
      <c r="AV367" s="103"/>
      <c r="AW367" s="104"/>
      <c r="AX367" s="104"/>
      <c r="AY367" s="104"/>
      <c r="AZ367" s="104"/>
      <c r="BA367" s="104"/>
      <c r="BB367" s="104"/>
      <c r="BC367" s="104"/>
      <c r="BD367" s="104"/>
      <c r="BE367" s="104"/>
      <c r="BF367" s="104"/>
      <c r="BG367" s="104"/>
      <c r="BH367" s="104"/>
      <c r="BI367" s="104"/>
      <c r="BO367" s="103"/>
      <c r="BP367" s="104"/>
      <c r="BQ367" s="104"/>
      <c r="BR367" s="104"/>
      <c r="BS367" s="104"/>
      <c r="BT367" s="104"/>
      <c r="BU367" s="104"/>
      <c r="BV367" s="104"/>
      <c r="BW367" s="104"/>
      <c r="BX367" s="104"/>
      <c r="BY367" s="104"/>
      <c r="BZ367" s="104"/>
      <c r="CA367" s="104"/>
      <c r="CB367" s="104"/>
      <c r="CH367" s="103"/>
      <c r="CI367" s="104"/>
      <c r="CJ367" s="104"/>
      <c r="CK367" s="104"/>
      <c r="CL367" s="104"/>
      <c r="CM367" s="104"/>
      <c r="CN367" s="104"/>
      <c r="CO367" s="104"/>
      <c r="CP367" s="104"/>
      <c r="CQ367" s="104"/>
      <c r="CR367" s="104"/>
      <c r="CS367" s="104"/>
      <c r="CT367" s="104"/>
      <c r="CU367" s="104"/>
      <c r="DA367" s="103"/>
      <c r="DB367" s="104"/>
      <c r="DC367" s="104"/>
      <c r="DD367" s="104"/>
      <c r="DE367" s="104"/>
      <c r="DF367" s="104"/>
      <c r="DG367" s="104"/>
      <c r="DH367" s="104"/>
      <c r="DI367" s="104"/>
      <c r="DJ367" s="104"/>
      <c r="DK367" s="104"/>
      <c r="DL367" s="104"/>
      <c r="DM367" s="104"/>
      <c r="DN367" s="104"/>
    </row>
    <row r="368" spans="1:118" hidden="1" outlineLevel="1">
      <c r="A368" s="103" t="s">
        <v>673</v>
      </c>
      <c r="B368" s="103" t="s">
        <v>647</v>
      </c>
      <c r="C368" s="103"/>
      <c r="D368" s="103"/>
      <c r="E368" s="103"/>
      <c r="F368" s="103"/>
      <c r="G368" s="103"/>
      <c r="H368" s="103"/>
      <c r="I368" s="103"/>
      <c r="J368" s="99" t="s">
        <v>238</v>
      </c>
      <c r="K368" s="359"/>
      <c r="L368" s="360"/>
      <c r="M368" s="360"/>
      <c r="N368" s="360"/>
      <c r="O368" s="360"/>
      <c r="P368" s="103"/>
      <c r="Q368" s="103"/>
      <c r="R368" s="103"/>
      <c r="S368" s="103"/>
      <c r="T368" s="103"/>
      <c r="U368" s="103"/>
      <c r="V368" s="103"/>
      <c r="W368" s="103"/>
      <c r="X368" s="103"/>
      <c r="Y368" s="103"/>
      <c r="Z368" s="103"/>
      <c r="AA368" s="103"/>
      <c r="AB368" s="103"/>
      <c r="AC368" s="103"/>
      <c r="AD368" s="104"/>
      <c r="AE368" s="104"/>
      <c r="AF368" s="104"/>
      <c r="AG368" s="104"/>
      <c r="AH368" s="104"/>
      <c r="AI368" s="104"/>
      <c r="AJ368" s="104"/>
      <c r="AK368" s="104"/>
      <c r="AL368" s="104"/>
      <c r="AM368" s="104"/>
      <c r="AN368" s="104"/>
      <c r="AO368" s="104"/>
      <c r="AP368" s="104"/>
      <c r="AQ368" s="103"/>
      <c r="AV368" s="103"/>
      <c r="AW368" s="104"/>
      <c r="AX368" s="104"/>
      <c r="AY368" s="104"/>
      <c r="AZ368" s="104"/>
      <c r="BA368" s="104"/>
      <c r="BB368" s="104"/>
      <c r="BC368" s="104"/>
      <c r="BD368" s="104"/>
      <c r="BE368" s="104"/>
      <c r="BF368" s="104"/>
      <c r="BG368" s="104"/>
      <c r="BH368" s="104"/>
      <c r="BI368" s="104"/>
      <c r="BO368" s="103"/>
      <c r="BP368" s="104"/>
      <c r="BQ368" s="104"/>
      <c r="BR368" s="104"/>
      <c r="BS368" s="104"/>
      <c r="BT368" s="104"/>
      <c r="BU368" s="104"/>
      <c r="BV368" s="104"/>
      <c r="BW368" s="104"/>
      <c r="BX368" s="104"/>
      <c r="BY368" s="104"/>
      <c r="BZ368" s="104"/>
      <c r="CA368" s="104"/>
      <c r="CB368" s="104"/>
      <c r="CH368" s="103"/>
      <c r="CI368" s="104"/>
      <c r="CJ368" s="104"/>
      <c r="CK368" s="104"/>
      <c r="CL368" s="104"/>
      <c r="CM368" s="104"/>
      <c r="CN368" s="104"/>
      <c r="CO368" s="104"/>
      <c r="CP368" s="104"/>
      <c r="CQ368" s="104"/>
      <c r="CR368" s="104"/>
      <c r="CS368" s="104"/>
      <c r="CT368" s="104"/>
      <c r="CU368" s="104"/>
      <c r="DA368" s="103"/>
      <c r="DB368" s="104"/>
      <c r="DC368" s="104"/>
      <c r="DD368" s="104"/>
      <c r="DE368" s="104"/>
      <c r="DF368" s="104"/>
      <c r="DG368" s="104"/>
      <c r="DH368" s="104"/>
      <c r="DI368" s="104"/>
      <c r="DJ368" s="104"/>
      <c r="DK368" s="104"/>
      <c r="DL368" s="104"/>
      <c r="DM368" s="104"/>
      <c r="DN368" s="104"/>
    </row>
    <row r="369" spans="1:118" hidden="1" outlineLevel="1">
      <c r="A369" s="103" t="s">
        <v>673</v>
      </c>
      <c r="B369" s="103" t="s">
        <v>665</v>
      </c>
      <c r="C369" s="103"/>
      <c r="D369" s="103"/>
      <c r="E369" s="103"/>
      <c r="F369" s="103"/>
      <c r="G369" s="103"/>
      <c r="H369" s="103"/>
      <c r="I369" s="103"/>
      <c r="J369" s="99" t="s">
        <v>226</v>
      </c>
      <c r="K369" s="367">
        <f t="shared" ref="K369:O369" si="150">IFERROR(K368/K367,0)</f>
        <v>0</v>
      </c>
      <c r="L369" s="368">
        <f t="shared" si="150"/>
        <v>0</v>
      </c>
      <c r="M369" s="368">
        <f t="shared" si="150"/>
        <v>0</v>
      </c>
      <c r="N369" s="368">
        <f t="shared" si="150"/>
        <v>0</v>
      </c>
      <c r="O369" s="368">
        <f t="shared" si="150"/>
        <v>0</v>
      </c>
      <c r="P369" s="103"/>
      <c r="Q369" s="103"/>
      <c r="R369" s="103"/>
      <c r="S369" s="103"/>
      <c r="T369" s="103"/>
      <c r="U369" s="103"/>
      <c r="V369" s="103"/>
      <c r="W369" s="103"/>
      <c r="X369" s="103"/>
      <c r="Y369" s="103"/>
      <c r="Z369" s="103"/>
      <c r="AA369" s="103"/>
      <c r="AB369" s="103"/>
      <c r="AC369" s="103"/>
      <c r="AD369" s="104"/>
      <c r="AE369" s="104"/>
      <c r="AF369" s="104"/>
      <c r="AG369" s="104"/>
      <c r="AH369" s="104"/>
      <c r="AI369" s="104"/>
      <c r="AJ369" s="104"/>
      <c r="AK369" s="104"/>
      <c r="AL369" s="104"/>
      <c r="AM369" s="104"/>
      <c r="AN369" s="104"/>
      <c r="AO369" s="104"/>
      <c r="AP369" s="104"/>
      <c r="AQ369" s="103"/>
      <c r="AV369" s="103"/>
      <c r="AW369" s="104"/>
      <c r="AX369" s="104"/>
      <c r="AY369" s="104"/>
      <c r="AZ369" s="104"/>
      <c r="BA369" s="104"/>
      <c r="BB369" s="104"/>
      <c r="BC369" s="104"/>
      <c r="BD369" s="104"/>
      <c r="BE369" s="104"/>
      <c r="BF369" s="104"/>
      <c r="BG369" s="104"/>
      <c r="BH369" s="104"/>
      <c r="BI369" s="104"/>
      <c r="BO369" s="103"/>
      <c r="BP369" s="104"/>
      <c r="BQ369" s="104"/>
      <c r="BR369" s="104"/>
      <c r="BS369" s="104"/>
      <c r="BT369" s="104"/>
      <c r="BU369" s="104"/>
      <c r="BV369" s="104"/>
      <c r="BW369" s="104"/>
      <c r="BX369" s="104"/>
      <c r="BY369" s="104"/>
      <c r="BZ369" s="104"/>
      <c r="CA369" s="104"/>
      <c r="CB369" s="104"/>
      <c r="CH369" s="103"/>
      <c r="CI369" s="104"/>
      <c r="CJ369" s="104"/>
      <c r="CK369" s="104"/>
      <c r="CL369" s="104"/>
      <c r="CM369" s="104"/>
      <c r="CN369" s="104"/>
      <c r="CO369" s="104"/>
      <c r="CP369" s="104"/>
      <c r="CQ369" s="104"/>
      <c r="CR369" s="104"/>
      <c r="CS369" s="104"/>
      <c r="CT369" s="104"/>
      <c r="CU369" s="104"/>
      <c r="DA369" s="103"/>
      <c r="DB369" s="104"/>
      <c r="DC369" s="104"/>
      <c r="DD369" s="104"/>
      <c r="DE369" s="104"/>
      <c r="DF369" s="104"/>
      <c r="DG369" s="104"/>
      <c r="DH369" s="104"/>
      <c r="DI369" s="104"/>
      <c r="DJ369" s="104"/>
      <c r="DK369" s="104"/>
      <c r="DL369" s="104"/>
      <c r="DM369" s="104"/>
      <c r="DN369" s="104"/>
    </row>
    <row r="370" spans="1:118" hidden="1" outlineLevel="1">
      <c r="A370" s="103" t="s">
        <v>674</v>
      </c>
      <c r="B370" s="103"/>
      <c r="C370" s="103"/>
      <c r="D370" s="103"/>
      <c r="E370" s="103"/>
      <c r="F370" s="103"/>
      <c r="G370" s="103"/>
      <c r="H370" s="103"/>
      <c r="I370" s="103"/>
      <c r="J370" s="99"/>
      <c r="K370" s="371">
        <f t="shared" ref="K370:O370" si="151">IF(K345&gt;0,IF(K367&gt;=0.75*SUM(K345,K349,K352,K355,K358,K361,K364,K367),"Allowed", "Disallowed"),0)</f>
        <v>0</v>
      </c>
      <c r="L370" s="371">
        <f t="shared" si="151"/>
        <v>0</v>
      </c>
      <c r="M370" s="371">
        <f t="shared" si="151"/>
        <v>0</v>
      </c>
      <c r="N370" s="371">
        <f t="shared" si="151"/>
        <v>0</v>
      </c>
      <c r="O370" s="371">
        <f t="shared" si="151"/>
        <v>0</v>
      </c>
      <c r="P370" s="103"/>
      <c r="Q370" s="103"/>
      <c r="R370" s="103"/>
      <c r="S370" s="103"/>
      <c r="T370" s="103"/>
      <c r="U370" s="103"/>
      <c r="V370" s="103"/>
      <c r="W370" s="103"/>
      <c r="X370" s="103"/>
      <c r="Y370" s="103"/>
      <c r="Z370" s="103"/>
      <c r="AA370" s="103"/>
      <c r="AB370" s="103"/>
      <c r="AC370" s="103"/>
      <c r="AD370" s="104"/>
      <c r="AE370" s="104"/>
      <c r="AF370" s="104"/>
      <c r="AG370" s="104"/>
      <c r="AH370" s="104"/>
      <c r="AI370" s="104"/>
      <c r="AJ370" s="104"/>
      <c r="AK370" s="104"/>
      <c r="AL370" s="104"/>
      <c r="AM370" s="104"/>
      <c r="AN370" s="104"/>
      <c r="AO370" s="104"/>
      <c r="AP370" s="104"/>
      <c r="AQ370" s="103"/>
      <c r="AV370" s="103"/>
      <c r="AW370" s="104"/>
      <c r="AX370" s="104"/>
      <c r="AY370" s="104"/>
      <c r="AZ370" s="104"/>
      <c r="BA370" s="104"/>
      <c r="BB370" s="104"/>
      <c r="BC370" s="104"/>
      <c r="BD370" s="104"/>
      <c r="BE370" s="104"/>
      <c r="BF370" s="104"/>
      <c r="BG370" s="104"/>
      <c r="BH370" s="104"/>
      <c r="BI370" s="104"/>
      <c r="BO370" s="103"/>
      <c r="BP370" s="104"/>
      <c r="BQ370" s="104"/>
      <c r="BR370" s="104"/>
      <c r="BS370" s="104"/>
      <c r="BT370" s="104"/>
      <c r="BU370" s="104"/>
      <c r="BV370" s="104"/>
      <c r="BW370" s="104"/>
      <c r="BX370" s="104"/>
      <c r="BY370" s="104"/>
      <c r="BZ370" s="104"/>
      <c r="CA370" s="104"/>
      <c r="CB370" s="104"/>
      <c r="CH370" s="103"/>
      <c r="CI370" s="104"/>
      <c r="CJ370" s="104"/>
      <c r="CK370" s="104"/>
      <c r="CL370" s="104"/>
      <c r="CM370" s="104"/>
      <c r="CN370" s="104"/>
      <c r="CO370" s="104"/>
      <c r="CP370" s="104"/>
      <c r="CQ370" s="104"/>
      <c r="CR370" s="104"/>
      <c r="CS370" s="104"/>
      <c r="CT370" s="104"/>
      <c r="CU370" s="104"/>
      <c r="DA370" s="103"/>
      <c r="DB370" s="104"/>
      <c r="DC370" s="104"/>
      <c r="DD370" s="104"/>
      <c r="DE370" s="104"/>
      <c r="DF370" s="104"/>
      <c r="DG370" s="104"/>
      <c r="DH370" s="104"/>
      <c r="DI370" s="104"/>
      <c r="DJ370" s="104"/>
      <c r="DK370" s="104"/>
      <c r="DL370" s="104"/>
      <c r="DM370" s="104"/>
      <c r="DN370" s="104"/>
    </row>
    <row r="371" spans="1:118" collapsed="1">
      <c r="A371" s="103"/>
      <c r="B371" s="103"/>
      <c r="C371" s="103"/>
      <c r="D371" s="103"/>
      <c r="E371" s="103"/>
      <c r="F371" s="103"/>
      <c r="G371" s="103"/>
      <c r="H371" s="103"/>
      <c r="I371" s="103"/>
      <c r="J371" s="99"/>
      <c r="K371" s="104"/>
      <c r="L371" s="104"/>
      <c r="M371" s="104"/>
      <c r="N371" s="104"/>
      <c r="O371" s="104"/>
      <c r="P371" s="103"/>
      <c r="Q371" s="103"/>
      <c r="R371" s="103"/>
      <c r="S371" s="103"/>
      <c r="T371" s="103"/>
      <c r="U371" s="103"/>
      <c r="V371" s="103"/>
      <c r="W371" s="103"/>
      <c r="X371" s="103"/>
      <c r="Y371" s="103"/>
      <c r="Z371" s="103"/>
      <c r="AA371" s="103"/>
      <c r="AB371" s="103"/>
      <c r="AC371" s="103"/>
      <c r="AD371" s="104"/>
      <c r="AE371" s="104"/>
      <c r="AF371" s="104"/>
      <c r="AG371" s="104"/>
      <c r="AH371" s="104"/>
      <c r="AI371" s="104"/>
      <c r="AJ371" s="104"/>
      <c r="AK371" s="104"/>
      <c r="AL371" s="104"/>
      <c r="AM371" s="104"/>
      <c r="AN371" s="104"/>
      <c r="AO371" s="104"/>
      <c r="AP371" s="104"/>
      <c r="AQ371" s="103"/>
      <c r="AV371" s="103"/>
      <c r="AW371" s="104"/>
      <c r="AX371" s="104"/>
      <c r="AY371" s="104"/>
      <c r="AZ371" s="104"/>
      <c r="BA371" s="104"/>
      <c r="BB371" s="104"/>
      <c r="BC371" s="104"/>
      <c r="BD371" s="104"/>
      <c r="BE371" s="104"/>
      <c r="BF371" s="104"/>
      <c r="BG371" s="104"/>
      <c r="BH371" s="104"/>
      <c r="BI371" s="104"/>
      <c r="BO371" s="103"/>
      <c r="BP371" s="104"/>
      <c r="BQ371" s="104"/>
      <c r="BR371" s="104"/>
      <c r="BS371" s="104"/>
      <c r="BT371" s="104"/>
      <c r="BU371" s="104"/>
      <c r="BV371" s="104"/>
      <c r="BW371" s="104"/>
      <c r="BX371" s="104"/>
      <c r="BY371" s="104"/>
      <c r="BZ371" s="104"/>
      <c r="CA371" s="104"/>
      <c r="CB371" s="104"/>
      <c r="CH371" s="103"/>
      <c r="CI371" s="104"/>
      <c r="CJ371" s="104"/>
      <c r="CK371" s="104"/>
      <c r="CL371" s="104"/>
      <c r="CM371" s="104"/>
      <c r="CN371" s="104"/>
      <c r="CO371" s="104"/>
      <c r="CP371" s="104"/>
      <c r="CQ371" s="104"/>
      <c r="CR371" s="104"/>
      <c r="CS371" s="104"/>
      <c r="CT371" s="104"/>
      <c r="CU371" s="104"/>
      <c r="DA371" s="103"/>
      <c r="DB371" s="104"/>
      <c r="DC371" s="104"/>
      <c r="DD371" s="104"/>
      <c r="DE371" s="104"/>
      <c r="DF371" s="104"/>
      <c r="DG371" s="104"/>
      <c r="DH371" s="104"/>
      <c r="DI371" s="104"/>
      <c r="DJ371" s="104"/>
      <c r="DK371" s="104"/>
      <c r="DL371" s="104"/>
      <c r="DM371" s="104"/>
      <c r="DN371" s="104"/>
    </row>
    <row r="372" spans="1:118" hidden="1" outlineLevel="1">
      <c r="A372" s="372" t="str">
        <f>A29</f>
        <v>[Related Party 13]</v>
      </c>
      <c r="B372" s="103"/>
      <c r="C372" s="103"/>
      <c r="D372" s="103"/>
      <c r="E372" s="103"/>
      <c r="F372" s="103"/>
      <c r="G372" s="103"/>
      <c r="H372" s="103"/>
      <c r="I372" s="103"/>
      <c r="J372" s="99"/>
      <c r="K372" s="104"/>
      <c r="L372" s="104"/>
      <c r="M372" s="104"/>
      <c r="N372" s="104"/>
      <c r="O372" s="104"/>
      <c r="P372" s="103"/>
      <c r="Q372" s="103"/>
      <c r="R372" s="103"/>
      <c r="S372" s="103"/>
      <c r="T372" s="103"/>
      <c r="U372" s="103"/>
      <c r="V372" s="103"/>
      <c r="W372" s="103"/>
      <c r="X372" s="103"/>
      <c r="Y372" s="103"/>
      <c r="Z372" s="103"/>
      <c r="AA372" s="103"/>
      <c r="AB372" s="103"/>
      <c r="AC372" s="103"/>
      <c r="AD372" s="104"/>
      <c r="AE372" s="104"/>
      <c r="AF372" s="104"/>
      <c r="AG372" s="104"/>
      <c r="AH372" s="104"/>
      <c r="AI372" s="104"/>
      <c r="AJ372" s="104"/>
      <c r="AK372" s="104"/>
      <c r="AL372" s="104"/>
      <c r="AM372" s="104"/>
      <c r="AN372" s="104"/>
      <c r="AO372" s="104"/>
      <c r="AP372" s="104"/>
      <c r="AQ372" s="103"/>
      <c r="AV372" s="103"/>
      <c r="AW372" s="104"/>
      <c r="AX372" s="104"/>
      <c r="AY372" s="104"/>
      <c r="AZ372" s="104"/>
      <c r="BA372" s="104"/>
      <c r="BB372" s="104"/>
      <c r="BC372" s="104"/>
      <c r="BD372" s="104"/>
      <c r="BE372" s="104"/>
      <c r="BF372" s="104"/>
      <c r="BG372" s="104"/>
      <c r="BH372" s="104"/>
      <c r="BI372" s="104"/>
      <c r="BO372" s="103"/>
      <c r="BP372" s="104"/>
      <c r="BQ372" s="104"/>
      <c r="BR372" s="104"/>
      <c r="BS372" s="104"/>
      <c r="BT372" s="104"/>
      <c r="BU372" s="104"/>
      <c r="BV372" s="104"/>
      <c r="BW372" s="104"/>
      <c r="BX372" s="104"/>
      <c r="BY372" s="104"/>
      <c r="BZ372" s="104"/>
      <c r="CA372" s="104"/>
      <c r="CB372" s="104"/>
      <c r="CH372" s="103"/>
      <c r="CI372" s="104"/>
      <c r="CJ372" s="104"/>
      <c r="CK372" s="104"/>
      <c r="CL372" s="104"/>
      <c r="CM372" s="104"/>
      <c r="CN372" s="104"/>
      <c r="CO372" s="104"/>
      <c r="CP372" s="104"/>
      <c r="CQ372" s="104"/>
      <c r="CR372" s="104"/>
      <c r="CS372" s="104"/>
      <c r="CT372" s="104"/>
      <c r="CU372" s="104"/>
      <c r="DA372" s="103"/>
      <c r="DB372" s="104"/>
      <c r="DC372" s="104"/>
      <c r="DD372" s="104"/>
      <c r="DE372" s="104"/>
      <c r="DF372" s="104"/>
      <c r="DG372" s="104"/>
      <c r="DH372" s="104"/>
      <c r="DI372" s="104"/>
      <c r="DJ372" s="104"/>
      <c r="DK372" s="104"/>
      <c r="DL372" s="104"/>
      <c r="DM372" s="104"/>
      <c r="DN372" s="104"/>
    </row>
    <row r="373" spans="1:118" hidden="1" outlineLevel="1">
      <c r="A373" s="103" t="s">
        <v>663</v>
      </c>
      <c r="B373" s="103" t="s">
        <v>664</v>
      </c>
      <c r="C373" s="103"/>
      <c r="D373" s="103"/>
      <c r="E373" s="103"/>
      <c r="F373" s="103"/>
      <c r="G373" s="103"/>
      <c r="H373" s="103"/>
      <c r="I373" s="103"/>
      <c r="J373" s="99" t="s">
        <v>238</v>
      </c>
      <c r="K373" s="359"/>
      <c r="L373" s="360"/>
      <c r="M373" s="360"/>
      <c r="N373" s="360"/>
      <c r="O373" s="360"/>
      <c r="P373" s="103"/>
      <c r="Q373" s="103"/>
      <c r="R373" s="103"/>
      <c r="S373" s="103"/>
      <c r="T373" s="103"/>
      <c r="U373" s="103"/>
      <c r="V373" s="103"/>
      <c r="W373" s="103"/>
      <c r="X373" s="103"/>
      <c r="Y373" s="103"/>
      <c r="Z373" s="103"/>
      <c r="AA373" s="103"/>
      <c r="AB373" s="103"/>
      <c r="AC373" s="103"/>
      <c r="AD373" s="104"/>
      <c r="AE373" s="104"/>
      <c r="AF373" s="104"/>
      <c r="AG373" s="104"/>
      <c r="AH373" s="104"/>
      <c r="AI373" s="104"/>
      <c r="AJ373" s="104"/>
      <c r="AK373" s="104"/>
      <c r="AL373" s="104"/>
      <c r="AM373" s="104"/>
      <c r="AN373" s="104"/>
      <c r="AO373" s="104"/>
      <c r="AP373" s="104"/>
      <c r="AQ373" s="103"/>
      <c r="AV373" s="103"/>
      <c r="AW373" s="104"/>
      <c r="AX373" s="104"/>
      <c r="AY373" s="104"/>
      <c r="AZ373" s="104"/>
      <c r="BA373" s="104"/>
      <c r="BB373" s="104"/>
      <c r="BC373" s="104"/>
      <c r="BD373" s="104"/>
      <c r="BE373" s="104"/>
      <c r="BF373" s="104"/>
      <c r="BG373" s="104"/>
      <c r="BH373" s="104"/>
      <c r="BI373" s="104"/>
      <c r="BO373" s="103"/>
      <c r="BP373" s="104"/>
      <c r="BQ373" s="104"/>
      <c r="BR373" s="104"/>
      <c r="BS373" s="104"/>
      <c r="BT373" s="104"/>
      <c r="BU373" s="104"/>
      <c r="BV373" s="104"/>
      <c r="BW373" s="104"/>
      <c r="BX373" s="104"/>
      <c r="BY373" s="104"/>
      <c r="BZ373" s="104"/>
      <c r="CA373" s="104"/>
      <c r="CB373" s="104"/>
      <c r="CH373" s="103"/>
      <c r="CI373" s="104"/>
      <c r="CJ373" s="104"/>
      <c r="CK373" s="104"/>
      <c r="CL373" s="104"/>
      <c r="CM373" s="104"/>
      <c r="CN373" s="104"/>
      <c r="CO373" s="104"/>
      <c r="CP373" s="104"/>
      <c r="CQ373" s="104"/>
      <c r="CR373" s="104"/>
      <c r="CS373" s="104"/>
      <c r="CT373" s="104"/>
      <c r="CU373" s="104"/>
      <c r="DA373" s="103"/>
      <c r="DB373" s="104"/>
      <c r="DC373" s="104"/>
      <c r="DD373" s="104"/>
      <c r="DE373" s="104"/>
      <c r="DF373" s="104"/>
      <c r="DG373" s="104"/>
      <c r="DH373" s="104"/>
      <c r="DI373" s="104"/>
      <c r="DJ373" s="104"/>
      <c r="DK373" s="104"/>
      <c r="DL373" s="104"/>
      <c r="DM373" s="104"/>
      <c r="DN373" s="104"/>
    </row>
    <row r="374" spans="1:118" hidden="1" outlineLevel="1">
      <c r="A374" s="103" t="s">
        <v>663</v>
      </c>
      <c r="B374" s="103" t="s">
        <v>647</v>
      </c>
      <c r="C374" s="103"/>
      <c r="D374" s="103"/>
      <c r="E374" s="103"/>
      <c r="F374" s="103"/>
      <c r="G374" s="103"/>
      <c r="H374" s="103"/>
      <c r="I374" s="103"/>
      <c r="J374" s="99" t="s">
        <v>238</v>
      </c>
      <c r="K374" s="359"/>
      <c r="L374" s="360"/>
      <c r="M374" s="360"/>
      <c r="N374" s="360"/>
      <c r="O374" s="360"/>
      <c r="P374" s="103"/>
      <c r="Q374" s="103"/>
      <c r="R374" s="103"/>
      <c r="S374" s="103"/>
      <c r="T374" s="103"/>
      <c r="U374" s="103"/>
      <c r="V374" s="103"/>
      <c r="W374" s="103"/>
      <c r="X374" s="103"/>
      <c r="Y374" s="103"/>
      <c r="Z374" s="103"/>
      <c r="AA374" s="103"/>
      <c r="AB374" s="103"/>
      <c r="AC374" s="103"/>
      <c r="AD374" s="104"/>
      <c r="AE374" s="104"/>
      <c r="AF374" s="104"/>
      <c r="AG374" s="104"/>
      <c r="AH374" s="104"/>
      <c r="AI374" s="104"/>
      <c r="AJ374" s="104"/>
      <c r="AK374" s="104"/>
      <c r="AL374" s="104"/>
      <c r="AM374" s="104"/>
      <c r="AN374" s="104"/>
      <c r="AO374" s="104"/>
      <c r="AP374" s="104"/>
      <c r="AQ374" s="103"/>
      <c r="AV374" s="103"/>
      <c r="AW374" s="104"/>
      <c r="AX374" s="104"/>
      <c r="AY374" s="104"/>
      <c r="AZ374" s="104"/>
      <c r="BA374" s="104"/>
      <c r="BB374" s="104"/>
      <c r="BC374" s="104"/>
      <c r="BD374" s="104"/>
      <c r="BE374" s="104"/>
      <c r="BF374" s="104"/>
      <c r="BG374" s="104"/>
      <c r="BH374" s="104"/>
      <c r="BI374" s="104"/>
      <c r="BO374" s="103"/>
      <c r="BP374" s="104"/>
      <c r="BQ374" s="104"/>
      <c r="BR374" s="104"/>
      <c r="BS374" s="104"/>
      <c r="BT374" s="104"/>
      <c r="BU374" s="104"/>
      <c r="BV374" s="104"/>
      <c r="BW374" s="104"/>
      <c r="BX374" s="104"/>
      <c r="BY374" s="104"/>
      <c r="BZ374" s="104"/>
      <c r="CA374" s="104"/>
      <c r="CB374" s="104"/>
      <c r="CH374" s="103"/>
      <c r="CI374" s="104"/>
      <c r="CJ374" s="104"/>
      <c r="CK374" s="104"/>
      <c r="CL374" s="104"/>
      <c r="CM374" s="104"/>
      <c r="CN374" s="104"/>
      <c r="CO374" s="104"/>
      <c r="CP374" s="104"/>
      <c r="CQ374" s="104"/>
      <c r="CR374" s="104"/>
      <c r="CS374" s="104"/>
      <c r="CT374" s="104"/>
      <c r="CU374" s="104"/>
      <c r="DA374" s="103"/>
      <c r="DB374" s="104"/>
      <c r="DC374" s="104"/>
      <c r="DD374" s="104"/>
      <c r="DE374" s="104"/>
      <c r="DF374" s="104"/>
      <c r="DG374" s="104"/>
      <c r="DH374" s="104"/>
      <c r="DI374" s="104"/>
      <c r="DJ374" s="104"/>
      <c r="DK374" s="104"/>
      <c r="DL374" s="104"/>
      <c r="DM374" s="104"/>
      <c r="DN374" s="104"/>
    </row>
    <row r="375" spans="1:118" hidden="1" outlineLevel="1">
      <c r="A375" s="103" t="s">
        <v>663</v>
      </c>
      <c r="B375" s="103" t="s">
        <v>665</v>
      </c>
      <c r="C375" s="103"/>
      <c r="D375" s="103"/>
      <c r="E375" s="103"/>
      <c r="F375" s="103"/>
      <c r="G375" s="103"/>
      <c r="H375" s="103"/>
      <c r="I375" s="103"/>
      <c r="J375" s="99" t="s">
        <v>226</v>
      </c>
      <c r="K375" s="367">
        <f t="shared" ref="K375:O375" si="152">IFERROR(K374/K373,0)</f>
        <v>0</v>
      </c>
      <c r="L375" s="368">
        <f t="shared" si="152"/>
        <v>0</v>
      </c>
      <c r="M375" s="368">
        <f t="shared" si="152"/>
        <v>0</v>
      </c>
      <c r="N375" s="368">
        <f t="shared" si="152"/>
        <v>0</v>
      </c>
      <c r="O375" s="368">
        <f t="shared" si="152"/>
        <v>0</v>
      </c>
      <c r="P375" s="103"/>
      <c r="Q375" s="103"/>
      <c r="R375" s="103"/>
      <c r="S375" s="103"/>
      <c r="T375" s="103"/>
      <c r="U375" s="103"/>
      <c r="V375" s="103"/>
      <c r="W375" s="103"/>
      <c r="X375" s="103"/>
      <c r="Y375" s="103"/>
      <c r="Z375" s="103"/>
      <c r="AA375" s="103"/>
      <c r="AB375" s="103"/>
      <c r="AC375" s="103"/>
      <c r="AD375" s="104"/>
      <c r="AE375" s="104"/>
      <c r="AF375" s="104"/>
      <c r="AG375" s="104"/>
      <c r="AH375" s="104"/>
      <c r="AI375" s="104"/>
      <c r="AJ375" s="104"/>
      <c r="AK375" s="104"/>
      <c r="AL375" s="104"/>
      <c r="AM375" s="104"/>
      <c r="AN375" s="104"/>
      <c r="AO375" s="104"/>
      <c r="AP375" s="104"/>
      <c r="AQ375" s="103"/>
      <c r="AV375" s="103"/>
      <c r="AW375" s="104"/>
      <c r="AX375" s="104"/>
      <c r="AY375" s="104"/>
      <c r="AZ375" s="104"/>
      <c r="BA375" s="104"/>
      <c r="BB375" s="104"/>
      <c r="BC375" s="104"/>
      <c r="BD375" s="104"/>
      <c r="BE375" s="104"/>
      <c r="BF375" s="104"/>
      <c r="BG375" s="104"/>
      <c r="BH375" s="104"/>
      <c r="BI375" s="104"/>
      <c r="BO375" s="103"/>
      <c r="BP375" s="104"/>
      <c r="BQ375" s="104"/>
      <c r="BR375" s="104"/>
      <c r="BS375" s="104"/>
      <c r="BT375" s="104"/>
      <c r="BU375" s="104"/>
      <c r="BV375" s="104"/>
      <c r="BW375" s="104"/>
      <c r="BX375" s="104"/>
      <c r="BY375" s="104"/>
      <c r="BZ375" s="104"/>
      <c r="CA375" s="104"/>
      <c r="CB375" s="104"/>
      <c r="CH375" s="103"/>
      <c r="CI375" s="104"/>
      <c r="CJ375" s="104"/>
      <c r="CK375" s="104"/>
      <c r="CL375" s="104"/>
      <c r="CM375" s="104"/>
      <c r="CN375" s="104"/>
      <c r="CO375" s="104"/>
      <c r="CP375" s="104"/>
      <c r="CQ375" s="104"/>
      <c r="CR375" s="104"/>
      <c r="CS375" s="104"/>
      <c r="CT375" s="104"/>
      <c r="CU375" s="104"/>
      <c r="DA375" s="103"/>
      <c r="DB375" s="104"/>
      <c r="DC375" s="104"/>
      <c r="DD375" s="104"/>
      <c r="DE375" s="104"/>
      <c r="DF375" s="104"/>
      <c r="DG375" s="104"/>
      <c r="DH375" s="104"/>
      <c r="DI375" s="104"/>
      <c r="DJ375" s="104"/>
      <c r="DK375" s="104"/>
      <c r="DL375" s="104"/>
      <c r="DM375" s="104"/>
      <c r="DN375" s="104"/>
    </row>
    <row r="376" spans="1:118" hidden="1" outlineLevel="1">
      <c r="A376" s="103" t="s">
        <v>666</v>
      </c>
      <c r="B376" s="103" t="s">
        <v>647</v>
      </c>
      <c r="C376" s="103"/>
      <c r="D376" s="103"/>
      <c r="E376" s="103"/>
      <c r="F376" s="103"/>
      <c r="G376" s="103"/>
      <c r="H376" s="103"/>
      <c r="I376" s="103"/>
      <c r="J376" s="99" t="s">
        <v>238</v>
      </c>
      <c r="K376" s="359"/>
      <c r="L376" s="360"/>
      <c r="M376" s="360"/>
      <c r="N376" s="360"/>
      <c r="O376" s="360"/>
      <c r="P376" s="103"/>
      <c r="Q376" s="103"/>
      <c r="R376" s="103"/>
      <c r="S376" s="103"/>
      <c r="T376" s="103"/>
      <c r="U376" s="103"/>
      <c r="V376" s="103"/>
      <c r="W376" s="103"/>
      <c r="X376" s="103"/>
      <c r="Y376" s="103"/>
      <c r="Z376" s="103"/>
      <c r="AA376" s="103"/>
      <c r="AB376" s="103"/>
      <c r="AC376" s="103"/>
      <c r="AD376" s="104"/>
      <c r="AE376" s="104"/>
      <c r="AF376" s="104"/>
      <c r="AG376" s="104"/>
      <c r="AH376" s="104"/>
      <c r="AI376" s="104"/>
      <c r="AJ376" s="104"/>
      <c r="AK376" s="104"/>
      <c r="AL376" s="104"/>
      <c r="AM376" s="104"/>
      <c r="AN376" s="104"/>
      <c r="AO376" s="104"/>
      <c r="AP376" s="104"/>
      <c r="AQ376" s="103"/>
      <c r="AV376" s="103"/>
      <c r="AW376" s="104"/>
      <c r="AX376" s="104"/>
      <c r="AY376" s="104"/>
      <c r="AZ376" s="104"/>
      <c r="BA376" s="104"/>
      <c r="BB376" s="104"/>
      <c r="BC376" s="104"/>
      <c r="BD376" s="104"/>
      <c r="BE376" s="104"/>
      <c r="BF376" s="104"/>
      <c r="BG376" s="104"/>
      <c r="BH376" s="104"/>
      <c r="BI376" s="104"/>
      <c r="BO376" s="103"/>
      <c r="BP376" s="104"/>
      <c r="BQ376" s="104"/>
      <c r="BR376" s="104"/>
      <c r="BS376" s="104"/>
      <c r="BT376" s="104"/>
      <c r="BU376" s="104"/>
      <c r="BV376" s="104"/>
      <c r="BW376" s="104"/>
      <c r="BX376" s="104"/>
      <c r="BY376" s="104"/>
      <c r="BZ376" s="104"/>
      <c r="CA376" s="104"/>
      <c r="CB376" s="104"/>
      <c r="CH376" s="103"/>
      <c r="CI376" s="104"/>
      <c r="CJ376" s="104"/>
      <c r="CK376" s="104"/>
      <c r="CL376" s="104"/>
      <c r="CM376" s="104"/>
      <c r="CN376" s="104"/>
      <c r="CO376" s="104"/>
      <c r="CP376" s="104"/>
      <c r="CQ376" s="104"/>
      <c r="CR376" s="104"/>
      <c r="CS376" s="104"/>
      <c r="CT376" s="104"/>
      <c r="CU376" s="104"/>
      <c r="DA376" s="103"/>
      <c r="DB376" s="104"/>
      <c r="DC376" s="104"/>
      <c r="DD376" s="104"/>
      <c r="DE376" s="104"/>
      <c r="DF376" s="104"/>
      <c r="DG376" s="104"/>
      <c r="DH376" s="104"/>
      <c r="DI376" s="104"/>
      <c r="DJ376" s="104"/>
      <c r="DK376" s="104"/>
      <c r="DL376" s="104"/>
      <c r="DM376" s="104"/>
      <c r="DN376" s="104"/>
    </row>
    <row r="377" spans="1:118" hidden="1" outlineLevel="1">
      <c r="A377" s="369" t="s">
        <v>675</v>
      </c>
      <c r="B377" s="103" t="s">
        <v>664</v>
      </c>
      <c r="C377" s="103"/>
      <c r="D377" s="103"/>
      <c r="E377" s="103"/>
      <c r="F377" s="103"/>
      <c r="G377" s="103"/>
      <c r="H377" s="103"/>
      <c r="I377" s="103"/>
      <c r="J377" s="99" t="s">
        <v>238</v>
      </c>
      <c r="K377" s="359"/>
      <c r="L377" s="360"/>
      <c r="M377" s="360"/>
      <c r="N377" s="360"/>
      <c r="O377" s="360"/>
      <c r="P377" s="103"/>
      <c r="Q377" s="103"/>
      <c r="R377" s="103"/>
      <c r="S377" s="103"/>
      <c r="T377" s="103"/>
      <c r="U377" s="103"/>
      <c r="V377" s="103"/>
      <c r="W377" s="103"/>
      <c r="X377" s="103"/>
      <c r="Y377" s="103"/>
      <c r="Z377" s="103"/>
      <c r="AA377" s="103"/>
      <c r="AB377" s="103"/>
      <c r="AC377" s="103"/>
      <c r="AD377" s="104"/>
      <c r="AE377" s="104"/>
      <c r="AF377" s="104"/>
      <c r="AG377" s="104"/>
      <c r="AH377" s="104"/>
      <c r="AI377" s="104"/>
      <c r="AJ377" s="104"/>
      <c r="AK377" s="104"/>
      <c r="AL377" s="104"/>
      <c r="AM377" s="104"/>
      <c r="AN377" s="104"/>
      <c r="AO377" s="104"/>
      <c r="AP377" s="104"/>
      <c r="AQ377" s="103"/>
      <c r="AV377" s="103"/>
      <c r="AW377" s="104"/>
      <c r="AX377" s="104"/>
      <c r="AY377" s="104"/>
      <c r="AZ377" s="104"/>
      <c r="BA377" s="104"/>
      <c r="BB377" s="104"/>
      <c r="BC377" s="104"/>
      <c r="BD377" s="104"/>
      <c r="BE377" s="104"/>
      <c r="BF377" s="104"/>
      <c r="BG377" s="104"/>
      <c r="BH377" s="104"/>
      <c r="BI377" s="104"/>
      <c r="BO377" s="103"/>
      <c r="BP377" s="104"/>
      <c r="BQ377" s="104"/>
      <c r="BR377" s="104"/>
      <c r="BS377" s="104"/>
      <c r="BT377" s="104"/>
      <c r="BU377" s="104"/>
      <c r="BV377" s="104"/>
      <c r="BW377" s="104"/>
      <c r="BX377" s="104"/>
      <c r="BY377" s="104"/>
      <c r="BZ377" s="104"/>
      <c r="CA377" s="104"/>
      <c r="CB377" s="104"/>
      <c r="CH377" s="103"/>
      <c r="CI377" s="104"/>
      <c r="CJ377" s="104"/>
      <c r="CK377" s="104"/>
      <c r="CL377" s="104"/>
      <c r="CM377" s="104"/>
      <c r="CN377" s="104"/>
      <c r="CO377" s="104"/>
      <c r="CP377" s="104"/>
      <c r="CQ377" s="104"/>
      <c r="CR377" s="104"/>
      <c r="CS377" s="104"/>
      <c r="CT377" s="104"/>
      <c r="CU377" s="104"/>
      <c r="DA377" s="103"/>
      <c r="DB377" s="104"/>
      <c r="DC377" s="104"/>
      <c r="DD377" s="104"/>
      <c r="DE377" s="104"/>
      <c r="DF377" s="104"/>
      <c r="DG377" s="104"/>
      <c r="DH377" s="104"/>
      <c r="DI377" s="104"/>
      <c r="DJ377" s="104"/>
      <c r="DK377" s="104"/>
      <c r="DL377" s="104"/>
      <c r="DM377" s="104"/>
      <c r="DN377" s="104"/>
    </row>
    <row r="378" spans="1:118" hidden="1" outlineLevel="1">
      <c r="A378" s="370" t="str">
        <f>A377</f>
        <v>[ESO Affiliate or Related Undertaking that do not trade / transact with the ESO 1]</v>
      </c>
      <c r="B378" s="103" t="s">
        <v>647</v>
      </c>
      <c r="C378" s="103"/>
      <c r="D378" s="103"/>
      <c r="E378" s="103"/>
      <c r="F378" s="103"/>
      <c r="G378" s="103"/>
      <c r="H378" s="103"/>
      <c r="I378" s="103"/>
      <c r="J378" s="99" t="s">
        <v>238</v>
      </c>
      <c r="K378" s="359"/>
      <c r="L378" s="360"/>
      <c r="M378" s="360"/>
      <c r="N378" s="360"/>
      <c r="O378" s="360"/>
      <c r="P378" s="103"/>
      <c r="Q378" s="103"/>
      <c r="R378" s="103"/>
      <c r="S378" s="103"/>
      <c r="T378" s="103"/>
      <c r="U378" s="103"/>
      <c r="V378" s="103"/>
      <c r="W378" s="103"/>
      <c r="X378" s="103"/>
      <c r="Y378" s="103"/>
      <c r="Z378" s="103"/>
      <c r="AA378" s="103"/>
      <c r="AB378" s="103"/>
      <c r="AC378" s="103"/>
      <c r="AD378" s="104"/>
      <c r="AE378" s="104"/>
      <c r="AF378" s="104"/>
      <c r="AG378" s="104"/>
      <c r="AH378" s="104"/>
      <c r="AI378" s="104"/>
      <c r="AJ378" s="104"/>
      <c r="AK378" s="104"/>
      <c r="AL378" s="104"/>
      <c r="AM378" s="104"/>
      <c r="AN378" s="104"/>
      <c r="AO378" s="104"/>
      <c r="AP378" s="104"/>
      <c r="AQ378" s="103"/>
      <c r="AV378" s="103"/>
      <c r="AW378" s="104"/>
      <c r="AX378" s="104"/>
      <c r="AY378" s="104"/>
      <c r="AZ378" s="104"/>
      <c r="BA378" s="104"/>
      <c r="BB378" s="104"/>
      <c r="BC378" s="104"/>
      <c r="BD378" s="104"/>
      <c r="BE378" s="104"/>
      <c r="BF378" s="104"/>
      <c r="BG378" s="104"/>
      <c r="BH378" s="104"/>
      <c r="BI378" s="104"/>
      <c r="BO378" s="103"/>
      <c r="BP378" s="104"/>
      <c r="BQ378" s="104"/>
      <c r="BR378" s="104"/>
      <c r="BS378" s="104"/>
      <c r="BT378" s="104"/>
      <c r="BU378" s="104"/>
      <c r="BV378" s="104"/>
      <c r="BW378" s="104"/>
      <c r="BX378" s="104"/>
      <c r="BY378" s="104"/>
      <c r="BZ378" s="104"/>
      <c r="CA378" s="104"/>
      <c r="CB378" s="104"/>
      <c r="CH378" s="103"/>
      <c r="CI378" s="104"/>
      <c r="CJ378" s="104"/>
      <c r="CK378" s="104"/>
      <c r="CL378" s="104"/>
      <c r="CM378" s="104"/>
      <c r="CN378" s="104"/>
      <c r="CO378" s="104"/>
      <c r="CP378" s="104"/>
      <c r="CQ378" s="104"/>
      <c r="CR378" s="104"/>
      <c r="CS378" s="104"/>
      <c r="CT378" s="104"/>
      <c r="CU378" s="104"/>
      <c r="DA378" s="103"/>
      <c r="DB378" s="104"/>
      <c r="DC378" s="104"/>
      <c r="DD378" s="104"/>
      <c r="DE378" s="104"/>
      <c r="DF378" s="104"/>
      <c r="DG378" s="104"/>
      <c r="DH378" s="104"/>
      <c r="DI378" s="104"/>
      <c r="DJ378" s="104"/>
      <c r="DK378" s="104"/>
      <c r="DL378" s="104"/>
      <c r="DM378" s="104"/>
      <c r="DN378" s="104"/>
    </row>
    <row r="379" spans="1:118" hidden="1" outlineLevel="1">
      <c r="A379" s="370" t="str">
        <f>A377</f>
        <v>[ESO Affiliate or Related Undertaking that do not trade / transact with the ESO 1]</v>
      </c>
      <c r="B379" s="103" t="s">
        <v>665</v>
      </c>
      <c r="C379" s="103"/>
      <c r="D379" s="103"/>
      <c r="E379" s="103"/>
      <c r="F379" s="103"/>
      <c r="G379" s="103"/>
      <c r="H379" s="103"/>
      <c r="I379" s="103"/>
      <c r="J379" s="99" t="s">
        <v>226</v>
      </c>
      <c r="K379" s="367">
        <f t="shared" ref="K379:O379" si="153">IFERROR(K378/K377,0)</f>
        <v>0</v>
      </c>
      <c r="L379" s="368">
        <f t="shared" si="153"/>
        <v>0</v>
      </c>
      <c r="M379" s="368">
        <f t="shared" si="153"/>
        <v>0</v>
      </c>
      <c r="N379" s="368">
        <f t="shared" si="153"/>
        <v>0</v>
      </c>
      <c r="O379" s="368">
        <f t="shared" si="153"/>
        <v>0</v>
      </c>
      <c r="P379" s="103"/>
      <c r="Q379" s="103"/>
      <c r="R379" s="103"/>
      <c r="S379" s="103"/>
      <c r="T379" s="103"/>
      <c r="U379" s="103"/>
      <c r="V379" s="103"/>
      <c r="W379" s="103"/>
      <c r="X379" s="103"/>
      <c r="Y379" s="103"/>
      <c r="Z379" s="103"/>
      <c r="AA379" s="103"/>
      <c r="AB379" s="103"/>
      <c r="AC379" s="103"/>
      <c r="AD379" s="104"/>
      <c r="AE379" s="104"/>
      <c r="AF379" s="104"/>
      <c r="AG379" s="104"/>
      <c r="AH379" s="104"/>
      <c r="AI379" s="104"/>
      <c r="AJ379" s="104"/>
      <c r="AK379" s="104"/>
      <c r="AL379" s="104"/>
      <c r="AM379" s="104"/>
      <c r="AN379" s="104"/>
      <c r="AO379" s="104"/>
      <c r="AP379" s="104"/>
      <c r="AQ379" s="103"/>
      <c r="AV379" s="103"/>
      <c r="AW379" s="104"/>
      <c r="AX379" s="104"/>
      <c r="AY379" s="104"/>
      <c r="AZ379" s="104"/>
      <c r="BA379" s="104"/>
      <c r="BB379" s="104"/>
      <c r="BC379" s="104"/>
      <c r="BD379" s="104"/>
      <c r="BE379" s="104"/>
      <c r="BF379" s="104"/>
      <c r="BG379" s="104"/>
      <c r="BH379" s="104"/>
      <c r="BI379" s="104"/>
      <c r="BO379" s="103"/>
      <c r="BP379" s="104"/>
      <c r="BQ379" s="104"/>
      <c r="BR379" s="104"/>
      <c r="BS379" s="104"/>
      <c r="BT379" s="104"/>
      <c r="BU379" s="104"/>
      <c r="BV379" s="104"/>
      <c r="BW379" s="104"/>
      <c r="BX379" s="104"/>
      <c r="BY379" s="104"/>
      <c r="BZ379" s="104"/>
      <c r="CA379" s="104"/>
      <c r="CB379" s="104"/>
      <c r="CH379" s="103"/>
      <c r="CI379" s="104"/>
      <c r="CJ379" s="104"/>
      <c r="CK379" s="104"/>
      <c r="CL379" s="104"/>
      <c r="CM379" s="104"/>
      <c r="CN379" s="104"/>
      <c r="CO379" s="104"/>
      <c r="CP379" s="104"/>
      <c r="CQ379" s="104"/>
      <c r="CR379" s="104"/>
      <c r="CS379" s="104"/>
      <c r="CT379" s="104"/>
      <c r="CU379" s="104"/>
      <c r="DA379" s="103"/>
      <c r="DB379" s="104"/>
      <c r="DC379" s="104"/>
      <c r="DD379" s="104"/>
      <c r="DE379" s="104"/>
      <c r="DF379" s="104"/>
      <c r="DG379" s="104"/>
      <c r="DH379" s="104"/>
      <c r="DI379" s="104"/>
      <c r="DJ379" s="104"/>
      <c r="DK379" s="104"/>
      <c r="DL379" s="104"/>
      <c r="DM379" s="104"/>
      <c r="DN379" s="104"/>
    </row>
    <row r="380" spans="1:118" hidden="1" outlineLevel="1">
      <c r="A380" s="369" t="s">
        <v>676</v>
      </c>
      <c r="B380" s="103" t="s">
        <v>664</v>
      </c>
      <c r="C380" s="103"/>
      <c r="D380" s="103"/>
      <c r="E380" s="103"/>
      <c r="F380" s="103"/>
      <c r="G380" s="103"/>
      <c r="H380" s="103"/>
      <c r="I380" s="103"/>
      <c r="J380" s="99" t="s">
        <v>238</v>
      </c>
      <c r="K380" s="359"/>
      <c r="L380" s="360"/>
      <c r="M380" s="360"/>
      <c r="N380" s="360"/>
      <c r="O380" s="360"/>
      <c r="P380" s="103"/>
      <c r="Q380" s="103"/>
      <c r="R380" s="103"/>
      <c r="S380" s="103"/>
      <c r="T380" s="103"/>
      <c r="U380" s="103"/>
      <c r="V380" s="103"/>
      <c r="W380" s="103"/>
      <c r="X380" s="103"/>
      <c r="Y380" s="103"/>
      <c r="Z380" s="103"/>
      <c r="AA380" s="103"/>
      <c r="AB380" s="103"/>
      <c r="AC380" s="103"/>
      <c r="AD380" s="104"/>
      <c r="AE380" s="104"/>
      <c r="AF380" s="104"/>
      <c r="AG380" s="104"/>
      <c r="AH380" s="104"/>
      <c r="AI380" s="104"/>
      <c r="AJ380" s="104"/>
      <c r="AK380" s="104"/>
      <c r="AL380" s="104"/>
      <c r="AM380" s="104"/>
      <c r="AN380" s="104"/>
      <c r="AO380" s="104"/>
      <c r="AP380" s="104"/>
      <c r="AQ380" s="103"/>
      <c r="AV380" s="103"/>
      <c r="AW380" s="104"/>
      <c r="AX380" s="104"/>
      <c r="AY380" s="104"/>
      <c r="AZ380" s="104"/>
      <c r="BA380" s="104"/>
      <c r="BB380" s="104"/>
      <c r="BC380" s="104"/>
      <c r="BD380" s="104"/>
      <c r="BE380" s="104"/>
      <c r="BF380" s="104"/>
      <c r="BG380" s="104"/>
      <c r="BH380" s="104"/>
      <c r="BI380" s="104"/>
      <c r="BO380" s="103"/>
      <c r="BP380" s="104"/>
      <c r="BQ380" s="104"/>
      <c r="BR380" s="104"/>
      <c r="BS380" s="104"/>
      <c r="BT380" s="104"/>
      <c r="BU380" s="104"/>
      <c r="BV380" s="104"/>
      <c r="BW380" s="104"/>
      <c r="BX380" s="104"/>
      <c r="BY380" s="104"/>
      <c r="BZ380" s="104"/>
      <c r="CA380" s="104"/>
      <c r="CB380" s="104"/>
      <c r="CH380" s="103"/>
      <c r="CI380" s="104"/>
      <c r="CJ380" s="104"/>
      <c r="CK380" s="104"/>
      <c r="CL380" s="104"/>
      <c r="CM380" s="104"/>
      <c r="CN380" s="104"/>
      <c r="CO380" s="104"/>
      <c r="CP380" s="104"/>
      <c r="CQ380" s="104"/>
      <c r="CR380" s="104"/>
      <c r="CS380" s="104"/>
      <c r="CT380" s="104"/>
      <c r="CU380" s="104"/>
      <c r="DA380" s="103"/>
      <c r="DB380" s="104"/>
      <c r="DC380" s="104"/>
      <c r="DD380" s="104"/>
      <c r="DE380" s="104"/>
      <c r="DF380" s="104"/>
      <c r="DG380" s="104"/>
      <c r="DH380" s="104"/>
      <c r="DI380" s="104"/>
      <c r="DJ380" s="104"/>
      <c r="DK380" s="104"/>
      <c r="DL380" s="104"/>
      <c r="DM380" s="104"/>
      <c r="DN380" s="104"/>
    </row>
    <row r="381" spans="1:118" hidden="1" outlineLevel="1">
      <c r="A381" s="370" t="str">
        <f>A380</f>
        <v>[ESO Affiliate or Related Undertaking that do not trade / transact with the ESO 2]</v>
      </c>
      <c r="B381" s="103" t="s">
        <v>647</v>
      </c>
      <c r="C381" s="103"/>
      <c r="D381" s="103"/>
      <c r="E381" s="103"/>
      <c r="F381" s="103"/>
      <c r="G381" s="103"/>
      <c r="H381" s="103"/>
      <c r="I381" s="103"/>
      <c r="J381" s="99" t="s">
        <v>238</v>
      </c>
      <c r="K381" s="359"/>
      <c r="L381" s="360"/>
      <c r="M381" s="360"/>
      <c r="N381" s="360"/>
      <c r="O381" s="360"/>
      <c r="P381" s="103"/>
      <c r="Q381" s="103"/>
      <c r="R381" s="103"/>
      <c r="S381" s="103"/>
      <c r="T381" s="103"/>
      <c r="U381" s="103"/>
      <c r="V381" s="103"/>
      <c r="W381" s="103"/>
      <c r="X381" s="103"/>
      <c r="Y381" s="103"/>
      <c r="Z381" s="103"/>
      <c r="AA381" s="103"/>
      <c r="AB381" s="103"/>
      <c r="AC381" s="103"/>
      <c r="AD381" s="104"/>
      <c r="AE381" s="104"/>
      <c r="AF381" s="104"/>
      <c r="AG381" s="104"/>
      <c r="AH381" s="104"/>
      <c r="AI381" s="104"/>
      <c r="AJ381" s="104"/>
      <c r="AK381" s="104"/>
      <c r="AL381" s="104"/>
      <c r="AM381" s="104"/>
      <c r="AN381" s="104"/>
      <c r="AO381" s="104"/>
      <c r="AP381" s="104"/>
      <c r="AQ381" s="103"/>
      <c r="AV381" s="103"/>
      <c r="AW381" s="104"/>
      <c r="AX381" s="104"/>
      <c r="AY381" s="104"/>
      <c r="AZ381" s="104"/>
      <c r="BA381" s="104"/>
      <c r="BB381" s="104"/>
      <c r="BC381" s="104"/>
      <c r="BD381" s="104"/>
      <c r="BE381" s="104"/>
      <c r="BF381" s="104"/>
      <c r="BG381" s="104"/>
      <c r="BH381" s="104"/>
      <c r="BI381" s="104"/>
      <c r="BO381" s="103"/>
      <c r="BP381" s="104"/>
      <c r="BQ381" s="104"/>
      <c r="BR381" s="104"/>
      <c r="BS381" s="104"/>
      <c r="BT381" s="104"/>
      <c r="BU381" s="104"/>
      <c r="BV381" s="104"/>
      <c r="BW381" s="104"/>
      <c r="BX381" s="104"/>
      <c r="BY381" s="104"/>
      <c r="BZ381" s="104"/>
      <c r="CA381" s="104"/>
      <c r="CB381" s="104"/>
      <c r="CH381" s="103"/>
      <c r="CI381" s="104"/>
      <c r="CJ381" s="104"/>
      <c r="CK381" s="104"/>
      <c r="CL381" s="104"/>
      <c r="CM381" s="104"/>
      <c r="CN381" s="104"/>
      <c r="CO381" s="104"/>
      <c r="CP381" s="104"/>
      <c r="CQ381" s="104"/>
      <c r="CR381" s="104"/>
      <c r="CS381" s="104"/>
      <c r="CT381" s="104"/>
      <c r="CU381" s="104"/>
      <c r="DA381" s="103"/>
      <c r="DB381" s="104"/>
      <c r="DC381" s="104"/>
      <c r="DD381" s="104"/>
      <c r="DE381" s="104"/>
      <c r="DF381" s="104"/>
      <c r="DG381" s="104"/>
      <c r="DH381" s="104"/>
      <c r="DI381" s="104"/>
      <c r="DJ381" s="104"/>
      <c r="DK381" s="104"/>
      <c r="DL381" s="104"/>
      <c r="DM381" s="104"/>
      <c r="DN381" s="104"/>
    </row>
    <row r="382" spans="1:118" hidden="1" outlineLevel="1">
      <c r="A382" s="370" t="str">
        <f>A380</f>
        <v>[ESO Affiliate or Related Undertaking that do not trade / transact with the ESO 2]</v>
      </c>
      <c r="B382" s="103" t="s">
        <v>665</v>
      </c>
      <c r="C382" s="103"/>
      <c r="D382" s="103"/>
      <c r="E382" s="103"/>
      <c r="F382" s="103"/>
      <c r="G382" s="103"/>
      <c r="H382" s="103"/>
      <c r="I382" s="103"/>
      <c r="J382" s="99" t="s">
        <v>226</v>
      </c>
      <c r="K382" s="367">
        <f t="shared" ref="K382:O382" si="154">IFERROR(K381/K380,0)</f>
        <v>0</v>
      </c>
      <c r="L382" s="368">
        <f t="shared" si="154"/>
        <v>0</v>
      </c>
      <c r="M382" s="368">
        <f t="shared" si="154"/>
        <v>0</v>
      </c>
      <c r="N382" s="368">
        <f t="shared" si="154"/>
        <v>0</v>
      </c>
      <c r="O382" s="368">
        <f t="shared" si="154"/>
        <v>0</v>
      </c>
      <c r="P382" s="103"/>
      <c r="Q382" s="103"/>
      <c r="R382" s="103"/>
      <c r="S382" s="103"/>
      <c r="T382" s="103"/>
      <c r="U382" s="103"/>
      <c r="V382" s="103"/>
      <c r="W382" s="103"/>
      <c r="X382" s="103"/>
      <c r="Y382" s="103"/>
      <c r="Z382" s="103"/>
      <c r="AA382" s="103"/>
      <c r="AB382" s="103"/>
      <c r="AC382" s="103"/>
      <c r="AD382" s="104"/>
      <c r="AE382" s="104"/>
      <c r="AF382" s="104"/>
      <c r="AG382" s="104"/>
      <c r="AH382" s="104"/>
      <c r="AI382" s="104"/>
      <c r="AJ382" s="104"/>
      <c r="AK382" s="104"/>
      <c r="AL382" s="104"/>
      <c r="AM382" s="104"/>
      <c r="AN382" s="104"/>
      <c r="AO382" s="104"/>
      <c r="AP382" s="104"/>
      <c r="AQ382" s="103"/>
      <c r="AV382" s="103"/>
      <c r="AW382" s="104"/>
      <c r="AX382" s="104"/>
      <c r="AY382" s="104"/>
      <c r="AZ382" s="104"/>
      <c r="BA382" s="104"/>
      <c r="BB382" s="104"/>
      <c r="BC382" s="104"/>
      <c r="BD382" s="104"/>
      <c r="BE382" s="104"/>
      <c r="BF382" s="104"/>
      <c r="BG382" s="104"/>
      <c r="BH382" s="104"/>
      <c r="BI382" s="104"/>
      <c r="BO382" s="103"/>
      <c r="BP382" s="104"/>
      <c r="BQ382" s="104"/>
      <c r="BR382" s="104"/>
      <c r="BS382" s="104"/>
      <c r="BT382" s="104"/>
      <c r="BU382" s="104"/>
      <c r="BV382" s="104"/>
      <c r="BW382" s="104"/>
      <c r="BX382" s="104"/>
      <c r="BY382" s="104"/>
      <c r="BZ382" s="104"/>
      <c r="CA382" s="104"/>
      <c r="CB382" s="104"/>
      <c r="CH382" s="103"/>
      <c r="CI382" s="104"/>
      <c r="CJ382" s="104"/>
      <c r="CK382" s="104"/>
      <c r="CL382" s="104"/>
      <c r="CM382" s="104"/>
      <c r="CN382" s="104"/>
      <c r="CO382" s="104"/>
      <c r="CP382" s="104"/>
      <c r="CQ382" s="104"/>
      <c r="CR382" s="104"/>
      <c r="CS382" s="104"/>
      <c r="CT382" s="104"/>
      <c r="CU382" s="104"/>
      <c r="DA382" s="103"/>
      <c r="DB382" s="104"/>
      <c r="DC382" s="104"/>
      <c r="DD382" s="104"/>
      <c r="DE382" s="104"/>
      <c r="DF382" s="104"/>
      <c r="DG382" s="104"/>
      <c r="DH382" s="104"/>
      <c r="DI382" s="104"/>
      <c r="DJ382" s="104"/>
      <c r="DK382" s="104"/>
      <c r="DL382" s="104"/>
      <c r="DM382" s="104"/>
      <c r="DN382" s="104"/>
    </row>
    <row r="383" spans="1:118" hidden="1" outlineLevel="1">
      <c r="A383" s="369" t="s">
        <v>677</v>
      </c>
      <c r="B383" s="103" t="s">
        <v>664</v>
      </c>
      <c r="C383" s="103"/>
      <c r="D383" s="103"/>
      <c r="E383" s="103"/>
      <c r="F383" s="103"/>
      <c r="G383" s="103"/>
      <c r="H383" s="103"/>
      <c r="I383" s="103"/>
      <c r="J383" s="99" t="s">
        <v>238</v>
      </c>
      <c r="K383" s="359"/>
      <c r="L383" s="360"/>
      <c r="M383" s="360"/>
      <c r="N383" s="360"/>
      <c r="O383" s="360"/>
      <c r="P383" s="103"/>
      <c r="Q383" s="103"/>
      <c r="R383" s="103"/>
      <c r="S383" s="103"/>
      <c r="T383" s="103"/>
      <c r="U383" s="103"/>
      <c r="V383" s="103"/>
      <c r="W383" s="103"/>
      <c r="X383" s="103"/>
      <c r="Y383" s="103"/>
      <c r="Z383" s="103"/>
      <c r="AA383" s="103"/>
      <c r="AB383" s="103"/>
      <c r="AC383" s="103"/>
      <c r="AD383" s="104"/>
      <c r="AE383" s="104"/>
      <c r="AF383" s="104"/>
      <c r="AG383" s="104"/>
      <c r="AH383" s="104"/>
      <c r="AI383" s="104"/>
      <c r="AJ383" s="104"/>
      <c r="AK383" s="104"/>
      <c r="AL383" s="104"/>
      <c r="AM383" s="104"/>
      <c r="AN383" s="104"/>
      <c r="AO383" s="104"/>
      <c r="AP383" s="104"/>
      <c r="AQ383" s="103"/>
      <c r="AV383" s="103"/>
      <c r="AW383" s="104"/>
      <c r="AX383" s="104"/>
      <c r="AY383" s="104"/>
      <c r="AZ383" s="104"/>
      <c r="BA383" s="104"/>
      <c r="BB383" s="104"/>
      <c r="BC383" s="104"/>
      <c r="BD383" s="104"/>
      <c r="BE383" s="104"/>
      <c r="BF383" s="104"/>
      <c r="BG383" s="104"/>
      <c r="BH383" s="104"/>
      <c r="BI383" s="104"/>
      <c r="BO383" s="103"/>
      <c r="BP383" s="104"/>
      <c r="BQ383" s="104"/>
      <c r="BR383" s="104"/>
      <c r="BS383" s="104"/>
      <c r="BT383" s="104"/>
      <c r="BU383" s="104"/>
      <c r="BV383" s="104"/>
      <c r="BW383" s="104"/>
      <c r="BX383" s="104"/>
      <c r="BY383" s="104"/>
      <c r="BZ383" s="104"/>
      <c r="CA383" s="104"/>
      <c r="CB383" s="104"/>
      <c r="CH383" s="103"/>
      <c r="CI383" s="104"/>
      <c r="CJ383" s="104"/>
      <c r="CK383" s="104"/>
      <c r="CL383" s="104"/>
      <c r="CM383" s="104"/>
      <c r="CN383" s="104"/>
      <c r="CO383" s="104"/>
      <c r="CP383" s="104"/>
      <c r="CQ383" s="104"/>
      <c r="CR383" s="104"/>
      <c r="CS383" s="104"/>
      <c r="CT383" s="104"/>
      <c r="CU383" s="104"/>
      <c r="DA383" s="103"/>
      <c r="DB383" s="104"/>
      <c r="DC383" s="104"/>
      <c r="DD383" s="104"/>
      <c r="DE383" s="104"/>
      <c r="DF383" s="104"/>
      <c r="DG383" s="104"/>
      <c r="DH383" s="104"/>
      <c r="DI383" s="104"/>
      <c r="DJ383" s="104"/>
      <c r="DK383" s="104"/>
      <c r="DL383" s="104"/>
      <c r="DM383" s="104"/>
      <c r="DN383" s="104"/>
    </row>
    <row r="384" spans="1:118" hidden="1" outlineLevel="1">
      <c r="A384" s="370" t="str">
        <f>A383</f>
        <v>[ESO Affiliate or Related Undertaking that do not trade / transact with the ESO 3]</v>
      </c>
      <c r="B384" s="103" t="s">
        <v>647</v>
      </c>
      <c r="C384" s="103"/>
      <c r="D384" s="103"/>
      <c r="E384" s="103"/>
      <c r="F384" s="103"/>
      <c r="G384" s="103"/>
      <c r="H384" s="103"/>
      <c r="I384" s="103"/>
      <c r="J384" s="99" t="s">
        <v>238</v>
      </c>
      <c r="K384" s="359"/>
      <c r="L384" s="360"/>
      <c r="M384" s="360"/>
      <c r="N384" s="360"/>
      <c r="O384" s="360"/>
      <c r="P384" s="103"/>
      <c r="Q384" s="103"/>
      <c r="R384" s="103"/>
      <c r="S384" s="103"/>
      <c r="T384" s="103"/>
      <c r="U384" s="103"/>
      <c r="V384" s="103"/>
      <c r="W384" s="103"/>
      <c r="X384" s="103"/>
      <c r="Y384" s="103"/>
      <c r="Z384" s="103"/>
      <c r="AA384" s="103"/>
      <c r="AB384" s="103"/>
      <c r="AC384" s="103"/>
      <c r="AD384" s="104"/>
      <c r="AE384" s="104"/>
      <c r="AF384" s="104"/>
      <c r="AG384" s="104"/>
      <c r="AH384" s="104"/>
      <c r="AI384" s="104"/>
      <c r="AJ384" s="104"/>
      <c r="AK384" s="104"/>
      <c r="AL384" s="104"/>
      <c r="AM384" s="104"/>
      <c r="AN384" s="104"/>
      <c r="AO384" s="104"/>
      <c r="AP384" s="104"/>
      <c r="AQ384" s="103"/>
      <c r="AV384" s="103"/>
      <c r="AW384" s="104"/>
      <c r="AX384" s="104"/>
      <c r="AY384" s="104"/>
      <c r="AZ384" s="104"/>
      <c r="BA384" s="104"/>
      <c r="BB384" s="104"/>
      <c r="BC384" s="104"/>
      <c r="BD384" s="104"/>
      <c r="BE384" s="104"/>
      <c r="BF384" s="104"/>
      <c r="BG384" s="104"/>
      <c r="BH384" s="104"/>
      <c r="BI384" s="104"/>
      <c r="BO384" s="103"/>
      <c r="BP384" s="104"/>
      <c r="BQ384" s="104"/>
      <c r="BR384" s="104"/>
      <c r="BS384" s="104"/>
      <c r="BT384" s="104"/>
      <c r="BU384" s="104"/>
      <c r="BV384" s="104"/>
      <c r="BW384" s="104"/>
      <c r="BX384" s="104"/>
      <c r="BY384" s="104"/>
      <c r="BZ384" s="104"/>
      <c r="CA384" s="104"/>
      <c r="CB384" s="104"/>
      <c r="CH384" s="103"/>
      <c r="CI384" s="104"/>
      <c r="CJ384" s="104"/>
      <c r="CK384" s="104"/>
      <c r="CL384" s="104"/>
      <c r="CM384" s="104"/>
      <c r="CN384" s="104"/>
      <c r="CO384" s="104"/>
      <c r="CP384" s="104"/>
      <c r="CQ384" s="104"/>
      <c r="CR384" s="104"/>
      <c r="CS384" s="104"/>
      <c r="CT384" s="104"/>
      <c r="CU384" s="104"/>
      <c r="DA384" s="103"/>
      <c r="DB384" s="104"/>
      <c r="DC384" s="104"/>
      <c r="DD384" s="104"/>
      <c r="DE384" s="104"/>
      <c r="DF384" s="104"/>
      <c r="DG384" s="104"/>
      <c r="DH384" s="104"/>
      <c r="DI384" s="104"/>
      <c r="DJ384" s="104"/>
      <c r="DK384" s="104"/>
      <c r="DL384" s="104"/>
      <c r="DM384" s="104"/>
      <c r="DN384" s="104"/>
    </row>
    <row r="385" spans="1:118" hidden="1" outlineLevel="1">
      <c r="A385" s="370" t="str">
        <f>A383</f>
        <v>[ESO Affiliate or Related Undertaking that do not trade / transact with the ESO 3]</v>
      </c>
      <c r="B385" s="103" t="s">
        <v>665</v>
      </c>
      <c r="C385" s="103"/>
      <c r="D385" s="103"/>
      <c r="E385" s="103"/>
      <c r="F385" s="103"/>
      <c r="G385" s="103"/>
      <c r="H385" s="103"/>
      <c r="I385" s="103"/>
      <c r="J385" s="99" t="s">
        <v>226</v>
      </c>
      <c r="K385" s="367">
        <f t="shared" ref="K385:O385" si="155">IFERROR(K384/K383,0)</f>
        <v>0</v>
      </c>
      <c r="L385" s="368">
        <f t="shared" si="155"/>
        <v>0</v>
      </c>
      <c r="M385" s="368">
        <f t="shared" si="155"/>
        <v>0</v>
      </c>
      <c r="N385" s="368">
        <f t="shared" si="155"/>
        <v>0</v>
      </c>
      <c r="O385" s="368">
        <f t="shared" si="155"/>
        <v>0</v>
      </c>
      <c r="P385" s="103"/>
      <c r="Q385" s="103"/>
      <c r="R385" s="103"/>
      <c r="S385" s="103"/>
      <c r="T385" s="103"/>
      <c r="U385" s="103"/>
      <c r="V385" s="103"/>
      <c r="W385" s="103"/>
      <c r="X385" s="103"/>
      <c r="Y385" s="103"/>
      <c r="Z385" s="103"/>
      <c r="AA385" s="103"/>
      <c r="AB385" s="103"/>
      <c r="AC385" s="103"/>
      <c r="AD385" s="104"/>
      <c r="AE385" s="104"/>
      <c r="AF385" s="104"/>
      <c r="AG385" s="104"/>
      <c r="AH385" s="104"/>
      <c r="AI385" s="104"/>
      <c r="AJ385" s="104"/>
      <c r="AK385" s="104"/>
      <c r="AL385" s="104"/>
      <c r="AM385" s="104"/>
      <c r="AN385" s="104"/>
      <c r="AO385" s="104"/>
      <c r="AP385" s="104"/>
      <c r="AQ385" s="103"/>
      <c r="AV385" s="103"/>
      <c r="AW385" s="104"/>
      <c r="AX385" s="104"/>
      <c r="AY385" s="104"/>
      <c r="AZ385" s="104"/>
      <c r="BA385" s="104"/>
      <c r="BB385" s="104"/>
      <c r="BC385" s="104"/>
      <c r="BD385" s="104"/>
      <c r="BE385" s="104"/>
      <c r="BF385" s="104"/>
      <c r="BG385" s="104"/>
      <c r="BH385" s="104"/>
      <c r="BI385" s="104"/>
      <c r="BO385" s="103"/>
      <c r="BP385" s="104"/>
      <c r="BQ385" s="104"/>
      <c r="BR385" s="104"/>
      <c r="BS385" s="104"/>
      <c r="BT385" s="104"/>
      <c r="BU385" s="104"/>
      <c r="BV385" s="104"/>
      <c r="BW385" s="104"/>
      <c r="BX385" s="104"/>
      <c r="BY385" s="104"/>
      <c r="BZ385" s="104"/>
      <c r="CA385" s="104"/>
      <c r="CB385" s="104"/>
      <c r="CH385" s="103"/>
      <c r="CI385" s="104"/>
      <c r="CJ385" s="104"/>
      <c r="CK385" s="104"/>
      <c r="CL385" s="104"/>
      <c r="CM385" s="104"/>
      <c r="CN385" s="104"/>
      <c r="CO385" s="104"/>
      <c r="CP385" s="104"/>
      <c r="CQ385" s="104"/>
      <c r="CR385" s="104"/>
      <c r="CS385" s="104"/>
      <c r="CT385" s="104"/>
      <c r="CU385" s="104"/>
      <c r="DA385" s="103"/>
      <c r="DB385" s="104"/>
      <c r="DC385" s="104"/>
      <c r="DD385" s="104"/>
      <c r="DE385" s="104"/>
      <c r="DF385" s="104"/>
      <c r="DG385" s="104"/>
      <c r="DH385" s="104"/>
      <c r="DI385" s="104"/>
      <c r="DJ385" s="104"/>
      <c r="DK385" s="104"/>
      <c r="DL385" s="104"/>
      <c r="DM385" s="104"/>
      <c r="DN385" s="104"/>
    </row>
    <row r="386" spans="1:118" hidden="1" outlineLevel="1">
      <c r="A386" s="369" t="s">
        <v>670</v>
      </c>
      <c r="B386" s="103" t="s">
        <v>664</v>
      </c>
      <c r="C386" s="103"/>
      <c r="D386" s="103"/>
      <c r="E386" s="103"/>
      <c r="F386" s="103"/>
      <c r="G386" s="103"/>
      <c r="H386" s="103"/>
      <c r="I386" s="103"/>
      <c r="J386" s="99" t="s">
        <v>238</v>
      </c>
      <c r="K386" s="359"/>
      <c r="L386" s="360"/>
      <c r="M386" s="360"/>
      <c r="N386" s="360"/>
      <c r="O386" s="360"/>
      <c r="P386" s="103"/>
      <c r="Q386" s="103"/>
      <c r="R386" s="103"/>
      <c r="S386" s="103"/>
      <c r="T386" s="103"/>
      <c r="U386" s="103"/>
      <c r="V386" s="103"/>
      <c r="W386" s="103"/>
      <c r="X386" s="103"/>
      <c r="Y386" s="103"/>
      <c r="Z386" s="103"/>
      <c r="AA386" s="103"/>
      <c r="AB386" s="103"/>
      <c r="AC386" s="103"/>
      <c r="AD386" s="104"/>
      <c r="AE386" s="104"/>
      <c r="AF386" s="104"/>
      <c r="AG386" s="104"/>
      <c r="AH386" s="104"/>
      <c r="AI386" s="104"/>
      <c r="AJ386" s="104"/>
      <c r="AK386" s="104"/>
      <c r="AL386" s="104"/>
      <c r="AM386" s="104"/>
      <c r="AN386" s="104"/>
      <c r="AO386" s="104"/>
      <c r="AP386" s="104"/>
      <c r="AQ386" s="103"/>
      <c r="AV386" s="103"/>
      <c r="AW386" s="104"/>
      <c r="AX386" s="104"/>
      <c r="AY386" s="104"/>
      <c r="AZ386" s="104"/>
      <c r="BA386" s="104"/>
      <c r="BB386" s="104"/>
      <c r="BC386" s="104"/>
      <c r="BD386" s="104"/>
      <c r="BE386" s="104"/>
      <c r="BF386" s="104"/>
      <c r="BG386" s="104"/>
      <c r="BH386" s="104"/>
      <c r="BI386" s="104"/>
      <c r="BO386" s="103"/>
      <c r="BP386" s="104"/>
      <c r="BQ386" s="104"/>
      <c r="BR386" s="104"/>
      <c r="BS386" s="104"/>
      <c r="BT386" s="104"/>
      <c r="BU386" s="104"/>
      <c r="BV386" s="104"/>
      <c r="BW386" s="104"/>
      <c r="BX386" s="104"/>
      <c r="BY386" s="104"/>
      <c r="BZ386" s="104"/>
      <c r="CA386" s="104"/>
      <c r="CB386" s="104"/>
      <c r="CH386" s="103"/>
      <c r="CI386" s="104"/>
      <c r="CJ386" s="104"/>
      <c r="CK386" s="104"/>
      <c r="CL386" s="104"/>
      <c r="CM386" s="104"/>
      <c r="CN386" s="104"/>
      <c r="CO386" s="104"/>
      <c r="CP386" s="104"/>
      <c r="CQ386" s="104"/>
      <c r="CR386" s="104"/>
      <c r="CS386" s="104"/>
      <c r="CT386" s="104"/>
      <c r="CU386" s="104"/>
      <c r="DA386" s="103"/>
      <c r="DB386" s="104"/>
      <c r="DC386" s="104"/>
      <c r="DD386" s="104"/>
      <c r="DE386" s="104"/>
      <c r="DF386" s="104"/>
      <c r="DG386" s="104"/>
      <c r="DH386" s="104"/>
      <c r="DI386" s="104"/>
      <c r="DJ386" s="104"/>
      <c r="DK386" s="104"/>
      <c r="DL386" s="104"/>
      <c r="DM386" s="104"/>
      <c r="DN386" s="104"/>
    </row>
    <row r="387" spans="1:118" hidden="1" outlineLevel="1">
      <c r="A387" s="370" t="str">
        <f>A386</f>
        <v>[ESO Affiliate or Related Undertaking that do not trade / transact with the ESO 4]</v>
      </c>
      <c r="B387" s="103" t="s">
        <v>647</v>
      </c>
      <c r="C387" s="103"/>
      <c r="D387" s="103"/>
      <c r="E387" s="103"/>
      <c r="F387" s="103"/>
      <c r="G387" s="103"/>
      <c r="H387" s="103"/>
      <c r="I387" s="103"/>
      <c r="J387" s="99" t="s">
        <v>238</v>
      </c>
      <c r="K387" s="359"/>
      <c r="L387" s="360"/>
      <c r="M387" s="360"/>
      <c r="N387" s="360"/>
      <c r="O387" s="360"/>
      <c r="P387" s="103"/>
      <c r="Q387" s="103"/>
      <c r="R387" s="103"/>
      <c r="S387" s="103"/>
      <c r="T387" s="103"/>
      <c r="U387" s="103"/>
      <c r="V387" s="103"/>
      <c r="W387" s="103"/>
      <c r="X387" s="103"/>
      <c r="Y387" s="103"/>
      <c r="Z387" s="103"/>
      <c r="AA387" s="103"/>
      <c r="AB387" s="103"/>
      <c r="AC387" s="103"/>
      <c r="AD387" s="104"/>
      <c r="AE387" s="104"/>
      <c r="AF387" s="104"/>
      <c r="AG387" s="104"/>
      <c r="AH387" s="104"/>
      <c r="AI387" s="104"/>
      <c r="AJ387" s="104"/>
      <c r="AK387" s="104"/>
      <c r="AL387" s="104"/>
      <c r="AM387" s="104"/>
      <c r="AN387" s="104"/>
      <c r="AO387" s="104"/>
      <c r="AP387" s="104"/>
      <c r="AQ387" s="103"/>
      <c r="AV387" s="103"/>
      <c r="AW387" s="104"/>
      <c r="AX387" s="104"/>
      <c r="AY387" s="104"/>
      <c r="AZ387" s="104"/>
      <c r="BA387" s="104"/>
      <c r="BB387" s="104"/>
      <c r="BC387" s="104"/>
      <c r="BD387" s="104"/>
      <c r="BE387" s="104"/>
      <c r="BF387" s="104"/>
      <c r="BG387" s="104"/>
      <c r="BH387" s="104"/>
      <c r="BI387" s="104"/>
      <c r="BO387" s="103"/>
      <c r="BP387" s="104"/>
      <c r="BQ387" s="104"/>
      <c r="BR387" s="104"/>
      <c r="BS387" s="104"/>
      <c r="BT387" s="104"/>
      <c r="BU387" s="104"/>
      <c r="BV387" s="104"/>
      <c r="BW387" s="104"/>
      <c r="BX387" s="104"/>
      <c r="BY387" s="104"/>
      <c r="BZ387" s="104"/>
      <c r="CA387" s="104"/>
      <c r="CB387" s="104"/>
      <c r="CH387" s="103"/>
      <c r="CI387" s="104"/>
      <c r="CJ387" s="104"/>
      <c r="CK387" s="104"/>
      <c r="CL387" s="104"/>
      <c r="CM387" s="104"/>
      <c r="CN387" s="104"/>
      <c r="CO387" s="104"/>
      <c r="CP387" s="104"/>
      <c r="CQ387" s="104"/>
      <c r="CR387" s="104"/>
      <c r="CS387" s="104"/>
      <c r="CT387" s="104"/>
      <c r="CU387" s="104"/>
      <c r="DA387" s="103"/>
      <c r="DB387" s="104"/>
      <c r="DC387" s="104"/>
      <c r="DD387" s="104"/>
      <c r="DE387" s="104"/>
      <c r="DF387" s="104"/>
      <c r="DG387" s="104"/>
      <c r="DH387" s="104"/>
      <c r="DI387" s="104"/>
      <c r="DJ387" s="104"/>
      <c r="DK387" s="104"/>
      <c r="DL387" s="104"/>
      <c r="DM387" s="104"/>
      <c r="DN387" s="104"/>
    </row>
    <row r="388" spans="1:118" hidden="1" outlineLevel="1">
      <c r="A388" s="370" t="str">
        <f>A386</f>
        <v>[ESO Affiliate or Related Undertaking that do not trade / transact with the ESO 4]</v>
      </c>
      <c r="B388" s="103" t="s">
        <v>665</v>
      </c>
      <c r="C388" s="103"/>
      <c r="D388" s="103"/>
      <c r="E388" s="103"/>
      <c r="F388" s="103"/>
      <c r="G388" s="103"/>
      <c r="H388" s="103"/>
      <c r="I388" s="103"/>
      <c r="J388" s="99" t="s">
        <v>226</v>
      </c>
      <c r="K388" s="367">
        <f t="shared" ref="K388:O388" si="156">IFERROR(K387/K386,0)</f>
        <v>0</v>
      </c>
      <c r="L388" s="368">
        <f t="shared" si="156"/>
        <v>0</v>
      </c>
      <c r="M388" s="368">
        <f t="shared" si="156"/>
        <v>0</v>
      </c>
      <c r="N388" s="368">
        <f t="shared" si="156"/>
        <v>0</v>
      </c>
      <c r="O388" s="368">
        <f t="shared" si="156"/>
        <v>0</v>
      </c>
      <c r="P388" s="103"/>
      <c r="Q388" s="103"/>
      <c r="R388" s="103"/>
      <c r="S388" s="103"/>
      <c r="T388" s="103"/>
      <c r="U388" s="103"/>
      <c r="V388" s="103"/>
      <c r="W388" s="103"/>
      <c r="X388" s="103"/>
      <c r="Y388" s="103"/>
      <c r="Z388" s="103"/>
      <c r="AA388" s="103"/>
      <c r="AB388" s="103"/>
      <c r="AC388" s="103"/>
      <c r="AD388" s="104"/>
      <c r="AE388" s="104"/>
      <c r="AF388" s="104"/>
      <c r="AG388" s="104"/>
      <c r="AH388" s="104"/>
      <c r="AI388" s="104"/>
      <c r="AJ388" s="104"/>
      <c r="AK388" s="104"/>
      <c r="AL388" s="104"/>
      <c r="AM388" s="104"/>
      <c r="AN388" s="104"/>
      <c r="AO388" s="104"/>
      <c r="AP388" s="104"/>
      <c r="AQ388" s="103"/>
      <c r="AV388" s="103"/>
      <c r="AW388" s="104"/>
      <c r="AX388" s="104"/>
      <c r="AY388" s="104"/>
      <c r="AZ388" s="104"/>
      <c r="BA388" s="104"/>
      <c r="BB388" s="104"/>
      <c r="BC388" s="104"/>
      <c r="BD388" s="104"/>
      <c r="BE388" s="104"/>
      <c r="BF388" s="104"/>
      <c r="BG388" s="104"/>
      <c r="BH388" s="104"/>
      <c r="BI388" s="104"/>
      <c r="BO388" s="103"/>
      <c r="BP388" s="104"/>
      <c r="BQ388" s="104"/>
      <c r="BR388" s="104"/>
      <c r="BS388" s="104"/>
      <c r="BT388" s="104"/>
      <c r="BU388" s="104"/>
      <c r="BV388" s="104"/>
      <c r="BW388" s="104"/>
      <c r="BX388" s="104"/>
      <c r="BY388" s="104"/>
      <c r="BZ388" s="104"/>
      <c r="CA388" s="104"/>
      <c r="CB388" s="104"/>
      <c r="CH388" s="103"/>
      <c r="CI388" s="104"/>
      <c r="CJ388" s="104"/>
      <c r="CK388" s="104"/>
      <c r="CL388" s="104"/>
      <c r="CM388" s="104"/>
      <c r="CN388" s="104"/>
      <c r="CO388" s="104"/>
      <c r="CP388" s="104"/>
      <c r="CQ388" s="104"/>
      <c r="CR388" s="104"/>
      <c r="CS388" s="104"/>
      <c r="CT388" s="104"/>
      <c r="CU388" s="104"/>
      <c r="DA388" s="103"/>
      <c r="DB388" s="104"/>
      <c r="DC388" s="104"/>
      <c r="DD388" s="104"/>
      <c r="DE388" s="104"/>
      <c r="DF388" s="104"/>
      <c r="DG388" s="104"/>
      <c r="DH388" s="104"/>
      <c r="DI388" s="104"/>
      <c r="DJ388" s="104"/>
      <c r="DK388" s="104"/>
      <c r="DL388" s="104"/>
      <c r="DM388" s="104"/>
      <c r="DN388" s="104"/>
    </row>
    <row r="389" spans="1:118" hidden="1" outlineLevel="1">
      <c r="A389" s="369" t="s">
        <v>671</v>
      </c>
      <c r="B389" s="103" t="s">
        <v>664</v>
      </c>
      <c r="C389" s="103"/>
      <c r="D389" s="103"/>
      <c r="E389" s="103"/>
      <c r="F389" s="103"/>
      <c r="G389" s="103"/>
      <c r="H389" s="103"/>
      <c r="I389" s="103"/>
      <c r="J389" s="99" t="s">
        <v>238</v>
      </c>
      <c r="K389" s="359"/>
      <c r="L389" s="360"/>
      <c r="M389" s="360"/>
      <c r="N389" s="360"/>
      <c r="O389" s="360"/>
      <c r="P389" s="103"/>
      <c r="Q389" s="103"/>
      <c r="R389" s="103"/>
      <c r="S389" s="103"/>
      <c r="T389" s="103"/>
      <c r="U389" s="103"/>
      <c r="V389" s="103"/>
      <c r="W389" s="103"/>
      <c r="X389" s="103"/>
      <c r="Y389" s="103"/>
      <c r="Z389" s="103"/>
      <c r="AA389" s="103"/>
      <c r="AB389" s="103"/>
      <c r="AC389" s="103"/>
      <c r="AD389" s="104"/>
      <c r="AE389" s="104"/>
      <c r="AF389" s="104"/>
      <c r="AG389" s="104"/>
      <c r="AH389" s="104"/>
      <c r="AI389" s="104"/>
      <c r="AJ389" s="104"/>
      <c r="AK389" s="104"/>
      <c r="AL389" s="104"/>
      <c r="AM389" s="104"/>
      <c r="AN389" s="104"/>
      <c r="AO389" s="104"/>
      <c r="AP389" s="104"/>
      <c r="AQ389" s="103"/>
      <c r="AV389" s="103"/>
      <c r="AW389" s="104"/>
      <c r="AX389" s="104"/>
      <c r="AY389" s="104"/>
      <c r="AZ389" s="104"/>
      <c r="BA389" s="104"/>
      <c r="BB389" s="104"/>
      <c r="BC389" s="104"/>
      <c r="BD389" s="104"/>
      <c r="BE389" s="104"/>
      <c r="BF389" s="104"/>
      <c r="BG389" s="104"/>
      <c r="BH389" s="104"/>
      <c r="BI389" s="104"/>
      <c r="BO389" s="103"/>
      <c r="BP389" s="104"/>
      <c r="BQ389" s="104"/>
      <c r="BR389" s="104"/>
      <c r="BS389" s="104"/>
      <c r="BT389" s="104"/>
      <c r="BU389" s="104"/>
      <c r="BV389" s="104"/>
      <c r="BW389" s="104"/>
      <c r="BX389" s="104"/>
      <c r="BY389" s="104"/>
      <c r="BZ389" s="104"/>
      <c r="CA389" s="104"/>
      <c r="CB389" s="104"/>
      <c r="CH389" s="103"/>
      <c r="CI389" s="104"/>
      <c r="CJ389" s="104"/>
      <c r="CK389" s="104"/>
      <c r="CL389" s="104"/>
      <c r="CM389" s="104"/>
      <c r="CN389" s="104"/>
      <c r="CO389" s="104"/>
      <c r="CP389" s="104"/>
      <c r="CQ389" s="104"/>
      <c r="CR389" s="104"/>
      <c r="CS389" s="104"/>
      <c r="CT389" s="104"/>
      <c r="CU389" s="104"/>
      <c r="DA389" s="103"/>
      <c r="DB389" s="104"/>
      <c r="DC389" s="104"/>
      <c r="DD389" s="104"/>
      <c r="DE389" s="104"/>
      <c r="DF389" s="104"/>
      <c r="DG389" s="104"/>
      <c r="DH389" s="104"/>
      <c r="DI389" s="104"/>
      <c r="DJ389" s="104"/>
      <c r="DK389" s="104"/>
      <c r="DL389" s="104"/>
      <c r="DM389" s="104"/>
      <c r="DN389" s="104"/>
    </row>
    <row r="390" spans="1:118" hidden="1" outlineLevel="1">
      <c r="A390" s="370" t="str">
        <f>A389</f>
        <v>[ESO Affiliate or Related Undertaking that do not trade / transact with the ESO 5]</v>
      </c>
      <c r="B390" s="103" t="s">
        <v>647</v>
      </c>
      <c r="C390" s="103"/>
      <c r="D390" s="103"/>
      <c r="E390" s="103"/>
      <c r="F390" s="103"/>
      <c r="G390" s="103"/>
      <c r="H390" s="103"/>
      <c r="I390" s="103"/>
      <c r="J390" s="99" t="s">
        <v>238</v>
      </c>
      <c r="K390" s="359"/>
      <c r="L390" s="360"/>
      <c r="M390" s="360"/>
      <c r="N390" s="360"/>
      <c r="O390" s="360"/>
      <c r="P390" s="103"/>
      <c r="Q390" s="103"/>
      <c r="R390" s="103"/>
      <c r="S390" s="103"/>
      <c r="T390" s="103"/>
      <c r="U390" s="103"/>
      <c r="V390" s="103"/>
      <c r="W390" s="103"/>
      <c r="X390" s="103"/>
      <c r="Y390" s="103"/>
      <c r="Z390" s="103"/>
      <c r="AA390" s="103"/>
      <c r="AB390" s="103"/>
      <c r="AC390" s="103"/>
      <c r="AD390" s="104"/>
      <c r="AE390" s="104"/>
      <c r="AF390" s="104"/>
      <c r="AG390" s="104"/>
      <c r="AH390" s="104"/>
      <c r="AI390" s="104"/>
      <c r="AJ390" s="104"/>
      <c r="AK390" s="104"/>
      <c r="AL390" s="104"/>
      <c r="AM390" s="104"/>
      <c r="AN390" s="104"/>
      <c r="AO390" s="104"/>
      <c r="AP390" s="104"/>
      <c r="AQ390" s="103"/>
      <c r="AV390" s="103"/>
      <c r="AW390" s="104"/>
      <c r="AX390" s="104"/>
      <c r="AY390" s="104"/>
      <c r="AZ390" s="104"/>
      <c r="BA390" s="104"/>
      <c r="BB390" s="104"/>
      <c r="BC390" s="104"/>
      <c r="BD390" s="104"/>
      <c r="BE390" s="104"/>
      <c r="BF390" s="104"/>
      <c r="BG390" s="104"/>
      <c r="BH390" s="104"/>
      <c r="BI390" s="104"/>
      <c r="BO390" s="103"/>
      <c r="BP390" s="104"/>
      <c r="BQ390" s="104"/>
      <c r="BR390" s="104"/>
      <c r="BS390" s="104"/>
      <c r="BT390" s="104"/>
      <c r="BU390" s="104"/>
      <c r="BV390" s="104"/>
      <c r="BW390" s="104"/>
      <c r="BX390" s="104"/>
      <c r="BY390" s="104"/>
      <c r="BZ390" s="104"/>
      <c r="CA390" s="104"/>
      <c r="CB390" s="104"/>
      <c r="CH390" s="103"/>
      <c r="CI390" s="104"/>
      <c r="CJ390" s="104"/>
      <c r="CK390" s="104"/>
      <c r="CL390" s="104"/>
      <c r="CM390" s="104"/>
      <c r="CN390" s="104"/>
      <c r="CO390" s="104"/>
      <c r="CP390" s="104"/>
      <c r="CQ390" s="104"/>
      <c r="CR390" s="104"/>
      <c r="CS390" s="104"/>
      <c r="CT390" s="104"/>
      <c r="CU390" s="104"/>
      <c r="DA390" s="103"/>
      <c r="DB390" s="104"/>
      <c r="DC390" s="104"/>
      <c r="DD390" s="104"/>
      <c r="DE390" s="104"/>
      <c r="DF390" s="104"/>
      <c r="DG390" s="104"/>
      <c r="DH390" s="104"/>
      <c r="DI390" s="104"/>
      <c r="DJ390" s="104"/>
      <c r="DK390" s="104"/>
      <c r="DL390" s="104"/>
      <c r="DM390" s="104"/>
      <c r="DN390" s="104"/>
    </row>
    <row r="391" spans="1:118" hidden="1" outlineLevel="1">
      <c r="A391" s="370" t="str">
        <f>A389</f>
        <v>[ESO Affiliate or Related Undertaking that do not trade / transact with the ESO 5]</v>
      </c>
      <c r="B391" s="103" t="s">
        <v>665</v>
      </c>
      <c r="C391" s="103"/>
      <c r="D391" s="103"/>
      <c r="E391" s="103"/>
      <c r="F391" s="103"/>
      <c r="G391" s="103"/>
      <c r="H391" s="103"/>
      <c r="I391" s="103"/>
      <c r="J391" s="99" t="s">
        <v>226</v>
      </c>
      <c r="K391" s="367">
        <f t="shared" ref="K391:O391" si="157">IFERROR(K390/K389,0)</f>
        <v>0</v>
      </c>
      <c r="L391" s="368">
        <f t="shared" si="157"/>
        <v>0</v>
      </c>
      <c r="M391" s="368">
        <f t="shared" si="157"/>
        <v>0</v>
      </c>
      <c r="N391" s="368">
        <f t="shared" si="157"/>
        <v>0</v>
      </c>
      <c r="O391" s="368">
        <f t="shared" si="157"/>
        <v>0</v>
      </c>
      <c r="P391" s="103"/>
      <c r="Q391" s="103"/>
      <c r="R391" s="103"/>
      <c r="S391" s="103"/>
      <c r="T391" s="103"/>
      <c r="U391" s="103"/>
      <c r="V391" s="103"/>
      <c r="W391" s="103"/>
      <c r="X391" s="103"/>
      <c r="Y391" s="103"/>
      <c r="Z391" s="103"/>
      <c r="AA391" s="103"/>
      <c r="AB391" s="103"/>
      <c r="AC391" s="103"/>
      <c r="AD391" s="104"/>
      <c r="AE391" s="104"/>
      <c r="AF391" s="104"/>
      <c r="AG391" s="104"/>
      <c r="AH391" s="104"/>
      <c r="AI391" s="104"/>
      <c r="AJ391" s="104"/>
      <c r="AK391" s="104"/>
      <c r="AL391" s="104"/>
      <c r="AM391" s="104"/>
      <c r="AN391" s="104"/>
      <c r="AO391" s="104"/>
      <c r="AP391" s="104"/>
      <c r="AQ391" s="103"/>
      <c r="AV391" s="103"/>
      <c r="AW391" s="104"/>
      <c r="AX391" s="104"/>
      <c r="AY391" s="104"/>
      <c r="AZ391" s="104"/>
      <c r="BA391" s="104"/>
      <c r="BB391" s="104"/>
      <c r="BC391" s="104"/>
      <c r="BD391" s="104"/>
      <c r="BE391" s="104"/>
      <c r="BF391" s="104"/>
      <c r="BG391" s="104"/>
      <c r="BH391" s="104"/>
      <c r="BI391" s="104"/>
      <c r="BO391" s="103"/>
      <c r="BP391" s="104"/>
      <c r="BQ391" s="104"/>
      <c r="BR391" s="104"/>
      <c r="BS391" s="104"/>
      <c r="BT391" s="104"/>
      <c r="BU391" s="104"/>
      <c r="BV391" s="104"/>
      <c r="BW391" s="104"/>
      <c r="BX391" s="104"/>
      <c r="BY391" s="104"/>
      <c r="BZ391" s="104"/>
      <c r="CA391" s="104"/>
      <c r="CB391" s="104"/>
      <c r="CH391" s="103"/>
      <c r="CI391" s="104"/>
      <c r="CJ391" s="104"/>
      <c r="CK391" s="104"/>
      <c r="CL391" s="104"/>
      <c r="CM391" s="104"/>
      <c r="CN391" s="104"/>
      <c r="CO391" s="104"/>
      <c r="CP391" s="104"/>
      <c r="CQ391" s="104"/>
      <c r="CR391" s="104"/>
      <c r="CS391" s="104"/>
      <c r="CT391" s="104"/>
      <c r="CU391" s="104"/>
      <c r="DA391" s="103"/>
      <c r="DB391" s="104"/>
      <c r="DC391" s="104"/>
      <c r="DD391" s="104"/>
      <c r="DE391" s="104"/>
      <c r="DF391" s="104"/>
      <c r="DG391" s="104"/>
      <c r="DH391" s="104"/>
      <c r="DI391" s="104"/>
      <c r="DJ391" s="104"/>
      <c r="DK391" s="104"/>
      <c r="DL391" s="104"/>
      <c r="DM391" s="104"/>
      <c r="DN391" s="104"/>
    </row>
    <row r="392" spans="1:118" hidden="1" outlineLevel="1">
      <c r="A392" s="369" t="s">
        <v>672</v>
      </c>
      <c r="B392" s="103" t="s">
        <v>664</v>
      </c>
      <c r="C392" s="103"/>
      <c r="D392" s="103"/>
      <c r="E392" s="103"/>
      <c r="F392" s="103"/>
      <c r="G392" s="103"/>
      <c r="H392" s="103"/>
      <c r="I392" s="103"/>
      <c r="J392" s="99" t="s">
        <v>238</v>
      </c>
      <c r="K392" s="359"/>
      <c r="L392" s="360"/>
      <c r="M392" s="360"/>
      <c r="N392" s="360"/>
      <c r="O392" s="360"/>
      <c r="P392" s="103"/>
      <c r="Q392" s="103"/>
      <c r="R392" s="103"/>
      <c r="S392" s="103"/>
      <c r="T392" s="103"/>
      <c r="U392" s="103"/>
      <c r="V392" s="103"/>
      <c r="W392" s="103"/>
      <c r="X392" s="103"/>
      <c r="Y392" s="103"/>
      <c r="Z392" s="103"/>
      <c r="AA392" s="103"/>
      <c r="AB392" s="103"/>
      <c r="AC392" s="103"/>
      <c r="AD392" s="104"/>
      <c r="AE392" s="104"/>
      <c r="AF392" s="104"/>
      <c r="AG392" s="104"/>
      <c r="AH392" s="104"/>
      <c r="AI392" s="104"/>
      <c r="AJ392" s="104"/>
      <c r="AK392" s="104"/>
      <c r="AL392" s="104"/>
      <c r="AM392" s="104"/>
      <c r="AN392" s="104"/>
      <c r="AO392" s="104"/>
      <c r="AP392" s="104"/>
      <c r="AQ392" s="103"/>
      <c r="AV392" s="103"/>
      <c r="AW392" s="104"/>
      <c r="AX392" s="104"/>
      <c r="AY392" s="104"/>
      <c r="AZ392" s="104"/>
      <c r="BA392" s="104"/>
      <c r="BB392" s="104"/>
      <c r="BC392" s="104"/>
      <c r="BD392" s="104"/>
      <c r="BE392" s="104"/>
      <c r="BF392" s="104"/>
      <c r="BG392" s="104"/>
      <c r="BH392" s="104"/>
      <c r="BI392" s="104"/>
      <c r="BO392" s="103"/>
      <c r="BP392" s="104"/>
      <c r="BQ392" s="104"/>
      <c r="BR392" s="104"/>
      <c r="BS392" s="104"/>
      <c r="BT392" s="104"/>
      <c r="BU392" s="104"/>
      <c r="BV392" s="104"/>
      <c r="BW392" s="104"/>
      <c r="BX392" s="104"/>
      <c r="BY392" s="104"/>
      <c r="BZ392" s="104"/>
      <c r="CA392" s="104"/>
      <c r="CB392" s="104"/>
      <c r="CH392" s="103"/>
      <c r="CI392" s="104"/>
      <c r="CJ392" s="104"/>
      <c r="CK392" s="104"/>
      <c r="CL392" s="104"/>
      <c r="CM392" s="104"/>
      <c r="CN392" s="104"/>
      <c r="CO392" s="104"/>
      <c r="CP392" s="104"/>
      <c r="CQ392" s="104"/>
      <c r="CR392" s="104"/>
      <c r="CS392" s="104"/>
      <c r="CT392" s="104"/>
      <c r="CU392" s="104"/>
      <c r="DA392" s="103"/>
      <c r="DB392" s="104"/>
      <c r="DC392" s="104"/>
      <c r="DD392" s="104"/>
      <c r="DE392" s="104"/>
      <c r="DF392" s="104"/>
      <c r="DG392" s="104"/>
      <c r="DH392" s="104"/>
      <c r="DI392" s="104"/>
      <c r="DJ392" s="104"/>
      <c r="DK392" s="104"/>
      <c r="DL392" s="104"/>
      <c r="DM392" s="104"/>
      <c r="DN392" s="104"/>
    </row>
    <row r="393" spans="1:118" hidden="1" outlineLevel="1">
      <c r="A393" s="370" t="str">
        <f>A392</f>
        <v>[ESO Affiliate or Related Undertaking that do not trade / transact with the ESO 6]</v>
      </c>
      <c r="B393" s="103" t="s">
        <v>647</v>
      </c>
      <c r="C393" s="103"/>
      <c r="D393" s="103"/>
      <c r="E393" s="103"/>
      <c r="F393" s="103"/>
      <c r="G393" s="103"/>
      <c r="H393" s="103"/>
      <c r="I393" s="103"/>
      <c r="J393" s="99" t="s">
        <v>238</v>
      </c>
      <c r="K393" s="359"/>
      <c r="L393" s="360"/>
      <c r="M393" s="360"/>
      <c r="N393" s="360"/>
      <c r="O393" s="360"/>
      <c r="P393" s="103"/>
      <c r="Q393" s="103"/>
      <c r="R393" s="103"/>
      <c r="S393" s="103"/>
      <c r="T393" s="103"/>
      <c r="U393" s="103"/>
      <c r="V393" s="103"/>
      <c r="W393" s="103"/>
      <c r="X393" s="103"/>
      <c r="Y393" s="103"/>
      <c r="Z393" s="103"/>
      <c r="AA393" s="103"/>
      <c r="AB393" s="103"/>
      <c r="AC393" s="103"/>
      <c r="AD393" s="104"/>
      <c r="AE393" s="104"/>
      <c r="AF393" s="104"/>
      <c r="AG393" s="104"/>
      <c r="AH393" s="104"/>
      <c r="AI393" s="104"/>
      <c r="AJ393" s="104"/>
      <c r="AK393" s="104"/>
      <c r="AL393" s="104"/>
      <c r="AM393" s="104"/>
      <c r="AN393" s="104"/>
      <c r="AO393" s="104"/>
      <c r="AP393" s="104"/>
      <c r="AQ393" s="103"/>
      <c r="AV393" s="103"/>
      <c r="AW393" s="104"/>
      <c r="AX393" s="104"/>
      <c r="AY393" s="104"/>
      <c r="AZ393" s="104"/>
      <c r="BA393" s="104"/>
      <c r="BB393" s="104"/>
      <c r="BC393" s="104"/>
      <c r="BD393" s="104"/>
      <c r="BE393" s="104"/>
      <c r="BF393" s="104"/>
      <c r="BG393" s="104"/>
      <c r="BH393" s="104"/>
      <c r="BI393" s="104"/>
      <c r="BO393" s="103"/>
      <c r="BP393" s="104"/>
      <c r="BQ393" s="104"/>
      <c r="BR393" s="104"/>
      <c r="BS393" s="104"/>
      <c r="BT393" s="104"/>
      <c r="BU393" s="104"/>
      <c r="BV393" s="104"/>
      <c r="BW393" s="104"/>
      <c r="BX393" s="104"/>
      <c r="BY393" s="104"/>
      <c r="BZ393" s="104"/>
      <c r="CA393" s="104"/>
      <c r="CB393" s="104"/>
      <c r="CH393" s="103"/>
      <c r="CI393" s="104"/>
      <c r="CJ393" s="104"/>
      <c r="CK393" s="104"/>
      <c r="CL393" s="104"/>
      <c r="CM393" s="104"/>
      <c r="CN393" s="104"/>
      <c r="CO393" s="104"/>
      <c r="CP393" s="104"/>
      <c r="CQ393" s="104"/>
      <c r="CR393" s="104"/>
      <c r="CS393" s="104"/>
      <c r="CT393" s="104"/>
      <c r="CU393" s="104"/>
      <c r="DA393" s="103"/>
      <c r="DB393" s="104"/>
      <c r="DC393" s="104"/>
      <c r="DD393" s="104"/>
      <c r="DE393" s="104"/>
      <c r="DF393" s="104"/>
      <c r="DG393" s="104"/>
      <c r="DH393" s="104"/>
      <c r="DI393" s="104"/>
      <c r="DJ393" s="104"/>
      <c r="DK393" s="104"/>
      <c r="DL393" s="104"/>
      <c r="DM393" s="104"/>
      <c r="DN393" s="104"/>
    </row>
    <row r="394" spans="1:118" hidden="1" outlineLevel="1">
      <c r="A394" s="370" t="str">
        <f>A392</f>
        <v>[ESO Affiliate or Related Undertaking that do not trade / transact with the ESO 6]</v>
      </c>
      <c r="B394" s="103" t="s">
        <v>665</v>
      </c>
      <c r="C394" s="103"/>
      <c r="D394" s="103"/>
      <c r="E394" s="103"/>
      <c r="F394" s="103"/>
      <c r="G394" s="103"/>
      <c r="H394" s="103"/>
      <c r="I394" s="103"/>
      <c r="J394" s="99" t="s">
        <v>226</v>
      </c>
      <c r="K394" s="367">
        <f t="shared" ref="K394:O394" si="158">IFERROR(K393/K392,0)</f>
        <v>0</v>
      </c>
      <c r="L394" s="368">
        <f t="shared" si="158"/>
        <v>0</v>
      </c>
      <c r="M394" s="368">
        <f t="shared" si="158"/>
        <v>0</v>
      </c>
      <c r="N394" s="368">
        <f t="shared" si="158"/>
        <v>0</v>
      </c>
      <c r="O394" s="368">
        <f t="shared" si="158"/>
        <v>0</v>
      </c>
      <c r="P394" s="103"/>
      <c r="Q394" s="103"/>
      <c r="R394" s="103"/>
      <c r="S394" s="103"/>
      <c r="T394" s="103"/>
      <c r="U394" s="103"/>
      <c r="V394" s="103"/>
      <c r="W394" s="103"/>
      <c r="X394" s="103"/>
      <c r="Y394" s="103"/>
      <c r="Z394" s="103"/>
      <c r="AA394" s="103"/>
      <c r="AB394" s="103"/>
      <c r="AC394" s="103"/>
      <c r="AD394" s="104"/>
      <c r="AE394" s="104"/>
      <c r="AF394" s="104"/>
      <c r="AG394" s="104"/>
      <c r="AH394" s="104"/>
      <c r="AI394" s="104"/>
      <c r="AJ394" s="104"/>
      <c r="AK394" s="104"/>
      <c r="AL394" s="104"/>
      <c r="AM394" s="104"/>
      <c r="AN394" s="104"/>
      <c r="AO394" s="104"/>
      <c r="AP394" s="104"/>
      <c r="AQ394" s="103"/>
      <c r="AV394" s="103"/>
      <c r="AW394" s="104"/>
      <c r="AX394" s="104"/>
      <c r="AY394" s="104"/>
      <c r="AZ394" s="104"/>
      <c r="BA394" s="104"/>
      <c r="BB394" s="104"/>
      <c r="BC394" s="104"/>
      <c r="BD394" s="104"/>
      <c r="BE394" s="104"/>
      <c r="BF394" s="104"/>
      <c r="BG394" s="104"/>
      <c r="BH394" s="104"/>
      <c r="BI394" s="104"/>
      <c r="BO394" s="103"/>
      <c r="BP394" s="104"/>
      <c r="BQ394" s="104"/>
      <c r="BR394" s="104"/>
      <c r="BS394" s="104"/>
      <c r="BT394" s="104"/>
      <c r="BU394" s="104"/>
      <c r="BV394" s="104"/>
      <c r="BW394" s="104"/>
      <c r="BX394" s="104"/>
      <c r="BY394" s="104"/>
      <c r="BZ394" s="104"/>
      <c r="CA394" s="104"/>
      <c r="CB394" s="104"/>
      <c r="CH394" s="103"/>
      <c r="CI394" s="104"/>
      <c r="CJ394" s="104"/>
      <c r="CK394" s="104"/>
      <c r="CL394" s="104"/>
      <c r="CM394" s="104"/>
      <c r="CN394" s="104"/>
      <c r="CO394" s="104"/>
      <c r="CP394" s="104"/>
      <c r="CQ394" s="104"/>
      <c r="CR394" s="104"/>
      <c r="CS394" s="104"/>
      <c r="CT394" s="104"/>
      <c r="CU394" s="104"/>
      <c r="DA394" s="103"/>
      <c r="DB394" s="104"/>
      <c r="DC394" s="104"/>
      <c r="DD394" s="104"/>
      <c r="DE394" s="104"/>
      <c r="DF394" s="104"/>
      <c r="DG394" s="104"/>
      <c r="DH394" s="104"/>
      <c r="DI394" s="104"/>
      <c r="DJ394" s="104"/>
      <c r="DK394" s="104"/>
      <c r="DL394" s="104"/>
      <c r="DM394" s="104"/>
      <c r="DN394" s="104"/>
    </row>
    <row r="395" spans="1:118" hidden="1" outlineLevel="1">
      <c r="A395" s="103" t="s">
        <v>673</v>
      </c>
      <c r="B395" s="103" t="s">
        <v>664</v>
      </c>
      <c r="C395" s="103"/>
      <c r="D395" s="103"/>
      <c r="E395" s="103"/>
      <c r="F395" s="103"/>
      <c r="G395" s="103"/>
      <c r="H395" s="103"/>
      <c r="I395" s="103"/>
      <c r="J395" s="99" t="s">
        <v>238</v>
      </c>
      <c r="K395" s="359"/>
      <c r="L395" s="360"/>
      <c r="M395" s="360"/>
      <c r="N395" s="360"/>
      <c r="O395" s="360"/>
      <c r="P395" s="103"/>
      <c r="Q395" s="103"/>
      <c r="R395" s="103"/>
      <c r="S395" s="103"/>
      <c r="T395" s="103"/>
      <c r="U395" s="103"/>
      <c r="V395" s="103"/>
      <c r="W395" s="103"/>
      <c r="X395" s="103"/>
      <c r="Y395" s="103"/>
      <c r="Z395" s="103"/>
      <c r="AA395" s="103"/>
      <c r="AB395" s="103"/>
      <c r="AC395" s="103"/>
      <c r="AD395" s="104"/>
      <c r="AE395" s="104"/>
      <c r="AF395" s="104"/>
      <c r="AG395" s="104"/>
      <c r="AH395" s="104"/>
      <c r="AI395" s="104"/>
      <c r="AJ395" s="104"/>
      <c r="AK395" s="104"/>
      <c r="AL395" s="104"/>
      <c r="AM395" s="104"/>
      <c r="AN395" s="104"/>
      <c r="AO395" s="104"/>
      <c r="AP395" s="104"/>
      <c r="AQ395" s="103"/>
      <c r="AV395" s="103"/>
      <c r="AW395" s="104"/>
      <c r="AX395" s="104"/>
      <c r="AY395" s="104"/>
      <c r="AZ395" s="104"/>
      <c r="BA395" s="104"/>
      <c r="BB395" s="104"/>
      <c r="BC395" s="104"/>
      <c r="BD395" s="104"/>
      <c r="BE395" s="104"/>
      <c r="BF395" s="104"/>
      <c r="BG395" s="104"/>
      <c r="BH395" s="104"/>
      <c r="BI395" s="104"/>
      <c r="BO395" s="103"/>
      <c r="BP395" s="104"/>
      <c r="BQ395" s="104"/>
      <c r="BR395" s="104"/>
      <c r="BS395" s="104"/>
      <c r="BT395" s="104"/>
      <c r="BU395" s="104"/>
      <c r="BV395" s="104"/>
      <c r="BW395" s="104"/>
      <c r="BX395" s="104"/>
      <c r="BY395" s="104"/>
      <c r="BZ395" s="104"/>
      <c r="CA395" s="104"/>
      <c r="CB395" s="104"/>
      <c r="CH395" s="103"/>
      <c r="CI395" s="104"/>
      <c r="CJ395" s="104"/>
      <c r="CK395" s="104"/>
      <c r="CL395" s="104"/>
      <c r="CM395" s="104"/>
      <c r="CN395" s="104"/>
      <c r="CO395" s="104"/>
      <c r="CP395" s="104"/>
      <c r="CQ395" s="104"/>
      <c r="CR395" s="104"/>
      <c r="CS395" s="104"/>
      <c r="CT395" s="104"/>
      <c r="CU395" s="104"/>
      <c r="DA395" s="103"/>
      <c r="DB395" s="104"/>
      <c r="DC395" s="104"/>
      <c r="DD395" s="104"/>
      <c r="DE395" s="104"/>
      <c r="DF395" s="104"/>
      <c r="DG395" s="104"/>
      <c r="DH395" s="104"/>
      <c r="DI395" s="104"/>
      <c r="DJ395" s="104"/>
      <c r="DK395" s="104"/>
      <c r="DL395" s="104"/>
      <c r="DM395" s="104"/>
      <c r="DN395" s="104"/>
    </row>
    <row r="396" spans="1:118" hidden="1" outlineLevel="1">
      <c r="A396" s="103" t="s">
        <v>673</v>
      </c>
      <c r="B396" s="103" t="s">
        <v>647</v>
      </c>
      <c r="C396" s="103"/>
      <c r="D396" s="103"/>
      <c r="E396" s="103"/>
      <c r="F396" s="103"/>
      <c r="G396" s="103"/>
      <c r="H396" s="103"/>
      <c r="I396" s="103"/>
      <c r="J396" s="99" t="s">
        <v>238</v>
      </c>
      <c r="K396" s="359"/>
      <c r="L396" s="360"/>
      <c r="M396" s="360"/>
      <c r="N396" s="360"/>
      <c r="O396" s="360"/>
      <c r="P396" s="103"/>
      <c r="Q396" s="103"/>
      <c r="R396" s="103"/>
      <c r="S396" s="103"/>
      <c r="T396" s="103"/>
      <c r="U396" s="103"/>
      <c r="V396" s="103"/>
      <c r="W396" s="103"/>
      <c r="X396" s="103"/>
      <c r="Y396" s="103"/>
      <c r="Z396" s="103"/>
      <c r="AA396" s="103"/>
      <c r="AB396" s="103"/>
      <c r="AC396" s="103"/>
      <c r="AD396" s="104"/>
      <c r="AE396" s="104"/>
      <c r="AF396" s="104"/>
      <c r="AG396" s="104"/>
      <c r="AH396" s="104"/>
      <c r="AI396" s="104"/>
      <c r="AJ396" s="104"/>
      <c r="AK396" s="104"/>
      <c r="AL396" s="104"/>
      <c r="AM396" s="104"/>
      <c r="AN396" s="104"/>
      <c r="AO396" s="104"/>
      <c r="AP396" s="104"/>
      <c r="AQ396" s="103"/>
      <c r="AV396" s="103"/>
      <c r="AW396" s="104"/>
      <c r="AX396" s="104"/>
      <c r="AY396" s="104"/>
      <c r="AZ396" s="104"/>
      <c r="BA396" s="104"/>
      <c r="BB396" s="104"/>
      <c r="BC396" s="104"/>
      <c r="BD396" s="104"/>
      <c r="BE396" s="104"/>
      <c r="BF396" s="104"/>
      <c r="BG396" s="104"/>
      <c r="BH396" s="104"/>
      <c r="BI396" s="104"/>
      <c r="BO396" s="103"/>
      <c r="BP396" s="104"/>
      <c r="BQ396" s="104"/>
      <c r="BR396" s="104"/>
      <c r="BS396" s="104"/>
      <c r="BT396" s="104"/>
      <c r="BU396" s="104"/>
      <c r="BV396" s="104"/>
      <c r="BW396" s="104"/>
      <c r="BX396" s="104"/>
      <c r="BY396" s="104"/>
      <c r="BZ396" s="104"/>
      <c r="CA396" s="104"/>
      <c r="CB396" s="104"/>
      <c r="CH396" s="103"/>
      <c r="CI396" s="104"/>
      <c r="CJ396" s="104"/>
      <c r="CK396" s="104"/>
      <c r="CL396" s="104"/>
      <c r="CM396" s="104"/>
      <c r="CN396" s="104"/>
      <c r="CO396" s="104"/>
      <c r="CP396" s="104"/>
      <c r="CQ396" s="104"/>
      <c r="CR396" s="104"/>
      <c r="CS396" s="104"/>
      <c r="CT396" s="104"/>
      <c r="CU396" s="104"/>
      <c r="DA396" s="103"/>
      <c r="DB396" s="104"/>
      <c r="DC396" s="104"/>
      <c r="DD396" s="104"/>
      <c r="DE396" s="104"/>
      <c r="DF396" s="104"/>
      <c r="DG396" s="104"/>
      <c r="DH396" s="104"/>
      <c r="DI396" s="104"/>
      <c r="DJ396" s="104"/>
      <c r="DK396" s="104"/>
      <c r="DL396" s="104"/>
      <c r="DM396" s="104"/>
      <c r="DN396" s="104"/>
    </row>
    <row r="397" spans="1:118" hidden="1" outlineLevel="1">
      <c r="A397" s="103" t="s">
        <v>673</v>
      </c>
      <c r="B397" s="103" t="s">
        <v>665</v>
      </c>
      <c r="C397" s="103"/>
      <c r="D397" s="103"/>
      <c r="E397" s="103"/>
      <c r="F397" s="103"/>
      <c r="G397" s="103"/>
      <c r="H397" s="103"/>
      <c r="I397" s="103"/>
      <c r="J397" s="99" t="s">
        <v>226</v>
      </c>
      <c r="K397" s="367">
        <f t="shared" ref="K397:O397" si="159">IFERROR(K396/K395,0)</f>
        <v>0</v>
      </c>
      <c r="L397" s="368">
        <f t="shared" si="159"/>
        <v>0</v>
      </c>
      <c r="M397" s="368">
        <f t="shared" si="159"/>
        <v>0</v>
      </c>
      <c r="N397" s="368">
        <f t="shared" si="159"/>
        <v>0</v>
      </c>
      <c r="O397" s="368">
        <f t="shared" si="159"/>
        <v>0</v>
      </c>
      <c r="P397" s="103"/>
      <c r="Q397" s="103"/>
      <c r="R397" s="103"/>
      <c r="S397" s="103"/>
      <c r="T397" s="103"/>
      <c r="U397" s="103"/>
      <c r="V397" s="103"/>
      <c r="W397" s="103"/>
      <c r="X397" s="103"/>
      <c r="Y397" s="103"/>
      <c r="Z397" s="103"/>
      <c r="AA397" s="103"/>
      <c r="AB397" s="103"/>
      <c r="AC397" s="103"/>
      <c r="AD397" s="104"/>
      <c r="AE397" s="104"/>
      <c r="AF397" s="104"/>
      <c r="AG397" s="104"/>
      <c r="AH397" s="104"/>
      <c r="AI397" s="104"/>
      <c r="AJ397" s="104"/>
      <c r="AK397" s="104"/>
      <c r="AL397" s="104"/>
      <c r="AM397" s="104"/>
      <c r="AN397" s="104"/>
      <c r="AO397" s="104"/>
      <c r="AP397" s="104"/>
      <c r="AQ397" s="103"/>
      <c r="AV397" s="103"/>
      <c r="AW397" s="104"/>
      <c r="AX397" s="104"/>
      <c r="AY397" s="104"/>
      <c r="AZ397" s="104"/>
      <c r="BA397" s="104"/>
      <c r="BB397" s="104"/>
      <c r="BC397" s="104"/>
      <c r="BD397" s="104"/>
      <c r="BE397" s="104"/>
      <c r="BF397" s="104"/>
      <c r="BG397" s="104"/>
      <c r="BH397" s="104"/>
      <c r="BI397" s="104"/>
      <c r="BO397" s="103"/>
      <c r="BP397" s="104"/>
      <c r="BQ397" s="104"/>
      <c r="BR397" s="104"/>
      <c r="BS397" s="104"/>
      <c r="BT397" s="104"/>
      <c r="BU397" s="104"/>
      <c r="BV397" s="104"/>
      <c r="BW397" s="104"/>
      <c r="BX397" s="104"/>
      <c r="BY397" s="104"/>
      <c r="BZ397" s="104"/>
      <c r="CA397" s="104"/>
      <c r="CB397" s="104"/>
      <c r="CH397" s="103"/>
      <c r="CI397" s="104"/>
      <c r="CJ397" s="104"/>
      <c r="CK397" s="104"/>
      <c r="CL397" s="104"/>
      <c r="CM397" s="104"/>
      <c r="CN397" s="104"/>
      <c r="CO397" s="104"/>
      <c r="CP397" s="104"/>
      <c r="CQ397" s="104"/>
      <c r="CR397" s="104"/>
      <c r="CS397" s="104"/>
      <c r="CT397" s="104"/>
      <c r="CU397" s="104"/>
      <c r="DA397" s="103"/>
      <c r="DB397" s="104"/>
      <c r="DC397" s="104"/>
      <c r="DD397" s="104"/>
      <c r="DE397" s="104"/>
      <c r="DF397" s="104"/>
      <c r="DG397" s="104"/>
      <c r="DH397" s="104"/>
      <c r="DI397" s="104"/>
      <c r="DJ397" s="104"/>
      <c r="DK397" s="104"/>
      <c r="DL397" s="104"/>
      <c r="DM397" s="104"/>
      <c r="DN397" s="104"/>
    </row>
    <row r="398" spans="1:118" hidden="1" outlineLevel="1">
      <c r="A398" s="103" t="s">
        <v>674</v>
      </c>
      <c r="B398" s="103"/>
      <c r="C398" s="103"/>
      <c r="D398" s="103"/>
      <c r="E398" s="103"/>
      <c r="F398" s="103"/>
      <c r="G398" s="103"/>
      <c r="H398" s="103"/>
      <c r="I398" s="103"/>
      <c r="J398" s="99"/>
      <c r="K398" s="371">
        <f t="shared" ref="K398:O398" si="160">IF(K373&gt;0,IF(K395&gt;=0.75*SUM(K373,K377,K380,K383,K386,K389,K392,K395),"Allowed", "Disallowed"),0)</f>
        <v>0</v>
      </c>
      <c r="L398" s="371">
        <f t="shared" si="160"/>
        <v>0</v>
      </c>
      <c r="M398" s="371">
        <f t="shared" si="160"/>
        <v>0</v>
      </c>
      <c r="N398" s="371">
        <f t="shared" si="160"/>
        <v>0</v>
      </c>
      <c r="O398" s="371">
        <f t="shared" si="160"/>
        <v>0</v>
      </c>
      <c r="P398" s="103"/>
      <c r="Q398" s="103"/>
      <c r="R398" s="103"/>
      <c r="S398" s="103"/>
      <c r="T398" s="103"/>
      <c r="U398" s="103"/>
      <c r="V398" s="103"/>
      <c r="W398" s="103"/>
      <c r="X398" s="103"/>
      <c r="Y398" s="103"/>
      <c r="Z398" s="103"/>
      <c r="AA398" s="103"/>
      <c r="AB398" s="103"/>
      <c r="AC398" s="103"/>
      <c r="AD398" s="104"/>
      <c r="AE398" s="104"/>
      <c r="AF398" s="104"/>
      <c r="AG398" s="104"/>
      <c r="AH398" s="104"/>
      <c r="AI398" s="104"/>
      <c r="AJ398" s="104"/>
      <c r="AK398" s="104"/>
      <c r="AL398" s="104"/>
      <c r="AM398" s="104"/>
      <c r="AN398" s="104"/>
      <c r="AO398" s="104"/>
      <c r="AP398" s="104"/>
      <c r="AQ398" s="103"/>
      <c r="AV398" s="103"/>
      <c r="AW398" s="104"/>
      <c r="AX398" s="104"/>
      <c r="AY398" s="104"/>
      <c r="AZ398" s="104"/>
      <c r="BA398" s="104"/>
      <c r="BB398" s="104"/>
      <c r="BC398" s="104"/>
      <c r="BD398" s="104"/>
      <c r="BE398" s="104"/>
      <c r="BF398" s="104"/>
      <c r="BG398" s="104"/>
      <c r="BH398" s="104"/>
      <c r="BI398" s="104"/>
      <c r="BO398" s="103"/>
      <c r="BP398" s="104"/>
      <c r="BQ398" s="104"/>
      <c r="BR398" s="104"/>
      <c r="BS398" s="104"/>
      <c r="BT398" s="104"/>
      <c r="BU398" s="104"/>
      <c r="BV398" s="104"/>
      <c r="BW398" s="104"/>
      <c r="BX398" s="104"/>
      <c r="BY398" s="104"/>
      <c r="BZ398" s="104"/>
      <c r="CA398" s="104"/>
      <c r="CB398" s="104"/>
      <c r="CH398" s="103"/>
      <c r="CI398" s="104"/>
      <c r="CJ398" s="104"/>
      <c r="CK398" s="104"/>
      <c r="CL398" s="104"/>
      <c r="CM398" s="104"/>
      <c r="CN398" s="104"/>
      <c r="CO398" s="104"/>
      <c r="CP398" s="104"/>
      <c r="CQ398" s="104"/>
      <c r="CR398" s="104"/>
      <c r="CS398" s="104"/>
      <c r="CT398" s="104"/>
      <c r="CU398" s="104"/>
      <c r="DA398" s="103"/>
      <c r="DB398" s="104"/>
      <c r="DC398" s="104"/>
      <c r="DD398" s="104"/>
      <c r="DE398" s="104"/>
      <c r="DF398" s="104"/>
      <c r="DG398" s="104"/>
      <c r="DH398" s="104"/>
      <c r="DI398" s="104"/>
      <c r="DJ398" s="104"/>
      <c r="DK398" s="104"/>
      <c r="DL398" s="104"/>
      <c r="DM398" s="104"/>
      <c r="DN398" s="104"/>
    </row>
    <row r="399" spans="1:118" collapsed="1">
      <c r="A399" s="103"/>
      <c r="B399" s="103"/>
      <c r="C399" s="103"/>
      <c r="D399" s="103"/>
      <c r="E399" s="103"/>
      <c r="F399" s="103"/>
      <c r="G399" s="103"/>
      <c r="H399" s="103"/>
      <c r="I399" s="103"/>
      <c r="J399" s="99"/>
      <c r="K399" s="104"/>
      <c r="L399" s="104"/>
      <c r="M399" s="104"/>
      <c r="N399" s="104"/>
      <c r="O399" s="104"/>
      <c r="P399" s="103"/>
      <c r="Q399" s="103"/>
      <c r="R399" s="103"/>
      <c r="S399" s="103"/>
      <c r="T399" s="103"/>
      <c r="U399" s="103"/>
      <c r="V399" s="103"/>
      <c r="W399" s="103"/>
      <c r="X399" s="103"/>
      <c r="Y399" s="103"/>
      <c r="Z399" s="103"/>
      <c r="AA399" s="103"/>
      <c r="AB399" s="103"/>
      <c r="AC399" s="103"/>
      <c r="AD399" s="104"/>
      <c r="AE399" s="104"/>
      <c r="AF399" s="104"/>
      <c r="AG399" s="104"/>
      <c r="AH399" s="104"/>
      <c r="AI399" s="104"/>
      <c r="AJ399" s="104"/>
      <c r="AK399" s="104"/>
      <c r="AL399" s="104"/>
      <c r="AM399" s="104"/>
      <c r="AN399" s="104"/>
      <c r="AO399" s="104"/>
      <c r="AP399" s="104"/>
      <c r="AQ399" s="103"/>
      <c r="AV399" s="103"/>
      <c r="AW399" s="104"/>
      <c r="AX399" s="104"/>
      <c r="AY399" s="104"/>
      <c r="AZ399" s="104"/>
      <c r="BA399" s="104"/>
      <c r="BB399" s="104"/>
      <c r="BC399" s="104"/>
      <c r="BD399" s="104"/>
      <c r="BE399" s="104"/>
      <c r="BF399" s="104"/>
      <c r="BG399" s="104"/>
      <c r="BH399" s="104"/>
      <c r="BI399" s="104"/>
      <c r="BO399" s="103"/>
      <c r="BP399" s="104"/>
      <c r="BQ399" s="104"/>
      <c r="BR399" s="104"/>
      <c r="BS399" s="104"/>
      <c r="BT399" s="104"/>
      <c r="BU399" s="104"/>
      <c r="BV399" s="104"/>
      <c r="BW399" s="104"/>
      <c r="BX399" s="104"/>
      <c r="BY399" s="104"/>
      <c r="BZ399" s="104"/>
      <c r="CA399" s="104"/>
      <c r="CB399" s="104"/>
      <c r="CH399" s="103"/>
      <c r="CI399" s="104"/>
      <c r="CJ399" s="104"/>
      <c r="CK399" s="104"/>
      <c r="CL399" s="104"/>
      <c r="CM399" s="104"/>
      <c r="CN399" s="104"/>
      <c r="CO399" s="104"/>
      <c r="CP399" s="104"/>
      <c r="CQ399" s="104"/>
      <c r="CR399" s="104"/>
      <c r="CS399" s="104"/>
      <c r="CT399" s="104"/>
      <c r="CU399" s="104"/>
      <c r="DA399" s="103"/>
      <c r="DB399" s="104"/>
      <c r="DC399" s="104"/>
      <c r="DD399" s="104"/>
      <c r="DE399" s="104"/>
      <c r="DF399" s="104"/>
      <c r="DG399" s="104"/>
      <c r="DH399" s="104"/>
      <c r="DI399" s="104"/>
      <c r="DJ399" s="104"/>
      <c r="DK399" s="104"/>
      <c r="DL399" s="104"/>
      <c r="DM399" s="104"/>
      <c r="DN399" s="104"/>
    </row>
    <row r="400" spans="1:118" hidden="1" outlineLevel="1">
      <c r="A400" s="372" t="str">
        <f>A30</f>
        <v>[Related Party 14]</v>
      </c>
      <c r="B400" s="103"/>
      <c r="C400" s="103"/>
      <c r="D400" s="103"/>
      <c r="E400" s="103"/>
      <c r="F400" s="103"/>
      <c r="G400" s="103"/>
      <c r="H400" s="103"/>
      <c r="I400" s="103"/>
      <c r="J400" s="99"/>
      <c r="K400" s="104"/>
      <c r="L400" s="104"/>
      <c r="M400" s="104"/>
      <c r="N400" s="104"/>
      <c r="O400" s="104"/>
      <c r="P400" s="103"/>
      <c r="Q400" s="103"/>
      <c r="R400" s="103"/>
      <c r="S400" s="103"/>
      <c r="T400" s="103"/>
      <c r="U400" s="103"/>
      <c r="V400" s="103"/>
      <c r="W400" s="103"/>
      <c r="X400" s="103"/>
      <c r="Y400" s="103"/>
      <c r="Z400" s="103"/>
      <c r="AA400" s="103"/>
      <c r="AB400" s="103"/>
      <c r="AC400" s="103"/>
      <c r="AD400" s="104"/>
      <c r="AE400" s="104"/>
      <c r="AF400" s="104"/>
      <c r="AG400" s="104"/>
      <c r="AH400" s="104"/>
      <c r="AI400" s="104"/>
      <c r="AJ400" s="104"/>
      <c r="AK400" s="104"/>
      <c r="AL400" s="104"/>
      <c r="AM400" s="104"/>
      <c r="AN400" s="104"/>
      <c r="AO400" s="104"/>
      <c r="AP400" s="104"/>
      <c r="AQ400" s="103"/>
      <c r="AV400" s="103"/>
      <c r="AW400" s="104"/>
      <c r="AX400" s="104"/>
      <c r="AY400" s="104"/>
      <c r="AZ400" s="104"/>
      <c r="BA400" s="104"/>
      <c r="BB400" s="104"/>
      <c r="BC400" s="104"/>
      <c r="BD400" s="104"/>
      <c r="BE400" s="104"/>
      <c r="BF400" s="104"/>
      <c r="BG400" s="104"/>
      <c r="BH400" s="104"/>
      <c r="BI400" s="104"/>
      <c r="BO400" s="103"/>
      <c r="BP400" s="104"/>
      <c r="BQ400" s="104"/>
      <c r="BR400" s="104"/>
      <c r="BS400" s="104"/>
      <c r="BT400" s="104"/>
      <c r="BU400" s="104"/>
      <c r="BV400" s="104"/>
      <c r="BW400" s="104"/>
      <c r="BX400" s="104"/>
      <c r="BY400" s="104"/>
      <c r="BZ400" s="104"/>
      <c r="CA400" s="104"/>
      <c r="CB400" s="104"/>
      <c r="CH400" s="103"/>
      <c r="CI400" s="104"/>
      <c r="CJ400" s="104"/>
      <c r="CK400" s="104"/>
      <c r="CL400" s="104"/>
      <c r="CM400" s="104"/>
      <c r="CN400" s="104"/>
      <c r="CO400" s="104"/>
      <c r="CP400" s="104"/>
      <c r="CQ400" s="104"/>
      <c r="CR400" s="104"/>
      <c r="CS400" s="104"/>
      <c r="CT400" s="104"/>
      <c r="CU400" s="104"/>
      <c r="DA400" s="103"/>
      <c r="DB400" s="104"/>
      <c r="DC400" s="104"/>
      <c r="DD400" s="104"/>
      <c r="DE400" s="104"/>
      <c r="DF400" s="104"/>
      <c r="DG400" s="104"/>
      <c r="DH400" s="104"/>
      <c r="DI400" s="104"/>
      <c r="DJ400" s="104"/>
      <c r="DK400" s="104"/>
      <c r="DL400" s="104"/>
      <c r="DM400" s="104"/>
      <c r="DN400" s="104"/>
    </row>
    <row r="401" spans="1:118" hidden="1" outlineLevel="1">
      <c r="A401" s="103" t="s">
        <v>663</v>
      </c>
      <c r="B401" s="103" t="s">
        <v>664</v>
      </c>
      <c r="C401" s="103"/>
      <c r="D401" s="103"/>
      <c r="E401" s="103"/>
      <c r="F401" s="103"/>
      <c r="G401" s="103"/>
      <c r="H401" s="103"/>
      <c r="I401" s="103"/>
      <c r="J401" s="99" t="s">
        <v>238</v>
      </c>
      <c r="K401" s="359"/>
      <c r="L401" s="360"/>
      <c r="M401" s="360"/>
      <c r="N401" s="360"/>
      <c r="O401" s="360"/>
      <c r="P401" s="103"/>
      <c r="Q401" s="103"/>
      <c r="R401" s="103"/>
      <c r="S401" s="103"/>
      <c r="T401" s="103"/>
      <c r="U401" s="103"/>
      <c r="V401" s="103"/>
      <c r="W401" s="103"/>
      <c r="X401" s="103"/>
      <c r="Y401" s="103"/>
      <c r="Z401" s="103"/>
      <c r="AA401" s="103"/>
      <c r="AB401" s="103"/>
      <c r="AC401" s="103"/>
      <c r="AD401" s="104"/>
      <c r="AE401" s="104"/>
      <c r="AF401" s="104"/>
      <c r="AG401" s="104"/>
      <c r="AH401" s="104"/>
      <c r="AI401" s="104"/>
      <c r="AJ401" s="104"/>
      <c r="AK401" s="104"/>
      <c r="AL401" s="104"/>
      <c r="AM401" s="104"/>
      <c r="AN401" s="104"/>
      <c r="AO401" s="104"/>
      <c r="AP401" s="104"/>
      <c r="AQ401" s="103"/>
      <c r="AV401" s="103"/>
      <c r="AW401" s="104"/>
      <c r="AX401" s="104"/>
      <c r="AY401" s="104"/>
      <c r="AZ401" s="104"/>
      <c r="BA401" s="104"/>
      <c r="BB401" s="104"/>
      <c r="BC401" s="104"/>
      <c r="BD401" s="104"/>
      <c r="BE401" s="104"/>
      <c r="BF401" s="104"/>
      <c r="BG401" s="104"/>
      <c r="BH401" s="104"/>
      <c r="BI401" s="104"/>
      <c r="BO401" s="103"/>
      <c r="BP401" s="104"/>
      <c r="BQ401" s="104"/>
      <c r="BR401" s="104"/>
      <c r="BS401" s="104"/>
      <c r="BT401" s="104"/>
      <c r="BU401" s="104"/>
      <c r="BV401" s="104"/>
      <c r="BW401" s="104"/>
      <c r="BX401" s="104"/>
      <c r="BY401" s="104"/>
      <c r="BZ401" s="104"/>
      <c r="CA401" s="104"/>
      <c r="CB401" s="104"/>
      <c r="CH401" s="103"/>
      <c r="CI401" s="104"/>
      <c r="CJ401" s="104"/>
      <c r="CK401" s="104"/>
      <c r="CL401" s="104"/>
      <c r="CM401" s="104"/>
      <c r="CN401" s="104"/>
      <c r="CO401" s="104"/>
      <c r="CP401" s="104"/>
      <c r="CQ401" s="104"/>
      <c r="CR401" s="104"/>
      <c r="CS401" s="104"/>
      <c r="CT401" s="104"/>
      <c r="CU401" s="104"/>
      <c r="DA401" s="103"/>
      <c r="DB401" s="104"/>
      <c r="DC401" s="104"/>
      <c r="DD401" s="104"/>
      <c r="DE401" s="104"/>
      <c r="DF401" s="104"/>
      <c r="DG401" s="104"/>
      <c r="DH401" s="104"/>
      <c r="DI401" s="104"/>
      <c r="DJ401" s="104"/>
      <c r="DK401" s="104"/>
      <c r="DL401" s="104"/>
      <c r="DM401" s="104"/>
      <c r="DN401" s="104"/>
    </row>
    <row r="402" spans="1:118" hidden="1" outlineLevel="1">
      <c r="A402" s="103" t="s">
        <v>663</v>
      </c>
      <c r="B402" s="103" t="s">
        <v>647</v>
      </c>
      <c r="C402" s="103"/>
      <c r="D402" s="103"/>
      <c r="E402" s="103"/>
      <c r="F402" s="103"/>
      <c r="G402" s="103"/>
      <c r="H402" s="103"/>
      <c r="I402" s="103"/>
      <c r="J402" s="99" t="s">
        <v>238</v>
      </c>
      <c r="K402" s="359"/>
      <c r="L402" s="360"/>
      <c r="M402" s="360"/>
      <c r="N402" s="360"/>
      <c r="O402" s="360"/>
      <c r="P402" s="103"/>
      <c r="Q402" s="103"/>
      <c r="R402" s="103"/>
      <c r="S402" s="103"/>
      <c r="T402" s="103"/>
      <c r="U402" s="103"/>
      <c r="V402" s="103"/>
      <c r="W402" s="103"/>
      <c r="X402" s="103"/>
      <c r="Y402" s="103"/>
      <c r="Z402" s="103"/>
      <c r="AA402" s="103"/>
      <c r="AB402" s="103"/>
      <c r="AC402" s="103"/>
      <c r="AD402" s="104"/>
      <c r="AE402" s="104"/>
      <c r="AF402" s="104"/>
      <c r="AG402" s="104"/>
      <c r="AH402" s="104"/>
      <c r="AI402" s="104"/>
      <c r="AJ402" s="104"/>
      <c r="AK402" s="104"/>
      <c r="AL402" s="104"/>
      <c r="AM402" s="104"/>
      <c r="AN402" s="104"/>
      <c r="AO402" s="104"/>
      <c r="AP402" s="104"/>
      <c r="AQ402" s="103"/>
      <c r="AV402" s="103"/>
      <c r="AW402" s="104"/>
      <c r="AX402" s="104"/>
      <c r="AY402" s="104"/>
      <c r="AZ402" s="104"/>
      <c r="BA402" s="104"/>
      <c r="BB402" s="104"/>
      <c r="BC402" s="104"/>
      <c r="BD402" s="104"/>
      <c r="BE402" s="104"/>
      <c r="BF402" s="104"/>
      <c r="BG402" s="104"/>
      <c r="BH402" s="104"/>
      <c r="BI402" s="104"/>
      <c r="BO402" s="103"/>
      <c r="BP402" s="104"/>
      <c r="BQ402" s="104"/>
      <c r="BR402" s="104"/>
      <c r="BS402" s="104"/>
      <c r="BT402" s="104"/>
      <c r="BU402" s="104"/>
      <c r="BV402" s="104"/>
      <c r="BW402" s="104"/>
      <c r="BX402" s="104"/>
      <c r="BY402" s="104"/>
      <c r="BZ402" s="104"/>
      <c r="CA402" s="104"/>
      <c r="CB402" s="104"/>
      <c r="CH402" s="103"/>
      <c r="CI402" s="104"/>
      <c r="CJ402" s="104"/>
      <c r="CK402" s="104"/>
      <c r="CL402" s="104"/>
      <c r="CM402" s="104"/>
      <c r="CN402" s="104"/>
      <c r="CO402" s="104"/>
      <c r="CP402" s="104"/>
      <c r="CQ402" s="104"/>
      <c r="CR402" s="104"/>
      <c r="CS402" s="104"/>
      <c r="CT402" s="104"/>
      <c r="CU402" s="104"/>
      <c r="DA402" s="103"/>
      <c r="DB402" s="104"/>
      <c r="DC402" s="104"/>
      <c r="DD402" s="104"/>
      <c r="DE402" s="104"/>
      <c r="DF402" s="104"/>
      <c r="DG402" s="104"/>
      <c r="DH402" s="104"/>
      <c r="DI402" s="104"/>
      <c r="DJ402" s="104"/>
      <c r="DK402" s="104"/>
      <c r="DL402" s="104"/>
      <c r="DM402" s="104"/>
      <c r="DN402" s="104"/>
    </row>
    <row r="403" spans="1:118" hidden="1" outlineLevel="1">
      <c r="A403" s="103" t="s">
        <v>663</v>
      </c>
      <c r="B403" s="103" t="s">
        <v>665</v>
      </c>
      <c r="C403" s="103"/>
      <c r="D403" s="103"/>
      <c r="E403" s="103"/>
      <c r="F403" s="103"/>
      <c r="G403" s="103"/>
      <c r="H403" s="103"/>
      <c r="I403" s="103"/>
      <c r="J403" s="99" t="s">
        <v>226</v>
      </c>
      <c r="K403" s="367">
        <f t="shared" ref="K403:O403" si="161">IFERROR(K402/K401,0)</f>
        <v>0</v>
      </c>
      <c r="L403" s="368">
        <f t="shared" si="161"/>
        <v>0</v>
      </c>
      <c r="M403" s="368">
        <f t="shared" si="161"/>
        <v>0</v>
      </c>
      <c r="N403" s="368">
        <f t="shared" si="161"/>
        <v>0</v>
      </c>
      <c r="O403" s="368">
        <f t="shared" si="161"/>
        <v>0</v>
      </c>
      <c r="P403" s="103"/>
      <c r="Q403" s="103"/>
      <c r="R403" s="103"/>
      <c r="S403" s="103"/>
      <c r="T403" s="103"/>
      <c r="U403" s="103"/>
      <c r="V403" s="103"/>
      <c r="W403" s="103"/>
      <c r="X403" s="103"/>
      <c r="Y403" s="103"/>
      <c r="Z403" s="103"/>
      <c r="AA403" s="103"/>
      <c r="AB403" s="103"/>
      <c r="AC403" s="103"/>
      <c r="AD403" s="104"/>
      <c r="AE403" s="104"/>
      <c r="AF403" s="104"/>
      <c r="AG403" s="104"/>
      <c r="AH403" s="104"/>
      <c r="AI403" s="104"/>
      <c r="AJ403" s="104"/>
      <c r="AK403" s="104"/>
      <c r="AL403" s="104"/>
      <c r="AM403" s="104"/>
      <c r="AN403" s="104"/>
      <c r="AO403" s="104"/>
      <c r="AP403" s="104"/>
      <c r="AQ403" s="103"/>
      <c r="AV403" s="103"/>
      <c r="AW403" s="104"/>
      <c r="AX403" s="104"/>
      <c r="AY403" s="104"/>
      <c r="AZ403" s="104"/>
      <c r="BA403" s="104"/>
      <c r="BB403" s="104"/>
      <c r="BC403" s="104"/>
      <c r="BD403" s="104"/>
      <c r="BE403" s="104"/>
      <c r="BF403" s="104"/>
      <c r="BG403" s="104"/>
      <c r="BH403" s="104"/>
      <c r="BI403" s="104"/>
      <c r="BO403" s="103"/>
      <c r="BP403" s="104"/>
      <c r="BQ403" s="104"/>
      <c r="BR403" s="104"/>
      <c r="BS403" s="104"/>
      <c r="BT403" s="104"/>
      <c r="BU403" s="104"/>
      <c r="BV403" s="104"/>
      <c r="BW403" s="104"/>
      <c r="BX403" s="104"/>
      <c r="BY403" s="104"/>
      <c r="BZ403" s="104"/>
      <c r="CA403" s="104"/>
      <c r="CB403" s="104"/>
      <c r="CH403" s="103"/>
      <c r="CI403" s="104"/>
      <c r="CJ403" s="104"/>
      <c r="CK403" s="104"/>
      <c r="CL403" s="104"/>
      <c r="CM403" s="104"/>
      <c r="CN403" s="104"/>
      <c r="CO403" s="104"/>
      <c r="CP403" s="104"/>
      <c r="CQ403" s="104"/>
      <c r="CR403" s="104"/>
      <c r="CS403" s="104"/>
      <c r="CT403" s="104"/>
      <c r="CU403" s="104"/>
      <c r="DA403" s="103"/>
      <c r="DB403" s="104"/>
      <c r="DC403" s="104"/>
      <c r="DD403" s="104"/>
      <c r="DE403" s="104"/>
      <c r="DF403" s="104"/>
      <c r="DG403" s="104"/>
      <c r="DH403" s="104"/>
      <c r="DI403" s="104"/>
      <c r="DJ403" s="104"/>
      <c r="DK403" s="104"/>
      <c r="DL403" s="104"/>
      <c r="DM403" s="104"/>
      <c r="DN403" s="104"/>
    </row>
    <row r="404" spans="1:118" hidden="1" outlineLevel="1">
      <c r="A404" s="103" t="s">
        <v>666</v>
      </c>
      <c r="B404" s="103" t="s">
        <v>647</v>
      </c>
      <c r="C404" s="103"/>
      <c r="D404" s="103"/>
      <c r="E404" s="103"/>
      <c r="F404" s="103"/>
      <c r="G404" s="103"/>
      <c r="H404" s="103"/>
      <c r="I404" s="103"/>
      <c r="J404" s="99" t="s">
        <v>238</v>
      </c>
      <c r="K404" s="359"/>
      <c r="L404" s="360"/>
      <c r="M404" s="360"/>
      <c r="N404" s="360"/>
      <c r="O404" s="360"/>
      <c r="P404" s="103"/>
      <c r="Q404" s="103"/>
      <c r="R404" s="103"/>
      <c r="S404" s="103"/>
      <c r="T404" s="103"/>
      <c r="U404" s="103"/>
      <c r="V404" s="103"/>
      <c r="W404" s="103"/>
      <c r="X404" s="103"/>
      <c r="Y404" s="103"/>
      <c r="Z404" s="103"/>
      <c r="AA404" s="103"/>
      <c r="AB404" s="103"/>
      <c r="AC404" s="103"/>
      <c r="AD404" s="104"/>
      <c r="AE404" s="104"/>
      <c r="AF404" s="104"/>
      <c r="AG404" s="104"/>
      <c r="AH404" s="104"/>
      <c r="AI404" s="104"/>
      <c r="AJ404" s="104"/>
      <c r="AK404" s="104"/>
      <c r="AL404" s="104"/>
      <c r="AM404" s="104"/>
      <c r="AN404" s="104"/>
      <c r="AO404" s="104"/>
      <c r="AP404" s="104"/>
      <c r="AQ404" s="103"/>
      <c r="AV404" s="103"/>
      <c r="AW404" s="104"/>
      <c r="AX404" s="104"/>
      <c r="AY404" s="104"/>
      <c r="AZ404" s="104"/>
      <c r="BA404" s="104"/>
      <c r="BB404" s="104"/>
      <c r="BC404" s="104"/>
      <c r="BD404" s="104"/>
      <c r="BE404" s="104"/>
      <c r="BF404" s="104"/>
      <c r="BG404" s="104"/>
      <c r="BH404" s="104"/>
      <c r="BI404" s="104"/>
      <c r="BO404" s="103"/>
      <c r="BP404" s="104"/>
      <c r="BQ404" s="104"/>
      <c r="BR404" s="104"/>
      <c r="BS404" s="104"/>
      <c r="BT404" s="104"/>
      <c r="BU404" s="104"/>
      <c r="BV404" s="104"/>
      <c r="BW404" s="104"/>
      <c r="BX404" s="104"/>
      <c r="BY404" s="104"/>
      <c r="BZ404" s="104"/>
      <c r="CA404" s="104"/>
      <c r="CB404" s="104"/>
      <c r="CH404" s="103"/>
      <c r="CI404" s="104"/>
      <c r="CJ404" s="104"/>
      <c r="CK404" s="104"/>
      <c r="CL404" s="104"/>
      <c r="CM404" s="104"/>
      <c r="CN404" s="104"/>
      <c r="CO404" s="104"/>
      <c r="CP404" s="104"/>
      <c r="CQ404" s="104"/>
      <c r="CR404" s="104"/>
      <c r="CS404" s="104"/>
      <c r="CT404" s="104"/>
      <c r="CU404" s="104"/>
      <c r="DA404" s="103"/>
      <c r="DB404" s="104"/>
      <c r="DC404" s="104"/>
      <c r="DD404" s="104"/>
      <c r="DE404" s="104"/>
      <c r="DF404" s="104"/>
      <c r="DG404" s="104"/>
      <c r="DH404" s="104"/>
      <c r="DI404" s="104"/>
      <c r="DJ404" s="104"/>
      <c r="DK404" s="104"/>
      <c r="DL404" s="104"/>
      <c r="DM404" s="104"/>
      <c r="DN404" s="104"/>
    </row>
    <row r="405" spans="1:118" hidden="1" outlineLevel="1">
      <c r="A405" s="369" t="s">
        <v>675</v>
      </c>
      <c r="B405" s="103" t="s">
        <v>664</v>
      </c>
      <c r="C405" s="103"/>
      <c r="D405" s="103"/>
      <c r="E405" s="103"/>
      <c r="F405" s="103"/>
      <c r="G405" s="103"/>
      <c r="H405" s="103"/>
      <c r="I405" s="103"/>
      <c r="J405" s="99" t="s">
        <v>238</v>
      </c>
      <c r="K405" s="359"/>
      <c r="L405" s="360"/>
      <c r="M405" s="360"/>
      <c r="N405" s="360"/>
      <c r="O405" s="360"/>
      <c r="P405" s="103"/>
      <c r="Q405" s="103"/>
      <c r="R405" s="103"/>
      <c r="S405" s="103"/>
      <c r="T405" s="103"/>
      <c r="U405" s="103"/>
      <c r="V405" s="103"/>
      <c r="W405" s="103"/>
      <c r="X405" s="103"/>
      <c r="Y405" s="103"/>
      <c r="Z405" s="103"/>
      <c r="AA405" s="103"/>
      <c r="AB405" s="103"/>
      <c r="AC405" s="103"/>
      <c r="AD405" s="104"/>
      <c r="AE405" s="104"/>
      <c r="AF405" s="104"/>
      <c r="AG405" s="104"/>
      <c r="AH405" s="104"/>
      <c r="AI405" s="104"/>
      <c r="AJ405" s="104"/>
      <c r="AK405" s="104"/>
      <c r="AL405" s="104"/>
      <c r="AM405" s="104"/>
      <c r="AN405" s="104"/>
      <c r="AO405" s="104"/>
      <c r="AP405" s="104"/>
      <c r="AQ405" s="103"/>
      <c r="AV405" s="103"/>
      <c r="AW405" s="104"/>
      <c r="AX405" s="104"/>
      <c r="AY405" s="104"/>
      <c r="AZ405" s="104"/>
      <c r="BA405" s="104"/>
      <c r="BB405" s="104"/>
      <c r="BC405" s="104"/>
      <c r="BD405" s="104"/>
      <c r="BE405" s="104"/>
      <c r="BF405" s="104"/>
      <c r="BG405" s="104"/>
      <c r="BH405" s="104"/>
      <c r="BI405" s="104"/>
      <c r="BO405" s="103"/>
      <c r="BP405" s="104"/>
      <c r="BQ405" s="104"/>
      <c r="BR405" s="104"/>
      <c r="BS405" s="104"/>
      <c r="BT405" s="104"/>
      <c r="BU405" s="104"/>
      <c r="BV405" s="104"/>
      <c r="BW405" s="104"/>
      <c r="BX405" s="104"/>
      <c r="BY405" s="104"/>
      <c r="BZ405" s="104"/>
      <c r="CA405" s="104"/>
      <c r="CB405" s="104"/>
      <c r="CH405" s="103"/>
      <c r="CI405" s="104"/>
      <c r="CJ405" s="104"/>
      <c r="CK405" s="104"/>
      <c r="CL405" s="104"/>
      <c r="CM405" s="104"/>
      <c r="CN405" s="104"/>
      <c r="CO405" s="104"/>
      <c r="CP405" s="104"/>
      <c r="CQ405" s="104"/>
      <c r="CR405" s="104"/>
      <c r="CS405" s="104"/>
      <c r="CT405" s="104"/>
      <c r="CU405" s="104"/>
      <c r="DA405" s="103"/>
      <c r="DB405" s="104"/>
      <c r="DC405" s="104"/>
      <c r="DD405" s="104"/>
      <c r="DE405" s="104"/>
      <c r="DF405" s="104"/>
      <c r="DG405" s="104"/>
      <c r="DH405" s="104"/>
      <c r="DI405" s="104"/>
      <c r="DJ405" s="104"/>
      <c r="DK405" s="104"/>
      <c r="DL405" s="104"/>
      <c r="DM405" s="104"/>
      <c r="DN405" s="104"/>
    </row>
    <row r="406" spans="1:118" hidden="1" outlineLevel="1">
      <c r="A406" s="370" t="str">
        <f>A405</f>
        <v>[ESO Affiliate or Related Undertaking that do not trade / transact with the ESO 1]</v>
      </c>
      <c r="B406" s="103" t="s">
        <v>647</v>
      </c>
      <c r="C406" s="103"/>
      <c r="D406" s="103"/>
      <c r="E406" s="103"/>
      <c r="F406" s="103"/>
      <c r="G406" s="103"/>
      <c r="H406" s="103"/>
      <c r="I406" s="103"/>
      <c r="J406" s="99" t="s">
        <v>238</v>
      </c>
      <c r="K406" s="359"/>
      <c r="L406" s="360"/>
      <c r="M406" s="360"/>
      <c r="N406" s="360"/>
      <c r="O406" s="360"/>
      <c r="P406" s="103"/>
      <c r="Q406" s="103"/>
      <c r="R406" s="103"/>
      <c r="S406" s="103"/>
      <c r="T406" s="103"/>
      <c r="U406" s="103"/>
      <c r="V406" s="103"/>
      <c r="W406" s="103"/>
      <c r="X406" s="103"/>
      <c r="Y406" s="103"/>
      <c r="Z406" s="103"/>
      <c r="AA406" s="103"/>
      <c r="AB406" s="103"/>
      <c r="AC406" s="103"/>
      <c r="AD406" s="104"/>
      <c r="AE406" s="104"/>
      <c r="AF406" s="104"/>
      <c r="AG406" s="104"/>
      <c r="AH406" s="104"/>
      <c r="AI406" s="104"/>
      <c r="AJ406" s="104"/>
      <c r="AK406" s="104"/>
      <c r="AL406" s="104"/>
      <c r="AM406" s="104"/>
      <c r="AN406" s="104"/>
      <c r="AO406" s="104"/>
      <c r="AP406" s="104"/>
      <c r="AQ406" s="103"/>
      <c r="AV406" s="103"/>
      <c r="AW406" s="104"/>
      <c r="AX406" s="104"/>
      <c r="AY406" s="104"/>
      <c r="AZ406" s="104"/>
      <c r="BA406" s="104"/>
      <c r="BB406" s="104"/>
      <c r="BC406" s="104"/>
      <c r="BD406" s="104"/>
      <c r="BE406" s="104"/>
      <c r="BF406" s="104"/>
      <c r="BG406" s="104"/>
      <c r="BH406" s="104"/>
      <c r="BI406" s="104"/>
      <c r="BO406" s="103"/>
      <c r="BP406" s="104"/>
      <c r="BQ406" s="104"/>
      <c r="BR406" s="104"/>
      <c r="BS406" s="104"/>
      <c r="BT406" s="104"/>
      <c r="BU406" s="104"/>
      <c r="BV406" s="104"/>
      <c r="BW406" s="104"/>
      <c r="BX406" s="104"/>
      <c r="BY406" s="104"/>
      <c r="BZ406" s="104"/>
      <c r="CA406" s="104"/>
      <c r="CB406" s="104"/>
      <c r="CH406" s="103"/>
      <c r="CI406" s="104"/>
      <c r="CJ406" s="104"/>
      <c r="CK406" s="104"/>
      <c r="CL406" s="104"/>
      <c r="CM406" s="104"/>
      <c r="CN406" s="104"/>
      <c r="CO406" s="104"/>
      <c r="CP406" s="104"/>
      <c r="CQ406" s="104"/>
      <c r="CR406" s="104"/>
      <c r="CS406" s="104"/>
      <c r="CT406" s="104"/>
      <c r="CU406" s="104"/>
      <c r="DA406" s="103"/>
      <c r="DB406" s="104"/>
      <c r="DC406" s="104"/>
      <c r="DD406" s="104"/>
      <c r="DE406" s="104"/>
      <c r="DF406" s="104"/>
      <c r="DG406" s="104"/>
      <c r="DH406" s="104"/>
      <c r="DI406" s="104"/>
      <c r="DJ406" s="104"/>
      <c r="DK406" s="104"/>
      <c r="DL406" s="104"/>
      <c r="DM406" s="104"/>
      <c r="DN406" s="104"/>
    </row>
    <row r="407" spans="1:118" hidden="1" outlineLevel="1">
      <c r="A407" s="370" t="str">
        <f>A405</f>
        <v>[ESO Affiliate or Related Undertaking that do not trade / transact with the ESO 1]</v>
      </c>
      <c r="B407" s="103" t="s">
        <v>665</v>
      </c>
      <c r="C407" s="103"/>
      <c r="D407" s="103"/>
      <c r="E407" s="103"/>
      <c r="F407" s="103"/>
      <c r="G407" s="103"/>
      <c r="H407" s="103"/>
      <c r="I407" s="103"/>
      <c r="J407" s="99" t="s">
        <v>226</v>
      </c>
      <c r="K407" s="367">
        <f t="shared" ref="K407:O407" si="162">IFERROR(K406/K405,0)</f>
        <v>0</v>
      </c>
      <c r="L407" s="368">
        <f t="shared" si="162"/>
        <v>0</v>
      </c>
      <c r="M407" s="368">
        <f t="shared" si="162"/>
        <v>0</v>
      </c>
      <c r="N407" s="368">
        <f t="shared" si="162"/>
        <v>0</v>
      </c>
      <c r="O407" s="368">
        <f t="shared" si="162"/>
        <v>0</v>
      </c>
      <c r="P407" s="103"/>
      <c r="Q407" s="103"/>
      <c r="R407" s="103"/>
      <c r="S407" s="103"/>
      <c r="T407" s="103"/>
      <c r="U407" s="103"/>
      <c r="V407" s="103"/>
      <c r="W407" s="103"/>
      <c r="X407" s="103"/>
      <c r="Y407" s="103"/>
      <c r="Z407" s="103"/>
      <c r="AA407" s="103"/>
      <c r="AB407" s="103"/>
      <c r="AC407" s="103"/>
      <c r="AD407" s="104"/>
      <c r="AE407" s="104"/>
      <c r="AF407" s="104"/>
      <c r="AG407" s="104"/>
      <c r="AH407" s="104"/>
      <c r="AI407" s="104"/>
      <c r="AJ407" s="104"/>
      <c r="AK407" s="104"/>
      <c r="AL407" s="104"/>
      <c r="AM407" s="104"/>
      <c r="AN407" s="104"/>
      <c r="AO407" s="104"/>
      <c r="AP407" s="104"/>
      <c r="AQ407" s="103"/>
      <c r="AV407" s="103"/>
      <c r="AW407" s="104"/>
      <c r="AX407" s="104"/>
      <c r="AY407" s="104"/>
      <c r="AZ407" s="104"/>
      <c r="BA407" s="104"/>
      <c r="BB407" s="104"/>
      <c r="BC407" s="104"/>
      <c r="BD407" s="104"/>
      <c r="BE407" s="104"/>
      <c r="BF407" s="104"/>
      <c r="BG407" s="104"/>
      <c r="BH407" s="104"/>
      <c r="BI407" s="104"/>
      <c r="BO407" s="103"/>
      <c r="BP407" s="104"/>
      <c r="BQ407" s="104"/>
      <c r="BR407" s="104"/>
      <c r="BS407" s="104"/>
      <c r="BT407" s="104"/>
      <c r="BU407" s="104"/>
      <c r="BV407" s="104"/>
      <c r="BW407" s="104"/>
      <c r="BX407" s="104"/>
      <c r="BY407" s="104"/>
      <c r="BZ407" s="104"/>
      <c r="CA407" s="104"/>
      <c r="CB407" s="104"/>
      <c r="CH407" s="103"/>
      <c r="CI407" s="104"/>
      <c r="CJ407" s="104"/>
      <c r="CK407" s="104"/>
      <c r="CL407" s="104"/>
      <c r="CM407" s="104"/>
      <c r="CN407" s="104"/>
      <c r="CO407" s="104"/>
      <c r="CP407" s="104"/>
      <c r="CQ407" s="104"/>
      <c r="CR407" s="104"/>
      <c r="CS407" s="104"/>
      <c r="CT407" s="104"/>
      <c r="CU407" s="104"/>
      <c r="DA407" s="103"/>
      <c r="DB407" s="104"/>
      <c r="DC407" s="104"/>
      <c r="DD407" s="104"/>
      <c r="DE407" s="104"/>
      <c r="DF407" s="104"/>
      <c r="DG407" s="104"/>
      <c r="DH407" s="104"/>
      <c r="DI407" s="104"/>
      <c r="DJ407" s="104"/>
      <c r="DK407" s="104"/>
      <c r="DL407" s="104"/>
      <c r="DM407" s="104"/>
      <c r="DN407" s="104"/>
    </row>
    <row r="408" spans="1:118" hidden="1" outlineLevel="1">
      <c r="A408" s="369" t="s">
        <v>676</v>
      </c>
      <c r="B408" s="103" t="s">
        <v>664</v>
      </c>
      <c r="C408" s="103"/>
      <c r="D408" s="103"/>
      <c r="E408" s="103"/>
      <c r="F408" s="103"/>
      <c r="G408" s="103"/>
      <c r="H408" s="103"/>
      <c r="I408" s="103"/>
      <c r="J408" s="99" t="s">
        <v>238</v>
      </c>
      <c r="K408" s="359"/>
      <c r="L408" s="360"/>
      <c r="M408" s="360"/>
      <c r="N408" s="360"/>
      <c r="O408" s="360"/>
      <c r="P408" s="103"/>
      <c r="Q408" s="103"/>
      <c r="R408" s="103"/>
      <c r="S408" s="103"/>
      <c r="T408" s="103"/>
      <c r="U408" s="103"/>
      <c r="V408" s="103"/>
      <c r="W408" s="103"/>
      <c r="X408" s="103"/>
      <c r="Y408" s="103"/>
      <c r="Z408" s="103"/>
      <c r="AA408" s="103"/>
      <c r="AB408" s="103"/>
      <c r="AC408" s="103"/>
      <c r="AD408" s="104"/>
      <c r="AE408" s="104"/>
      <c r="AF408" s="104"/>
      <c r="AG408" s="104"/>
      <c r="AH408" s="104"/>
      <c r="AI408" s="104"/>
      <c r="AJ408" s="104"/>
      <c r="AK408" s="104"/>
      <c r="AL408" s="104"/>
      <c r="AM408" s="104"/>
      <c r="AN408" s="104"/>
      <c r="AO408" s="104"/>
      <c r="AP408" s="104"/>
      <c r="AQ408" s="103"/>
      <c r="AV408" s="103"/>
      <c r="AW408" s="104"/>
      <c r="AX408" s="104"/>
      <c r="AY408" s="104"/>
      <c r="AZ408" s="104"/>
      <c r="BA408" s="104"/>
      <c r="BB408" s="104"/>
      <c r="BC408" s="104"/>
      <c r="BD408" s="104"/>
      <c r="BE408" s="104"/>
      <c r="BF408" s="104"/>
      <c r="BG408" s="104"/>
      <c r="BH408" s="104"/>
      <c r="BI408" s="104"/>
      <c r="BO408" s="103"/>
      <c r="BP408" s="104"/>
      <c r="BQ408" s="104"/>
      <c r="BR408" s="104"/>
      <c r="BS408" s="104"/>
      <c r="BT408" s="104"/>
      <c r="BU408" s="104"/>
      <c r="BV408" s="104"/>
      <c r="BW408" s="104"/>
      <c r="BX408" s="104"/>
      <c r="BY408" s="104"/>
      <c r="BZ408" s="104"/>
      <c r="CA408" s="104"/>
      <c r="CB408" s="104"/>
      <c r="CH408" s="103"/>
      <c r="CI408" s="104"/>
      <c r="CJ408" s="104"/>
      <c r="CK408" s="104"/>
      <c r="CL408" s="104"/>
      <c r="CM408" s="104"/>
      <c r="CN408" s="104"/>
      <c r="CO408" s="104"/>
      <c r="CP408" s="104"/>
      <c r="CQ408" s="104"/>
      <c r="CR408" s="104"/>
      <c r="CS408" s="104"/>
      <c r="CT408" s="104"/>
      <c r="CU408" s="104"/>
      <c r="DA408" s="103"/>
      <c r="DB408" s="104"/>
      <c r="DC408" s="104"/>
      <c r="DD408" s="104"/>
      <c r="DE408" s="104"/>
      <c r="DF408" s="104"/>
      <c r="DG408" s="104"/>
      <c r="DH408" s="104"/>
      <c r="DI408" s="104"/>
      <c r="DJ408" s="104"/>
      <c r="DK408" s="104"/>
      <c r="DL408" s="104"/>
      <c r="DM408" s="104"/>
      <c r="DN408" s="104"/>
    </row>
    <row r="409" spans="1:118" hidden="1" outlineLevel="1">
      <c r="A409" s="370" t="str">
        <f>A408</f>
        <v>[ESO Affiliate or Related Undertaking that do not trade / transact with the ESO 2]</v>
      </c>
      <c r="B409" s="103" t="s">
        <v>647</v>
      </c>
      <c r="C409" s="103"/>
      <c r="D409" s="103"/>
      <c r="E409" s="103"/>
      <c r="F409" s="103"/>
      <c r="G409" s="103"/>
      <c r="H409" s="103"/>
      <c r="I409" s="103"/>
      <c r="J409" s="99" t="s">
        <v>238</v>
      </c>
      <c r="K409" s="359"/>
      <c r="L409" s="360"/>
      <c r="M409" s="360"/>
      <c r="N409" s="360"/>
      <c r="O409" s="360"/>
      <c r="P409" s="103"/>
      <c r="Q409" s="103"/>
      <c r="R409" s="103"/>
      <c r="S409" s="103"/>
      <c r="T409" s="103"/>
      <c r="U409" s="103"/>
      <c r="V409" s="103"/>
      <c r="W409" s="103"/>
      <c r="X409" s="103"/>
      <c r="Y409" s="103"/>
      <c r="Z409" s="103"/>
      <c r="AA409" s="103"/>
      <c r="AB409" s="103"/>
      <c r="AC409" s="103"/>
      <c r="AD409" s="104"/>
      <c r="AE409" s="104"/>
      <c r="AF409" s="104"/>
      <c r="AG409" s="104"/>
      <c r="AH409" s="104"/>
      <c r="AI409" s="104"/>
      <c r="AJ409" s="104"/>
      <c r="AK409" s="104"/>
      <c r="AL409" s="104"/>
      <c r="AM409" s="104"/>
      <c r="AN409" s="104"/>
      <c r="AO409" s="104"/>
      <c r="AP409" s="104"/>
      <c r="AQ409" s="103"/>
      <c r="AV409" s="103"/>
      <c r="AW409" s="104"/>
      <c r="AX409" s="104"/>
      <c r="AY409" s="104"/>
      <c r="AZ409" s="104"/>
      <c r="BA409" s="104"/>
      <c r="BB409" s="104"/>
      <c r="BC409" s="104"/>
      <c r="BD409" s="104"/>
      <c r="BE409" s="104"/>
      <c r="BF409" s="104"/>
      <c r="BG409" s="104"/>
      <c r="BH409" s="104"/>
      <c r="BI409" s="104"/>
      <c r="BO409" s="103"/>
      <c r="BP409" s="104"/>
      <c r="BQ409" s="104"/>
      <c r="BR409" s="104"/>
      <c r="BS409" s="104"/>
      <c r="BT409" s="104"/>
      <c r="BU409" s="104"/>
      <c r="BV409" s="104"/>
      <c r="BW409" s="104"/>
      <c r="BX409" s="104"/>
      <c r="BY409" s="104"/>
      <c r="BZ409" s="104"/>
      <c r="CA409" s="104"/>
      <c r="CB409" s="104"/>
      <c r="CH409" s="103"/>
      <c r="CI409" s="104"/>
      <c r="CJ409" s="104"/>
      <c r="CK409" s="104"/>
      <c r="CL409" s="104"/>
      <c r="CM409" s="104"/>
      <c r="CN409" s="104"/>
      <c r="CO409" s="104"/>
      <c r="CP409" s="104"/>
      <c r="CQ409" s="104"/>
      <c r="CR409" s="104"/>
      <c r="CS409" s="104"/>
      <c r="CT409" s="104"/>
      <c r="CU409" s="104"/>
      <c r="DA409" s="103"/>
      <c r="DB409" s="104"/>
      <c r="DC409" s="104"/>
      <c r="DD409" s="104"/>
      <c r="DE409" s="104"/>
      <c r="DF409" s="104"/>
      <c r="DG409" s="104"/>
      <c r="DH409" s="104"/>
      <c r="DI409" s="104"/>
      <c r="DJ409" s="104"/>
      <c r="DK409" s="104"/>
      <c r="DL409" s="104"/>
      <c r="DM409" s="104"/>
      <c r="DN409" s="104"/>
    </row>
    <row r="410" spans="1:118" hidden="1" outlineLevel="1">
      <c r="A410" s="370" t="str">
        <f>A408</f>
        <v>[ESO Affiliate or Related Undertaking that do not trade / transact with the ESO 2]</v>
      </c>
      <c r="B410" s="103" t="s">
        <v>665</v>
      </c>
      <c r="C410" s="103"/>
      <c r="D410" s="103"/>
      <c r="E410" s="103"/>
      <c r="F410" s="103"/>
      <c r="G410" s="103"/>
      <c r="H410" s="103"/>
      <c r="I410" s="103"/>
      <c r="J410" s="99" t="s">
        <v>226</v>
      </c>
      <c r="K410" s="367">
        <f t="shared" ref="K410:O410" si="163">IFERROR(K409/K408,0)</f>
        <v>0</v>
      </c>
      <c r="L410" s="368">
        <f t="shared" si="163"/>
        <v>0</v>
      </c>
      <c r="M410" s="368">
        <f t="shared" si="163"/>
        <v>0</v>
      </c>
      <c r="N410" s="368">
        <f t="shared" si="163"/>
        <v>0</v>
      </c>
      <c r="O410" s="368">
        <f t="shared" si="163"/>
        <v>0</v>
      </c>
      <c r="P410" s="103"/>
      <c r="Q410" s="103"/>
      <c r="R410" s="103"/>
      <c r="S410" s="103"/>
      <c r="T410" s="103"/>
      <c r="U410" s="103"/>
      <c r="V410" s="103"/>
      <c r="W410" s="103"/>
      <c r="X410" s="103"/>
      <c r="Y410" s="103"/>
      <c r="Z410" s="103"/>
      <c r="AA410" s="103"/>
      <c r="AB410" s="103"/>
      <c r="AC410" s="103"/>
      <c r="AD410" s="104"/>
      <c r="AE410" s="104"/>
      <c r="AF410" s="104"/>
      <c r="AG410" s="104"/>
      <c r="AH410" s="104"/>
      <c r="AI410" s="104"/>
      <c r="AJ410" s="104"/>
      <c r="AK410" s="104"/>
      <c r="AL410" s="104"/>
      <c r="AM410" s="104"/>
      <c r="AN410" s="104"/>
      <c r="AO410" s="104"/>
      <c r="AP410" s="104"/>
      <c r="AQ410" s="103"/>
      <c r="AV410" s="103"/>
      <c r="AW410" s="104"/>
      <c r="AX410" s="104"/>
      <c r="AY410" s="104"/>
      <c r="AZ410" s="104"/>
      <c r="BA410" s="104"/>
      <c r="BB410" s="104"/>
      <c r="BC410" s="104"/>
      <c r="BD410" s="104"/>
      <c r="BE410" s="104"/>
      <c r="BF410" s="104"/>
      <c r="BG410" s="104"/>
      <c r="BH410" s="104"/>
      <c r="BI410" s="104"/>
      <c r="BO410" s="103"/>
      <c r="BP410" s="104"/>
      <c r="BQ410" s="104"/>
      <c r="BR410" s="104"/>
      <c r="BS410" s="104"/>
      <c r="BT410" s="104"/>
      <c r="BU410" s="104"/>
      <c r="BV410" s="104"/>
      <c r="BW410" s="104"/>
      <c r="BX410" s="104"/>
      <c r="BY410" s="104"/>
      <c r="BZ410" s="104"/>
      <c r="CA410" s="104"/>
      <c r="CB410" s="104"/>
      <c r="CH410" s="103"/>
      <c r="CI410" s="104"/>
      <c r="CJ410" s="104"/>
      <c r="CK410" s="104"/>
      <c r="CL410" s="104"/>
      <c r="CM410" s="104"/>
      <c r="CN410" s="104"/>
      <c r="CO410" s="104"/>
      <c r="CP410" s="104"/>
      <c r="CQ410" s="104"/>
      <c r="CR410" s="104"/>
      <c r="CS410" s="104"/>
      <c r="CT410" s="104"/>
      <c r="CU410" s="104"/>
      <c r="DA410" s="103"/>
      <c r="DB410" s="104"/>
      <c r="DC410" s="104"/>
      <c r="DD410" s="104"/>
      <c r="DE410" s="104"/>
      <c r="DF410" s="104"/>
      <c r="DG410" s="104"/>
      <c r="DH410" s="104"/>
      <c r="DI410" s="104"/>
      <c r="DJ410" s="104"/>
      <c r="DK410" s="104"/>
      <c r="DL410" s="104"/>
      <c r="DM410" s="104"/>
      <c r="DN410" s="104"/>
    </row>
    <row r="411" spans="1:118" hidden="1" outlineLevel="1">
      <c r="A411" s="369" t="s">
        <v>677</v>
      </c>
      <c r="B411" s="103" t="s">
        <v>664</v>
      </c>
      <c r="C411" s="103"/>
      <c r="D411" s="103"/>
      <c r="E411" s="103"/>
      <c r="F411" s="103"/>
      <c r="G411" s="103"/>
      <c r="H411" s="103"/>
      <c r="I411" s="103"/>
      <c r="J411" s="99" t="s">
        <v>238</v>
      </c>
      <c r="K411" s="359"/>
      <c r="L411" s="360"/>
      <c r="M411" s="360"/>
      <c r="N411" s="360"/>
      <c r="O411" s="360"/>
      <c r="P411" s="103"/>
      <c r="Q411" s="103"/>
      <c r="R411" s="103"/>
      <c r="S411" s="103"/>
      <c r="T411" s="103"/>
      <c r="U411" s="103"/>
      <c r="V411" s="103"/>
      <c r="W411" s="103"/>
      <c r="X411" s="103"/>
      <c r="Y411" s="103"/>
      <c r="Z411" s="103"/>
      <c r="AA411" s="103"/>
      <c r="AB411" s="103"/>
      <c r="AC411" s="103"/>
      <c r="AD411" s="104"/>
      <c r="AE411" s="104"/>
      <c r="AF411" s="104"/>
      <c r="AG411" s="104"/>
      <c r="AH411" s="104"/>
      <c r="AI411" s="104"/>
      <c r="AJ411" s="104"/>
      <c r="AK411" s="104"/>
      <c r="AL411" s="104"/>
      <c r="AM411" s="104"/>
      <c r="AN411" s="104"/>
      <c r="AO411" s="104"/>
      <c r="AP411" s="104"/>
      <c r="AQ411" s="103"/>
      <c r="AV411" s="103"/>
      <c r="AW411" s="104"/>
      <c r="AX411" s="104"/>
      <c r="AY411" s="104"/>
      <c r="AZ411" s="104"/>
      <c r="BA411" s="104"/>
      <c r="BB411" s="104"/>
      <c r="BC411" s="104"/>
      <c r="BD411" s="104"/>
      <c r="BE411" s="104"/>
      <c r="BF411" s="104"/>
      <c r="BG411" s="104"/>
      <c r="BH411" s="104"/>
      <c r="BI411" s="104"/>
      <c r="BO411" s="103"/>
      <c r="BP411" s="104"/>
      <c r="BQ411" s="104"/>
      <c r="BR411" s="104"/>
      <c r="BS411" s="104"/>
      <c r="BT411" s="104"/>
      <c r="BU411" s="104"/>
      <c r="BV411" s="104"/>
      <c r="BW411" s="104"/>
      <c r="BX411" s="104"/>
      <c r="BY411" s="104"/>
      <c r="BZ411" s="104"/>
      <c r="CA411" s="104"/>
      <c r="CB411" s="104"/>
      <c r="CH411" s="103"/>
      <c r="CI411" s="104"/>
      <c r="CJ411" s="104"/>
      <c r="CK411" s="104"/>
      <c r="CL411" s="104"/>
      <c r="CM411" s="104"/>
      <c r="CN411" s="104"/>
      <c r="CO411" s="104"/>
      <c r="CP411" s="104"/>
      <c r="CQ411" s="104"/>
      <c r="CR411" s="104"/>
      <c r="CS411" s="104"/>
      <c r="CT411" s="104"/>
      <c r="CU411" s="104"/>
      <c r="DA411" s="103"/>
      <c r="DB411" s="104"/>
      <c r="DC411" s="104"/>
      <c r="DD411" s="104"/>
      <c r="DE411" s="104"/>
      <c r="DF411" s="104"/>
      <c r="DG411" s="104"/>
      <c r="DH411" s="104"/>
      <c r="DI411" s="104"/>
      <c r="DJ411" s="104"/>
      <c r="DK411" s="104"/>
      <c r="DL411" s="104"/>
      <c r="DM411" s="104"/>
      <c r="DN411" s="104"/>
    </row>
    <row r="412" spans="1:118" hidden="1" outlineLevel="1">
      <c r="A412" s="370" t="str">
        <f>A411</f>
        <v>[ESO Affiliate or Related Undertaking that do not trade / transact with the ESO 3]</v>
      </c>
      <c r="B412" s="103" t="s">
        <v>647</v>
      </c>
      <c r="C412" s="103"/>
      <c r="D412" s="103"/>
      <c r="E412" s="103"/>
      <c r="F412" s="103"/>
      <c r="G412" s="103"/>
      <c r="H412" s="103"/>
      <c r="I412" s="103"/>
      <c r="J412" s="99" t="s">
        <v>238</v>
      </c>
      <c r="K412" s="359"/>
      <c r="L412" s="360"/>
      <c r="M412" s="360"/>
      <c r="N412" s="360"/>
      <c r="O412" s="360"/>
      <c r="P412" s="103"/>
      <c r="Q412" s="103"/>
      <c r="R412" s="103"/>
      <c r="S412" s="103"/>
      <c r="T412" s="103"/>
      <c r="U412" s="103"/>
      <c r="V412" s="103"/>
      <c r="W412" s="103"/>
      <c r="X412" s="103"/>
      <c r="Y412" s="103"/>
      <c r="Z412" s="103"/>
      <c r="AA412" s="103"/>
      <c r="AB412" s="103"/>
      <c r="AC412" s="103"/>
      <c r="AD412" s="104"/>
      <c r="AE412" s="104"/>
      <c r="AF412" s="104"/>
      <c r="AG412" s="104"/>
      <c r="AH412" s="104"/>
      <c r="AI412" s="104"/>
      <c r="AJ412" s="104"/>
      <c r="AK412" s="104"/>
      <c r="AL412" s="104"/>
      <c r="AM412" s="104"/>
      <c r="AN412" s="104"/>
      <c r="AO412" s="104"/>
      <c r="AP412" s="104"/>
      <c r="AQ412" s="103"/>
      <c r="AV412" s="103"/>
      <c r="AW412" s="104"/>
      <c r="AX412" s="104"/>
      <c r="AY412" s="104"/>
      <c r="AZ412" s="104"/>
      <c r="BA412" s="104"/>
      <c r="BB412" s="104"/>
      <c r="BC412" s="104"/>
      <c r="BD412" s="104"/>
      <c r="BE412" s="104"/>
      <c r="BF412" s="104"/>
      <c r="BG412" s="104"/>
      <c r="BH412" s="104"/>
      <c r="BI412" s="104"/>
      <c r="BO412" s="103"/>
      <c r="BP412" s="104"/>
      <c r="BQ412" s="104"/>
      <c r="BR412" s="104"/>
      <c r="BS412" s="104"/>
      <c r="BT412" s="104"/>
      <c r="BU412" s="104"/>
      <c r="BV412" s="104"/>
      <c r="BW412" s="104"/>
      <c r="BX412" s="104"/>
      <c r="BY412" s="104"/>
      <c r="BZ412" s="104"/>
      <c r="CA412" s="104"/>
      <c r="CB412" s="104"/>
      <c r="CH412" s="103"/>
      <c r="CI412" s="104"/>
      <c r="CJ412" s="104"/>
      <c r="CK412" s="104"/>
      <c r="CL412" s="104"/>
      <c r="CM412" s="104"/>
      <c r="CN412" s="104"/>
      <c r="CO412" s="104"/>
      <c r="CP412" s="104"/>
      <c r="CQ412" s="104"/>
      <c r="CR412" s="104"/>
      <c r="CS412" s="104"/>
      <c r="CT412" s="104"/>
      <c r="CU412" s="104"/>
      <c r="DA412" s="103"/>
      <c r="DB412" s="104"/>
      <c r="DC412" s="104"/>
      <c r="DD412" s="104"/>
      <c r="DE412" s="104"/>
      <c r="DF412" s="104"/>
      <c r="DG412" s="104"/>
      <c r="DH412" s="104"/>
      <c r="DI412" s="104"/>
      <c r="DJ412" s="104"/>
      <c r="DK412" s="104"/>
      <c r="DL412" s="104"/>
      <c r="DM412" s="104"/>
      <c r="DN412" s="104"/>
    </row>
    <row r="413" spans="1:118" hidden="1" outlineLevel="1">
      <c r="A413" s="370" t="str">
        <f>A411</f>
        <v>[ESO Affiliate or Related Undertaking that do not trade / transact with the ESO 3]</v>
      </c>
      <c r="B413" s="103" t="s">
        <v>665</v>
      </c>
      <c r="C413" s="103"/>
      <c r="D413" s="103"/>
      <c r="E413" s="103"/>
      <c r="F413" s="103"/>
      <c r="G413" s="103"/>
      <c r="H413" s="103"/>
      <c r="I413" s="103"/>
      <c r="J413" s="99" t="s">
        <v>226</v>
      </c>
      <c r="K413" s="367">
        <f t="shared" ref="K413:O413" si="164">IFERROR(K412/K411,0)</f>
        <v>0</v>
      </c>
      <c r="L413" s="368">
        <f t="shared" si="164"/>
        <v>0</v>
      </c>
      <c r="M413" s="368">
        <f t="shared" si="164"/>
        <v>0</v>
      </c>
      <c r="N413" s="368">
        <f t="shared" si="164"/>
        <v>0</v>
      </c>
      <c r="O413" s="368">
        <f t="shared" si="164"/>
        <v>0</v>
      </c>
      <c r="P413" s="103"/>
      <c r="Q413" s="103"/>
      <c r="R413" s="103"/>
      <c r="S413" s="103"/>
      <c r="T413" s="103"/>
      <c r="U413" s="103"/>
      <c r="V413" s="103"/>
      <c r="W413" s="103"/>
      <c r="X413" s="103"/>
      <c r="Y413" s="103"/>
      <c r="Z413" s="103"/>
      <c r="AA413" s="103"/>
      <c r="AB413" s="103"/>
      <c r="AC413" s="103"/>
      <c r="AD413" s="104"/>
      <c r="AE413" s="104"/>
      <c r="AF413" s="104"/>
      <c r="AG413" s="104"/>
      <c r="AH413" s="104"/>
      <c r="AI413" s="104"/>
      <c r="AJ413" s="104"/>
      <c r="AK413" s="104"/>
      <c r="AL413" s="104"/>
      <c r="AM413" s="104"/>
      <c r="AN413" s="104"/>
      <c r="AO413" s="104"/>
      <c r="AP413" s="104"/>
      <c r="AQ413" s="103"/>
      <c r="AV413" s="103"/>
      <c r="AW413" s="104"/>
      <c r="AX413" s="104"/>
      <c r="AY413" s="104"/>
      <c r="AZ413" s="104"/>
      <c r="BA413" s="104"/>
      <c r="BB413" s="104"/>
      <c r="BC413" s="104"/>
      <c r="BD413" s="104"/>
      <c r="BE413" s="104"/>
      <c r="BF413" s="104"/>
      <c r="BG413" s="104"/>
      <c r="BH413" s="104"/>
      <c r="BI413" s="104"/>
      <c r="BO413" s="103"/>
      <c r="BP413" s="104"/>
      <c r="BQ413" s="104"/>
      <c r="BR413" s="104"/>
      <c r="BS413" s="104"/>
      <c r="BT413" s="104"/>
      <c r="BU413" s="104"/>
      <c r="BV413" s="104"/>
      <c r="BW413" s="104"/>
      <c r="BX413" s="104"/>
      <c r="BY413" s="104"/>
      <c r="BZ413" s="104"/>
      <c r="CA413" s="104"/>
      <c r="CB413" s="104"/>
      <c r="CH413" s="103"/>
      <c r="CI413" s="104"/>
      <c r="CJ413" s="104"/>
      <c r="CK413" s="104"/>
      <c r="CL413" s="104"/>
      <c r="CM413" s="104"/>
      <c r="CN413" s="104"/>
      <c r="CO413" s="104"/>
      <c r="CP413" s="104"/>
      <c r="CQ413" s="104"/>
      <c r="CR413" s="104"/>
      <c r="CS413" s="104"/>
      <c r="CT413" s="104"/>
      <c r="CU413" s="104"/>
      <c r="DA413" s="103"/>
      <c r="DB413" s="104"/>
      <c r="DC413" s="104"/>
      <c r="DD413" s="104"/>
      <c r="DE413" s="104"/>
      <c r="DF413" s="104"/>
      <c r="DG413" s="104"/>
      <c r="DH413" s="104"/>
      <c r="DI413" s="104"/>
      <c r="DJ413" s="104"/>
      <c r="DK413" s="104"/>
      <c r="DL413" s="104"/>
      <c r="DM413" s="104"/>
      <c r="DN413" s="104"/>
    </row>
    <row r="414" spans="1:118" hidden="1" outlineLevel="1">
      <c r="A414" s="369" t="s">
        <v>670</v>
      </c>
      <c r="B414" s="103" t="s">
        <v>664</v>
      </c>
      <c r="C414" s="103"/>
      <c r="D414" s="103"/>
      <c r="E414" s="103"/>
      <c r="F414" s="103"/>
      <c r="G414" s="103"/>
      <c r="H414" s="103"/>
      <c r="I414" s="103"/>
      <c r="J414" s="99" t="s">
        <v>238</v>
      </c>
      <c r="K414" s="359"/>
      <c r="L414" s="360"/>
      <c r="M414" s="360"/>
      <c r="N414" s="360"/>
      <c r="O414" s="360"/>
      <c r="P414" s="103"/>
      <c r="Q414" s="103"/>
      <c r="R414" s="103"/>
      <c r="S414" s="103"/>
      <c r="T414" s="103"/>
      <c r="U414" s="103"/>
      <c r="V414" s="103"/>
      <c r="W414" s="103"/>
      <c r="X414" s="103"/>
      <c r="Y414" s="103"/>
      <c r="Z414" s="103"/>
      <c r="AA414" s="103"/>
      <c r="AB414" s="103"/>
      <c r="AC414" s="103"/>
      <c r="AD414" s="104"/>
      <c r="AE414" s="104"/>
      <c r="AF414" s="104"/>
      <c r="AG414" s="104"/>
      <c r="AH414" s="104"/>
      <c r="AI414" s="104"/>
      <c r="AJ414" s="104"/>
      <c r="AK414" s="104"/>
      <c r="AL414" s="104"/>
      <c r="AM414" s="104"/>
      <c r="AN414" s="104"/>
      <c r="AO414" s="104"/>
      <c r="AP414" s="104"/>
      <c r="AQ414" s="103"/>
      <c r="AV414" s="103"/>
      <c r="AW414" s="104"/>
      <c r="AX414" s="104"/>
      <c r="AY414" s="104"/>
      <c r="AZ414" s="104"/>
      <c r="BA414" s="104"/>
      <c r="BB414" s="104"/>
      <c r="BC414" s="104"/>
      <c r="BD414" s="104"/>
      <c r="BE414" s="104"/>
      <c r="BF414" s="104"/>
      <c r="BG414" s="104"/>
      <c r="BH414" s="104"/>
      <c r="BI414" s="104"/>
      <c r="BO414" s="103"/>
      <c r="BP414" s="104"/>
      <c r="BQ414" s="104"/>
      <c r="BR414" s="104"/>
      <c r="BS414" s="104"/>
      <c r="BT414" s="104"/>
      <c r="BU414" s="104"/>
      <c r="BV414" s="104"/>
      <c r="BW414" s="104"/>
      <c r="BX414" s="104"/>
      <c r="BY414" s="104"/>
      <c r="BZ414" s="104"/>
      <c r="CA414" s="104"/>
      <c r="CB414" s="104"/>
      <c r="CH414" s="103"/>
      <c r="CI414" s="104"/>
      <c r="CJ414" s="104"/>
      <c r="CK414" s="104"/>
      <c r="CL414" s="104"/>
      <c r="CM414" s="104"/>
      <c r="CN414" s="104"/>
      <c r="CO414" s="104"/>
      <c r="CP414" s="104"/>
      <c r="CQ414" s="104"/>
      <c r="CR414" s="104"/>
      <c r="CS414" s="104"/>
      <c r="CT414" s="104"/>
      <c r="CU414" s="104"/>
      <c r="DA414" s="103"/>
      <c r="DB414" s="104"/>
      <c r="DC414" s="104"/>
      <c r="DD414" s="104"/>
      <c r="DE414" s="104"/>
      <c r="DF414" s="104"/>
      <c r="DG414" s="104"/>
      <c r="DH414" s="104"/>
      <c r="DI414" s="104"/>
      <c r="DJ414" s="104"/>
      <c r="DK414" s="104"/>
      <c r="DL414" s="104"/>
      <c r="DM414" s="104"/>
      <c r="DN414" s="104"/>
    </row>
    <row r="415" spans="1:118" hidden="1" outlineLevel="1">
      <c r="A415" s="370" t="str">
        <f>A414</f>
        <v>[ESO Affiliate or Related Undertaking that do not trade / transact with the ESO 4]</v>
      </c>
      <c r="B415" s="103" t="s">
        <v>647</v>
      </c>
      <c r="C415" s="103"/>
      <c r="D415" s="103"/>
      <c r="E415" s="103"/>
      <c r="F415" s="103"/>
      <c r="G415" s="103"/>
      <c r="H415" s="103"/>
      <c r="I415" s="103"/>
      <c r="J415" s="99" t="s">
        <v>238</v>
      </c>
      <c r="K415" s="359"/>
      <c r="L415" s="360"/>
      <c r="M415" s="360"/>
      <c r="N415" s="360"/>
      <c r="O415" s="360"/>
      <c r="P415" s="103"/>
      <c r="Q415" s="103"/>
      <c r="R415" s="103"/>
      <c r="S415" s="103"/>
      <c r="T415" s="103"/>
      <c r="U415" s="103"/>
      <c r="V415" s="103"/>
      <c r="W415" s="103"/>
      <c r="X415" s="103"/>
      <c r="Y415" s="103"/>
      <c r="Z415" s="103"/>
      <c r="AA415" s="103"/>
      <c r="AB415" s="103"/>
      <c r="AC415" s="103"/>
      <c r="AD415" s="104"/>
      <c r="AE415" s="104"/>
      <c r="AF415" s="104"/>
      <c r="AG415" s="104"/>
      <c r="AH415" s="104"/>
      <c r="AI415" s="104"/>
      <c r="AJ415" s="104"/>
      <c r="AK415" s="104"/>
      <c r="AL415" s="104"/>
      <c r="AM415" s="104"/>
      <c r="AN415" s="104"/>
      <c r="AO415" s="104"/>
      <c r="AP415" s="104"/>
      <c r="AQ415" s="103"/>
      <c r="AV415" s="103"/>
      <c r="AW415" s="104"/>
      <c r="AX415" s="104"/>
      <c r="AY415" s="104"/>
      <c r="AZ415" s="104"/>
      <c r="BA415" s="104"/>
      <c r="BB415" s="104"/>
      <c r="BC415" s="104"/>
      <c r="BD415" s="104"/>
      <c r="BE415" s="104"/>
      <c r="BF415" s="104"/>
      <c r="BG415" s="104"/>
      <c r="BH415" s="104"/>
      <c r="BI415" s="104"/>
      <c r="BO415" s="103"/>
      <c r="BP415" s="104"/>
      <c r="BQ415" s="104"/>
      <c r="BR415" s="104"/>
      <c r="BS415" s="104"/>
      <c r="BT415" s="104"/>
      <c r="BU415" s="104"/>
      <c r="BV415" s="104"/>
      <c r="BW415" s="104"/>
      <c r="BX415" s="104"/>
      <c r="BY415" s="104"/>
      <c r="BZ415" s="104"/>
      <c r="CA415" s="104"/>
      <c r="CB415" s="104"/>
      <c r="CH415" s="103"/>
      <c r="CI415" s="104"/>
      <c r="CJ415" s="104"/>
      <c r="CK415" s="104"/>
      <c r="CL415" s="104"/>
      <c r="CM415" s="104"/>
      <c r="CN415" s="104"/>
      <c r="CO415" s="104"/>
      <c r="CP415" s="104"/>
      <c r="CQ415" s="104"/>
      <c r="CR415" s="104"/>
      <c r="CS415" s="104"/>
      <c r="CT415" s="104"/>
      <c r="CU415" s="104"/>
      <c r="DA415" s="103"/>
      <c r="DB415" s="104"/>
      <c r="DC415" s="104"/>
      <c r="DD415" s="104"/>
      <c r="DE415" s="104"/>
      <c r="DF415" s="104"/>
      <c r="DG415" s="104"/>
      <c r="DH415" s="104"/>
      <c r="DI415" s="104"/>
      <c r="DJ415" s="104"/>
      <c r="DK415" s="104"/>
      <c r="DL415" s="104"/>
      <c r="DM415" s="104"/>
      <c r="DN415" s="104"/>
    </row>
    <row r="416" spans="1:118" hidden="1" outlineLevel="1">
      <c r="A416" s="370" t="str">
        <f>A414</f>
        <v>[ESO Affiliate or Related Undertaking that do not trade / transact with the ESO 4]</v>
      </c>
      <c r="B416" s="103" t="s">
        <v>665</v>
      </c>
      <c r="C416" s="103"/>
      <c r="D416" s="103"/>
      <c r="E416" s="103"/>
      <c r="F416" s="103"/>
      <c r="G416" s="103"/>
      <c r="H416" s="103"/>
      <c r="I416" s="103"/>
      <c r="J416" s="99" t="s">
        <v>226</v>
      </c>
      <c r="K416" s="367">
        <f t="shared" ref="K416:O416" si="165">IFERROR(K415/K414,0)</f>
        <v>0</v>
      </c>
      <c r="L416" s="368">
        <f t="shared" si="165"/>
        <v>0</v>
      </c>
      <c r="M416" s="368">
        <f t="shared" si="165"/>
        <v>0</v>
      </c>
      <c r="N416" s="368">
        <f t="shared" si="165"/>
        <v>0</v>
      </c>
      <c r="O416" s="368">
        <f t="shared" si="165"/>
        <v>0</v>
      </c>
      <c r="P416" s="103"/>
      <c r="Q416" s="103"/>
      <c r="R416" s="103"/>
      <c r="S416" s="103"/>
      <c r="T416" s="103"/>
      <c r="U416" s="103"/>
      <c r="V416" s="103"/>
      <c r="W416" s="103"/>
      <c r="X416" s="103"/>
      <c r="Y416" s="103"/>
      <c r="Z416" s="103"/>
      <c r="AA416" s="103"/>
      <c r="AB416" s="103"/>
      <c r="AC416" s="103"/>
      <c r="AD416" s="104"/>
      <c r="AE416" s="104"/>
      <c r="AF416" s="104"/>
      <c r="AG416" s="104"/>
      <c r="AH416" s="104"/>
      <c r="AI416" s="104"/>
      <c r="AJ416" s="104"/>
      <c r="AK416" s="104"/>
      <c r="AL416" s="104"/>
      <c r="AM416" s="104"/>
      <c r="AN416" s="104"/>
      <c r="AO416" s="104"/>
      <c r="AP416" s="104"/>
      <c r="AQ416" s="103"/>
      <c r="AV416" s="103"/>
      <c r="AW416" s="104"/>
      <c r="AX416" s="104"/>
      <c r="AY416" s="104"/>
      <c r="AZ416" s="104"/>
      <c r="BA416" s="104"/>
      <c r="BB416" s="104"/>
      <c r="BC416" s="104"/>
      <c r="BD416" s="104"/>
      <c r="BE416" s="104"/>
      <c r="BF416" s="104"/>
      <c r="BG416" s="104"/>
      <c r="BH416" s="104"/>
      <c r="BI416" s="104"/>
      <c r="BO416" s="103"/>
      <c r="BP416" s="104"/>
      <c r="BQ416" s="104"/>
      <c r="BR416" s="104"/>
      <c r="BS416" s="104"/>
      <c r="BT416" s="104"/>
      <c r="BU416" s="104"/>
      <c r="BV416" s="104"/>
      <c r="BW416" s="104"/>
      <c r="BX416" s="104"/>
      <c r="BY416" s="104"/>
      <c r="BZ416" s="104"/>
      <c r="CA416" s="104"/>
      <c r="CB416" s="104"/>
      <c r="CH416" s="103"/>
      <c r="CI416" s="104"/>
      <c r="CJ416" s="104"/>
      <c r="CK416" s="104"/>
      <c r="CL416" s="104"/>
      <c r="CM416" s="104"/>
      <c r="CN416" s="104"/>
      <c r="CO416" s="104"/>
      <c r="CP416" s="104"/>
      <c r="CQ416" s="104"/>
      <c r="CR416" s="104"/>
      <c r="CS416" s="104"/>
      <c r="CT416" s="104"/>
      <c r="CU416" s="104"/>
      <c r="DA416" s="103"/>
      <c r="DB416" s="104"/>
      <c r="DC416" s="104"/>
      <c r="DD416" s="104"/>
      <c r="DE416" s="104"/>
      <c r="DF416" s="104"/>
      <c r="DG416" s="104"/>
      <c r="DH416" s="104"/>
      <c r="DI416" s="104"/>
      <c r="DJ416" s="104"/>
      <c r="DK416" s="104"/>
      <c r="DL416" s="104"/>
      <c r="DM416" s="104"/>
      <c r="DN416" s="104"/>
    </row>
    <row r="417" spans="1:118" hidden="1" outlineLevel="1">
      <c r="A417" s="369" t="s">
        <v>671</v>
      </c>
      <c r="B417" s="103" t="s">
        <v>664</v>
      </c>
      <c r="C417" s="103"/>
      <c r="D417" s="103"/>
      <c r="E417" s="103"/>
      <c r="F417" s="103"/>
      <c r="G417" s="103"/>
      <c r="H417" s="103"/>
      <c r="I417" s="103"/>
      <c r="J417" s="99" t="s">
        <v>238</v>
      </c>
      <c r="K417" s="359"/>
      <c r="L417" s="360"/>
      <c r="M417" s="360"/>
      <c r="N417" s="360"/>
      <c r="O417" s="360"/>
      <c r="P417" s="103"/>
      <c r="Q417" s="103"/>
      <c r="R417" s="103"/>
      <c r="S417" s="103"/>
      <c r="T417" s="103"/>
      <c r="U417" s="103"/>
      <c r="V417" s="103"/>
      <c r="W417" s="103"/>
      <c r="X417" s="103"/>
      <c r="Y417" s="103"/>
      <c r="Z417" s="103"/>
      <c r="AA417" s="103"/>
      <c r="AB417" s="103"/>
      <c r="AC417" s="103"/>
      <c r="AD417" s="104"/>
      <c r="AE417" s="104"/>
      <c r="AF417" s="104"/>
      <c r="AG417" s="104"/>
      <c r="AH417" s="104"/>
      <c r="AI417" s="104"/>
      <c r="AJ417" s="104"/>
      <c r="AK417" s="104"/>
      <c r="AL417" s="104"/>
      <c r="AM417" s="104"/>
      <c r="AN417" s="104"/>
      <c r="AO417" s="104"/>
      <c r="AP417" s="104"/>
      <c r="AQ417" s="103"/>
      <c r="AV417" s="103"/>
      <c r="AW417" s="104"/>
      <c r="AX417" s="104"/>
      <c r="AY417" s="104"/>
      <c r="AZ417" s="104"/>
      <c r="BA417" s="104"/>
      <c r="BB417" s="104"/>
      <c r="BC417" s="104"/>
      <c r="BD417" s="104"/>
      <c r="BE417" s="104"/>
      <c r="BF417" s="104"/>
      <c r="BG417" s="104"/>
      <c r="BH417" s="104"/>
      <c r="BI417" s="104"/>
      <c r="BO417" s="103"/>
      <c r="BP417" s="104"/>
      <c r="BQ417" s="104"/>
      <c r="BR417" s="104"/>
      <c r="BS417" s="104"/>
      <c r="BT417" s="104"/>
      <c r="BU417" s="104"/>
      <c r="BV417" s="104"/>
      <c r="BW417" s="104"/>
      <c r="BX417" s="104"/>
      <c r="BY417" s="104"/>
      <c r="BZ417" s="104"/>
      <c r="CA417" s="104"/>
      <c r="CB417" s="104"/>
      <c r="CH417" s="103"/>
      <c r="CI417" s="104"/>
      <c r="CJ417" s="104"/>
      <c r="CK417" s="104"/>
      <c r="CL417" s="104"/>
      <c r="CM417" s="104"/>
      <c r="CN417" s="104"/>
      <c r="CO417" s="104"/>
      <c r="CP417" s="104"/>
      <c r="CQ417" s="104"/>
      <c r="CR417" s="104"/>
      <c r="CS417" s="104"/>
      <c r="CT417" s="104"/>
      <c r="CU417" s="104"/>
      <c r="DA417" s="103"/>
      <c r="DB417" s="104"/>
      <c r="DC417" s="104"/>
      <c r="DD417" s="104"/>
      <c r="DE417" s="104"/>
      <c r="DF417" s="104"/>
      <c r="DG417" s="104"/>
      <c r="DH417" s="104"/>
      <c r="DI417" s="104"/>
      <c r="DJ417" s="104"/>
      <c r="DK417" s="104"/>
      <c r="DL417" s="104"/>
      <c r="DM417" s="104"/>
      <c r="DN417" s="104"/>
    </row>
    <row r="418" spans="1:118" hidden="1" outlineLevel="1">
      <c r="A418" s="370" t="str">
        <f>A417</f>
        <v>[ESO Affiliate or Related Undertaking that do not trade / transact with the ESO 5]</v>
      </c>
      <c r="B418" s="103" t="s">
        <v>647</v>
      </c>
      <c r="C418" s="103"/>
      <c r="D418" s="103"/>
      <c r="E418" s="103"/>
      <c r="F418" s="103"/>
      <c r="G418" s="103"/>
      <c r="H418" s="103"/>
      <c r="I418" s="103"/>
      <c r="J418" s="99" t="s">
        <v>238</v>
      </c>
      <c r="K418" s="359"/>
      <c r="L418" s="360"/>
      <c r="M418" s="360"/>
      <c r="N418" s="360"/>
      <c r="O418" s="360"/>
      <c r="P418" s="103"/>
      <c r="Q418" s="103"/>
      <c r="R418" s="103"/>
      <c r="S418" s="103"/>
      <c r="T418" s="103"/>
      <c r="U418" s="103"/>
      <c r="V418" s="103"/>
      <c r="W418" s="103"/>
      <c r="X418" s="103"/>
      <c r="Y418" s="103"/>
      <c r="Z418" s="103"/>
      <c r="AA418" s="103"/>
      <c r="AB418" s="103"/>
      <c r="AC418" s="103"/>
      <c r="AD418" s="104"/>
      <c r="AE418" s="104"/>
      <c r="AF418" s="104"/>
      <c r="AG418" s="104"/>
      <c r="AH418" s="104"/>
      <c r="AI418" s="104"/>
      <c r="AJ418" s="104"/>
      <c r="AK418" s="104"/>
      <c r="AL418" s="104"/>
      <c r="AM418" s="104"/>
      <c r="AN418" s="104"/>
      <c r="AO418" s="104"/>
      <c r="AP418" s="104"/>
      <c r="AQ418" s="103"/>
      <c r="AV418" s="103"/>
      <c r="AW418" s="104"/>
      <c r="AX418" s="104"/>
      <c r="AY418" s="104"/>
      <c r="AZ418" s="104"/>
      <c r="BA418" s="104"/>
      <c r="BB418" s="104"/>
      <c r="BC418" s="104"/>
      <c r="BD418" s="104"/>
      <c r="BE418" s="104"/>
      <c r="BF418" s="104"/>
      <c r="BG418" s="104"/>
      <c r="BH418" s="104"/>
      <c r="BI418" s="104"/>
      <c r="BO418" s="103"/>
      <c r="BP418" s="104"/>
      <c r="BQ418" s="104"/>
      <c r="BR418" s="104"/>
      <c r="BS418" s="104"/>
      <c r="BT418" s="104"/>
      <c r="BU418" s="104"/>
      <c r="BV418" s="104"/>
      <c r="BW418" s="104"/>
      <c r="BX418" s="104"/>
      <c r="BY418" s="104"/>
      <c r="BZ418" s="104"/>
      <c r="CA418" s="104"/>
      <c r="CB418" s="104"/>
      <c r="CH418" s="103"/>
      <c r="CI418" s="104"/>
      <c r="CJ418" s="104"/>
      <c r="CK418" s="104"/>
      <c r="CL418" s="104"/>
      <c r="CM418" s="104"/>
      <c r="CN418" s="104"/>
      <c r="CO418" s="104"/>
      <c r="CP418" s="104"/>
      <c r="CQ418" s="104"/>
      <c r="CR418" s="104"/>
      <c r="CS418" s="104"/>
      <c r="CT418" s="104"/>
      <c r="CU418" s="104"/>
      <c r="DA418" s="103"/>
      <c r="DB418" s="104"/>
      <c r="DC418" s="104"/>
      <c r="DD418" s="104"/>
      <c r="DE418" s="104"/>
      <c r="DF418" s="104"/>
      <c r="DG418" s="104"/>
      <c r="DH418" s="104"/>
      <c r="DI418" s="104"/>
      <c r="DJ418" s="104"/>
      <c r="DK418" s="104"/>
      <c r="DL418" s="104"/>
      <c r="DM418" s="104"/>
      <c r="DN418" s="104"/>
    </row>
    <row r="419" spans="1:118" hidden="1" outlineLevel="1">
      <c r="A419" s="370" t="str">
        <f>A417</f>
        <v>[ESO Affiliate or Related Undertaking that do not trade / transact with the ESO 5]</v>
      </c>
      <c r="B419" s="103" t="s">
        <v>665</v>
      </c>
      <c r="C419" s="103"/>
      <c r="D419" s="103"/>
      <c r="E419" s="103"/>
      <c r="F419" s="103"/>
      <c r="G419" s="103"/>
      <c r="H419" s="103"/>
      <c r="I419" s="103"/>
      <c r="J419" s="99" t="s">
        <v>226</v>
      </c>
      <c r="K419" s="367">
        <f t="shared" ref="K419:O419" si="166">IFERROR(K418/K417,0)</f>
        <v>0</v>
      </c>
      <c r="L419" s="368">
        <f t="shared" si="166"/>
        <v>0</v>
      </c>
      <c r="M419" s="368">
        <f t="shared" si="166"/>
        <v>0</v>
      </c>
      <c r="N419" s="368">
        <f t="shared" si="166"/>
        <v>0</v>
      </c>
      <c r="O419" s="368">
        <f t="shared" si="166"/>
        <v>0</v>
      </c>
      <c r="P419" s="103"/>
      <c r="Q419" s="103"/>
      <c r="R419" s="103"/>
      <c r="S419" s="103"/>
      <c r="T419" s="103"/>
      <c r="U419" s="103"/>
      <c r="V419" s="103"/>
      <c r="W419" s="103"/>
      <c r="X419" s="103"/>
      <c r="Y419" s="103"/>
      <c r="Z419" s="103"/>
      <c r="AA419" s="103"/>
      <c r="AB419" s="103"/>
      <c r="AC419" s="103"/>
      <c r="AD419" s="104"/>
      <c r="AE419" s="104"/>
      <c r="AF419" s="104"/>
      <c r="AG419" s="104"/>
      <c r="AH419" s="104"/>
      <c r="AI419" s="104"/>
      <c r="AJ419" s="104"/>
      <c r="AK419" s="104"/>
      <c r="AL419" s="104"/>
      <c r="AM419" s="104"/>
      <c r="AN419" s="104"/>
      <c r="AO419" s="104"/>
      <c r="AP419" s="104"/>
      <c r="AQ419" s="103"/>
      <c r="AV419" s="103"/>
      <c r="AW419" s="104"/>
      <c r="AX419" s="104"/>
      <c r="AY419" s="104"/>
      <c r="AZ419" s="104"/>
      <c r="BA419" s="104"/>
      <c r="BB419" s="104"/>
      <c r="BC419" s="104"/>
      <c r="BD419" s="104"/>
      <c r="BE419" s="104"/>
      <c r="BF419" s="104"/>
      <c r="BG419" s="104"/>
      <c r="BH419" s="104"/>
      <c r="BI419" s="104"/>
      <c r="BO419" s="103"/>
      <c r="BP419" s="104"/>
      <c r="BQ419" s="104"/>
      <c r="BR419" s="104"/>
      <c r="BS419" s="104"/>
      <c r="BT419" s="104"/>
      <c r="BU419" s="104"/>
      <c r="BV419" s="104"/>
      <c r="BW419" s="104"/>
      <c r="BX419" s="104"/>
      <c r="BY419" s="104"/>
      <c r="BZ419" s="104"/>
      <c r="CA419" s="104"/>
      <c r="CB419" s="104"/>
      <c r="CH419" s="103"/>
      <c r="CI419" s="104"/>
      <c r="CJ419" s="104"/>
      <c r="CK419" s="104"/>
      <c r="CL419" s="104"/>
      <c r="CM419" s="104"/>
      <c r="CN419" s="104"/>
      <c r="CO419" s="104"/>
      <c r="CP419" s="104"/>
      <c r="CQ419" s="104"/>
      <c r="CR419" s="104"/>
      <c r="CS419" s="104"/>
      <c r="CT419" s="104"/>
      <c r="CU419" s="104"/>
      <c r="DA419" s="103"/>
      <c r="DB419" s="104"/>
      <c r="DC419" s="104"/>
      <c r="DD419" s="104"/>
      <c r="DE419" s="104"/>
      <c r="DF419" s="104"/>
      <c r="DG419" s="104"/>
      <c r="DH419" s="104"/>
      <c r="DI419" s="104"/>
      <c r="DJ419" s="104"/>
      <c r="DK419" s="104"/>
      <c r="DL419" s="104"/>
      <c r="DM419" s="104"/>
      <c r="DN419" s="104"/>
    </row>
    <row r="420" spans="1:118" hidden="1" outlineLevel="1">
      <c r="A420" s="369" t="s">
        <v>672</v>
      </c>
      <c r="B420" s="103" t="s">
        <v>664</v>
      </c>
      <c r="C420" s="103"/>
      <c r="D420" s="103"/>
      <c r="E420" s="103"/>
      <c r="F420" s="103"/>
      <c r="G420" s="103"/>
      <c r="H420" s="103"/>
      <c r="I420" s="103"/>
      <c r="J420" s="99" t="s">
        <v>238</v>
      </c>
      <c r="K420" s="359"/>
      <c r="L420" s="360"/>
      <c r="M420" s="360"/>
      <c r="N420" s="360"/>
      <c r="O420" s="360"/>
      <c r="P420" s="103"/>
      <c r="Q420" s="103"/>
      <c r="R420" s="103"/>
      <c r="S420" s="103"/>
      <c r="T420" s="103"/>
      <c r="U420" s="103"/>
      <c r="V420" s="103"/>
      <c r="W420" s="103"/>
      <c r="X420" s="103"/>
      <c r="Y420" s="103"/>
      <c r="Z420" s="103"/>
      <c r="AA420" s="103"/>
      <c r="AB420" s="103"/>
      <c r="AC420" s="103"/>
      <c r="AD420" s="104"/>
      <c r="AE420" s="104"/>
      <c r="AF420" s="104"/>
      <c r="AG420" s="104"/>
      <c r="AH420" s="104"/>
      <c r="AI420" s="104"/>
      <c r="AJ420" s="104"/>
      <c r="AK420" s="104"/>
      <c r="AL420" s="104"/>
      <c r="AM420" s="104"/>
      <c r="AN420" s="104"/>
      <c r="AO420" s="104"/>
      <c r="AP420" s="104"/>
      <c r="AQ420" s="103"/>
      <c r="AV420" s="103"/>
      <c r="AW420" s="104"/>
      <c r="AX420" s="104"/>
      <c r="AY420" s="104"/>
      <c r="AZ420" s="104"/>
      <c r="BA420" s="104"/>
      <c r="BB420" s="104"/>
      <c r="BC420" s="104"/>
      <c r="BD420" s="104"/>
      <c r="BE420" s="104"/>
      <c r="BF420" s="104"/>
      <c r="BG420" s="104"/>
      <c r="BH420" s="104"/>
      <c r="BI420" s="104"/>
      <c r="BO420" s="103"/>
      <c r="BP420" s="104"/>
      <c r="BQ420" s="104"/>
      <c r="BR420" s="104"/>
      <c r="BS420" s="104"/>
      <c r="BT420" s="104"/>
      <c r="BU420" s="104"/>
      <c r="BV420" s="104"/>
      <c r="BW420" s="104"/>
      <c r="BX420" s="104"/>
      <c r="BY420" s="104"/>
      <c r="BZ420" s="104"/>
      <c r="CA420" s="104"/>
      <c r="CB420" s="104"/>
      <c r="CH420" s="103"/>
      <c r="CI420" s="104"/>
      <c r="CJ420" s="104"/>
      <c r="CK420" s="104"/>
      <c r="CL420" s="104"/>
      <c r="CM420" s="104"/>
      <c r="CN420" s="104"/>
      <c r="CO420" s="104"/>
      <c r="CP420" s="104"/>
      <c r="CQ420" s="104"/>
      <c r="CR420" s="104"/>
      <c r="CS420" s="104"/>
      <c r="CT420" s="104"/>
      <c r="CU420" s="104"/>
      <c r="DA420" s="103"/>
      <c r="DB420" s="104"/>
      <c r="DC420" s="104"/>
      <c r="DD420" s="104"/>
      <c r="DE420" s="104"/>
      <c r="DF420" s="104"/>
      <c r="DG420" s="104"/>
      <c r="DH420" s="104"/>
      <c r="DI420" s="104"/>
      <c r="DJ420" s="104"/>
      <c r="DK420" s="104"/>
      <c r="DL420" s="104"/>
      <c r="DM420" s="104"/>
      <c r="DN420" s="104"/>
    </row>
    <row r="421" spans="1:118" hidden="1" outlineLevel="1">
      <c r="A421" s="370" t="str">
        <f>A420</f>
        <v>[ESO Affiliate or Related Undertaking that do not trade / transact with the ESO 6]</v>
      </c>
      <c r="B421" s="103" t="s">
        <v>647</v>
      </c>
      <c r="C421" s="103"/>
      <c r="D421" s="103"/>
      <c r="E421" s="103"/>
      <c r="F421" s="103"/>
      <c r="G421" s="103"/>
      <c r="H421" s="103"/>
      <c r="I421" s="103"/>
      <c r="J421" s="99" t="s">
        <v>238</v>
      </c>
      <c r="K421" s="359"/>
      <c r="L421" s="360"/>
      <c r="M421" s="360"/>
      <c r="N421" s="360"/>
      <c r="O421" s="360"/>
      <c r="P421" s="103"/>
      <c r="Q421" s="103"/>
      <c r="R421" s="103"/>
      <c r="S421" s="103"/>
      <c r="T421" s="103"/>
      <c r="U421" s="103"/>
      <c r="V421" s="103"/>
      <c r="W421" s="103"/>
      <c r="X421" s="103"/>
      <c r="Y421" s="103"/>
      <c r="Z421" s="103"/>
      <c r="AA421" s="103"/>
      <c r="AB421" s="103"/>
      <c r="AC421" s="103"/>
      <c r="AD421" s="104"/>
      <c r="AE421" s="104"/>
      <c r="AF421" s="104"/>
      <c r="AG421" s="104"/>
      <c r="AH421" s="104"/>
      <c r="AI421" s="104"/>
      <c r="AJ421" s="104"/>
      <c r="AK421" s="104"/>
      <c r="AL421" s="104"/>
      <c r="AM421" s="104"/>
      <c r="AN421" s="104"/>
      <c r="AO421" s="104"/>
      <c r="AP421" s="104"/>
      <c r="AQ421" s="103"/>
      <c r="AV421" s="103"/>
      <c r="AW421" s="104"/>
      <c r="AX421" s="104"/>
      <c r="AY421" s="104"/>
      <c r="AZ421" s="104"/>
      <c r="BA421" s="104"/>
      <c r="BB421" s="104"/>
      <c r="BC421" s="104"/>
      <c r="BD421" s="104"/>
      <c r="BE421" s="104"/>
      <c r="BF421" s="104"/>
      <c r="BG421" s="104"/>
      <c r="BH421" s="104"/>
      <c r="BI421" s="104"/>
      <c r="BO421" s="103"/>
      <c r="BP421" s="104"/>
      <c r="BQ421" s="104"/>
      <c r="BR421" s="104"/>
      <c r="BS421" s="104"/>
      <c r="BT421" s="104"/>
      <c r="BU421" s="104"/>
      <c r="BV421" s="104"/>
      <c r="BW421" s="104"/>
      <c r="BX421" s="104"/>
      <c r="BY421" s="104"/>
      <c r="BZ421" s="104"/>
      <c r="CA421" s="104"/>
      <c r="CB421" s="104"/>
      <c r="CH421" s="103"/>
      <c r="CI421" s="104"/>
      <c r="CJ421" s="104"/>
      <c r="CK421" s="104"/>
      <c r="CL421" s="104"/>
      <c r="CM421" s="104"/>
      <c r="CN421" s="104"/>
      <c r="CO421" s="104"/>
      <c r="CP421" s="104"/>
      <c r="CQ421" s="104"/>
      <c r="CR421" s="104"/>
      <c r="CS421" s="104"/>
      <c r="CT421" s="104"/>
      <c r="CU421" s="104"/>
      <c r="DA421" s="103"/>
      <c r="DB421" s="104"/>
      <c r="DC421" s="104"/>
      <c r="DD421" s="104"/>
      <c r="DE421" s="104"/>
      <c r="DF421" s="104"/>
      <c r="DG421" s="104"/>
      <c r="DH421" s="104"/>
      <c r="DI421" s="104"/>
      <c r="DJ421" s="104"/>
      <c r="DK421" s="104"/>
      <c r="DL421" s="104"/>
      <c r="DM421" s="104"/>
      <c r="DN421" s="104"/>
    </row>
    <row r="422" spans="1:118" hidden="1" outlineLevel="1">
      <c r="A422" s="370" t="str">
        <f>A420</f>
        <v>[ESO Affiliate or Related Undertaking that do not trade / transact with the ESO 6]</v>
      </c>
      <c r="B422" s="103" t="s">
        <v>665</v>
      </c>
      <c r="C422" s="103"/>
      <c r="D422" s="103"/>
      <c r="E422" s="103"/>
      <c r="F422" s="103"/>
      <c r="G422" s="103"/>
      <c r="H422" s="103"/>
      <c r="I422" s="103"/>
      <c r="J422" s="99" t="s">
        <v>226</v>
      </c>
      <c r="K422" s="367">
        <f t="shared" ref="K422:O422" si="167">IFERROR(K421/K420,0)</f>
        <v>0</v>
      </c>
      <c r="L422" s="368">
        <f t="shared" si="167"/>
        <v>0</v>
      </c>
      <c r="M422" s="368">
        <f t="shared" si="167"/>
        <v>0</v>
      </c>
      <c r="N422" s="368">
        <f t="shared" si="167"/>
        <v>0</v>
      </c>
      <c r="O422" s="368">
        <f t="shared" si="167"/>
        <v>0</v>
      </c>
      <c r="P422" s="103"/>
      <c r="Q422" s="103"/>
      <c r="R422" s="103"/>
      <c r="S422" s="103"/>
      <c r="T422" s="103"/>
      <c r="U422" s="103"/>
      <c r="V422" s="103"/>
      <c r="W422" s="103"/>
      <c r="X422" s="103"/>
      <c r="Y422" s="103"/>
      <c r="Z422" s="103"/>
      <c r="AA422" s="103"/>
      <c r="AB422" s="103"/>
      <c r="AC422" s="103"/>
      <c r="AD422" s="104"/>
      <c r="AE422" s="104"/>
      <c r="AF422" s="104"/>
      <c r="AG422" s="104"/>
      <c r="AH422" s="104"/>
      <c r="AI422" s="104"/>
      <c r="AJ422" s="104"/>
      <c r="AK422" s="104"/>
      <c r="AL422" s="104"/>
      <c r="AM422" s="104"/>
      <c r="AN422" s="104"/>
      <c r="AO422" s="104"/>
      <c r="AP422" s="104"/>
      <c r="AQ422" s="103"/>
      <c r="AV422" s="103"/>
      <c r="AW422" s="104"/>
      <c r="AX422" s="104"/>
      <c r="AY422" s="104"/>
      <c r="AZ422" s="104"/>
      <c r="BA422" s="104"/>
      <c r="BB422" s="104"/>
      <c r="BC422" s="104"/>
      <c r="BD422" s="104"/>
      <c r="BE422" s="104"/>
      <c r="BF422" s="104"/>
      <c r="BG422" s="104"/>
      <c r="BH422" s="104"/>
      <c r="BI422" s="104"/>
      <c r="BO422" s="103"/>
      <c r="BP422" s="104"/>
      <c r="BQ422" s="104"/>
      <c r="BR422" s="104"/>
      <c r="BS422" s="104"/>
      <c r="BT422" s="104"/>
      <c r="BU422" s="104"/>
      <c r="BV422" s="104"/>
      <c r="BW422" s="104"/>
      <c r="BX422" s="104"/>
      <c r="BY422" s="104"/>
      <c r="BZ422" s="104"/>
      <c r="CA422" s="104"/>
      <c r="CB422" s="104"/>
      <c r="CH422" s="103"/>
      <c r="CI422" s="104"/>
      <c r="CJ422" s="104"/>
      <c r="CK422" s="104"/>
      <c r="CL422" s="104"/>
      <c r="CM422" s="104"/>
      <c r="CN422" s="104"/>
      <c r="CO422" s="104"/>
      <c r="CP422" s="104"/>
      <c r="CQ422" s="104"/>
      <c r="CR422" s="104"/>
      <c r="CS422" s="104"/>
      <c r="CT422" s="104"/>
      <c r="CU422" s="104"/>
      <c r="DA422" s="103"/>
      <c r="DB422" s="104"/>
      <c r="DC422" s="104"/>
      <c r="DD422" s="104"/>
      <c r="DE422" s="104"/>
      <c r="DF422" s="104"/>
      <c r="DG422" s="104"/>
      <c r="DH422" s="104"/>
      <c r="DI422" s="104"/>
      <c r="DJ422" s="104"/>
      <c r="DK422" s="104"/>
      <c r="DL422" s="104"/>
      <c r="DM422" s="104"/>
      <c r="DN422" s="104"/>
    </row>
    <row r="423" spans="1:118" hidden="1" outlineLevel="1">
      <c r="A423" s="103" t="s">
        <v>673</v>
      </c>
      <c r="B423" s="103" t="s">
        <v>664</v>
      </c>
      <c r="C423" s="103"/>
      <c r="D423" s="103"/>
      <c r="E423" s="103"/>
      <c r="F423" s="103"/>
      <c r="G423" s="103"/>
      <c r="H423" s="103"/>
      <c r="I423" s="103"/>
      <c r="J423" s="99" t="s">
        <v>238</v>
      </c>
      <c r="K423" s="359"/>
      <c r="L423" s="360"/>
      <c r="M423" s="360"/>
      <c r="N423" s="360"/>
      <c r="O423" s="360"/>
      <c r="P423" s="103"/>
      <c r="Q423" s="103"/>
      <c r="R423" s="103"/>
      <c r="S423" s="103"/>
      <c r="T423" s="103"/>
      <c r="U423" s="103"/>
      <c r="V423" s="103"/>
      <c r="W423" s="103"/>
      <c r="X423" s="103"/>
      <c r="Y423" s="103"/>
      <c r="Z423" s="103"/>
      <c r="AA423" s="103"/>
      <c r="AB423" s="103"/>
      <c r="AC423" s="103"/>
      <c r="AD423" s="104"/>
      <c r="AE423" s="104"/>
      <c r="AF423" s="104"/>
      <c r="AG423" s="104"/>
      <c r="AH423" s="104"/>
      <c r="AI423" s="104"/>
      <c r="AJ423" s="104"/>
      <c r="AK423" s="104"/>
      <c r="AL423" s="104"/>
      <c r="AM423" s="104"/>
      <c r="AN423" s="104"/>
      <c r="AO423" s="104"/>
      <c r="AP423" s="104"/>
      <c r="AQ423" s="103"/>
      <c r="AV423" s="103"/>
      <c r="AW423" s="104"/>
      <c r="AX423" s="104"/>
      <c r="AY423" s="104"/>
      <c r="AZ423" s="104"/>
      <c r="BA423" s="104"/>
      <c r="BB423" s="104"/>
      <c r="BC423" s="104"/>
      <c r="BD423" s="104"/>
      <c r="BE423" s="104"/>
      <c r="BF423" s="104"/>
      <c r="BG423" s="104"/>
      <c r="BH423" s="104"/>
      <c r="BI423" s="104"/>
      <c r="BO423" s="103"/>
      <c r="BP423" s="104"/>
      <c r="BQ423" s="104"/>
      <c r="BR423" s="104"/>
      <c r="BS423" s="104"/>
      <c r="BT423" s="104"/>
      <c r="BU423" s="104"/>
      <c r="BV423" s="104"/>
      <c r="BW423" s="104"/>
      <c r="BX423" s="104"/>
      <c r="BY423" s="104"/>
      <c r="BZ423" s="104"/>
      <c r="CA423" s="104"/>
      <c r="CB423" s="104"/>
      <c r="CH423" s="103"/>
      <c r="CI423" s="104"/>
      <c r="CJ423" s="104"/>
      <c r="CK423" s="104"/>
      <c r="CL423" s="104"/>
      <c r="CM423" s="104"/>
      <c r="CN423" s="104"/>
      <c r="CO423" s="104"/>
      <c r="CP423" s="104"/>
      <c r="CQ423" s="104"/>
      <c r="CR423" s="104"/>
      <c r="CS423" s="104"/>
      <c r="CT423" s="104"/>
      <c r="CU423" s="104"/>
      <c r="DA423" s="103"/>
      <c r="DB423" s="104"/>
      <c r="DC423" s="104"/>
      <c r="DD423" s="104"/>
      <c r="DE423" s="104"/>
      <c r="DF423" s="104"/>
      <c r="DG423" s="104"/>
      <c r="DH423" s="104"/>
      <c r="DI423" s="104"/>
      <c r="DJ423" s="104"/>
      <c r="DK423" s="104"/>
      <c r="DL423" s="104"/>
      <c r="DM423" s="104"/>
      <c r="DN423" s="104"/>
    </row>
    <row r="424" spans="1:118" hidden="1" outlineLevel="1">
      <c r="A424" s="103" t="s">
        <v>673</v>
      </c>
      <c r="B424" s="103" t="s">
        <v>647</v>
      </c>
      <c r="C424" s="103"/>
      <c r="D424" s="103"/>
      <c r="E424" s="103"/>
      <c r="F424" s="103"/>
      <c r="G424" s="103"/>
      <c r="H424" s="103"/>
      <c r="I424" s="103"/>
      <c r="J424" s="99" t="s">
        <v>238</v>
      </c>
      <c r="K424" s="359"/>
      <c r="L424" s="360"/>
      <c r="M424" s="360"/>
      <c r="N424" s="360"/>
      <c r="O424" s="360"/>
      <c r="P424" s="103"/>
      <c r="Q424" s="103"/>
      <c r="R424" s="103"/>
      <c r="S424" s="103"/>
      <c r="T424" s="103"/>
      <c r="U424" s="103"/>
      <c r="V424" s="103"/>
      <c r="W424" s="103"/>
      <c r="X424" s="103"/>
      <c r="Y424" s="103"/>
      <c r="Z424" s="103"/>
      <c r="AA424" s="103"/>
      <c r="AB424" s="103"/>
      <c r="AC424" s="103"/>
      <c r="AD424" s="104"/>
      <c r="AE424" s="104"/>
      <c r="AF424" s="104"/>
      <c r="AG424" s="104"/>
      <c r="AH424" s="104"/>
      <c r="AI424" s="104"/>
      <c r="AJ424" s="104"/>
      <c r="AK424" s="104"/>
      <c r="AL424" s="104"/>
      <c r="AM424" s="104"/>
      <c r="AN424" s="104"/>
      <c r="AO424" s="104"/>
      <c r="AP424" s="104"/>
      <c r="AQ424" s="103"/>
      <c r="AV424" s="103"/>
      <c r="AW424" s="104"/>
      <c r="AX424" s="104"/>
      <c r="AY424" s="104"/>
      <c r="AZ424" s="104"/>
      <c r="BA424" s="104"/>
      <c r="BB424" s="104"/>
      <c r="BC424" s="104"/>
      <c r="BD424" s="104"/>
      <c r="BE424" s="104"/>
      <c r="BF424" s="104"/>
      <c r="BG424" s="104"/>
      <c r="BH424" s="104"/>
      <c r="BI424" s="104"/>
      <c r="BO424" s="103"/>
      <c r="BP424" s="104"/>
      <c r="BQ424" s="104"/>
      <c r="BR424" s="104"/>
      <c r="BS424" s="104"/>
      <c r="BT424" s="104"/>
      <c r="BU424" s="104"/>
      <c r="BV424" s="104"/>
      <c r="BW424" s="104"/>
      <c r="BX424" s="104"/>
      <c r="BY424" s="104"/>
      <c r="BZ424" s="104"/>
      <c r="CA424" s="104"/>
      <c r="CB424" s="104"/>
      <c r="CH424" s="103"/>
      <c r="CI424" s="104"/>
      <c r="CJ424" s="104"/>
      <c r="CK424" s="104"/>
      <c r="CL424" s="104"/>
      <c r="CM424" s="104"/>
      <c r="CN424" s="104"/>
      <c r="CO424" s="104"/>
      <c r="CP424" s="104"/>
      <c r="CQ424" s="104"/>
      <c r="CR424" s="104"/>
      <c r="CS424" s="104"/>
      <c r="CT424" s="104"/>
      <c r="CU424" s="104"/>
      <c r="DA424" s="103"/>
      <c r="DB424" s="104"/>
      <c r="DC424" s="104"/>
      <c r="DD424" s="104"/>
      <c r="DE424" s="104"/>
      <c r="DF424" s="104"/>
      <c r="DG424" s="104"/>
      <c r="DH424" s="104"/>
      <c r="DI424" s="104"/>
      <c r="DJ424" s="104"/>
      <c r="DK424" s="104"/>
      <c r="DL424" s="104"/>
      <c r="DM424" s="104"/>
      <c r="DN424" s="104"/>
    </row>
    <row r="425" spans="1:118" hidden="1" outlineLevel="1">
      <c r="A425" s="103" t="s">
        <v>673</v>
      </c>
      <c r="B425" s="103" t="s">
        <v>665</v>
      </c>
      <c r="C425" s="103"/>
      <c r="D425" s="103"/>
      <c r="E425" s="103"/>
      <c r="F425" s="103"/>
      <c r="G425" s="103"/>
      <c r="H425" s="103"/>
      <c r="I425" s="103"/>
      <c r="J425" s="99" t="s">
        <v>226</v>
      </c>
      <c r="K425" s="367">
        <f t="shared" ref="K425:O425" si="168">IFERROR(K424/K423,0)</f>
        <v>0</v>
      </c>
      <c r="L425" s="368">
        <f t="shared" si="168"/>
        <v>0</v>
      </c>
      <c r="M425" s="368">
        <f t="shared" si="168"/>
        <v>0</v>
      </c>
      <c r="N425" s="368">
        <f t="shared" si="168"/>
        <v>0</v>
      </c>
      <c r="O425" s="368">
        <f t="shared" si="168"/>
        <v>0</v>
      </c>
      <c r="P425" s="103"/>
      <c r="Q425" s="103"/>
      <c r="R425" s="103"/>
      <c r="S425" s="103"/>
      <c r="T425" s="103"/>
      <c r="U425" s="103"/>
      <c r="V425" s="103"/>
      <c r="W425" s="103"/>
      <c r="X425" s="103"/>
      <c r="Y425" s="103"/>
      <c r="Z425" s="103"/>
      <c r="AA425" s="103"/>
      <c r="AB425" s="103"/>
      <c r="AC425" s="103"/>
      <c r="AD425" s="104"/>
      <c r="AE425" s="104"/>
      <c r="AF425" s="104"/>
      <c r="AG425" s="104"/>
      <c r="AH425" s="104"/>
      <c r="AI425" s="104"/>
      <c r="AJ425" s="104"/>
      <c r="AK425" s="104"/>
      <c r="AL425" s="104"/>
      <c r="AM425" s="104"/>
      <c r="AN425" s="104"/>
      <c r="AO425" s="104"/>
      <c r="AP425" s="104"/>
      <c r="AQ425" s="103"/>
      <c r="AV425" s="103"/>
      <c r="AW425" s="104"/>
      <c r="AX425" s="104"/>
      <c r="AY425" s="104"/>
      <c r="AZ425" s="104"/>
      <c r="BA425" s="104"/>
      <c r="BB425" s="104"/>
      <c r="BC425" s="104"/>
      <c r="BD425" s="104"/>
      <c r="BE425" s="104"/>
      <c r="BF425" s="104"/>
      <c r="BG425" s="104"/>
      <c r="BH425" s="104"/>
      <c r="BI425" s="104"/>
      <c r="BO425" s="103"/>
      <c r="BP425" s="104"/>
      <c r="BQ425" s="104"/>
      <c r="BR425" s="104"/>
      <c r="BS425" s="104"/>
      <c r="BT425" s="104"/>
      <c r="BU425" s="104"/>
      <c r="BV425" s="104"/>
      <c r="BW425" s="104"/>
      <c r="BX425" s="104"/>
      <c r="BY425" s="104"/>
      <c r="BZ425" s="104"/>
      <c r="CA425" s="104"/>
      <c r="CB425" s="104"/>
      <c r="CH425" s="103"/>
      <c r="CI425" s="104"/>
      <c r="CJ425" s="104"/>
      <c r="CK425" s="104"/>
      <c r="CL425" s="104"/>
      <c r="CM425" s="104"/>
      <c r="CN425" s="104"/>
      <c r="CO425" s="104"/>
      <c r="CP425" s="104"/>
      <c r="CQ425" s="104"/>
      <c r="CR425" s="104"/>
      <c r="CS425" s="104"/>
      <c r="CT425" s="104"/>
      <c r="CU425" s="104"/>
      <c r="DA425" s="103"/>
      <c r="DB425" s="104"/>
      <c r="DC425" s="104"/>
      <c r="DD425" s="104"/>
      <c r="DE425" s="104"/>
      <c r="DF425" s="104"/>
      <c r="DG425" s="104"/>
      <c r="DH425" s="104"/>
      <c r="DI425" s="104"/>
      <c r="DJ425" s="104"/>
      <c r="DK425" s="104"/>
      <c r="DL425" s="104"/>
      <c r="DM425" s="104"/>
      <c r="DN425" s="104"/>
    </row>
    <row r="426" spans="1:118" hidden="1" outlineLevel="1">
      <c r="A426" s="103" t="s">
        <v>674</v>
      </c>
      <c r="B426" s="103"/>
      <c r="C426" s="103"/>
      <c r="D426" s="103"/>
      <c r="E426" s="103"/>
      <c r="F426" s="103"/>
      <c r="G426" s="103"/>
      <c r="H426" s="103"/>
      <c r="I426" s="103"/>
      <c r="J426" s="99"/>
      <c r="K426" s="371">
        <f t="shared" ref="K426:O426" si="169">IF(K401&gt;0,IF(K423&gt;=0.75*SUM(K401,K405,K408,K411,K414,K417,K420,K423),"Allowed", "Disallowed"),0)</f>
        <v>0</v>
      </c>
      <c r="L426" s="371">
        <f t="shared" si="169"/>
        <v>0</v>
      </c>
      <c r="M426" s="371">
        <f t="shared" si="169"/>
        <v>0</v>
      </c>
      <c r="N426" s="371">
        <f t="shared" si="169"/>
        <v>0</v>
      </c>
      <c r="O426" s="371">
        <f t="shared" si="169"/>
        <v>0</v>
      </c>
      <c r="P426" s="103"/>
      <c r="Q426" s="103"/>
      <c r="R426" s="103"/>
      <c r="S426" s="103"/>
      <c r="T426" s="103"/>
      <c r="U426" s="103"/>
      <c r="V426" s="103"/>
      <c r="W426" s="103"/>
      <c r="X426" s="103"/>
      <c r="Y426" s="103"/>
      <c r="Z426" s="103"/>
      <c r="AA426" s="103"/>
      <c r="AB426" s="103"/>
      <c r="AC426" s="103"/>
      <c r="AD426" s="104"/>
      <c r="AE426" s="104"/>
      <c r="AF426" s="104"/>
      <c r="AG426" s="104"/>
      <c r="AH426" s="104"/>
      <c r="AI426" s="104"/>
      <c r="AJ426" s="104"/>
      <c r="AK426" s="104"/>
      <c r="AL426" s="104"/>
      <c r="AM426" s="104"/>
      <c r="AN426" s="104"/>
      <c r="AO426" s="104"/>
      <c r="AP426" s="104"/>
      <c r="AQ426" s="103"/>
      <c r="AV426" s="103"/>
      <c r="AW426" s="104"/>
      <c r="AX426" s="104"/>
      <c r="AY426" s="104"/>
      <c r="AZ426" s="104"/>
      <c r="BA426" s="104"/>
      <c r="BB426" s="104"/>
      <c r="BC426" s="104"/>
      <c r="BD426" s="104"/>
      <c r="BE426" s="104"/>
      <c r="BF426" s="104"/>
      <c r="BG426" s="104"/>
      <c r="BH426" s="104"/>
      <c r="BI426" s="104"/>
      <c r="BO426" s="103"/>
      <c r="BP426" s="104"/>
      <c r="BQ426" s="104"/>
      <c r="BR426" s="104"/>
      <c r="BS426" s="104"/>
      <c r="BT426" s="104"/>
      <c r="BU426" s="104"/>
      <c r="BV426" s="104"/>
      <c r="BW426" s="104"/>
      <c r="BX426" s="104"/>
      <c r="BY426" s="104"/>
      <c r="BZ426" s="104"/>
      <c r="CA426" s="104"/>
      <c r="CB426" s="104"/>
      <c r="CH426" s="103"/>
      <c r="CI426" s="104"/>
      <c r="CJ426" s="104"/>
      <c r="CK426" s="104"/>
      <c r="CL426" s="104"/>
      <c r="CM426" s="104"/>
      <c r="CN426" s="104"/>
      <c r="CO426" s="104"/>
      <c r="CP426" s="104"/>
      <c r="CQ426" s="104"/>
      <c r="CR426" s="104"/>
      <c r="CS426" s="104"/>
      <c r="CT426" s="104"/>
      <c r="CU426" s="104"/>
      <c r="DA426" s="103"/>
      <c r="DB426" s="104"/>
      <c r="DC426" s="104"/>
      <c r="DD426" s="104"/>
      <c r="DE426" s="104"/>
      <c r="DF426" s="104"/>
      <c r="DG426" s="104"/>
      <c r="DH426" s="104"/>
      <c r="DI426" s="104"/>
      <c r="DJ426" s="104"/>
      <c r="DK426" s="104"/>
      <c r="DL426" s="104"/>
      <c r="DM426" s="104"/>
      <c r="DN426" s="104"/>
    </row>
    <row r="427" spans="1:118" collapsed="1">
      <c r="A427" s="103"/>
      <c r="B427" s="103"/>
      <c r="C427" s="103"/>
      <c r="D427" s="103"/>
      <c r="E427" s="103"/>
      <c r="F427" s="103"/>
      <c r="G427" s="103"/>
      <c r="H427" s="103"/>
      <c r="I427" s="103"/>
      <c r="J427" s="99"/>
      <c r="K427" s="104"/>
      <c r="L427" s="104"/>
      <c r="M427" s="104"/>
      <c r="N427" s="104"/>
      <c r="O427" s="104"/>
      <c r="P427" s="103"/>
      <c r="Q427" s="103"/>
      <c r="R427" s="103"/>
      <c r="S427" s="103"/>
      <c r="T427" s="103"/>
      <c r="U427" s="103"/>
      <c r="V427" s="103"/>
      <c r="W427" s="103"/>
      <c r="X427" s="103"/>
      <c r="Y427" s="103"/>
      <c r="Z427" s="103"/>
      <c r="AA427" s="103"/>
      <c r="AB427" s="103"/>
      <c r="AC427" s="103"/>
      <c r="AD427" s="104"/>
      <c r="AE427" s="104"/>
      <c r="AF427" s="104"/>
      <c r="AG427" s="104"/>
      <c r="AH427" s="104"/>
      <c r="AI427" s="104"/>
      <c r="AJ427" s="104"/>
      <c r="AK427" s="104"/>
      <c r="AL427" s="104"/>
      <c r="AM427" s="104"/>
      <c r="AN427" s="104"/>
      <c r="AO427" s="104"/>
      <c r="AP427" s="104"/>
      <c r="AQ427" s="103"/>
      <c r="AV427" s="103"/>
      <c r="AW427" s="104"/>
      <c r="AX427" s="104"/>
      <c r="AY427" s="104"/>
      <c r="AZ427" s="104"/>
      <c r="BA427" s="104"/>
      <c r="BB427" s="104"/>
      <c r="BC427" s="104"/>
      <c r="BD427" s="104"/>
      <c r="BE427" s="104"/>
      <c r="BF427" s="104"/>
      <c r="BG427" s="104"/>
      <c r="BH427" s="104"/>
      <c r="BI427" s="104"/>
      <c r="BO427" s="103"/>
      <c r="BP427" s="104"/>
      <c r="BQ427" s="104"/>
      <c r="BR427" s="104"/>
      <c r="BS427" s="104"/>
      <c r="BT427" s="104"/>
      <c r="BU427" s="104"/>
      <c r="BV427" s="104"/>
      <c r="BW427" s="104"/>
      <c r="BX427" s="104"/>
      <c r="BY427" s="104"/>
      <c r="BZ427" s="104"/>
      <c r="CA427" s="104"/>
      <c r="CB427" s="104"/>
      <c r="CH427" s="103"/>
      <c r="CI427" s="104"/>
      <c r="CJ427" s="104"/>
      <c r="CK427" s="104"/>
      <c r="CL427" s="104"/>
      <c r="CM427" s="104"/>
      <c r="CN427" s="104"/>
      <c r="CO427" s="104"/>
      <c r="CP427" s="104"/>
      <c r="CQ427" s="104"/>
      <c r="CR427" s="104"/>
      <c r="CS427" s="104"/>
      <c r="CT427" s="104"/>
      <c r="CU427" s="104"/>
      <c r="DA427" s="103"/>
      <c r="DB427" s="104"/>
      <c r="DC427" s="104"/>
      <c r="DD427" s="104"/>
      <c r="DE427" s="104"/>
      <c r="DF427" s="104"/>
      <c r="DG427" s="104"/>
      <c r="DH427" s="104"/>
      <c r="DI427" s="104"/>
      <c r="DJ427" s="104"/>
      <c r="DK427" s="104"/>
      <c r="DL427" s="104"/>
      <c r="DM427" s="104"/>
      <c r="DN427" s="104"/>
    </row>
    <row r="428" spans="1:118" hidden="1" outlineLevel="1">
      <c r="A428" s="372" t="str">
        <f>A31</f>
        <v>[Related Party 15]</v>
      </c>
      <c r="B428" s="103"/>
      <c r="C428" s="103"/>
      <c r="D428" s="103"/>
      <c r="E428" s="103"/>
      <c r="F428" s="103"/>
      <c r="G428" s="103"/>
      <c r="H428" s="103"/>
      <c r="I428" s="103"/>
      <c r="J428" s="99"/>
      <c r="K428" s="104"/>
      <c r="L428" s="104"/>
      <c r="M428" s="104"/>
      <c r="N428" s="104"/>
      <c r="O428" s="104"/>
      <c r="P428" s="103"/>
      <c r="Q428" s="103"/>
      <c r="R428" s="103"/>
      <c r="S428" s="103"/>
      <c r="T428" s="103"/>
      <c r="U428" s="103"/>
      <c r="V428" s="103"/>
      <c r="W428" s="103"/>
      <c r="X428" s="103"/>
      <c r="Y428" s="103"/>
      <c r="Z428" s="103"/>
      <c r="AA428" s="103"/>
      <c r="AB428" s="103"/>
      <c r="AC428" s="103"/>
      <c r="AD428" s="104"/>
      <c r="AE428" s="104"/>
      <c r="AF428" s="104"/>
      <c r="AG428" s="104"/>
      <c r="AH428" s="104"/>
      <c r="AI428" s="104"/>
      <c r="AJ428" s="104"/>
      <c r="AK428" s="104"/>
      <c r="AL428" s="104"/>
      <c r="AM428" s="104"/>
      <c r="AN428" s="104"/>
      <c r="AO428" s="104"/>
      <c r="AP428" s="104"/>
      <c r="AQ428" s="103"/>
      <c r="AV428" s="103"/>
      <c r="AW428" s="104"/>
      <c r="AX428" s="104"/>
      <c r="AY428" s="104"/>
      <c r="AZ428" s="104"/>
      <c r="BA428" s="104"/>
      <c r="BB428" s="104"/>
      <c r="BC428" s="104"/>
      <c r="BD428" s="104"/>
      <c r="BE428" s="104"/>
      <c r="BF428" s="104"/>
      <c r="BG428" s="104"/>
      <c r="BH428" s="104"/>
      <c r="BI428" s="104"/>
      <c r="BO428" s="103"/>
      <c r="BP428" s="104"/>
      <c r="BQ428" s="104"/>
      <c r="BR428" s="104"/>
      <c r="BS428" s="104"/>
      <c r="BT428" s="104"/>
      <c r="BU428" s="104"/>
      <c r="BV428" s="104"/>
      <c r="BW428" s="104"/>
      <c r="BX428" s="104"/>
      <c r="BY428" s="104"/>
      <c r="BZ428" s="104"/>
      <c r="CA428" s="104"/>
      <c r="CB428" s="104"/>
      <c r="CH428" s="103"/>
      <c r="CI428" s="104"/>
      <c r="CJ428" s="104"/>
      <c r="CK428" s="104"/>
      <c r="CL428" s="104"/>
      <c r="CM428" s="104"/>
      <c r="CN428" s="104"/>
      <c r="CO428" s="104"/>
      <c r="CP428" s="104"/>
      <c r="CQ428" s="104"/>
      <c r="CR428" s="104"/>
      <c r="CS428" s="104"/>
      <c r="CT428" s="104"/>
      <c r="CU428" s="104"/>
      <c r="DA428" s="103"/>
      <c r="DB428" s="104"/>
      <c r="DC428" s="104"/>
      <c r="DD428" s="104"/>
      <c r="DE428" s="104"/>
      <c r="DF428" s="104"/>
      <c r="DG428" s="104"/>
      <c r="DH428" s="104"/>
      <c r="DI428" s="104"/>
      <c r="DJ428" s="104"/>
      <c r="DK428" s="104"/>
      <c r="DL428" s="104"/>
      <c r="DM428" s="104"/>
      <c r="DN428" s="104"/>
    </row>
    <row r="429" spans="1:118" hidden="1" outlineLevel="1">
      <c r="A429" s="103" t="s">
        <v>663</v>
      </c>
      <c r="B429" s="103" t="s">
        <v>664</v>
      </c>
      <c r="C429" s="103"/>
      <c r="D429" s="103"/>
      <c r="E429" s="103"/>
      <c r="F429" s="103"/>
      <c r="G429" s="103"/>
      <c r="H429" s="103"/>
      <c r="I429" s="103"/>
      <c r="J429" s="99" t="s">
        <v>238</v>
      </c>
      <c r="K429" s="359"/>
      <c r="L429" s="360"/>
      <c r="M429" s="360"/>
      <c r="N429" s="360"/>
      <c r="O429" s="360"/>
      <c r="P429" s="103"/>
      <c r="Q429" s="103"/>
      <c r="R429" s="103"/>
      <c r="S429" s="103"/>
      <c r="T429" s="103"/>
      <c r="U429" s="103"/>
      <c r="V429" s="103"/>
      <c r="W429" s="103"/>
      <c r="X429" s="103"/>
      <c r="Y429" s="103"/>
      <c r="Z429" s="103"/>
      <c r="AA429" s="103"/>
      <c r="AB429" s="103"/>
      <c r="AC429" s="103"/>
      <c r="AD429" s="104"/>
      <c r="AE429" s="104"/>
      <c r="AF429" s="104"/>
      <c r="AG429" s="104"/>
      <c r="AH429" s="104"/>
      <c r="AI429" s="104"/>
      <c r="AJ429" s="104"/>
      <c r="AK429" s="104"/>
      <c r="AL429" s="104"/>
      <c r="AM429" s="104"/>
      <c r="AN429" s="104"/>
      <c r="AO429" s="104"/>
      <c r="AP429" s="104"/>
      <c r="AQ429" s="103"/>
      <c r="AV429" s="103"/>
      <c r="AW429" s="104"/>
      <c r="AX429" s="104"/>
      <c r="AY429" s="104"/>
      <c r="AZ429" s="104"/>
      <c r="BA429" s="104"/>
      <c r="BB429" s="104"/>
      <c r="BC429" s="104"/>
      <c r="BD429" s="104"/>
      <c r="BE429" s="104"/>
      <c r="BF429" s="104"/>
      <c r="BG429" s="104"/>
      <c r="BH429" s="104"/>
      <c r="BI429" s="104"/>
      <c r="BO429" s="103"/>
      <c r="BP429" s="104"/>
      <c r="BQ429" s="104"/>
      <c r="BR429" s="104"/>
      <c r="BS429" s="104"/>
      <c r="BT429" s="104"/>
      <c r="BU429" s="104"/>
      <c r="BV429" s="104"/>
      <c r="BW429" s="104"/>
      <c r="BX429" s="104"/>
      <c r="BY429" s="104"/>
      <c r="BZ429" s="104"/>
      <c r="CA429" s="104"/>
      <c r="CB429" s="104"/>
      <c r="CH429" s="103"/>
      <c r="CI429" s="104"/>
      <c r="CJ429" s="104"/>
      <c r="CK429" s="104"/>
      <c r="CL429" s="104"/>
      <c r="CM429" s="104"/>
      <c r="CN429" s="104"/>
      <c r="CO429" s="104"/>
      <c r="CP429" s="104"/>
      <c r="CQ429" s="104"/>
      <c r="CR429" s="104"/>
      <c r="CS429" s="104"/>
      <c r="CT429" s="104"/>
      <c r="CU429" s="104"/>
      <c r="DA429" s="103"/>
      <c r="DB429" s="104"/>
      <c r="DC429" s="104"/>
      <c r="DD429" s="104"/>
      <c r="DE429" s="104"/>
      <c r="DF429" s="104"/>
      <c r="DG429" s="104"/>
      <c r="DH429" s="104"/>
      <c r="DI429" s="104"/>
      <c r="DJ429" s="104"/>
      <c r="DK429" s="104"/>
      <c r="DL429" s="104"/>
      <c r="DM429" s="104"/>
      <c r="DN429" s="104"/>
    </row>
    <row r="430" spans="1:118" hidden="1" outlineLevel="1">
      <c r="A430" s="103" t="s">
        <v>663</v>
      </c>
      <c r="B430" s="103" t="s">
        <v>647</v>
      </c>
      <c r="C430" s="103"/>
      <c r="D430" s="103"/>
      <c r="E430" s="103"/>
      <c r="F430" s="103"/>
      <c r="G430" s="103"/>
      <c r="H430" s="103"/>
      <c r="I430" s="103"/>
      <c r="J430" s="99" t="s">
        <v>238</v>
      </c>
      <c r="K430" s="359"/>
      <c r="L430" s="360"/>
      <c r="M430" s="360"/>
      <c r="N430" s="360"/>
      <c r="O430" s="360"/>
      <c r="P430" s="103"/>
      <c r="Q430" s="103"/>
      <c r="R430" s="103"/>
      <c r="S430" s="103"/>
      <c r="T430" s="103"/>
      <c r="U430" s="103"/>
      <c r="V430" s="103"/>
      <c r="W430" s="103"/>
      <c r="X430" s="103"/>
      <c r="Y430" s="103"/>
      <c r="Z430" s="103"/>
      <c r="AA430" s="103"/>
      <c r="AB430" s="103"/>
      <c r="AC430" s="103"/>
      <c r="AD430" s="104"/>
      <c r="AE430" s="104"/>
      <c r="AF430" s="104"/>
      <c r="AG430" s="104"/>
      <c r="AH430" s="104"/>
      <c r="AI430" s="104"/>
      <c r="AJ430" s="104"/>
      <c r="AK430" s="104"/>
      <c r="AL430" s="104"/>
      <c r="AM430" s="104"/>
      <c r="AN430" s="104"/>
      <c r="AO430" s="104"/>
      <c r="AP430" s="104"/>
      <c r="AQ430" s="103"/>
      <c r="AV430" s="103"/>
      <c r="AW430" s="104"/>
      <c r="AX430" s="104"/>
      <c r="AY430" s="104"/>
      <c r="AZ430" s="104"/>
      <c r="BA430" s="104"/>
      <c r="BB430" s="104"/>
      <c r="BC430" s="104"/>
      <c r="BD430" s="104"/>
      <c r="BE430" s="104"/>
      <c r="BF430" s="104"/>
      <c r="BG430" s="104"/>
      <c r="BH430" s="104"/>
      <c r="BI430" s="104"/>
      <c r="BO430" s="103"/>
      <c r="BP430" s="104"/>
      <c r="BQ430" s="104"/>
      <c r="BR430" s="104"/>
      <c r="BS430" s="104"/>
      <c r="BT430" s="104"/>
      <c r="BU430" s="104"/>
      <c r="BV430" s="104"/>
      <c r="BW430" s="104"/>
      <c r="BX430" s="104"/>
      <c r="BY430" s="104"/>
      <c r="BZ430" s="104"/>
      <c r="CA430" s="104"/>
      <c r="CB430" s="104"/>
      <c r="CH430" s="103"/>
      <c r="CI430" s="104"/>
      <c r="CJ430" s="104"/>
      <c r="CK430" s="104"/>
      <c r="CL430" s="104"/>
      <c r="CM430" s="104"/>
      <c r="CN430" s="104"/>
      <c r="CO430" s="104"/>
      <c r="CP430" s="104"/>
      <c r="CQ430" s="104"/>
      <c r="CR430" s="104"/>
      <c r="CS430" s="104"/>
      <c r="CT430" s="104"/>
      <c r="CU430" s="104"/>
      <c r="DA430" s="103"/>
      <c r="DB430" s="104"/>
      <c r="DC430" s="104"/>
      <c r="DD430" s="104"/>
      <c r="DE430" s="104"/>
      <c r="DF430" s="104"/>
      <c r="DG430" s="104"/>
      <c r="DH430" s="104"/>
      <c r="DI430" s="104"/>
      <c r="DJ430" s="104"/>
      <c r="DK430" s="104"/>
      <c r="DL430" s="104"/>
      <c r="DM430" s="104"/>
      <c r="DN430" s="104"/>
    </row>
    <row r="431" spans="1:118" hidden="1" outlineLevel="1">
      <c r="A431" s="103" t="s">
        <v>663</v>
      </c>
      <c r="B431" s="103" t="s">
        <v>665</v>
      </c>
      <c r="C431" s="103"/>
      <c r="D431" s="103"/>
      <c r="E431" s="103"/>
      <c r="F431" s="103"/>
      <c r="G431" s="103"/>
      <c r="H431" s="103"/>
      <c r="I431" s="103"/>
      <c r="J431" s="99" t="s">
        <v>226</v>
      </c>
      <c r="K431" s="367">
        <f t="shared" ref="K431:O431" si="170">IFERROR(K430/K429,0)</f>
        <v>0</v>
      </c>
      <c r="L431" s="368">
        <f t="shared" si="170"/>
        <v>0</v>
      </c>
      <c r="M431" s="368">
        <f t="shared" si="170"/>
        <v>0</v>
      </c>
      <c r="N431" s="368">
        <f t="shared" si="170"/>
        <v>0</v>
      </c>
      <c r="O431" s="368">
        <f t="shared" si="170"/>
        <v>0</v>
      </c>
      <c r="P431" s="103"/>
      <c r="Q431" s="103"/>
      <c r="R431" s="103"/>
      <c r="S431" s="103"/>
      <c r="T431" s="103"/>
      <c r="U431" s="103"/>
      <c r="V431" s="103"/>
      <c r="W431" s="103"/>
      <c r="X431" s="103"/>
      <c r="Y431" s="103"/>
      <c r="Z431" s="103"/>
      <c r="AA431" s="103"/>
      <c r="AB431" s="103"/>
      <c r="AC431" s="103"/>
      <c r="AD431" s="104"/>
      <c r="AE431" s="104"/>
      <c r="AF431" s="104"/>
      <c r="AG431" s="104"/>
      <c r="AH431" s="104"/>
      <c r="AI431" s="104"/>
      <c r="AJ431" s="104"/>
      <c r="AK431" s="104"/>
      <c r="AL431" s="104"/>
      <c r="AM431" s="104"/>
      <c r="AN431" s="104"/>
      <c r="AO431" s="104"/>
      <c r="AP431" s="104"/>
      <c r="AQ431" s="103"/>
      <c r="AV431" s="103"/>
      <c r="AW431" s="104"/>
      <c r="AX431" s="104"/>
      <c r="AY431" s="104"/>
      <c r="AZ431" s="104"/>
      <c r="BA431" s="104"/>
      <c r="BB431" s="104"/>
      <c r="BC431" s="104"/>
      <c r="BD431" s="104"/>
      <c r="BE431" s="104"/>
      <c r="BF431" s="104"/>
      <c r="BG431" s="104"/>
      <c r="BH431" s="104"/>
      <c r="BI431" s="104"/>
      <c r="BO431" s="103"/>
      <c r="BP431" s="104"/>
      <c r="BQ431" s="104"/>
      <c r="BR431" s="104"/>
      <c r="BS431" s="104"/>
      <c r="BT431" s="104"/>
      <c r="BU431" s="104"/>
      <c r="BV431" s="104"/>
      <c r="BW431" s="104"/>
      <c r="BX431" s="104"/>
      <c r="BY431" s="104"/>
      <c r="BZ431" s="104"/>
      <c r="CA431" s="104"/>
      <c r="CB431" s="104"/>
      <c r="CH431" s="103"/>
      <c r="CI431" s="104"/>
      <c r="CJ431" s="104"/>
      <c r="CK431" s="104"/>
      <c r="CL431" s="104"/>
      <c r="CM431" s="104"/>
      <c r="CN431" s="104"/>
      <c r="CO431" s="104"/>
      <c r="CP431" s="104"/>
      <c r="CQ431" s="104"/>
      <c r="CR431" s="104"/>
      <c r="CS431" s="104"/>
      <c r="CT431" s="104"/>
      <c r="CU431" s="104"/>
      <c r="DA431" s="103"/>
      <c r="DB431" s="104"/>
      <c r="DC431" s="104"/>
      <c r="DD431" s="104"/>
      <c r="DE431" s="104"/>
      <c r="DF431" s="104"/>
      <c r="DG431" s="104"/>
      <c r="DH431" s="104"/>
      <c r="DI431" s="104"/>
      <c r="DJ431" s="104"/>
      <c r="DK431" s="104"/>
      <c r="DL431" s="104"/>
      <c r="DM431" s="104"/>
      <c r="DN431" s="104"/>
    </row>
    <row r="432" spans="1:118" hidden="1" outlineLevel="1">
      <c r="A432" s="103" t="s">
        <v>666</v>
      </c>
      <c r="B432" s="103" t="s">
        <v>647</v>
      </c>
      <c r="C432" s="103"/>
      <c r="D432" s="103"/>
      <c r="E432" s="103"/>
      <c r="F432" s="103"/>
      <c r="G432" s="103"/>
      <c r="H432" s="103"/>
      <c r="I432" s="103"/>
      <c r="J432" s="99" t="s">
        <v>238</v>
      </c>
      <c r="K432" s="359"/>
      <c r="L432" s="360"/>
      <c r="M432" s="360"/>
      <c r="N432" s="360"/>
      <c r="O432" s="360"/>
      <c r="P432" s="103"/>
      <c r="Q432" s="103"/>
      <c r="R432" s="103"/>
      <c r="S432" s="103"/>
      <c r="T432" s="103"/>
      <c r="U432" s="103"/>
      <c r="V432" s="103"/>
      <c r="W432" s="103"/>
      <c r="X432" s="103"/>
      <c r="Y432" s="103"/>
      <c r="Z432" s="103"/>
      <c r="AA432" s="103"/>
      <c r="AB432" s="103"/>
      <c r="AC432" s="103"/>
      <c r="AD432" s="104"/>
      <c r="AE432" s="104"/>
      <c r="AF432" s="104"/>
      <c r="AG432" s="104"/>
      <c r="AH432" s="104"/>
      <c r="AI432" s="104"/>
      <c r="AJ432" s="104"/>
      <c r="AK432" s="104"/>
      <c r="AL432" s="104"/>
      <c r="AM432" s="104"/>
      <c r="AN432" s="104"/>
      <c r="AO432" s="104"/>
      <c r="AP432" s="104"/>
      <c r="AQ432" s="103"/>
      <c r="AV432" s="103"/>
      <c r="AW432" s="104"/>
      <c r="AX432" s="104"/>
      <c r="AY432" s="104"/>
      <c r="AZ432" s="104"/>
      <c r="BA432" s="104"/>
      <c r="BB432" s="104"/>
      <c r="BC432" s="104"/>
      <c r="BD432" s="104"/>
      <c r="BE432" s="104"/>
      <c r="BF432" s="104"/>
      <c r="BG432" s="104"/>
      <c r="BH432" s="104"/>
      <c r="BI432" s="104"/>
      <c r="BO432" s="103"/>
      <c r="BP432" s="104"/>
      <c r="BQ432" s="104"/>
      <c r="BR432" s="104"/>
      <c r="BS432" s="104"/>
      <c r="BT432" s="104"/>
      <c r="BU432" s="104"/>
      <c r="BV432" s="104"/>
      <c r="BW432" s="104"/>
      <c r="BX432" s="104"/>
      <c r="BY432" s="104"/>
      <c r="BZ432" s="104"/>
      <c r="CA432" s="104"/>
      <c r="CB432" s="104"/>
      <c r="CH432" s="103"/>
      <c r="CI432" s="104"/>
      <c r="CJ432" s="104"/>
      <c r="CK432" s="104"/>
      <c r="CL432" s="104"/>
      <c r="CM432" s="104"/>
      <c r="CN432" s="104"/>
      <c r="CO432" s="104"/>
      <c r="CP432" s="104"/>
      <c r="CQ432" s="104"/>
      <c r="CR432" s="104"/>
      <c r="CS432" s="104"/>
      <c r="CT432" s="104"/>
      <c r="CU432" s="104"/>
      <c r="DA432" s="103"/>
      <c r="DB432" s="104"/>
      <c r="DC432" s="104"/>
      <c r="DD432" s="104"/>
      <c r="DE432" s="104"/>
      <c r="DF432" s="104"/>
      <c r="DG432" s="104"/>
      <c r="DH432" s="104"/>
      <c r="DI432" s="104"/>
      <c r="DJ432" s="104"/>
      <c r="DK432" s="104"/>
      <c r="DL432" s="104"/>
      <c r="DM432" s="104"/>
      <c r="DN432" s="104"/>
    </row>
    <row r="433" spans="1:118" hidden="1" outlineLevel="1">
      <c r="A433" s="369" t="s">
        <v>675</v>
      </c>
      <c r="B433" s="103" t="s">
        <v>664</v>
      </c>
      <c r="C433" s="103"/>
      <c r="D433" s="103"/>
      <c r="E433" s="103"/>
      <c r="F433" s="103"/>
      <c r="G433" s="103"/>
      <c r="H433" s="103"/>
      <c r="I433" s="103"/>
      <c r="J433" s="99" t="s">
        <v>238</v>
      </c>
      <c r="K433" s="359"/>
      <c r="L433" s="360"/>
      <c r="M433" s="360"/>
      <c r="N433" s="360"/>
      <c r="O433" s="360"/>
      <c r="P433" s="103"/>
      <c r="Q433" s="103"/>
      <c r="R433" s="103"/>
      <c r="S433" s="103"/>
      <c r="T433" s="103"/>
      <c r="U433" s="103"/>
      <c r="V433" s="103"/>
      <c r="W433" s="103"/>
      <c r="X433" s="103"/>
      <c r="Y433" s="103"/>
      <c r="Z433" s="103"/>
      <c r="AA433" s="103"/>
      <c r="AB433" s="103"/>
      <c r="AC433" s="103"/>
      <c r="AD433" s="104"/>
      <c r="AE433" s="104"/>
      <c r="AF433" s="104"/>
      <c r="AG433" s="104"/>
      <c r="AH433" s="104"/>
      <c r="AI433" s="104"/>
      <c r="AJ433" s="104"/>
      <c r="AK433" s="104"/>
      <c r="AL433" s="104"/>
      <c r="AM433" s="104"/>
      <c r="AN433" s="104"/>
      <c r="AO433" s="104"/>
      <c r="AP433" s="104"/>
      <c r="AQ433" s="103"/>
      <c r="AV433" s="103"/>
      <c r="AW433" s="104"/>
      <c r="AX433" s="104"/>
      <c r="AY433" s="104"/>
      <c r="AZ433" s="104"/>
      <c r="BA433" s="104"/>
      <c r="BB433" s="104"/>
      <c r="BC433" s="104"/>
      <c r="BD433" s="104"/>
      <c r="BE433" s="104"/>
      <c r="BF433" s="104"/>
      <c r="BG433" s="104"/>
      <c r="BH433" s="104"/>
      <c r="BI433" s="104"/>
      <c r="BO433" s="103"/>
      <c r="BP433" s="104"/>
      <c r="BQ433" s="104"/>
      <c r="BR433" s="104"/>
      <c r="BS433" s="104"/>
      <c r="BT433" s="104"/>
      <c r="BU433" s="104"/>
      <c r="BV433" s="104"/>
      <c r="BW433" s="104"/>
      <c r="BX433" s="104"/>
      <c r="BY433" s="104"/>
      <c r="BZ433" s="104"/>
      <c r="CA433" s="104"/>
      <c r="CB433" s="104"/>
      <c r="CH433" s="103"/>
      <c r="CI433" s="104"/>
      <c r="CJ433" s="104"/>
      <c r="CK433" s="104"/>
      <c r="CL433" s="104"/>
      <c r="CM433" s="104"/>
      <c r="CN433" s="104"/>
      <c r="CO433" s="104"/>
      <c r="CP433" s="104"/>
      <c r="CQ433" s="104"/>
      <c r="CR433" s="104"/>
      <c r="CS433" s="104"/>
      <c r="CT433" s="104"/>
      <c r="CU433" s="104"/>
      <c r="DA433" s="103"/>
      <c r="DB433" s="104"/>
      <c r="DC433" s="104"/>
      <c r="DD433" s="104"/>
      <c r="DE433" s="104"/>
      <c r="DF433" s="104"/>
      <c r="DG433" s="104"/>
      <c r="DH433" s="104"/>
      <c r="DI433" s="104"/>
      <c r="DJ433" s="104"/>
      <c r="DK433" s="104"/>
      <c r="DL433" s="104"/>
      <c r="DM433" s="104"/>
      <c r="DN433" s="104"/>
    </row>
    <row r="434" spans="1:118" hidden="1" outlineLevel="1">
      <c r="A434" s="370" t="str">
        <f>A433</f>
        <v>[ESO Affiliate or Related Undertaking that do not trade / transact with the ESO 1]</v>
      </c>
      <c r="B434" s="103" t="s">
        <v>647</v>
      </c>
      <c r="C434" s="103"/>
      <c r="D434" s="103"/>
      <c r="E434" s="103"/>
      <c r="F434" s="103"/>
      <c r="G434" s="103"/>
      <c r="H434" s="103"/>
      <c r="I434" s="103"/>
      <c r="J434" s="99" t="s">
        <v>238</v>
      </c>
      <c r="K434" s="359"/>
      <c r="L434" s="360"/>
      <c r="M434" s="360"/>
      <c r="N434" s="360"/>
      <c r="O434" s="360"/>
      <c r="P434" s="103"/>
      <c r="Q434" s="103"/>
      <c r="R434" s="103"/>
      <c r="S434" s="103"/>
      <c r="T434" s="103"/>
      <c r="U434" s="103"/>
      <c r="V434" s="103"/>
      <c r="W434" s="103"/>
      <c r="X434" s="103"/>
      <c r="Y434" s="103"/>
      <c r="Z434" s="103"/>
      <c r="AA434" s="103"/>
      <c r="AB434" s="103"/>
      <c r="AC434" s="103"/>
      <c r="AD434" s="104"/>
      <c r="AE434" s="104"/>
      <c r="AF434" s="104"/>
      <c r="AG434" s="104"/>
      <c r="AH434" s="104"/>
      <c r="AI434" s="104"/>
      <c r="AJ434" s="104"/>
      <c r="AK434" s="104"/>
      <c r="AL434" s="104"/>
      <c r="AM434" s="104"/>
      <c r="AN434" s="104"/>
      <c r="AO434" s="104"/>
      <c r="AP434" s="104"/>
      <c r="AQ434" s="103"/>
      <c r="AV434" s="103"/>
      <c r="AW434" s="104"/>
      <c r="AX434" s="104"/>
      <c r="AY434" s="104"/>
      <c r="AZ434" s="104"/>
      <c r="BA434" s="104"/>
      <c r="BB434" s="104"/>
      <c r="BC434" s="104"/>
      <c r="BD434" s="104"/>
      <c r="BE434" s="104"/>
      <c r="BF434" s="104"/>
      <c r="BG434" s="104"/>
      <c r="BH434" s="104"/>
      <c r="BI434" s="104"/>
      <c r="BO434" s="103"/>
      <c r="BP434" s="104"/>
      <c r="BQ434" s="104"/>
      <c r="BR434" s="104"/>
      <c r="BS434" s="104"/>
      <c r="BT434" s="104"/>
      <c r="BU434" s="104"/>
      <c r="BV434" s="104"/>
      <c r="BW434" s="104"/>
      <c r="BX434" s="104"/>
      <c r="BY434" s="104"/>
      <c r="BZ434" s="104"/>
      <c r="CA434" s="104"/>
      <c r="CB434" s="104"/>
      <c r="CH434" s="103"/>
      <c r="CI434" s="104"/>
      <c r="CJ434" s="104"/>
      <c r="CK434" s="104"/>
      <c r="CL434" s="104"/>
      <c r="CM434" s="104"/>
      <c r="CN434" s="104"/>
      <c r="CO434" s="104"/>
      <c r="CP434" s="104"/>
      <c r="CQ434" s="104"/>
      <c r="CR434" s="104"/>
      <c r="CS434" s="104"/>
      <c r="CT434" s="104"/>
      <c r="CU434" s="104"/>
      <c r="DA434" s="103"/>
      <c r="DB434" s="104"/>
      <c r="DC434" s="104"/>
      <c r="DD434" s="104"/>
      <c r="DE434" s="104"/>
      <c r="DF434" s="104"/>
      <c r="DG434" s="104"/>
      <c r="DH434" s="104"/>
      <c r="DI434" s="104"/>
      <c r="DJ434" s="104"/>
      <c r="DK434" s="104"/>
      <c r="DL434" s="104"/>
      <c r="DM434" s="104"/>
      <c r="DN434" s="104"/>
    </row>
    <row r="435" spans="1:118" hidden="1" outlineLevel="1">
      <c r="A435" s="370" t="str">
        <f>A433</f>
        <v>[ESO Affiliate or Related Undertaking that do not trade / transact with the ESO 1]</v>
      </c>
      <c r="B435" s="103" t="s">
        <v>665</v>
      </c>
      <c r="C435" s="103"/>
      <c r="D435" s="103"/>
      <c r="E435" s="103"/>
      <c r="F435" s="103"/>
      <c r="G435" s="103"/>
      <c r="H435" s="103"/>
      <c r="I435" s="103"/>
      <c r="J435" s="99" t="s">
        <v>226</v>
      </c>
      <c r="K435" s="367">
        <f t="shared" ref="K435:O435" si="171">IFERROR(K434/K433,0)</f>
        <v>0</v>
      </c>
      <c r="L435" s="368">
        <f t="shared" si="171"/>
        <v>0</v>
      </c>
      <c r="M435" s="368">
        <f t="shared" si="171"/>
        <v>0</v>
      </c>
      <c r="N435" s="368">
        <f t="shared" si="171"/>
        <v>0</v>
      </c>
      <c r="O435" s="368">
        <f t="shared" si="171"/>
        <v>0</v>
      </c>
      <c r="P435" s="103"/>
      <c r="Q435" s="103"/>
      <c r="R435" s="103"/>
      <c r="S435" s="103"/>
      <c r="T435" s="103"/>
      <c r="U435" s="103"/>
      <c r="V435" s="103"/>
      <c r="W435" s="103"/>
      <c r="X435" s="103"/>
      <c r="Y435" s="103"/>
      <c r="Z435" s="103"/>
      <c r="AA435" s="103"/>
      <c r="AB435" s="103"/>
      <c r="AC435" s="103"/>
      <c r="AD435" s="104"/>
      <c r="AE435" s="104"/>
      <c r="AF435" s="104"/>
      <c r="AG435" s="104"/>
      <c r="AH435" s="104"/>
      <c r="AI435" s="104"/>
      <c r="AJ435" s="104"/>
      <c r="AK435" s="104"/>
      <c r="AL435" s="104"/>
      <c r="AM435" s="104"/>
      <c r="AN435" s="104"/>
      <c r="AO435" s="104"/>
      <c r="AP435" s="104"/>
      <c r="AQ435" s="103"/>
      <c r="AV435" s="103"/>
      <c r="AW435" s="104"/>
      <c r="AX435" s="104"/>
      <c r="AY435" s="104"/>
      <c r="AZ435" s="104"/>
      <c r="BA435" s="104"/>
      <c r="BB435" s="104"/>
      <c r="BC435" s="104"/>
      <c r="BD435" s="104"/>
      <c r="BE435" s="104"/>
      <c r="BF435" s="104"/>
      <c r="BG435" s="104"/>
      <c r="BH435" s="104"/>
      <c r="BI435" s="104"/>
      <c r="BO435" s="103"/>
      <c r="BP435" s="104"/>
      <c r="BQ435" s="104"/>
      <c r="BR435" s="104"/>
      <c r="BS435" s="104"/>
      <c r="BT435" s="104"/>
      <c r="BU435" s="104"/>
      <c r="BV435" s="104"/>
      <c r="BW435" s="104"/>
      <c r="BX435" s="104"/>
      <c r="BY435" s="104"/>
      <c r="BZ435" s="104"/>
      <c r="CA435" s="104"/>
      <c r="CB435" s="104"/>
      <c r="CH435" s="103"/>
      <c r="CI435" s="104"/>
      <c r="CJ435" s="104"/>
      <c r="CK435" s="104"/>
      <c r="CL435" s="104"/>
      <c r="CM435" s="104"/>
      <c r="CN435" s="104"/>
      <c r="CO435" s="104"/>
      <c r="CP435" s="104"/>
      <c r="CQ435" s="104"/>
      <c r="CR435" s="104"/>
      <c r="CS435" s="104"/>
      <c r="CT435" s="104"/>
      <c r="CU435" s="104"/>
      <c r="DA435" s="103"/>
      <c r="DB435" s="104"/>
      <c r="DC435" s="104"/>
      <c r="DD435" s="104"/>
      <c r="DE435" s="104"/>
      <c r="DF435" s="104"/>
      <c r="DG435" s="104"/>
      <c r="DH435" s="104"/>
      <c r="DI435" s="104"/>
      <c r="DJ435" s="104"/>
      <c r="DK435" s="104"/>
      <c r="DL435" s="104"/>
      <c r="DM435" s="104"/>
      <c r="DN435" s="104"/>
    </row>
    <row r="436" spans="1:118" hidden="1" outlineLevel="1">
      <c r="A436" s="369" t="s">
        <v>676</v>
      </c>
      <c r="B436" s="103" t="s">
        <v>664</v>
      </c>
      <c r="C436" s="103"/>
      <c r="D436" s="103"/>
      <c r="E436" s="103"/>
      <c r="F436" s="103"/>
      <c r="G436" s="103"/>
      <c r="H436" s="103"/>
      <c r="I436" s="103"/>
      <c r="J436" s="99" t="s">
        <v>238</v>
      </c>
      <c r="K436" s="359"/>
      <c r="L436" s="360"/>
      <c r="M436" s="360"/>
      <c r="N436" s="360"/>
      <c r="O436" s="360"/>
      <c r="P436" s="103"/>
      <c r="Q436" s="103"/>
      <c r="R436" s="103"/>
      <c r="S436" s="103"/>
      <c r="T436" s="103"/>
      <c r="U436" s="103"/>
      <c r="V436" s="103"/>
      <c r="W436" s="103"/>
      <c r="X436" s="103"/>
      <c r="Y436" s="103"/>
      <c r="Z436" s="103"/>
      <c r="AA436" s="103"/>
      <c r="AB436" s="103"/>
      <c r="AC436" s="103"/>
      <c r="AD436" s="104"/>
      <c r="AE436" s="104"/>
      <c r="AF436" s="104"/>
      <c r="AG436" s="104"/>
      <c r="AH436" s="104"/>
      <c r="AI436" s="104"/>
      <c r="AJ436" s="104"/>
      <c r="AK436" s="104"/>
      <c r="AL436" s="104"/>
      <c r="AM436" s="104"/>
      <c r="AN436" s="104"/>
      <c r="AO436" s="104"/>
      <c r="AP436" s="104"/>
      <c r="AQ436" s="103"/>
      <c r="AV436" s="103"/>
      <c r="AW436" s="104"/>
      <c r="AX436" s="104"/>
      <c r="AY436" s="104"/>
      <c r="AZ436" s="104"/>
      <c r="BA436" s="104"/>
      <c r="BB436" s="104"/>
      <c r="BC436" s="104"/>
      <c r="BD436" s="104"/>
      <c r="BE436" s="104"/>
      <c r="BF436" s="104"/>
      <c r="BG436" s="104"/>
      <c r="BH436" s="104"/>
      <c r="BI436" s="104"/>
      <c r="BO436" s="103"/>
      <c r="BP436" s="104"/>
      <c r="BQ436" s="104"/>
      <c r="BR436" s="104"/>
      <c r="BS436" s="104"/>
      <c r="BT436" s="104"/>
      <c r="BU436" s="104"/>
      <c r="BV436" s="104"/>
      <c r="BW436" s="104"/>
      <c r="BX436" s="104"/>
      <c r="BY436" s="104"/>
      <c r="BZ436" s="104"/>
      <c r="CA436" s="104"/>
      <c r="CB436" s="104"/>
      <c r="CH436" s="103"/>
      <c r="CI436" s="104"/>
      <c r="CJ436" s="104"/>
      <c r="CK436" s="104"/>
      <c r="CL436" s="104"/>
      <c r="CM436" s="104"/>
      <c r="CN436" s="104"/>
      <c r="CO436" s="104"/>
      <c r="CP436" s="104"/>
      <c r="CQ436" s="104"/>
      <c r="CR436" s="104"/>
      <c r="CS436" s="104"/>
      <c r="CT436" s="104"/>
      <c r="CU436" s="104"/>
      <c r="DA436" s="103"/>
      <c r="DB436" s="104"/>
      <c r="DC436" s="104"/>
      <c r="DD436" s="104"/>
      <c r="DE436" s="104"/>
      <c r="DF436" s="104"/>
      <c r="DG436" s="104"/>
      <c r="DH436" s="104"/>
      <c r="DI436" s="104"/>
      <c r="DJ436" s="104"/>
      <c r="DK436" s="104"/>
      <c r="DL436" s="104"/>
      <c r="DM436" s="104"/>
      <c r="DN436" s="104"/>
    </row>
    <row r="437" spans="1:118" hidden="1" outlineLevel="1">
      <c r="A437" s="370" t="str">
        <f>A436</f>
        <v>[ESO Affiliate or Related Undertaking that do not trade / transact with the ESO 2]</v>
      </c>
      <c r="B437" s="103" t="s">
        <v>647</v>
      </c>
      <c r="C437" s="103"/>
      <c r="D437" s="103"/>
      <c r="E437" s="103"/>
      <c r="F437" s="103"/>
      <c r="G437" s="103"/>
      <c r="H437" s="103"/>
      <c r="I437" s="103"/>
      <c r="J437" s="99" t="s">
        <v>238</v>
      </c>
      <c r="K437" s="359"/>
      <c r="L437" s="360"/>
      <c r="M437" s="360"/>
      <c r="N437" s="360"/>
      <c r="O437" s="360"/>
      <c r="P437" s="103"/>
      <c r="Q437" s="103"/>
      <c r="R437" s="103"/>
      <c r="S437" s="103"/>
      <c r="T437" s="103"/>
      <c r="U437" s="103"/>
      <c r="V437" s="103"/>
      <c r="W437" s="103"/>
      <c r="X437" s="103"/>
      <c r="Y437" s="103"/>
      <c r="Z437" s="103"/>
      <c r="AA437" s="103"/>
      <c r="AB437" s="103"/>
      <c r="AC437" s="103"/>
      <c r="AD437" s="104"/>
      <c r="AE437" s="104"/>
      <c r="AF437" s="104"/>
      <c r="AG437" s="104"/>
      <c r="AH437" s="104"/>
      <c r="AI437" s="104"/>
      <c r="AJ437" s="104"/>
      <c r="AK437" s="104"/>
      <c r="AL437" s="104"/>
      <c r="AM437" s="104"/>
      <c r="AN437" s="104"/>
      <c r="AO437" s="104"/>
      <c r="AP437" s="104"/>
      <c r="AQ437" s="103"/>
      <c r="AV437" s="103"/>
      <c r="AW437" s="104"/>
      <c r="AX437" s="104"/>
      <c r="AY437" s="104"/>
      <c r="AZ437" s="104"/>
      <c r="BA437" s="104"/>
      <c r="BB437" s="104"/>
      <c r="BC437" s="104"/>
      <c r="BD437" s="104"/>
      <c r="BE437" s="104"/>
      <c r="BF437" s="104"/>
      <c r="BG437" s="104"/>
      <c r="BH437" s="104"/>
      <c r="BI437" s="104"/>
      <c r="BO437" s="103"/>
      <c r="BP437" s="104"/>
      <c r="BQ437" s="104"/>
      <c r="BR437" s="104"/>
      <c r="BS437" s="104"/>
      <c r="BT437" s="104"/>
      <c r="BU437" s="104"/>
      <c r="BV437" s="104"/>
      <c r="BW437" s="104"/>
      <c r="BX437" s="104"/>
      <c r="BY437" s="104"/>
      <c r="BZ437" s="104"/>
      <c r="CA437" s="104"/>
      <c r="CB437" s="104"/>
      <c r="CH437" s="103"/>
      <c r="CI437" s="104"/>
      <c r="CJ437" s="104"/>
      <c r="CK437" s="104"/>
      <c r="CL437" s="104"/>
      <c r="CM437" s="104"/>
      <c r="CN437" s="104"/>
      <c r="CO437" s="104"/>
      <c r="CP437" s="104"/>
      <c r="CQ437" s="104"/>
      <c r="CR437" s="104"/>
      <c r="CS437" s="104"/>
      <c r="CT437" s="104"/>
      <c r="CU437" s="104"/>
      <c r="DA437" s="103"/>
      <c r="DB437" s="104"/>
      <c r="DC437" s="104"/>
      <c r="DD437" s="104"/>
      <c r="DE437" s="104"/>
      <c r="DF437" s="104"/>
      <c r="DG437" s="104"/>
      <c r="DH437" s="104"/>
      <c r="DI437" s="104"/>
      <c r="DJ437" s="104"/>
      <c r="DK437" s="104"/>
      <c r="DL437" s="104"/>
      <c r="DM437" s="104"/>
      <c r="DN437" s="104"/>
    </row>
    <row r="438" spans="1:118" hidden="1" outlineLevel="1">
      <c r="A438" s="370" t="str">
        <f>A436</f>
        <v>[ESO Affiliate or Related Undertaking that do not trade / transact with the ESO 2]</v>
      </c>
      <c r="B438" s="103" t="s">
        <v>665</v>
      </c>
      <c r="C438" s="103"/>
      <c r="D438" s="103"/>
      <c r="E438" s="103"/>
      <c r="F438" s="103"/>
      <c r="G438" s="103"/>
      <c r="H438" s="103"/>
      <c r="I438" s="103"/>
      <c r="J438" s="99" t="s">
        <v>226</v>
      </c>
      <c r="K438" s="367">
        <f t="shared" ref="K438:O438" si="172">IFERROR(K437/K436,0)</f>
        <v>0</v>
      </c>
      <c r="L438" s="368">
        <f t="shared" si="172"/>
        <v>0</v>
      </c>
      <c r="M438" s="368">
        <f t="shared" si="172"/>
        <v>0</v>
      </c>
      <c r="N438" s="368">
        <f t="shared" si="172"/>
        <v>0</v>
      </c>
      <c r="O438" s="368">
        <f t="shared" si="172"/>
        <v>0</v>
      </c>
      <c r="P438" s="103"/>
      <c r="Q438" s="103"/>
      <c r="R438" s="103"/>
      <c r="S438" s="103"/>
      <c r="T438" s="103"/>
      <c r="U438" s="103"/>
      <c r="V438" s="103"/>
      <c r="W438" s="103"/>
      <c r="X438" s="103"/>
      <c r="Y438" s="103"/>
      <c r="Z438" s="103"/>
      <c r="AA438" s="103"/>
      <c r="AB438" s="103"/>
      <c r="AC438" s="103"/>
      <c r="AD438" s="104"/>
      <c r="AE438" s="104"/>
      <c r="AF438" s="104"/>
      <c r="AG438" s="104"/>
      <c r="AH438" s="104"/>
      <c r="AI438" s="104"/>
      <c r="AJ438" s="104"/>
      <c r="AK438" s="104"/>
      <c r="AL438" s="104"/>
      <c r="AM438" s="104"/>
      <c r="AN438" s="104"/>
      <c r="AO438" s="104"/>
      <c r="AP438" s="104"/>
      <c r="AQ438" s="103"/>
      <c r="AV438" s="103"/>
      <c r="AW438" s="104"/>
      <c r="AX438" s="104"/>
      <c r="AY438" s="104"/>
      <c r="AZ438" s="104"/>
      <c r="BA438" s="104"/>
      <c r="BB438" s="104"/>
      <c r="BC438" s="104"/>
      <c r="BD438" s="104"/>
      <c r="BE438" s="104"/>
      <c r="BF438" s="104"/>
      <c r="BG438" s="104"/>
      <c r="BH438" s="104"/>
      <c r="BI438" s="104"/>
      <c r="BO438" s="103"/>
      <c r="BP438" s="104"/>
      <c r="BQ438" s="104"/>
      <c r="BR438" s="104"/>
      <c r="BS438" s="104"/>
      <c r="BT438" s="104"/>
      <c r="BU438" s="104"/>
      <c r="BV438" s="104"/>
      <c r="BW438" s="104"/>
      <c r="BX438" s="104"/>
      <c r="BY438" s="104"/>
      <c r="BZ438" s="104"/>
      <c r="CA438" s="104"/>
      <c r="CB438" s="104"/>
      <c r="CH438" s="103"/>
      <c r="CI438" s="104"/>
      <c r="CJ438" s="104"/>
      <c r="CK438" s="104"/>
      <c r="CL438" s="104"/>
      <c r="CM438" s="104"/>
      <c r="CN438" s="104"/>
      <c r="CO438" s="104"/>
      <c r="CP438" s="104"/>
      <c r="CQ438" s="104"/>
      <c r="CR438" s="104"/>
      <c r="CS438" s="104"/>
      <c r="CT438" s="104"/>
      <c r="CU438" s="104"/>
      <c r="DA438" s="103"/>
      <c r="DB438" s="104"/>
      <c r="DC438" s="104"/>
      <c r="DD438" s="104"/>
      <c r="DE438" s="104"/>
      <c r="DF438" s="104"/>
      <c r="DG438" s="104"/>
      <c r="DH438" s="104"/>
      <c r="DI438" s="104"/>
      <c r="DJ438" s="104"/>
      <c r="DK438" s="104"/>
      <c r="DL438" s="104"/>
      <c r="DM438" s="104"/>
      <c r="DN438" s="104"/>
    </row>
    <row r="439" spans="1:118" hidden="1" outlineLevel="1">
      <c r="A439" s="369" t="s">
        <v>677</v>
      </c>
      <c r="B439" s="103" t="s">
        <v>664</v>
      </c>
      <c r="C439" s="103"/>
      <c r="D439" s="103"/>
      <c r="E439" s="103"/>
      <c r="F439" s="103"/>
      <c r="G439" s="103"/>
      <c r="H439" s="103"/>
      <c r="I439" s="103"/>
      <c r="J439" s="99" t="s">
        <v>238</v>
      </c>
      <c r="K439" s="359"/>
      <c r="L439" s="360"/>
      <c r="M439" s="360"/>
      <c r="N439" s="360"/>
      <c r="O439" s="360"/>
      <c r="P439" s="103"/>
      <c r="Q439" s="103"/>
      <c r="R439" s="103"/>
      <c r="S439" s="103"/>
      <c r="T439" s="103"/>
      <c r="U439" s="103"/>
      <c r="V439" s="103"/>
      <c r="W439" s="103"/>
      <c r="X439" s="103"/>
      <c r="Y439" s="103"/>
      <c r="Z439" s="103"/>
      <c r="AA439" s="103"/>
      <c r="AB439" s="103"/>
      <c r="AC439" s="103"/>
      <c r="AD439" s="104"/>
      <c r="AE439" s="104"/>
      <c r="AF439" s="104"/>
      <c r="AG439" s="104"/>
      <c r="AH439" s="104"/>
      <c r="AI439" s="104"/>
      <c r="AJ439" s="104"/>
      <c r="AK439" s="104"/>
      <c r="AL439" s="104"/>
      <c r="AM439" s="104"/>
      <c r="AN439" s="104"/>
      <c r="AO439" s="104"/>
      <c r="AP439" s="104"/>
      <c r="AQ439" s="103"/>
      <c r="AV439" s="103"/>
      <c r="AW439" s="104"/>
      <c r="AX439" s="104"/>
      <c r="AY439" s="104"/>
      <c r="AZ439" s="104"/>
      <c r="BA439" s="104"/>
      <c r="BB439" s="104"/>
      <c r="BC439" s="104"/>
      <c r="BD439" s="104"/>
      <c r="BE439" s="104"/>
      <c r="BF439" s="104"/>
      <c r="BG439" s="104"/>
      <c r="BH439" s="104"/>
      <c r="BI439" s="104"/>
      <c r="BO439" s="103"/>
      <c r="BP439" s="104"/>
      <c r="BQ439" s="104"/>
      <c r="BR439" s="104"/>
      <c r="BS439" s="104"/>
      <c r="BT439" s="104"/>
      <c r="BU439" s="104"/>
      <c r="BV439" s="104"/>
      <c r="BW439" s="104"/>
      <c r="BX439" s="104"/>
      <c r="BY439" s="104"/>
      <c r="BZ439" s="104"/>
      <c r="CA439" s="104"/>
      <c r="CB439" s="104"/>
      <c r="CH439" s="103"/>
      <c r="CI439" s="104"/>
      <c r="CJ439" s="104"/>
      <c r="CK439" s="104"/>
      <c r="CL439" s="104"/>
      <c r="CM439" s="104"/>
      <c r="CN439" s="104"/>
      <c r="CO439" s="104"/>
      <c r="CP439" s="104"/>
      <c r="CQ439" s="104"/>
      <c r="CR439" s="104"/>
      <c r="CS439" s="104"/>
      <c r="CT439" s="104"/>
      <c r="CU439" s="104"/>
      <c r="DA439" s="103"/>
      <c r="DB439" s="104"/>
      <c r="DC439" s="104"/>
      <c r="DD439" s="104"/>
      <c r="DE439" s="104"/>
      <c r="DF439" s="104"/>
      <c r="DG439" s="104"/>
      <c r="DH439" s="104"/>
      <c r="DI439" s="104"/>
      <c r="DJ439" s="104"/>
      <c r="DK439" s="104"/>
      <c r="DL439" s="104"/>
      <c r="DM439" s="104"/>
      <c r="DN439" s="104"/>
    </row>
    <row r="440" spans="1:118" hidden="1" outlineLevel="1">
      <c r="A440" s="370" t="str">
        <f>A439</f>
        <v>[ESO Affiliate or Related Undertaking that do not trade / transact with the ESO 3]</v>
      </c>
      <c r="B440" s="103" t="s">
        <v>647</v>
      </c>
      <c r="C440" s="103"/>
      <c r="D440" s="103"/>
      <c r="E440" s="103"/>
      <c r="F440" s="103"/>
      <c r="G440" s="103"/>
      <c r="H440" s="103"/>
      <c r="I440" s="103"/>
      <c r="J440" s="99" t="s">
        <v>238</v>
      </c>
      <c r="K440" s="359"/>
      <c r="L440" s="360"/>
      <c r="M440" s="360"/>
      <c r="N440" s="360"/>
      <c r="O440" s="360"/>
      <c r="P440" s="103"/>
      <c r="Q440" s="103"/>
      <c r="R440" s="103"/>
      <c r="S440" s="103"/>
      <c r="T440" s="103"/>
      <c r="U440" s="103"/>
      <c r="V440" s="103"/>
      <c r="W440" s="103"/>
      <c r="X440" s="103"/>
      <c r="Y440" s="103"/>
      <c r="Z440" s="103"/>
      <c r="AA440" s="103"/>
      <c r="AB440" s="103"/>
      <c r="AC440" s="103"/>
      <c r="AD440" s="104"/>
      <c r="AE440" s="104"/>
      <c r="AF440" s="104"/>
      <c r="AG440" s="104"/>
      <c r="AH440" s="104"/>
      <c r="AI440" s="104"/>
      <c r="AJ440" s="104"/>
      <c r="AK440" s="104"/>
      <c r="AL440" s="104"/>
      <c r="AM440" s="104"/>
      <c r="AN440" s="104"/>
      <c r="AO440" s="104"/>
      <c r="AP440" s="104"/>
      <c r="AQ440" s="103"/>
      <c r="AV440" s="103"/>
      <c r="AW440" s="104"/>
      <c r="AX440" s="104"/>
      <c r="AY440" s="104"/>
      <c r="AZ440" s="104"/>
      <c r="BA440" s="104"/>
      <c r="BB440" s="104"/>
      <c r="BC440" s="104"/>
      <c r="BD440" s="104"/>
      <c r="BE440" s="104"/>
      <c r="BF440" s="104"/>
      <c r="BG440" s="104"/>
      <c r="BH440" s="104"/>
      <c r="BI440" s="104"/>
      <c r="BO440" s="103"/>
      <c r="BP440" s="104"/>
      <c r="BQ440" s="104"/>
      <c r="BR440" s="104"/>
      <c r="BS440" s="104"/>
      <c r="BT440" s="104"/>
      <c r="BU440" s="104"/>
      <c r="BV440" s="104"/>
      <c r="BW440" s="104"/>
      <c r="BX440" s="104"/>
      <c r="BY440" s="104"/>
      <c r="BZ440" s="104"/>
      <c r="CA440" s="104"/>
      <c r="CB440" s="104"/>
      <c r="CH440" s="103"/>
      <c r="CI440" s="104"/>
      <c r="CJ440" s="104"/>
      <c r="CK440" s="104"/>
      <c r="CL440" s="104"/>
      <c r="CM440" s="104"/>
      <c r="CN440" s="104"/>
      <c r="CO440" s="104"/>
      <c r="CP440" s="104"/>
      <c r="CQ440" s="104"/>
      <c r="CR440" s="104"/>
      <c r="CS440" s="104"/>
      <c r="CT440" s="104"/>
      <c r="CU440" s="104"/>
      <c r="DA440" s="103"/>
      <c r="DB440" s="104"/>
      <c r="DC440" s="104"/>
      <c r="DD440" s="104"/>
      <c r="DE440" s="104"/>
      <c r="DF440" s="104"/>
      <c r="DG440" s="104"/>
      <c r="DH440" s="104"/>
      <c r="DI440" s="104"/>
      <c r="DJ440" s="104"/>
      <c r="DK440" s="104"/>
      <c r="DL440" s="104"/>
      <c r="DM440" s="104"/>
      <c r="DN440" s="104"/>
    </row>
    <row r="441" spans="1:118" hidden="1" outlineLevel="1">
      <c r="A441" s="370" t="str">
        <f>A439</f>
        <v>[ESO Affiliate or Related Undertaking that do not trade / transact with the ESO 3]</v>
      </c>
      <c r="B441" s="103" t="s">
        <v>665</v>
      </c>
      <c r="C441" s="103"/>
      <c r="D441" s="103"/>
      <c r="E441" s="103"/>
      <c r="F441" s="103"/>
      <c r="G441" s="103"/>
      <c r="H441" s="103"/>
      <c r="I441" s="103"/>
      <c r="J441" s="99" t="s">
        <v>226</v>
      </c>
      <c r="K441" s="367">
        <f t="shared" ref="K441:O441" si="173">IFERROR(K440/K439,0)</f>
        <v>0</v>
      </c>
      <c r="L441" s="368">
        <f t="shared" si="173"/>
        <v>0</v>
      </c>
      <c r="M441" s="368">
        <f t="shared" si="173"/>
        <v>0</v>
      </c>
      <c r="N441" s="368">
        <f t="shared" si="173"/>
        <v>0</v>
      </c>
      <c r="O441" s="368">
        <f t="shared" si="173"/>
        <v>0</v>
      </c>
      <c r="P441" s="103"/>
      <c r="Q441" s="103"/>
      <c r="R441" s="103"/>
      <c r="S441" s="103"/>
      <c r="T441" s="103"/>
      <c r="U441" s="103"/>
      <c r="V441" s="103"/>
      <c r="W441" s="103"/>
      <c r="X441" s="103"/>
      <c r="Y441" s="103"/>
      <c r="Z441" s="103"/>
      <c r="AA441" s="103"/>
      <c r="AB441" s="103"/>
      <c r="AC441" s="103"/>
      <c r="AD441" s="104"/>
      <c r="AE441" s="104"/>
      <c r="AF441" s="104"/>
      <c r="AG441" s="104"/>
      <c r="AH441" s="104"/>
      <c r="AI441" s="104"/>
      <c r="AJ441" s="104"/>
      <c r="AK441" s="104"/>
      <c r="AL441" s="104"/>
      <c r="AM441" s="104"/>
      <c r="AN441" s="104"/>
      <c r="AO441" s="104"/>
      <c r="AP441" s="104"/>
      <c r="AQ441" s="103"/>
      <c r="AV441" s="103"/>
      <c r="AW441" s="104"/>
      <c r="AX441" s="104"/>
      <c r="AY441" s="104"/>
      <c r="AZ441" s="104"/>
      <c r="BA441" s="104"/>
      <c r="BB441" s="104"/>
      <c r="BC441" s="104"/>
      <c r="BD441" s="104"/>
      <c r="BE441" s="104"/>
      <c r="BF441" s="104"/>
      <c r="BG441" s="104"/>
      <c r="BH441" s="104"/>
      <c r="BI441" s="104"/>
      <c r="BO441" s="103"/>
      <c r="BP441" s="104"/>
      <c r="BQ441" s="104"/>
      <c r="BR441" s="104"/>
      <c r="BS441" s="104"/>
      <c r="BT441" s="104"/>
      <c r="BU441" s="104"/>
      <c r="BV441" s="104"/>
      <c r="BW441" s="104"/>
      <c r="BX441" s="104"/>
      <c r="BY441" s="104"/>
      <c r="BZ441" s="104"/>
      <c r="CA441" s="104"/>
      <c r="CB441" s="104"/>
      <c r="CH441" s="103"/>
      <c r="CI441" s="104"/>
      <c r="CJ441" s="104"/>
      <c r="CK441" s="104"/>
      <c r="CL441" s="104"/>
      <c r="CM441" s="104"/>
      <c r="CN441" s="104"/>
      <c r="CO441" s="104"/>
      <c r="CP441" s="104"/>
      <c r="CQ441" s="104"/>
      <c r="CR441" s="104"/>
      <c r="CS441" s="104"/>
      <c r="CT441" s="104"/>
      <c r="CU441" s="104"/>
      <c r="DA441" s="103"/>
      <c r="DB441" s="104"/>
      <c r="DC441" s="104"/>
      <c r="DD441" s="104"/>
      <c r="DE441" s="104"/>
      <c r="DF441" s="104"/>
      <c r="DG441" s="104"/>
      <c r="DH441" s="104"/>
      <c r="DI441" s="104"/>
      <c r="DJ441" s="104"/>
      <c r="DK441" s="104"/>
      <c r="DL441" s="104"/>
      <c r="DM441" s="104"/>
      <c r="DN441" s="104"/>
    </row>
    <row r="442" spans="1:118" hidden="1" outlineLevel="1">
      <c r="A442" s="369" t="s">
        <v>670</v>
      </c>
      <c r="B442" s="103" t="s">
        <v>664</v>
      </c>
      <c r="C442" s="103"/>
      <c r="D442" s="103"/>
      <c r="E442" s="103"/>
      <c r="F442" s="103"/>
      <c r="G442" s="103"/>
      <c r="H442" s="103"/>
      <c r="I442" s="103"/>
      <c r="J442" s="99" t="s">
        <v>238</v>
      </c>
      <c r="K442" s="359"/>
      <c r="L442" s="360"/>
      <c r="M442" s="360"/>
      <c r="N442" s="360"/>
      <c r="O442" s="360"/>
      <c r="P442" s="103"/>
      <c r="Q442" s="103"/>
      <c r="R442" s="103"/>
      <c r="S442" s="103"/>
      <c r="T442" s="103"/>
      <c r="U442" s="103"/>
      <c r="V442" s="103"/>
      <c r="W442" s="103"/>
      <c r="X442" s="103"/>
      <c r="Y442" s="103"/>
      <c r="Z442" s="103"/>
      <c r="AA442" s="103"/>
      <c r="AB442" s="103"/>
      <c r="AC442" s="103"/>
      <c r="AD442" s="104"/>
      <c r="AE442" s="104"/>
      <c r="AF442" s="104"/>
      <c r="AG442" s="104"/>
      <c r="AH442" s="104"/>
      <c r="AI442" s="104"/>
      <c r="AJ442" s="104"/>
      <c r="AK442" s="104"/>
      <c r="AL442" s="104"/>
      <c r="AM442" s="104"/>
      <c r="AN442" s="104"/>
      <c r="AO442" s="104"/>
      <c r="AP442" s="104"/>
      <c r="AQ442" s="103"/>
      <c r="AV442" s="103"/>
      <c r="AW442" s="104"/>
      <c r="AX442" s="104"/>
      <c r="AY442" s="104"/>
      <c r="AZ442" s="104"/>
      <c r="BA442" s="104"/>
      <c r="BB442" s="104"/>
      <c r="BC442" s="104"/>
      <c r="BD442" s="104"/>
      <c r="BE442" s="104"/>
      <c r="BF442" s="104"/>
      <c r="BG442" s="104"/>
      <c r="BH442" s="104"/>
      <c r="BI442" s="104"/>
      <c r="BO442" s="103"/>
      <c r="BP442" s="104"/>
      <c r="BQ442" s="104"/>
      <c r="BR442" s="104"/>
      <c r="BS442" s="104"/>
      <c r="BT442" s="104"/>
      <c r="BU442" s="104"/>
      <c r="BV442" s="104"/>
      <c r="BW442" s="104"/>
      <c r="BX442" s="104"/>
      <c r="BY442" s="104"/>
      <c r="BZ442" s="104"/>
      <c r="CA442" s="104"/>
      <c r="CB442" s="104"/>
      <c r="CH442" s="103"/>
      <c r="CI442" s="104"/>
      <c r="CJ442" s="104"/>
      <c r="CK442" s="104"/>
      <c r="CL442" s="104"/>
      <c r="CM442" s="104"/>
      <c r="CN442" s="104"/>
      <c r="CO442" s="104"/>
      <c r="CP442" s="104"/>
      <c r="CQ442" s="104"/>
      <c r="CR442" s="104"/>
      <c r="CS442" s="104"/>
      <c r="CT442" s="104"/>
      <c r="CU442" s="104"/>
      <c r="DA442" s="103"/>
      <c r="DB442" s="104"/>
      <c r="DC442" s="104"/>
      <c r="DD442" s="104"/>
      <c r="DE442" s="104"/>
      <c r="DF442" s="104"/>
      <c r="DG442" s="104"/>
      <c r="DH442" s="104"/>
      <c r="DI442" s="104"/>
      <c r="DJ442" s="104"/>
      <c r="DK442" s="104"/>
      <c r="DL442" s="104"/>
      <c r="DM442" s="104"/>
      <c r="DN442" s="104"/>
    </row>
    <row r="443" spans="1:118" hidden="1" outlineLevel="1">
      <c r="A443" s="370" t="str">
        <f>A442</f>
        <v>[ESO Affiliate or Related Undertaking that do not trade / transact with the ESO 4]</v>
      </c>
      <c r="B443" s="103" t="s">
        <v>647</v>
      </c>
      <c r="C443" s="103"/>
      <c r="D443" s="103"/>
      <c r="E443" s="103"/>
      <c r="F443" s="103"/>
      <c r="G443" s="103"/>
      <c r="H443" s="103"/>
      <c r="I443" s="103"/>
      <c r="J443" s="99" t="s">
        <v>238</v>
      </c>
      <c r="K443" s="359"/>
      <c r="L443" s="360"/>
      <c r="M443" s="360"/>
      <c r="N443" s="360"/>
      <c r="O443" s="360"/>
      <c r="P443" s="103"/>
      <c r="Q443" s="103"/>
      <c r="R443" s="103"/>
      <c r="S443" s="103"/>
      <c r="T443" s="103"/>
      <c r="U443" s="103"/>
      <c r="V443" s="103"/>
      <c r="W443" s="103"/>
      <c r="X443" s="103"/>
      <c r="Y443" s="103"/>
      <c r="Z443" s="103"/>
      <c r="AA443" s="103"/>
      <c r="AB443" s="103"/>
      <c r="AC443" s="103"/>
      <c r="AD443" s="104"/>
      <c r="AE443" s="104"/>
      <c r="AF443" s="104"/>
      <c r="AG443" s="104"/>
      <c r="AH443" s="104"/>
      <c r="AI443" s="104"/>
      <c r="AJ443" s="104"/>
      <c r="AK443" s="104"/>
      <c r="AL443" s="104"/>
      <c r="AM443" s="104"/>
      <c r="AN443" s="104"/>
      <c r="AO443" s="104"/>
      <c r="AP443" s="104"/>
      <c r="AQ443" s="103"/>
      <c r="AV443" s="103"/>
      <c r="AW443" s="104"/>
      <c r="AX443" s="104"/>
      <c r="AY443" s="104"/>
      <c r="AZ443" s="104"/>
      <c r="BA443" s="104"/>
      <c r="BB443" s="104"/>
      <c r="BC443" s="104"/>
      <c r="BD443" s="104"/>
      <c r="BE443" s="104"/>
      <c r="BF443" s="104"/>
      <c r="BG443" s="104"/>
      <c r="BH443" s="104"/>
      <c r="BI443" s="104"/>
      <c r="BO443" s="103"/>
      <c r="BP443" s="104"/>
      <c r="BQ443" s="104"/>
      <c r="BR443" s="104"/>
      <c r="BS443" s="104"/>
      <c r="BT443" s="104"/>
      <c r="BU443" s="104"/>
      <c r="BV443" s="104"/>
      <c r="BW443" s="104"/>
      <c r="BX443" s="104"/>
      <c r="BY443" s="104"/>
      <c r="BZ443" s="104"/>
      <c r="CA443" s="104"/>
      <c r="CB443" s="104"/>
      <c r="CH443" s="103"/>
      <c r="CI443" s="104"/>
      <c r="CJ443" s="104"/>
      <c r="CK443" s="104"/>
      <c r="CL443" s="104"/>
      <c r="CM443" s="104"/>
      <c r="CN443" s="104"/>
      <c r="CO443" s="104"/>
      <c r="CP443" s="104"/>
      <c r="CQ443" s="104"/>
      <c r="CR443" s="104"/>
      <c r="CS443" s="104"/>
      <c r="CT443" s="104"/>
      <c r="CU443" s="104"/>
      <c r="DA443" s="103"/>
      <c r="DB443" s="104"/>
      <c r="DC443" s="104"/>
      <c r="DD443" s="104"/>
      <c r="DE443" s="104"/>
      <c r="DF443" s="104"/>
      <c r="DG443" s="104"/>
      <c r="DH443" s="104"/>
      <c r="DI443" s="104"/>
      <c r="DJ443" s="104"/>
      <c r="DK443" s="104"/>
      <c r="DL443" s="104"/>
      <c r="DM443" s="104"/>
      <c r="DN443" s="104"/>
    </row>
    <row r="444" spans="1:118" hidden="1" outlineLevel="1">
      <c r="A444" s="370" t="str">
        <f>A442</f>
        <v>[ESO Affiliate or Related Undertaking that do not trade / transact with the ESO 4]</v>
      </c>
      <c r="B444" s="103" t="s">
        <v>665</v>
      </c>
      <c r="C444" s="103"/>
      <c r="D444" s="103"/>
      <c r="E444" s="103"/>
      <c r="F444" s="103"/>
      <c r="G444" s="103"/>
      <c r="H444" s="103"/>
      <c r="I444" s="103"/>
      <c r="J444" s="99" t="s">
        <v>226</v>
      </c>
      <c r="K444" s="367">
        <f t="shared" ref="K444:O444" si="174">IFERROR(K443/K442,0)</f>
        <v>0</v>
      </c>
      <c r="L444" s="368">
        <f t="shared" si="174"/>
        <v>0</v>
      </c>
      <c r="M444" s="368">
        <f t="shared" si="174"/>
        <v>0</v>
      </c>
      <c r="N444" s="368">
        <f t="shared" si="174"/>
        <v>0</v>
      </c>
      <c r="O444" s="368">
        <f t="shared" si="174"/>
        <v>0</v>
      </c>
      <c r="P444" s="103"/>
      <c r="Q444" s="103"/>
      <c r="R444" s="103"/>
      <c r="S444" s="103"/>
      <c r="T444" s="103"/>
      <c r="U444" s="103"/>
      <c r="V444" s="103"/>
      <c r="W444" s="103"/>
      <c r="X444" s="103"/>
      <c r="Y444" s="103"/>
      <c r="Z444" s="103"/>
      <c r="AA444" s="103"/>
      <c r="AB444" s="103"/>
      <c r="AC444" s="103"/>
      <c r="AD444" s="104"/>
      <c r="AE444" s="104"/>
      <c r="AF444" s="104"/>
      <c r="AG444" s="104"/>
      <c r="AH444" s="104"/>
      <c r="AI444" s="104"/>
      <c r="AJ444" s="104"/>
      <c r="AK444" s="104"/>
      <c r="AL444" s="104"/>
      <c r="AM444" s="104"/>
      <c r="AN444" s="104"/>
      <c r="AO444" s="104"/>
      <c r="AP444" s="104"/>
      <c r="AQ444" s="103"/>
      <c r="AV444" s="103"/>
      <c r="AW444" s="104"/>
      <c r="AX444" s="104"/>
      <c r="AY444" s="104"/>
      <c r="AZ444" s="104"/>
      <c r="BA444" s="104"/>
      <c r="BB444" s="104"/>
      <c r="BC444" s="104"/>
      <c r="BD444" s="104"/>
      <c r="BE444" s="104"/>
      <c r="BF444" s="104"/>
      <c r="BG444" s="104"/>
      <c r="BH444" s="104"/>
      <c r="BI444" s="104"/>
      <c r="BO444" s="103"/>
      <c r="BP444" s="104"/>
      <c r="BQ444" s="104"/>
      <c r="BR444" s="104"/>
      <c r="BS444" s="104"/>
      <c r="BT444" s="104"/>
      <c r="BU444" s="104"/>
      <c r="BV444" s="104"/>
      <c r="BW444" s="104"/>
      <c r="BX444" s="104"/>
      <c r="BY444" s="104"/>
      <c r="BZ444" s="104"/>
      <c r="CA444" s="104"/>
      <c r="CB444" s="104"/>
      <c r="CH444" s="103"/>
      <c r="CI444" s="104"/>
      <c r="CJ444" s="104"/>
      <c r="CK444" s="104"/>
      <c r="CL444" s="104"/>
      <c r="CM444" s="104"/>
      <c r="CN444" s="104"/>
      <c r="CO444" s="104"/>
      <c r="CP444" s="104"/>
      <c r="CQ444" s="104"/>
      <c r="CR444" s="104"/>
      <c r="CS444" s="104"/>
      <c r="CT444" s="104"/>
      <c r="CU444" s="104"/>
      <c r="DA444" s="103"/>
      <c r="DB444" s="104"/>
      <c r="DC444" s="104"/>
      <c r="DD444" s="104"/>
      <c r="DE444" s="104"/>
      <c r="DF444" s="104"/>
      <c r="DG444" s="104"/>
      <c r="DH444" s="104"/>
      <c r="DI444" s="104"/>
      <c r="DJ444" s="104"/>
      <c r="DK444" s="104"/>
      <c r="DL444" s="104"/>
      <c r="DM444" s="104"/>
      <c r="DN444" s="104"/>
    </row>
    <row r="445" spans="1:118" hidden="1" outlineLevel="1">
      <c r="A445" s="369" t="s">
        <v>671</v>
      </c>
      <c r="B445" s="103" t="s">
        <v>664</v>
      </c>
      <c r="C445" s="103"/>
      <c r="D445" s="103"/>
      <c r="E445" s="103"/>
      <c r="F445" s="103"/>
      <c r="G445" s="103"/>
      <c r="H445" s="103"/>
      <c r="I445" s="103"/>
      <c r="J445" s="99" t="s">
        <v>238</v>
      </c>
      <c r="K445" s="359"/>
      <c r="L445" s="360"/>
      <c r="M445" s="360"/>
      <c r="N445" s="360"/>
      <c r="O445" s="360"/>
      <c r="P445" s="103"/>
      <c r="Q445" s="103"/>
      <c r="R445" s="103"/>
      <c r="S445" s="103"/>
      <c r="T445" s="103"/>
      <c r="U445" s="103"/>
      <c r="V445" s="103"/>
      <c r="W445" s="103"/>
      <c r="X445" s="103"/>
      <c r="Y445" s="103"/>
      <c r="Z445" s="103"/>
      <c r="AA445" s="103"/>
      <c r="AB445" s="103"/>
      <c r="AC445" s="103"/>
      <c r="AD445" s="104"/>
      <c r="AE445" s="104"/>
      <c r="AF445" s="104"/>
      <c r="AG445" s="104"/>
      <c r="AH445" s="104"/>
      <c r="AI445" s="104"/>
      <c r="AJ445" s="104"/>
      <c r="AK445" s="104"/>
      <c r="AL445" s="104"/>
      <c r="AM445" s="104"/>
      <c r="AN445" s="104"/>
      <c r="AO445" s="104"/>
      <c r="AP445" s="104"/>
      <c r="AQ445" s="103"/>
      <c r="AV445" s="103"/>
      <c r="AW445" s="104"/>
      <c r="AX445" s="104"/>
      <c r="AY445" s="104"/>
      <c r="AZ445" s="104"/>
      <c r="BA445" s="104"/>
      <c r="BB445" s="104"/>
      <c r="BC445" s="104"/>
      <c r="BD445" s="104"/>
      <c r="BE445" s="104"/>
      <c r="BF445" s="104"/>
      <c r="BG445" s="104"/>
      <c r="BH445" s="104"/>
      <c r="BI445" s="104"/>
      <c r="BO445" s="103"/>
      <c r="BP445" s="104"/>
      <c r="BQ445" s="104"/>
      <c r="BR445" s="104"/>
      <c r="BS445" s="104"/>
      <c r="BT445" s="104"/>
      <c r="BU445" s="104"/>
      <c r="BV445" s="104"/>
      <c r="BW445" s="104"/>
      <c r="BX445" s="104"/>
      <c r="BY445" s="104"/>
      <c r="BZ445" s="104"/>
      <c r="CA445" s="104"/>
      <c r="CB445" s="104"/>
      <c r="CH445" s="103"/>
      <c r="CI445" s="104"/>
      <c r="CJ445" s="104"/>
      <c r="CK445" s="104"/>
      <c r="CL445" s="104"/>
      <c r="CM445" s="104"/>
      <c r="CN445" s="104"/>
      <c r="CO445" s="104"/>
      <c r="CP445" s="104"/>
      <c r="CQ445" s="104"/>
      <c r="CR445" s="104"/>
      <c r="CS445" s="104"/>
      <c r="CT445" s="104"/>
      <c r="CU445" s="104"/>
      <c r="DA445" s="103"/>
      <c r="DB445" s="104"/>
      <c r="DC445" s="104"/>
      <c r="DD445" s="104"/>
      <c r="DE445" s="104"/>
      <c r="DF445" s="104"/>
      <c r="DG445" s="104"/>
      <c r="DH445" s="104"/>
      <c r="DI445" s="104"/>
      <c r="DJ445" s="104"/>
      <c r="DK445" s="104"/>
      <c r="DL445" s="104"/>
      <c r="DM445" s="104"/>
      <c r="DN445" s="104"/>
    </row>
    <row r="446" spans="1:118" hidden="1" outlineLevel="1">
      <c r="A446" s="370" t="str">
        <f>A445</f>
        <v>[ESO Affiliate or Related Undertaking that do not trade / transact with the ESO 5]</v>
      </c>
      <c r="B446" s="103" t="s">
        <v>647</v>
      </c>
      <c r="C446" s="103"/>
      <c r="D446" s="103"/>
      <c r="E446" s="103"/>
      <c r="F446" s="103"/>
      <c r="G446" s="103"/>
      <c r="H446" s="103"/>
      <c r="I446" s="103"/>
      <c r="J446" s="99" t="s">
        <v>238</v>
      </c>
      <c r="K446" s="359"/>
      <c r="L446" s="360"/>
      <c r="M446" s="360"/>
      <c r="N446" s="360"/>
      <c r="O446" s="360"/>
      <c r="P446" s="103"/>
      <c r="Q446" s="103"/>
      <c r="R446" s="103"/>
      <c r="S446" s="103"/>
      <c r="T446" s="103"/>
      <c r="U446" s="103"/>
      <c r="V446" s="103"/>
      <c r="W446" s="103"/>
      <c r="X446" s="103"/>
      <c r="Y446" s="103"/>
      <c r="Z446" s="103"/>
      <c r="AA446" s="103"/>
      <c r="AB446" s="103"/>
      <c r="AC446" s="103"/>
      <c r="AD446" s="104"/>
      <c r="AE446" s="104"/>
      <c r="AF446" s="104"/>
      <c r="AG446" s="104"/>
      <c r="AH446" s="104"/>
      <c r="AI446" s="104"/>
      <c r="AJ446" s="104"/>
      <c r="AK446" s="104"/>
      <c r="AL446" s="104"/>
      <c r="AM446" s="104"/>
      <c r="AN446" s="104"/>
      <c r="AO446" s="104"/>
      <c r="AP446" s="104"/>
      <c r="AQ446" s="103"/>
      <c r="AV446" s="103"/>
      <c r="AW446" s="104"/>
      <c r="AX446" s="104"/>
      <c r="AY446" s="104"/>
      <c r="AZ446" s="104"/>
      <c r="BA446" s="104"/>
      <c r="BB446" s="104"/>
      <c r="BC446" s="104"/>
      <c r="BD446" s="104"/>
      <c r="BE446" s="104"/>
      <c r="BF446" s="104"/>
      <c r="BG446" s="104"/>
      <c r="BH446" s="104"/>
      <c r="BI446" s="104"/>
      <c r="BO446" s="103"/>
      <c r="BP446" s="104"/>
      <c r="BQ446" s="104"/>
      <c r="BR446" s="104"/>
      <c r="BS446" s="104"/>
      <c r="BT446" s="104"/>
      <c r="BU446" s="104"/>
      <c r="BV446" s="104"/>
      <c r="BW446" s="104"/>
      <c r="BX446" s="104"/>
      <c r="BY446" s="104"/>
      <c r="BZ446" s="104"/>
      <c r="CA446" s="104"/>
      <c r="CB446" s="104"/>
      <c r="CH446" s="103"/>
      <c r="CI446" s="104"/>
      <c r="CJ446" s="104"/>
      <c r="CK446" s="104"/>
      <c r="CL446" s="104"/>
      <c r="CM446" s="104"/>
      <c r="CN446" s="104"/>
      <c r="CO446" s="104"/>
      <c r="CP446" s="104"/>
      <c r="CQ446" s="104"/>
      <c r="CR446" s="104"/>
      <c r="CS446" s="104"/>
      <c r="CT446" s="104"/>
      <c r="CU446" s="104"/>
      <c r="DA446" s="103"/>
      <c r="DB446" s="104"/>
      <c r="DC446" s="104"/>
      <c r="DD446" s="104"/>
      <c r="DE446" s="104"/>
      <c r="DF446" s="104"/>
      <c r="DG446" s="104"/>
      <c r="DH446" s="104"/>
      <c r="DI446" s="104"/>
      <c r="DJ446" s="104"/>
      <c r="DK446" s="104"/>
      <c r="DL446" s="104"/>
      <c r="DM446" s="104"/>
      <c r="DN446" s="104"/>
    </row>
    <row r="447" spans="1:118" hidden="1" outlineLevel="1">
      <c r="A447" s="370" t="str">
        <f>A445</f>
        <v>[ESO Affiliate or Related Undertaking that do not trade / transact with the ESO 5]</v>
      </c>
      <c r="B447" s="103" t="s">
        <v>665</v>
      </c>
      <c r="C447" s="103"/>
      <c r="D447" s="103"/>
      <c r="E447" s="103"/>
      <c r="F447" s="103"/>
      <c r="G447" s="103"/>
      <c r="H447" s="103"/>
      <c r="I447" s="103"/>
      <c r="J447" s="99" t="s">
        <v>226</v>
      </c>
      <c r="K447" s="367">
        <f t="shared" ref="K447:O447" si="175">IFERROR(K446/K445,0)</f>
        <v>0</v>
      </c>
      <c r="L447" s="368">
        <f t="shared" si="175"/>
        <v>0</v>
      </c>
      <c r="M447" s="368">
        <f t="shared" si="175"/>
        <v>0</v>
      </c>
      <c r="N447" s="368">
        <f t="shared" si="175"/>
        <v>0</v>
      </c>
      <c r="O447" s="368">
        <f t="shared" si="175"/>
        <v>0</v>
      </c>
      <c r="P447" s="103"/>
      <c r="Q447" s="103"/>
      <c r="R447" s="103"/>
      <c r="S447" s="103"/>
      <c r="T447" s="103"/>
      <c r="U447" s="103"/>
      <c r="V447" s="103"/>
      <c r="W447" s="103"/>
      <c r="X447" s="103"/>
      <c r="Y447" s="103"/>
      <c r="Z447" s="103"/>
      <c r="AA447" s="103"/>
      <c r="AB447" s="103"/>
      <c r="AC447" s="103"/>
      <c r="AD447" s="104"/>
      <c r="AE447" s="104"/>
      <c r="AF447" s="104"/>
      <c r="AG447" s="104"/>
      <c r="AH447" s="104"/>
      <c r="AI447" s="104"/>
      <c r="AJ447" s="104"/>
      <c r="AK447" s="104"/>
      <c r="AL447" s="104"/>
      <c r="AM447" s="104"/>
      <c r="AN447" s="104"/>
      <c r="AO447" s="104"/>
      <c r="AP447" s="104"/>
      <c r="AQ447" s="103"/>
      <c r="AV447" s="103"/>
      <c r="AW447" s="104"/>
      <c r="AX447" s="104"/>
      <c r="AY447" s="104"/>
      <c r="AZ447" s="104"/>
      <c r="BA447" s="104"/>
      <c r="BB447" s="104"/>
      <c r="BC447" s="104"/>
      <c r="BD447" s="104"/>
      <c r="BE447" s="104"/>
      <c r="BF447" s="104"/>
      <c r="BG447" s="104"/>
      <c r="BH447" s="104"/>
      <c r="BI447" s="104"/>
      <c r="BO447" s="103"/>
      <c r="BP447" s="104"/>
      <c r="BQ447" s="104"/>
      <c r="BR447" s="104"/>
      <c r="BS447" s="104"/>
      <c r="BT447" s="104"/>
      <c r="BU447" s="104"/>
      <c r="BV447" s="104"/>
      <c r="BW447" s="104"/>
      <c r="BX447" s="104"/>
      <c r="BY447" s="104"/>
      <c r="BZ447" s="104"/>
      <c r="CA447" s="104"/>
      <c r="CB447" s="104"/>
      <c r="CH447" s="103"/>
      <c r="CI447" s="104"/>
      <c r="CJ447" s="104"/>
      <c r="CK447" s="104"/>
      <c r="CL447" s="104"/>
      <c r="CM447" s="104"/>
      <c r="CN447" s="104"/>
      <c r="CO447" s="104"/>
      <c r="CP447" s="104"/>
      <c r="CQ447" s="104"/>
      <c r="CR447" s="104"/>
      <c r="CS447" s="104"/>
      <c r="CT447" s="104"/>
      <c r="CU447" s="104"/>
      <c r="DA447" s="103"/>
      <c r="DB447" s="104"/>
      <c r="DC447" s="104"/>
      <c r="DD447" s="104"/>
      <c r="DE447" s="104"/>
      <c r="DF447" s="104"/>
      <c r="DG447" s="104"/>
      <c r="DH447" s="104"/>
      <c r="DI447" s="104"/>
      <c r="DJ447" s="104"/>
      <c r="DK447" s="104"/>
      <c r="DL447" s="104"/>
      <c r="DM447" s="104"/>
      <c r="DN447" s="104"/>
    </row>
    <row r="448" spans="1:118" hidden="1" outlineLevel="1">
      <c r="A448" s="369" t="s">
        <v>672</v>
      </c>
      <c r="B448" s="103" t="s">
        <v>664</v>
      </c>
      <c r="C448" s="103"/>
      <c r="D448" s="103"/>
      <c r="E448" s="103"/>
      <c r="F448" s="103"/>
      <c r="G448" s="103"/>
      <c r="H448" s="103"/>
      <c r="I448" s="103"/>
      <c r="J448" s="99" t="s">
        <v>238</v>
      </c>
      <c r="K448" s="359"/>
      <c r="L448" s="360"/>
      <c r="M448" s="360"/>
      <c r="N448" s="360"/>
      <c r="O448" s="360"/>
      <c r="P448" s="103"/>
      <c r="Q448" s="103"/>
      <c r="R448" s="103"/>
      <c r="S448" s="103"/>
      <c r="T448" s="103"/>
      <c r="U448" s="103"/>
      <c r="V448" s="103"/>
      <c r="W448" s="103"/>
      <c r="X448" s="103"/>
      <c r="Y448" s="103"/>
      <c r="Z448" s="103"/>
      <c r="AA448" s="103"/>
      <c r="AB448" s="103"/>
      <c r="AC448" s="103"/>
      <c r="AD448" s="104"/>
      <c r="AE448" s="104"/>
      <c r="AF448" s="104"/>
      <c r="AG448" s="104"/>
      <c r="AH448" s="104"/>
      <c r="AI448" s="104"/>
      <c r="AJ448" s="104"/>
      <c r="AK448" s="104"/>
      <c r="AL448" s="104"/>
      <c r="AM448" s="104"/>
      <c r="AN448" s="104"/>
      <c r="AO448" s="104"/>
      <c r="AP448" s="104"/>
      <c r="AQ448" s="103"/>
      <c r="AV448" s="103"/>
      <c r="AW448" s="104"/>
      <c r="AX448" s="104"/>
      <c r="AY448" s="104"/>
      <c r="AZ448" s="104"/>
      <c r="BA448" s="104"/>
      <c r="BB448" s="104"/>
      <c r="BC448" s="104"/>
      <c r="BD448" s="104"/>
      <c r="BE448" s="104"/>
      <c r="BF448" s="104"/>
      <c r="BG448" s="104"/>
      <c r="BH448" s="104"/>
      <c r="BI448" s="104"/>
      <c r="BO448" s="103"/>
      <c r="BP448" s="104"/>
      <c r="BQ448" s="104"/>
      <c r="BR448" s="104"/>
      <c r="BS448" s="104"/>
      <c r="BT448" s="104"/>
      <c r="BU448" s="104"/>
      <c r="BV448" s="104"/>
      <c r="BW448" s="104"/>
      <c r="BX448" s="104"/>
      <c r="BY448" s="104"/>
      <c r="BZ448" s="104"/>
      <c r="CA448" s="104"/>
      <c r="CB448" s="104"/>
      <c r="CH448" s="103"/>
      <c r="CI448" s="104"/>
      <c r="CJ448" s="104"/>
      <c r="CK448" s="104"/>
      <c r="CL448" s="104"/>
      <c r="CM448" s="104"/>
      <c r="CN448" s="104"/>
      <c r="CO448" s="104"/>
      <c r="CP448" s="104"/>
      <c r="CQ448" s="104"/>
      <c r="CR448" s="104"/>
      <c r="CS448" s="104"/>
      <c r="CT448" s="104"/>
      <c r="CU448" s="104"/>
      <c r="DA448" s="103"/>
      <c r="DB448" s="104"/>
      <c r="DC448" s="104"/>
      <c r="DD448" s="104"/>
      <c r="DE448" s="104"/>
      <c r="DF448" s="104"/>
      <c r="DG448" s="104"/>
      <c r="DH448" s="104"/>
      <c r="DI448" s="104"/>
      <c r="DJ448" s="104"/>
      <c r="DK448" s="104"/>
      <c r="DL448" s="104"/>
      <c r="DM448" s="104"/>
      <c r="DN448" s="104"/>
    </row>
    <row r="449" spans="1:118" hidden="1" outlineLevel="1">
      <c r="A449" s="370" t="str">
        <f>A448</f>
        <v>[ESO Affiliate or Related Undertaking that do not trade / transact with the ESO 6]</v>
      </c>
      <c r="B449" s="103" t="s">
        <v>647</v>
      </c>
      <c r="C449" s="103"/>
      <c r="D449" s="103"/>
      <c r="E449" s="103"/>
      <c r="F449" s="103"/>
      <c r="G449" s="103"/>
      <c r="H449" s="103"/>
      <c r="I449" s="103"/>
      <c r="J449" s="99" t="s">
        <v>238</v>
      </c>
      <c r="K449" s="359"/>
      <c r="L449" s="360"/>
      <c r="M449" s="360"/>
      <c r="N449" s="360"/>
      <c r="O449" s="360"/>
      <c r="P449" s="103"/>
      <c r="Q449" s="103"/>
      <c r="R449" s="103"/>
      <c r="S449" s="103"/>
      <c r="T449" s="103"/>
      <c r="U449" s="103"/>
      <c r="V449" s="103"/>
      <c r="W449" s="103"/>
      <c r="X449" s="103"/>
      <c r="Y449" s="103"/>
      <c r="Z449" s="103"/>
      <c r="AA449" s="103"/>
      <c r="AB449" s="103"/>
      <c r="AC449" s="103"/>
      <c r="AD449" s="104"/>
      <c r="AE449" s="104"/>
      <c r="AF449" s="104"/>
      <c r="AG449" s="104"/>
      <c r="AH449" s="104"/>
      <c r="AI449" s="104"/>
      <c r="AJ449" s="104"/>
      <c r="AK449" s="104"/>
      <c r="AL449" s="104"/>
      <c r="AM449" s="104"/>
      <c r="AN449" s="104"/>
      <c r="AO449" s="104"/>
      <c r="AP449" s="104"/>
      <c r="AQ449" s="103"/>
      <c r="AV449" s="103"/>
      <c r="AW449" s="104"/>
      <c r="AX449" s="104"/>
      <c r="AY449" s="104"/>
      <c r="AZ449" s="104"/>
      <c r="BA449" s="104"/>
      <c r="BB449" s="104"/>
      <c r="BC449" s="104"/>
      <c r="BD449" s="104"/>
      <c r="BE449" s="104"/>
      <c r="BF449" s="104"/>
      <c r="BG449" s="104"/>
      <c r="BH449" s="104"/>
      <c r="BI449" s="104"/>
      <c r="BO449" s="103"/>
      <c r="BP449" s="104"/>
      <c r="BQ449" s="104"/>
      <c r="BR449" s="104"/>
      <c r="BS449" s="104"/>
      <c r="BT449" s="104"/>
      <c r="BU449" s="104"/>
      <c r="BV449" s="104"/>
      <c r="BW449" s="104"/>
      <c r="BX449" s="104"/>
      <c r="BY449" s="104"/>
      <c r="BZ449" s="104"/>
      <c r="CA449" s="104"/>
      <c r="CB449" s="104"/>
      <c r="CH449" s="103"/>
      <c r="CI449" s="104"/>
      <c r="CJ449" s="104"/>
      <c r="CK449" s="104"/>
      <c r="CL449" s="104"/>
      <c r="CM449" s="104"/>
      <c r="CN449" s="104"/>
      <c r="CO449" s="104"/>
      <c r="CP449" s="104"/>
      <c r="CQ449" s="104"/>
      <c r="CR449" s="104"/>
      <c r="CS449" s="104"/>
      <c r="CT449" s="104"/>
      <c r="CU449" s="104"/>
      <c r="DA449" s="103"/>
      <c r="DB449" s="104"/>
      <c r="DC449" s="104"/>
      <c r="DD449" s="104"/>
      <c r="DE449" s="104"/>
      <c r="DF449" s="104"/>
      <c r="DG449" s="104"/>
      <c r="DH449" s="104"/>
      <c r="DI449" s="104"/>
      <c r="DJ449" s="104"/>
      <c r="DK449" s="104"/>
      <c r="DL449" s="104"/>
      <c r="DM449" s="104"/>
      <c r="DN449" s="104"/>
    </row>
    <row r="450" spans="1:118" hidden="1" outlineLevel="1">
      <c r="A450" s="370" t="str">
        <f>A448</f>
        <v>[ESO Affiliate or Related Undertaking that do not trade / transact with the ESO 6]</v>
      </c>
      <c r="B450" s="103" t="s">
        <v>665</v>
      </c>
      <c r="C450" s="103"/>
      <c r="D450" s="103"/>
      <c r="E450" s="103"/>
      <c r="F450" s="103"/>
      <c r="G450" s="103"/>
      <c r="H450" s="103"/>
      <c r="I450" s="103"/>
      <c r="J450" s="99" t="s">
        <v>226</v>
      </c>
      <c r="K450" s="367">
        <f t="shared" ref="K450:O450" si="176">IFERROR(K449/K448,0)</f>
        <v>0</v>
      </c>
      <c r="L450" s="368">
        <f t="shared" si="176"/>
        <v>0</v>
      </c>
      <c r="M450" s="368">
        <f t="shared" si="176"/>
        <v>0</v>
      </c>
      <c r="N450" s="368">
        <f t="shared" si="176"/>
        <v>0</v>
      </c>
      <c r="O450" s="368">
        <f t="shared" si="176"/>
        <v>0</v>
      </c>
      <c r="P450" s="103"/>
      <c r="Q450" s="103"/>
      <c r="R450" s="103"/>
      <c r="S450" s="103"/>
      <c r="T450" s="103"/>
      <c r="U450" s="103"/>
      <c r="V450" s="103"/>
      <c r="W450" s="103"/>
      <c r="X450" s="103"/>
      <c r="Y450" s="103"/>
      <c r="Z450" s="103"/>
      <c r="AA450" s="103"/>
      <c r="AB450" s="103"/>
      <c r="AC450" s="103"/>
      <c r="AD450" s="104"/>
      <c r="AE450" s="104"/>
      <c r="AF450" s="104"/>
      <c r="AG450" s="104"/>
      <c r="AH450" s="104"/>
      <c r="AI450" s="104"/>
      <c r="AJ450" s="104"/>
      <c r="AK450" s="104"/>
      <c r="AL450" s="104"/>
      <c r="AM450" s="104"/>
      <c r="AN450" s="104"/>
      <c r="AO450" s="104"/>
      <c r="AP450" s="104"/>
      <c r="AQ450" s="103"/>
      <c r="AV450" s="103"/>
      <c r="AW450" s="104"/>
      <c r="AX450" s="104"/>
      <c r="AY450" s="104"/>
      <c r="AZ450" s="104"/>
      <c r="BA450" s="104"/>
      <c r="BB450" s="104"/>
      <c r="BC450" s="104"/>
      <c r="BD450" s="104"/>
      <c r="BE450" s="104"/>
      <c r="BF450" s="104"/>
      <c r="BG450" s="104"/>
      <c r="BH450" s="104"/>
      <c r="BI450" s="104"/>
      <c r="BO450" s="103"/>
      <c r="BP450" s="104"/>
      <c r="BQ450" s="104"/>
      <c r="BR450" s="104"/>
      <c r="BS450" s="104"/>
      <c r="BT450" s="104"/>
      <c r="BU450" s="104"/>
      <c r="BV450" s="104"/>
      <c r="BW450" s="104"/>
      <c r="BX450" s="104"/>
      <c r="BY450" s="104"/>
      <c r="BZ450" s="104"/>
      <c r="CA450" s="104"/>
      <c r="CB450" s="104"/>
      <c r="CH450" s="103"/>
      <c r="CI450" s="104"/>
      <c r="CJ450" s="104"/>
      <c r="CK450" s="104"/>
      <c r="CL450" s="104"/>
      <c r="CM450" s="104"/>
      <c r="CN450" s="104"/>
      <c r="CO450" s="104"/>
      <c r="CP450" s="104"/>
      <c r="CQ450" s="104"/>
      <c r="CR450" s="104"/>
      <c r="CS450" s="104"/>
      <c r="CT450" s="104"/>
      <c r="CU450" s="104"/>
      <c r="DA450" s="103"/>
      <c r="DB450" s="104"/>
      <c r="DC450" s="104"/>
      <c r="DD450" s="104"/>
      <c r="DE450" s="104"/>
      <c r="DF450" s="104"/>
      <c r="DG450" s="104"/>
      <c r="DH450" s="104"/>
      <c r="DI450" s="104"/>
      <c r="DJ450" s="104"/>
      <c r="DK450" s="104"/>
      <c r="DL450" s="104"/>
      <c r="DM450" s="104"/>
      <c r="DN450" s="104"/>
    </row>
    <row r="451" spans="1:118" hidden="1" outlineLevel="1">
      <c r="A451" s="103" t="s">
        <v>673</v>
      </c>
      <c r="B451" s="103" t="s">
        <v>664</v>
      </c>
      <c r="C451" s="103"/>
      <c r="D451" s="103"/>
      <c r="E451" s="103"/>
      <c r="F451" s="103"/>
      <c r="G451" s="103"/>
      <c r="H451" s="103"/>
      <c r="I451" s="103"/>
      <c r="J451" s="99" t="s">
        <v>238</v>
      </c>
      <c r="K451" s="359"/>
      <c r="L451" s="360"/>
      <c r="M451" s="360"/>
      <c r="N451" s="360"/>
      <c r="O451" s="360"/>
      <c r="P451" s="103"/>
      <c r="Q451" s="103"/>
      <c r="R451" s="103"/>
      <c r="S451" s="103"/>
      <c r="T451" s="103"/>
      <c r="U451" s="103"/>
      <c r="V451" s="103"/>
      <c r="W451" s="103"/>
      <c r="X451" s="103"/>
      <c r="Y451" s="103"/>
      <c r="Z451" s="103"/>
      <c r="AA451" s="103"/>
      <c r="AB451" s="103"/>
      <c r="AC451" s="103"/>
      <c r="AD451" s="104"/>
      <c r="AE451" s="104"/>
      <c r="AF451" s="104"/>
      <c r="AG451" s="104"/>
      <c r="AH451" s="104"/>
      <c r="AI451" s="104"/>
      <c r="AJ451" s="104"/>
      <c r="AK451" s="104"/>
      <c r="AL451" s="104"/>
      <c r="AM451" s="104"/>
      <c r="AN451" s="104"/>
      <c r="AO451" s="104"/>
      <c r="AP451" s="104"/>
      <c r="AQ451" s="103"/>
      <c r="AV451" s="103"/>
      <c r="AW451" s="104"/>
      <c r="AX451" s="104"/>
      <c r="AY451" s="104"/>
      <c r="AZ451" s="104"/>
      <c r="BA451" s="104"/>
      <c r="BB451" s="104"/>
      <c r="BC451" s="104"/>
      <c r="BD451" s="104"/>
      <c r="BE451" s="104"/>
      <c r="BF451" s="104"/>
      <c r="BG451" s="104"/>
      <c r="BH451" s="104"/>
      <c r="BI451" s="104"/>
      <c r="BO451" s="103"/>
      <c r="BP451" s="104"/>
      <c r="BQ451" s="104"/>
      <c r="BR451" s="104"/>
      <c r="BS451" s="104"/>
      <c r="BT451" s="104"/>
      <c r="BU451" s="104"/>
      <c r="BV451" s="104"/>
      <c r="BW451" s="104"/>
      <c r="BX451" s="104"/>
      <c r="BY451" s="104"/>
      <c r="BZ451" s="104"/>
      <c r="CA451" s="104"/>
      <c r="CB451" s="104"/>
      <c r="CH451" s="103"/>
      <c r="CI451" s="104"/>
      <c r="CJ451" s="104"/>
      <c r="CK451" s="104"/>
      <c r="CL451" s="104"/>
      <c r="CM451" s="104"/>
      <c r="CN451" s="104"/>
      <c r="CO451" s="104"/>
      <c r="CP451" s="104"/>
      <c r="CQ451" s="104"/>
      <c r="CR451" s="104"/>
      <c r="CS451" s="104"/>
      <c r="CT451" s="104"/>
      <c r="CU451" s="104"/>
      <c r="DA451" s="103"/>
      <c r="DB451" s="104"/>
      <c r="DC451" s="104"/>
      <c r="DD451" s="104"/>
      <c r="DE451" s="104"/>
      <c r="DF451" s="104"/>
      <c r="DG451" s="104"/>
      <c r="DH451" s="104"/>
      <c r="DI451" s="104"/>
      <c r="DJ451" s="104"/>
      <c r="DK451" s="104"/>
      <c r="DL451" s="104"/>
      <c r="DM451" s="104"/>
      <c r="DN451" s="104"/>
    </row>
    <row r="452" spans="1:118" hidden="1" outlineLevel="1">
      <c r="A452" s="103" t="s">
        <v>673</v>
      </c>
      <c r="B452" s="103" t="s">
        <v>647</v>
      </c>
      <c r="C452" s="103"/>
      <c r="D452" s="103"/>
      <c r="E452" s="103"/>
      <c r="F452" s="103"/>
      <c r="G452" s="103"/>
      <c r="H452" s="103"/>
      <c r="I452" s="103"/>
      <c r="J452" s="99" t="s">
        <v>238</v>
      </c>
      <c r="K452" s="359"/>
      <c r="L452" s="360"/>
      <c r="M452" s="360"/>
      <c r="N452" s="360"/>
      <c r="O452" s="360"/>
      <c r="P452" s="103"/>
      <c r="Q452" s="103"/>
      <c r="R452" s="103"/>
      <c r="S452" s="103"/>
      <c r="T452" s="103"/>
      <c r="U452" s="103"/>
      <c r="V452" s="103"/>
      <c r="W452" s="103"/>
      <c r="X452" s="103"/>
      <c r="Y452" s="103"/>
      <c r="Z452" s="103"/>
      <c r="AA452" s="103"/>
      <c r="AB452" s="103"/>
      <c r="AC452" s="103"/>
      <c r="AD452" s="104"/>
      <c r="AE452" s="104"/>
      <c r="AF452" s="104"/>
      <c r="AG452" s="104"/>
      <c r="AH452" s="104"/>
      <c r="AI452" s="104"/>
      <c r="AJ452" s="104"/>
      <c r="AK452" s="104"/>
      <c r="AL452" s="104"/>
      <c r="AM452" s="104"/>
      <c r="AN452" s="104"/>
      <c r="AO452" s="104"/>
      <c r="AP452" s="104"/>
      <c r="AQ452" s="103"/>
      <c r="AV452" s="103"/>
      <c r="AW452" s="104"/>
      <c r="AX452" s="104"/>
      <c r="AY452" s="104"/>
      <c r="AZ452" s="104"/>
      <c r="BA452" s="104"/>
      <c r="BB452" s="104"/>
      <c r="BC452" s="104"/>
      <c r="BD452" s="104"/>
      <c r="BE452" s="104"/>
      <c r="BF452" s="104"/>
      <c r="BG452" s="104"/>
      <c r="BH452" s="104"/>
      <c r="BI452" s="104"/>
      <c r="BO452" s="103"/>
      <c r="BP452" s="104"/>
      <c r="BQ452" s="104"/>
      <c r="BR452" s="104"/>
      <c r="BS452" s="104"/>
      <c r="BT452" s="104"/>
      <c r="BU452" s="104"/>
      <c r="BV452" s="104"/>
      <c r="BW452" s="104"/>
      <c r="BX452" s="104"/>
      <c r="BY452" s="104"/>
      <c r="BZ452" s="104"/>
      <c r="CA452" s="104"/>
      <c r="CB452" s="104"/>
      <c r="CH452" s="103"/>
      <c r="CI452" s="104"/>
      <c r="CJ452" s="104"/>
      <c r="CK452" s="104"/>
      <c r="CL452" s="104"/>
      <c r="CM452" s="104"/>
      <c r="CN452" s="104"/>
      <c r="CO452" s="104"/>
      <c r="CP452" s="104"/>
      <c r="CQ452" s="104"/>
      <c r="CR452" s="104"/>
      <c r="CS452" s="104"/>
      <c r="CT452" s="104"/>
      <c r="CU452" s="104"/>
      <c r="DA452" s="103"/>
      <c r="DB452" s="104"/>
      <c r="DC452" s="104"/>
      <c r="DD452" s="104"/>
      <c r="DE452" s="104"/>
      <c r="DF452" s="104"/>
      <c r="DG452" s="104"/>
      <c r="DH452" s="104"/>
      <c r="DI452" s="104"/>
      <c r="DJ452" s="104"/>
      <c r="DK452" s="104"/>
      <c r="DL452" s="104"/>
      <c r="DM452" s="104"/>
      <c r="DN452" s="104"/>
    </row>
    <row r="453" spans="1:118" hidden="1" outlineLevel="1">
      <c r="A453" s="103" t="s">
        <v>673</v>
      </c>
      <c r="B453" s="103" t="s">
        <v>665</v>
      </c>
      <c r="C453" s="103"/>
      <c r="D453" s="103"/>
      <c r="E453" s="103"/>
      <c r="F453" s="103"/>
      <c r="G453" s="103"/>
      <c r="H453" s="103"/>
      <c r="I453" s="103"/>
      <c r="J453" s="99" t="s">
        <v>226</v>
      </c>
      <c r="K453" s="367">
        <f t="shared" ref="K453:O453" si="177">IFERROR(K452/K451,0)</f>
        <v>0</v>
      </c>
      <c r="L453" s="368">
        <f t="shared" si="177"/>
        <v>0</v>
      </c>
      <c r="M453" s="368">
        <f t="shared" si="177"/>
        <v>0</v>
      </c>
      <c r="N453" s="368">
        <f t="shared" si="177"/>
        <v>0</v>
      </c>
      <c r="O453" s="368">
        <f t="shared" si="177"/>
        <v>0</v>
      </c>
      <c r="P453" s="103"/>
      <c r="Q453" s="103"/>
      <c r="R453" s="103"/>
      <c r="S453" s="103"/>
      <c r="T453" s="103"/>
      <c r="U453" s="103"/>
      <c r="V453" s="103"/>
      <c r="W453" s="103"/>
      <c r="X453" s="103"/>
      <c r="Y453" s="103"/>
      <c r="Z453" s="103"/>
      <c r="AA453" s="103"/>
      <c r="AB453" s="103"/>
      <c r="AC453" s="103"/>
      <c r="AD453" s="104"/>
      <c r="AE453" s="104"/>
      <c r="AF453" s="104"/>
      <c r="AG453" s="104"/>
      <c r="AH453" s="104"/>
      <c r="AI453" s="104"/>
      <c r="AJ453" s="104"/>
      <c r="AK453" s="104"/>
      <c r="AL453" s="104"/>
      <c r="AM453" s="104"/>
      <c r="AN453" s="104"/>
      <c r="AO453" s="104"/>
      <c r="AP453" s="104"/>
      <c r="AQ453" s="103"/>
      <c r="AV453" s="103"/>
      <c r="AW453" s="104"/>
      <c r="AX453" s="104"/>
      <c r="AY453" s="104"/>
      <c r="AZ453" s="104"/>
      <c r="BA453" s="104"/>
      <c r="BB453" s="104"/>
      <c r="BC453" s="104"/>
      <c r="BD453" s="104"/>
      <c r="BE453" s="104"/>
      <c r="BF453" s="104"/>
      <c r="BG453" s="104"/>
      <c r="BH453" s="104"/>
      <c r="BI453" s="104"/>
      <c r="BO453" s="103"/>
      <c r="BP453" s="104"/>
      <c r="BQ453" s="104"/>
      <c r="BR453" s="104"/>
      <c r="BS453" s="104"/>
      <c r="BT453" s="104"/>
      <c r="BU453" s="104"/>
      <c r="BV453" s="104"/>
      <c r="BW453" s="104"/>
      <c r="BX453" s="104"/>
      <c r="BY453" s="104"/>
      <c r="BZ453" s="104"/>
      <c r="CA453" s="104"/>
      <c r="CB453" s="104"/>
      <c r="CH453" s="103"/>
      <c r="CI453" s="104"/>
      <c r="CJ453" s="104"/>
      <c r="CK453" s="104"/>
      <c r="CL453" s="104"/>
      <c r="CM453" s="104"/>
      <c r="CN453" s="104"/>
      <c r="CO453" s="104"/>
      <c r="CP453" s="104"/>
      <c r="CQ453" s="104"/>
      <c r="CR453" s="104"/>
      <c r="CS453" s="104"/>
      <c r="CT453" s="104"/>
      <c r="CU453" s="104"/>
      <c r="DA453" s="103"/>
      <c r="DB453" s="104"/>
      <c r="DC453" s="104"/>
      <c r="DD453" s="104"/>
      <c r="DE453" s="104"/>
      <c r="DF453" s="104"/>
      <c r="DG453" s="104"/>
      <c r="DH453" s="104"/>
      <c r="DI453" s="104"/>
      <c r="DJ453" s="104"/>
      <c r="DK453" s="104"/>
      <c r="DL453" s="104"/>
      <c r="DM453" s="104"/>
      <c r="DN453" s="104"/>
    </row>
    <row r="454" spans="1:118" hidden="1" outlineLevel="1">
      <c r="A454" s="103" t="s">
        <v>674</v>
      </c>
      <c r="B454" s="103"/>
      <c r="C454" s="103"/>
      <c r="D454" s="103"/>
      <c r="E454" s="103"/>
      <c r="F454" s="103"/>
      <c r="G454" s="103"/>
      <c r="H454" s="103"/>
      <c r="I454" s="103"/>
      <c r="J454" s="99"/>
      <c r="K454" s="371">
        <f>IF(K429&gt;0,IF(K451&gt;=0.75*SUM(K429,K433,K436,K439,K442,K445,K448,K451),"Allowed", "Disallowed"),0)</f>
        <v>0</v>
      </c>
      <c r="L454" s="371">
        <f>IF(L429&gt;0,IF(L451&gt;=0.75*SUM(L429,L433,L436,L439,L442,L445,L448,L451),"Allowed", "Disallowed"),0)</f>
        <v>0</v>
      </c>
      <c r="M454" s="371">
        <f>IF(M429&gt;0,IF(M451&gt;=0.75*SUM(M429,M433,M436,M439,M442,M445,M448,M451),"Allowed", "Disallowed"),0)</f>
        <v>0</v>
      </c>
      <c r="N454" s="371">
        <f>IF(N429&gt;0,IF(N451&gt;=0.75*SUM(N429,N433,N436,N439,N442,N445,N448,N451),"Allowed", "Disallowed"),0)</f>
        <v>0</v>
      </c>
      <c r="O454" s="371">
        <f>IF(O429&gt;0,IF(O451&gt;=0.75*SUM(O429,O433,O436,O439,O442,O445,O448,O451),"Allowed", "Disallowed"),0)</f>
        <v>0</v>
      </c>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V454" s="103"/>
      <c r="AW454" s="103"/>
      <c r="AX454" s="103"/>
      <c r="AY454" s="103"/>
      <c r="AZ454" s="103"/>
      <c r="BA454" s="103"/>
      <c r="BB454" s="103"/>
      <c r="BC454" s="103"/>
      <c r="BD454" s="103"/>
      <c r="BE454" s="103"/>
      <c r="BF454" s="103"/>
      <c r="BG454" s="103"/>
      <c r="BH454" s="103"/>
      <c r="BI454" s="103"/>
      <c r="BO454" s="103"/>
      <c r="BP454" s="103"/>
      <c r="BQ454" s="103"/>
      <c r="BR454" s="103"/>
      <c r="BS454" s="103"/>
      <c r="BT454" s="103"/>
      <c r="BU454" s="103"/>
      <c r="BV454" s="103"/>
      <c r="BW454" s="103"/>
      <c r="BX454" s="103"/>
      <c r="BY454" s="103"/>
      <c r="BZ454" s="103"/>
      <c r="CA454" s="103"/>
      <c r="CB454" s="103"/>
      <c r="CH454" s="103"/>
      <c r="CI454" s="103"/>
      <c r="CJ454" s="103"/>
      <c r="CK454" s="103"/>
      <c r="CL454" s="103"/>
      <c r="CM454" s="103"/>
      <c r="CN454" s="103"/>
      <c r="CO454" s="103"/>
      <c r="CP454" s="103"/>
      <c r="CQ454" s="103"/>
      <c r="CR454" s="103"/>
      <c r="CS454" s="103"/>
      <c r="CT454" s="103"/>
      <c r="CU454" s="103"/>
      <c r="DA454" s="103"/>
      <c r="DB454" s="103"/>
      <c r="DC454" s="103"/>
      <c r="DD454" s="103"/>
      <c r="DE454" s="103"/>
      <c r="DF454" s="103"/>
      <c r="DG454" s="103"/>
      <c r="DH454" s="103"/>
      <c r="DI454" s="103"/>
      <c r="DJ454" s="103"/>
      <c r="DK454" s="103"/>
      <c r="DL454" s="103"/>
      <c r="DM454" s="103"/>
      <c r="DN454" s="103"/>
    </row>
    <row r="455" spans="1:118" collapsed="1">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V455" s="103"/>
      <c r="AW455" s="103"/>
      <c r="AX455" s="103"/>
      <c r="AY455" s="103"/>
      <c r="AZ455" s="103"/>
      <c r="BA455" s="103"/>
      <c r="BB455" s="103"/>
      <c r="BC455" s="103"/>
      <c r="BD455" s="103"/>
      <c r="BE455" s="103"/>
      <c r="BF455" s="103"/>
      <c r="BG455" s="103"/>
      <c r="BH455" s="103"/>
      <c r="BI455" s="103"/>
      <c r="BO455" s="103"/>
      <c r="BP455" s="103"/>
      <c r="BQ455" s="103"/>
      <c r="BR455" s="103"/>
      <c r="BS455" s="103"/>
      <c r="BT455" s="103"/>
      <c r="BU455" s="103"/>
      <c r="BV455" s="103"/>
      <c r="BW455" s="103"/>
      <c r="BX455" s="103"/>
      <c r="BY455" s="103"/>
      <c r="BZ455" s="103"/>
      <c r="CA455" s="103"/>
      <c r="CB455" s="103"/>
      <c r="CH455" s="103"/>
      <c r="CI455" s="103"/>
      <c r="CJ455" s="103"/>
      <c r="CK455" s="103"/>
      <c r="CL455" s="103"/>
      <c r="CM455" s="103"/>
      <c r="CN455" s="103"/>
      <c r="CO455" s="103"/>
      <c r="CP455" s="103"/>
      <c r="CQ455" s="103"/>
      <c r="CR455" s="103"/>
      <c r="CS455" s="103"/>
      <c r="CT455" s="103"/>
      <c r="CU455" s="103"/>
      <c r="DA455" s="103"/>
      <c r="DB455" s="103"/>
      <c r="DC455" s="103"/>
      <c r="DD455" s="103"/>
      <c r="DE455" s="103"/>
      <c r="DF455" s="103"/>
      <c r="DG455" s="103"/>
      <c r="DH455" s="103"/>
      <c r="DI455" s="103"/>
      <c r="DJ455" s="103"/>
      <c r="DK455" s="103"/>
      <c r="DL455" s="103"/>
      <c r="DM455" s="103"/>
      <c r="DN455" s="103"/>
    </row>
    <row r="456" spans="1:118" hidden="1">
      <c r="A456" s="103"/>
      <c r="B456" s="103"/>
      <c r="C456" s="103"/>
      <c r="D456" s="103"/>
      <c r="E456" s="103"/>
      <c r="F456" s="103"/>
      <c r="G456" s="103"/>
      <c r="H456" s="103"/>
      <c r="I456" s="103"/>
      <c r="J456" s="99"/>
      <c r="K456" s="104"/>
      <c r="L456" s="104"/>
      <c r="M456" s="104"/>
      <c r="N456" s="104"/>
      <c r="O456" s="104"/>
      <c r="P456" s="103"/>
      <c r="Q456" s="103"/>
      <c r="R456" s="103"/>
      <c r="S456" s="103"/>
      <c r="T456" s="103"/>
      <c r="U456" s="103"/>
      <c r="V456" s="103"/>
      <c r="W456" s="103"/>
      <c r="X456" s="103"/>
      <c r="Y456" s="103"/>
      <c r="Z456" s="103"/>
      <c r="AA456" s="103"/>
      <c r="AB456" s="103"/>
      <c r="AQ456" s="103"/>
    </row>
    <row r="457" spans="1:118" hidden="1">
      <c r="A457" s="103"/>
      <c r="B457" s="103"/>
      <c r="C457" s="103"/>
      <c r="D457" s="103"/>
      <c r="E457" s="103"/>
      <c r="F457" s="103"/>
      <c r="G457" s="103"/>
      <c r="H457" s="103"/>
      <c r="I457" s="103"/>
      <c r="J457" s="99"/>
      <c r="K457" s="103"/>
      <c r="L457" s="103"/>
      <c r="M457" s="103"/>
      <c r="N457" s="103"/>
      <c r="O457" s="103"/>
      <c r="P457" s="103"/>
      <c r="Q457" s="103"/>
      <c r="R457" s="103"/>
      <c r="S457" s="103"/>
      <c r="T457" s="103"/>
      <c r="U457" s="103"/>
      <c r="V457" s="103"/>
      <c r="W457" s="103"/>
      <c r="X457" s="103"/>
      <c r="Y457" s="103"/>
      <c r="Z457" s="103"/>
      <c r="AA457" s="103"/>
      <c r="AB457" s="103"/>
      <c r="AQ457" s="103"/>
    </row>
    <row r="458" spans="1:118" hidden="1">
      <c r="P458" s="103"/>
      <c r="Q458" s="103"/>
      <c r="R458" s="103"/>
      <c r="S458" s="103"/>
      <c r="T458" s="103"/>
      <c r="U458" s="103"/>
      <c r="V458" s="103"/>
      <c r="W458" s="103"/>
      <c r="X458" s="103"/>
      <c r="Y458" s="103"/>
      <c r="Z458" s="103"/>
      <c r="AA458" s="103"/>
      <c r="AB458" s="103"/>
      <c r="AQ458" s="103"/>
    </row>
    <row r="459" spans="1:118" hidden="1">
      <c r="P459" s="103"/>
      <c r="Q459" s="103"/>
      <c r="R459" s="103"/>
      <c r="S459" s="103"/>
      <c r="T459" s="103"/>
      <c r="U459" s="103"/>
      <c r="V459" s="103"/>
      <c r="W459" s="103"/>
      <c r="X459" s="103"/>
      <c r="Y459" s="103"/>
      <c r="Z459" s="103"/>
      <c r="AA459" s="103"/>
      <c r="AB459" s="103"/>
      <c r="AQ459" s="103"/>
    </row>
    <row r="460" spans="1:118" hidden="1">
      <c r="P460" s="103"/>
      <c r="Q460" s="103"/>
      <c r="R460" s="103"/>
      <c r="S460" s="103"/>
      <c r="T460" s="103"/>
      <c r="U460" s="103"/>
      <c r="V460" s="103"/>
      <c r="W460" s="103"/>
      <c r="X460" s="103"/>
      <c r="Y460" s="103"/>
      <c r="Z460" s="103"/>
      <c r="AA460" s="103"/>
      <c r="AB460" s="103"/>
      <c r="AQ460" s="103"/>
    </row>
    <row r="461" spans="1:118" hidden="1">
      <c r="P461" s="103"/>
      <c r="Q461" s="103"/>
      <c r="R461" s="103"/>
      <c r="S461" s="103"/>
      <c r="T461" s="103"/>
      <c r="U461" s="103"/>
      <c r="V461" s="103"/>
      <c r="W461" s="103"/>
      <c r="X461" s="103"/>
      <c r="Y461" s="103"/>
      <c r="Z461" s="103"/>
      <c r="AA461" s="103"/>
      <c r="AB461" s="103"/>
      <c r="AQ461" s="103"/>
    </row>
    <row r="462" spans="1:118" hidden="1">
      <c r="P462" s="103"/>
      <c r="Q462" s="103"/>
      <c r="R462" s="103"/>
      <c r="S462" s="103"/>
      <c r="T462" s="103"/>
      <c r="U462" s="103"/>
      <c r="V462" s="103"/>
      <c r="W462" s="103"/>
      <c r="X462" s="103"/>
      <c r="Y462" s="103"/>
      <c r="Z462" s="103"/>
      <c r="AA462" s="103"/>
      <c r="AB462" s="103"/>
      <c r="AQ462" s="103"/>
    </row>
    <row r="463" spans="1:118" hidden="1">
      <c r="P463" s="103"/>
      <c r="Q463" s="103"/>
      <c r="R463" s="103"/>
      <c r="S463" s="103"/>
      <c r="T463" s="103"/>
      <c r="U463" s="103"/>
      <c r="V463" s="103"/>
      <c r="W463" s="103"/>
      <c r="X463" s="103"/>
      <c r="Y463" s="103"/>
      <c r="Z463" s="103"/>
      <c r="AA463" s="103"/>
      <c r="AB463" s="103"/>
      <c r="AQ463" s="103"/>
    </row>
    <row r="464" spans="1:118" hidden="1">
      <c r="P464" s="103"/>
      <c r="Q464" s="103"/>
      <c r="R464" s="103"/>
      <c r="S464" s="103"/>
      <c r="T464" s="103"/>
      <c r="U464" s="103"/>
      <c r="V464" s="103"/>
      <c r="W464" s="103"/>
      <c r="X464" s="103"/>
      <c r="Y464" s="103"/>
      <c r="Z464" s="103"/>
      <c r="AA464" s="103"/>
      <c r="AB464" s="103"/>
      <c r="AQ464" s="103"/>
    </row>
    <row r="465" spans="16:43" hidden="1">
      <c r="P465" s="103"/>
      <c r="Q465" s="103"/>
      <c r="R465" s="103"/>
      <c r="S465" s="103"/>
      <c r="T465" s="103"/>
      <c r="U465" s="103"/>
      <c r="V465" s="103"/>
      <c r="W465" s="103"/>
      <c r="X465" s="103"/>
      <c r="Y465" s="103"/>
      <c r="Z465" s="103"/>
      <c r="AA465" s="103"/>
      <c r="AB465" s="103"/>
      <c r="AQ465" s="103"/>
    </row>
    <row r="466" spans="16:43" hidden="1">
      <c r="P466" s="103"/>
      <c r="Q466" s="103"/>
      <c r="R466" s="103"/>
      <c r="S466" s="103"/>
      <c r="T466" s="103"/>
      <c r="U466" s="103"/>
      <c r="V466" s="103"/>
      <c r="W466" s="103"/>
      <c r="X466" s="103"/>
      <c r="Y466" s="103"/>
      <c r="Z466" s="103"/>
      <c r="AA466" s="103"/>
      <c r="AB466" s="103"/>
      <c r="AQ466" s="103"/>
    </row>
    <row r="467" spans="16:43" hidden="1">
      <c r="P467" s="103"/>
      <c r="Q467" s="103"/>
      <c r="R467" s="103"/>
      <c r="S467" s="103"/>
      <c r="T467" s="103"/>
      <c r="U467" s="103"/>
      <c r="V467" s="103"/>
      <c r="W467" s="103"/>
      <c r="X467" s="103"/>
      <c r="Y467" s="103"/>
      <c r="Z467" s="103"/>
      <c r="AA467" s="103"/>
      <c r="AB467" s="103"/>
      <c r="AQ467" s="103"/>
    </row>
    <row r="468" spans="16:43" hidden="1">
      <c r="P468" s="103"/>
      <c r="Q468" s="103"/>
      <c r="R468" s="103"/>
      <c r="S468" s="103"/>
      <c r="T468" s="103"/>
      <c r="U468" s="103"/>
      <c r="V468" s="103"/>
      <c r="W468" s="103"/>
      <c r="X468" s="103"/>
      <c r="Y468" s="103"/>
      <c r="Z468" s="103"/>
      <c r="AA468" s="103"/>
      <c r="AB468" s="103"/>
      <c r="AQ468" s="103"/>
    </row>
    <row r="469" spans="16:43" hidden="1">
      <c r="P469" s="103"/>
      <c r="Q469" s="103"/>
      <c r="R469" s="103"/>
      <c r="S469" s="103"/>
      <c r="T469" s="103"/>
      <c r="U469" s="103"/>
      <c r="V469" s="103"/>
      <c r="W469" s="103"/>
      <c r="X469" s="103"/>
      <c r="Y469" s="103"/>
      <c r="Z469" s="103"/>
      <c r="AA469" s="103"/>
      <c r="AB469" s="103"/>
      <c r="AQ469" s="103"/>
    </row>
    <row r="470" spans="16:43" hidden="1">
      <c r="P470" s="103"/>
      <c r="Q470" s="103"/>
      <c r="R470" s="103"/>
      <c r="S470" s="103"/>
      <c r="T470" s="103"/>
      <c r="U470" s="103"/>
      <c r="V470" s="103"/>
      <c r="W470" s="103"/>
      <c r="X470" s="103"/>
      <c r="Y470" s="103"/>
      <c r="Z470" s="103"/>
      <c r="AA470" s="103"/>
      <c r="AB470" s="103"/>
      <c r="AQ470" s="103"/>
    </row>
    <row r="471" spans="16:43" hidden="1">
      <c r="P471" s="103"/>
      <c r="Q471" s="103"/>
      <c r="R471" s="103"/>
      <c r="S471" s="103"/>
      <c r="T471" s="103"/>
      <c r="U471" s="103"/>
      <c r="V471" s="103"/>
      <c r="W471" s="103"/>
      <c r="X471" s="103"/>
      <c r="Y471" s="103"/>
      <c r="Z471" s="103"/>
      <c r="AA471" s="103"/>
      <c r="AB471" s="103"/>
      <c r="AQ471" s="103"/>
    </row>
    <row r="472" spans="16:43" hidden="1">
      <c r="P472" s="103"/>
      <c r="Q472" s="103"/>
      <c r="R472" s="103"/>
      <c r="S472" s="103"/>
      <c r="T472" s="103"/>
      <c r="U472" s="103"/>
      <c r="V472" s="103"/>
      <c r="W472" s="103"/>
      <c r="X472" s="103"/>
      <c r="Y472" s="103"/>
      <c r="Z472" s="103"/>
      <c r="AA472" s="103"/>
      <c r="AB472" s="103"/>
      <c r="AQ472" s="103"/>
    </row>
    <row r="473" spans="16:43" hidden="1">
      <c r="P473" s="103"/>
      <c r="Q473" s="103"/>
      <c r="R473" s="103"/>
      <c r="S473" s="103"/>
      <c r="T473" s="103"/>
      <c r="U473" s="103"/>
      <c r="V473" s="103"/>
      <c r="W473" s="103"/>
      <c r="X473" s="103"/>
      <c r="Y473" s="103"/>
      <c r="Z473" s="103"/>
      <c r="AA473" s="103"/>
      <c r="AB473" s="103"/>
      <c r="AQ473" s="103"/>
    </row>
    <row r="474" spans="16:43" hidden="1">
      <c r="P474" s="103"/>
      <c r="Q474" s="103"/>
      <c r="R474" s="103"/>
      <c r="S474" s="103"/>
      <c r="T474" s="103"/>
      <c r="U474" s="103"/>
      <c r="V474" s="103"/>
      <c r="W474" s="103"/>
      <c r="X474" s="103"/>
      <c r="Y474" s="103"/>
      <c r="Z474" s="103"/>
      <c r="AA474" s="103"/>
      <c r="AB474" s="103"/>
      <c r="AQ474" s="103"/>
    </row>
    <row r="475" spans="16:43" hidden="1">
      <c r="P475" s="103"/>
      <c r="Q475" s="103"/>
      <c r="R475" s="103"/>
      <c r="S475" s="103"/>
      <c r="T475" s="103"/>
      <c r="U475" s="103"/>
      <c r="V475" s="103"/>
      <c r="W475" s="103"/>
      <c r="X475" s="103"/>
      <c r="Y475" s="103"/>
      <c r="Z475" s="103"/>
      <c r="AA475" s="103"/>
      <c r="AB475" s="103"/>
      <c r="AQ475" s="103"/>
    </row>
    <row r="476" spans="16:43" hidden="1">
      <c r="P476" s="103"/>
      <c r="Q476" s="103"/>
      <c r="R476" s="103"/>
      <c r="S476" s="103"/>
      <c r="T476" s="103"/>
      <c r="U476" s="103"/>
      <c r="V476" s="103"/>
      <c r="W476" s="103"/>
      <c r="X476" s="103"/>
      <c r="Y476" s="103"/>
      <c r="Z476" s="103"/>
      <c r="AA476" s="103"/>
      <c r="AB476" s="103"/>
      <c r="AQ476" s="103"/>
    </row>
  </sheetData>
  <mergeCells count="66">
    <mergeCell ref="DH11:DH12"/>
    <mergeCell ref="DI11:DI12"/>
    <mergeCell ref="DJ11:DK11"/>
    <mergeCell ref="DL11:DL12"/>
    <mergeCell ref="DM11:DM12"/>
    <mergeCell ref="DC11:DC12"/>
    <mergeCell ref="DD11:DD12"/>
    <mergeCell ref="DE11:DE12"/>
    <mergeCell ref="DF11:DF12"/>
    <mergeCell ref="DG11:DG12"/>
    <mergeCell ref="CQ11:CR11"/>
    <mergeCell ref="CS11:CS12"/>
    <mergeCell ref="CT11:CT12"/>
    <mergeCell ref="DA11:DA12"/>
    <mergeCell ref="DB11:DB12"/>
    <mergeCell ref="CL11:CL12"/>
    <mergeCell ref="CM11:CM12"/>
    <mergeCell ref="CN11:CN12"/>
    <mergeCell ref="CO11:CO12"/>
    <mergeCell ref="CP11:CP12"/>
    <mergeCell ref="CA11:CA12"/>
    <mergeCell ref="CH11:CH12"/>
    <mergeCell ref="CI11:CI12"/>
    <mergeCell ref="CJ11:CJ12"/>
    <mergeCell ref="CK11:CK12"/>
    <mergeCell ref="BU11:BU12"/>
    <mergeCell ref="BV11:BV12"/>
    <mergeCell ref="BW11:BW12"/>
    <mergeCell ref="BX11:BY11"/>
    <mergeCell ref="BZ11:BZ12"/>
    <mergeCell ref="BP11:BP12"/>
    <mergeCell ref="BQ11:BQ12"/>
    <mergeCell ref="BR11:BR12"/>
    <mergeCell ref="BS11:BS12"/>
    <mergeCell ref="BT11:BT12"/>
    <mergeCell ref="BD11:BD12"/>
    <mergeCell ref="BE11:BF11"/>
    <mergeCell ref="BG11:BG12"/>
    <mergeCell ref="BH11:BH12"/>
    <mergeCell ref="BO11:BO12"/>
    <mergeCell ref="AY11:AY12"/>
    <mergeCell ref="AZ11:AZ12"/>
    <mergeCell ref="BA11:BA12"/>
    <mergeCell ref="BB11:BB12"/>
    <mergeCell ref="BC11:BC12"/>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K6:O6"/>
    <mergeCell ref="AL10:AO10"/>
    <mergeCell ref="BE10:BH10"/>
    <mergeCell ref="BX10:CA10"/>
    <mergeCell ref="CQ10:CT10"/>
  </mergeCells>
  <conditionalFormatting sqref="DH17:DH31 DJ17:DJ31">
    <cfRule type="expression" dxfId="45" priority="7" stopIfTrue="1">
      <formula>NOT(ISERROR(SEARCH("Err",DH17)))</formula>
    </cfRule>
  </conditionalFormatting>
  <conditionalFormatting sqref="DD32">
    <cfRule type="expression" dxfId="44" priority="5" stopIfTrue="1">
      <formula>NOT(ISERROR(SEARCH("Err",DD32)))</formula>
    </cfRule>
  </conditionalFormatting>
  <conditionalFormatting sqref="AJ33">
    <cfRule type="cellIs" dxfId="43" priority="45" operator="equal">
      <formula>"ERROR"</formula>
    </cfRule>
  </conditionalFormatting>
  <conditionalFormatting sqref="AG32:AL32 K11:O12">
    <cfRule type="expression" dxfId="42" priority="44" stopIfTrue="1">
      <formula>NOT(ISERROR(SEARCH("Err",K11)))</formula>
    </cfRule>
  </conditionalFormatting>
  <conditionalFormatting sqref="AJ17:AJ31 AL17:AL31">
    <cfRule type="expression" dxfId="41" priority="43" stopIfTrue="1">
      <formula>NOT(ISERROR(SEARCH("Err",AJ17)))</formula>
    </cfRule>
  </conditionalFormatting>
  <conditionalFormatting sqref="AC32:AE32 AN32:AO32">
    <cfRule type="expression" dxfId="40" priority="46" stopIfTrue="1">
      <formula>NOT(ISERROR(SEARCH("Err",AC32)))</formula>
    </cfRule>
  </conditionalFormatting>
  <conditionalFormatting sqref="K32:O32">
    <cfRule type="expression" dxfId="39" priority="41" stopIfTrue="1">
      <formula>NOT(ISERROR(SEARCH("Err",K32)))</formula>
    </cfRule>
  </conditionalFormatting>
  <conditionalFormatting sqref="AM17:AM32">
    <cfRule type="expression" dxfId="38" priority="42" stopIfTrue="1">
      <formula>NOT(ISERROR(SEARCH("Err",AM17)))</formula>
    </cfRule>
  </conditionalFormatting>
  <conditionalFormatting sqref="K62:O62">
    <cfRule type="expression" dxfId="37" priority="40" stopIfTrue="1">
      <formula>NOT(ISERROR(SEARCH("Err",K62)))</formula>
    </cfRule>
  </conditionalFormatting>
  <conditionalFormatting sqref="K118:O118">
    <cfRule type="expression" dxfId="36" priority="38" stopIfTrue="1">
      <formula>NOT(ISERROR(SEARCH("Err",K118)))</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90:O90">
    <cfRule type="expression" dxfId="33" priority="39" stopIfTrue="1">
      <formula>NOT(ISERROR(SEARCH("Err",K90)))</formula>
    </cfRule>
  </conditionalFormatting>
  <conditionalFormatting sqref="K146:O146">
    <cfRule type="expression" dxfId="32" priority="37" stopIfTrue="1">
      <formula>NOT(ISERROR(SEARCH("Err",K146)))</formula>
    </cfRule>
  </conditionalFormatting>
  <conditionalFormatting sqref="AF32">
    <cfRule type="expression" dxfId="31" priority="25" stopIfTrue="1">
      <formula>NOT(ISERROR(SEARCH("Err",AF32)))</formula>
    </cfRule>
  </conditionalFormatting>
  <conditionalFormatting sqref="K230:O230">
    <cfRule type="expression" dxfId="30" priority="34" stopIfTrue="1">
      <formula>NOT(ISERROR(SEARCH("Err",K230)))</formula>
    </cfRule>
  </conditionalFormatting>
  <conditionalFormatting sqref="K454:O454">
    <cfRule type="expression" dxfId="29" priority="26" stopIfTrue="1">
      <formula>NOT(ISERROR(SEARCH("Err",K454)))</formula>
    </cfRule>
  </conditionalFormatting>
  <conditionalFormatting sqref="K426:O426">
    <cfRule type="expression" dxfId="28" priority="27" stopIfTrue="1">
      <formula>NOT(ISERROR(SEARCH("Err",K426)))</formula>
    </cfRule>
  </conditionalFormatting>
  <conditionalFormatting sqref="K258:O258">
    <cfRule type="expression" dxfId="27" priority="33" stopIfTrue="1">
      <formula>NOT(ISERROR(SEARCH("Err",K258)))</formula>
    </cfRule>
  </conditionalFormatting>
  <conditionalFormatting sqref="K286:O286">
    <cfRule type="expression" dxfId="26" priority="32" stopIfTrue="1">
      <formula>NOT(ISERROR(SEARCH("Err",K286)))</formula>
    </cfRule>
  </conditionalFormatting>
  <conditionalFormatting sqref="K314:O314">
    <cfRule type="expression" dxfId="25" priority="31" stopIfTrue="1">
      <formula>NOT(ISERROR(SEARCH("Err",K314)))</formula>
    </cfRule>
  </conditionalFormatting>
  <conditionalFormatting sqref="K342:O342">
    <cfRule type="expression" dxfId="24" priority="30" stopIfTrue="1">
      <formula>NOT(ISERROR(SEARCH("Err",K342)))</formula>
    </cfRule>
  </conditionalFormatting>
  <conditionalFormatting sqref="K370:O370">
    <cfRule type="expression" dxfId="23" priority="29" stopIfTrue="1">
      <formula>NOT(ISERROR(SEARCH("Err",K370)))</formula>
    </cfRule>
  </conditionalFormatting>
  <conditionalFormatting sqref="K398:O398">
    <cfRule type="expression" dxfId="22" priority="28" stopIfTrue="1">
      <formula>NOT(ISERROR(SEARCH("Err",K398)))</formula>
    </cfRule>
  </conditionalFormatting>
  <conditionalFormatting sqref="AZ32:BE32">
    <cfRule type="expression" dxfId="21" priority="23" stopIfTrue="1">
      <formula>NOT(ISERROR(SEARCH("Err",AZ32)))</formula>
    </cfRule>
  </conditionalFormatting>
  <conditionalFormatting sqref="BC17:BC31 BE17:BE31">
    <cfRule type="expression" dxfId="20" priority="22" stopIfTrue="1">
      <formula>NOT(ISERROR(SEARCH("Err",BC17)))</formula>
    </cfRule>
  </conditionalFormatting>
  <conditionalFormatting sqref="AV32:AX32 BG32:BH32">
    <cfRule type="expression" dxfId="19" priority="24" stopIfTrue="1">
      <formula>NOT(ISERROR(SEARCH("Err",AV32)))</formula>
    </cfRule>
  </conditionalFormatting>
  <conditionalFormatting sqref="BF17:BF32">
    <cfRule type="expression" dxfId="18" priority="21" stopIfTrue="1">
      <formula>NOT(ISERROR(SEARCH("Err",BF17)))</formula>
    </cfRule>
  </conditionalFormatting>
  <conditionalFormatting sqref="AY32">
    <cfRule type="expression" dxfId="17" priority="20" stopIfTrue="1">
      <formula>NOT(ISERROR(SEARCH("Err",AY32)))</formula>
    </cfRule>
  </conditionalFormatting>
  <conditionalFormatting sqref="BS32:BX32">
    <cfRule type="expression" dxfId="16" priority="18" stopIfTrue="1">
      <formula>NOT(ISERROR(SEARCH("Err",BS32)))</formula>
    </cfRule>
  </conditionalFormatting>
  <conditionalFormatting sqref="BV17:BV31 BX17:BX31">
    <cfRule type="expression" dxfId="15" priority="17" stopIfTrue="1">
      <formula>NOT(ISERROR(SEARCH("Err",BV17)))</formula>
    </cfRule>
  </conditionalFormatting>
  <conditionalFormatting sqref="BO32:BQ32 BZ32:CA32">
    <cfRule type="expression" dxfId="14" priority="19" stopIfTrue="1">
      <formula>NOT(ISERROR(SEARCH("Err",BO32)))</formula>
    </cfRule>
  </conditionalFormatting>
  <conditionalFormatting sqref="BY17:BY32">
    <cfRule type="expression" dxfId="13" priority="16" stopIfTrue="1">
      <formula>NOT(ISERROR(SEARCH("Err",BY17)))</formula>
    </cfRule>
  </conditionalFormatting>
  <conditionalFormatting sqref="BR32">
    <cfRule type="expression" dxfId="12" priority="15" stopIfTrue="1">
      <formula>NOT(ISERROR(SEARCH("Err",BR32)))</formula>
    </cfRule>
  </conditionalFormatting>
  <conditionalFormatting sqref="CL32:CQ32">
    <cfRule type="expression" dxfId="11" priority="13" stopIfTrue="1">
      <formula>NOT(ISERROR(SEARCH("Err",CL32)))</formula>
    </cfRule>
  </conditionalFormatting>
  <conditionalFormatting sqref="CO17:CO31 CQ17:CQ31">
    <cfRule type="expression" dxfId="10" priority="12" stopIfTrue="1">
      <formula>NOT(ISERROR(SEARCH("Err",CO17)))</formula>
    </cfRule>
  </conditionalFormatting>
  <conditionalFormatting sqref="CH32:CJ32 CS32:CT32">
    <cfRule type="expression" dxfId="9" priority="14" stopIfTrue="1">
      <formula>NOT(ISERROR(SEARCH("Err",CH32)))</formula>
    </cfRule>
  </conditionalFormatting>
  <conditionalFormatting sqref="CR17:CR32">
    <cfRule type="expression" dxfId="8" priority="11" stopIfTrue="1">
      <formula>NOT(ISERROR(SEARCH("Err",CR17)))</formula>
    </cfRule>
  </conditionalFormatting>
  <conditionalFormatting sqref="CK32">
    <cfRule type="expression" dxfId="7" priority="10" stopIfTrue="1">
      <formula>NOT(ISERROR(SEARCH("Err",CK32)))</formula>
    </cfRule>
  </conditionalFormatting>
  <conditionalFormatting sqref="DE32:DJ32">
    <cfRule type="expression" dxfId="6" priority="8" stopIfTrue="1">
      <formula>NOT(ISERROR(SEARCH("Err",DE32)))</formula>
    </cfRule>
  </conditionalFormatting>
  <conditionalFormatting sqref="DA32:DC32 DL32:DM32">
    <cfRule type="expression" dxfId="5" priority="9" stopIfTrue="1">
      <formula>NOT(ISERROR(SEARCH("Err",DA32)))</formula>
    </cfRule>
  </conditionalFormatting>
  <conditionalFormatting sqref="DK17:DK32">
    <cfRule type="expression" dxfId="4" priority="6" stopIfTrue="1">
      <formula>NOT(ISERROR(SEARCH("Err",DK17)))</formula>
    </cfRule>
  </conditionalFormatting>
  <conditionalFormatting sqref="BC33">
    <cfRule type="cellIs" dxfId="3" priority="4" operator="equal">
      <formula>"ERROR"</formula>
    </cfRule>
  </conditionalFormatting>
  <conditionalFormatting sqref="BV33">
    <cfRule type="cellIs" dxfId="2" priority="3" operator="equal">
      <formula>"ERROR"</formula>
    </cfRule>
  </conditionalFormatting>
  <conditionalFormatting sqref="CO33">
    <cfRule type="cellIs" dxfId="1" priority="2" operator="equal">
      <formula>"ERROR"</formula>
    </cfRule>
  </conditionalFormatting>
  <conditionalFormatting sqref="DH33">
    <cfRule type="cellIs" dxfId="0" priority="1" operator="equal">
      <formula>"ERROR"</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tabColor theme="7"/>
    <pageSetUpPr autoPageBreaks="0"/>
  </sheetPr>
  <dimension ref="A1:AJ45"/>
  <sheetViews>
    <sheetView workbookViewId="0"/>
  </sheetViews>
  <sheetFormatPr defaultColWidth="0" defaultRowHeight="13.5" zeroHeight="1"/>
  <cols>
    <col min="1" max="1" width="1.765625" customWidth="1"/>
    <col min="2" max="3" width="9.23046875" customWidth="1"/>
    <col min="4" max="4" width="46.23046875" bestFit="1" customWidth="1"/>
    <col min="5" max="17" width="1.765625" customWidth="1"/>
    <col min="18" max="18" width="3.84375" bestFit="1" customWidth="1"/>
    <col min="19" max="24" width="9.23046875" customWidth="1"/>
    <col min="25" max="36" width="0" hidden="1" customWidth="1"/>
    <col min="37"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s="73" customFormat="1">
      <c r="D7" s="73" t="s">
        <v>678</v>
      </c>
      <c r="E7" s="83" t="s">
        <v>679</v>
      </c>
      <c r="F7" s="83" t="s">
        <v>680</v>
      </c>
      <c r="G7" s="83" t="s">
        <v>681</v>
      </c>
      <c r="H7" s="83" t="s">
        <v>682</v>
      </c>
      <c r="I7" s="83" t="s">
        <v>683</v>
      </c>
      <c r="J7" s="83" t="s">
        <v>684</v>
      </c>
      <c r="K7" s="83" t="s">
        <v>685</v>
      </c>
      <c r="L7" s="83" t="s">
        <v>686</v>
      </c>
      <c r="M7" s="83" t="s">
        <v>687</v>
      </c>
      <c r="N7" s="83" t="s">
        <v>688</v>
      </c>
      <c r="O7" s="83" t="s">
        <v>689</v>
      </c>
      <c r="P7" s="83" t="s">
        <v>690</v>
      </c>
      <c r="Q7" s="83" t="s">
        <v>691</v>
      </c>
      <c r="R7" s="73" t="s">
        <v>230</v>
      </c>
      <c r="S7" s="242" t="s">
        <v>182</v>
      </c>
      <c r="T7" s="242" t="s">
        <v>7</v>
      </c>
      <c r="U7" s="242" t="s">
        <v>185</v>
      </c>
      <c r="V7" s="242" t="s">
        <v>186</v>
      </c>
      <c r="W7" s="242" t="s">
        <v>187</v>
      </c>
    </row>
    <row r="8" spans="1:24"/>
    <row r="9" spans="1:24" s="28" customFormat="1" ht="18">
      <c r="B9" s="29" t="s">
        <v>582</v>
      </c>
      <c r="X9"/>
    </row>
    <row r="10" spans="1:24"/>
    <row r="11" spans="1:24" ht="14">
      <c r="A11" s="59"/>
      <c r="B11" s="49" t="s">
        <v>692</v>
      </c>
      <c r="C11" s="49"/>
      <c r="D11" s="49"/>
      <c r="E11" s="56"/>
      <c r="F11" s="56"/>
      <c r="G11" s="56"/>
      <c r="H11" s="56"/>
      <c r="I11" s="56"/>
      <c r="J11" s="56"/>
      <c r="K11" s="56"/>
      <c r="L11" s="56"/>
      <c r="M11" s="56"/>
      <c r="N11" s="56"/>
      <c r="O11" s="56"/>
      <c r="P11" s="56"/>
      <c r="Q11" s="56"/>
      <c r="R11" s="56"/>
      <c r="S11" s="56"/>
      <c r="T11" s="56"/>
      <c r="U11" s="56"/>
      <c r="V11" s="56"/>
      <c r="W11" s="56"/>
    </row>
    <row r="12" spans="1:24"/>
    <row r="13" spans="1:24">
      <c r="D13" s="73" t="s">
        <v>692</v>
      </c>
      <c r="R13" s="73" t="s">
        <v>238</v>
      </c>
      <c r="S13" s="373">
        <f>SUM(S19,S26,S36,S44)</f>
        <v>0</v>
      </c>
      <c r="T13" s="373">
        <f>SUM(T19,T26,T36,T44)</f>
        <v>0</v>
      </c>
      <c r="U13" s="373">
        <f>SUM(U19,U26,U36,U44)</f>
        <v>0</v>
      </c>
      <c r="V13" s="373">
        <f>SUM(V19,V26,V36,V44)</f>
        <v>0</v>
      </c>
      <c r="W13" s="373">
        <f>SUM(W19,W26,W36,W44)</f>
        <v>0</v>
      </c>
    </row>
    <row r="14" spans="1:24"/>
    <row r="15" spans="1:24" ht="14">
      <c r="A15" s="59"/>
      <c r="B15" s="49" t="s">
        <v>693</v>
      </c>
      <c r="C15" s="49"/>
      <c r="D15" s="49"/>
      <c r="E15" s="56"/>
      <c r="F15" s="56"/>
      <c r="G15" s="56"/>
      <c r="H15" s="56"/>
      <c r="I15" s="56"/>
      <c r="J15" s="56"/>
      <c r="K15" s="56"/>
      <c r="L15" s="56"/>
      <c r="M15" s="56"/>
      <c r="N15" s="56"/>
      <c r="O15" s="56"/>
      <c r="P15" s="56"/>
      <c r="Q15" s="56"/>
      <c r="R15" s="56"/>
      <c r="S15" s="56"/>
      <c r="T15" s="56"/>
      <c r="U15" s="56"/>
      <c r="V15" s="56"/>
      <c r="W15" s="56"/>
    </row>
    <row r="16" spans="1:24"/>
    <row r="17" spans="1:23">
      <c r="D17" t="s">
        <v>694</v>
      </c>
      <c r="R17" t="s">
        <v>238</v>
      </c>
      <c r="S17" s="393"/>
      <c r="T17" s="393"/>
      <c r="U17" s="393"/>
      <c r="V17" s="393"/>
      <c r="W17" s="393"/>
    </row>
    <row r="18" spans="1:23">
      <c r="D18" t="s">
        <v>695</v>
      </c>
      <c r="R18" t="s">
        <v>238</v>
      </c>
      <c r="S18" s="393"/>
      <c r="T18" s="393"/>
      <c r="U18" s="393"/>
      <c r="V18" s="393"/>
      <c r="W18" s="393"/>
    </row>
    <row r="19" spans="1:23">
      <c r="D19" s="73" t="s">
        <v>253</v>
      </c>
      <c r="E19" s="73"/>
      <c r="F19" s="73"/>
      <c r="G19" s="73"/>
      <c r="H19" s="73"/>
      <c r="I19" s="73"/>
      <c r="J19" s="73"/>
      <c r="K19" s="73"/>
      <c r="L19" s="73"/>
      <c r="M19" s="73"/>
      <c r="N19" s="73"/>
      <c r="O19" s="73"/>
      <c r="P19" s="73"/>
      <c r="Q19" s="73"/>
      <c r="R19" s="73" t="s">
        <v>238</v>
      </c>
      <c r="S19" s="336">
        <f>SUM(S17:S18)</f>
        <v>0</v>
      </c>
      <c r="T19" s="336">
        <f t="shared" ref="T19:W19" si="0">SUM(T17:T18)</f>
        <v>0</v>
      </c>
      <c r="U19" s="336">
        <f t="shared" si="0"/>
        <v>0</v>
      </c>
      <c r="V19" s="336">
        <f t="shared" si="0"/>
        <v>0</v>
      </c>
      <c r="W19" s="336">
        <f t="shared" si="0"/>
        <v>0</v>
      </c>
    </row>
    <row r="20" spans="1:23"/>
    <row r="21" spans="1:23" ht="14">
      <c r="A21" s="59"/>
      <c r="B21" s="49" t="s">
        <v>696</v>
      </c>
      <c r="C21" s="49"/>
      <c r="D21" s="49"/>
      <c r="E21" s="56"/>
      <c r="F21" s="56"/>
      <c r="G21" s="56"/>
      <c r="H21" s="56"/>
      <c r="I21" s="56"/>
      <c r="J21" s="56"/>
      <c r="K21" s="56"/>
      <c r="L21" s="56"/>
      <c r="M21" s="56"/>
      <c r="N21" s="56"/>
      <c r="O21" s="56"/>
      <c r="P21" s="56"/>
      <c r="Q21" s="56"/>
      <c r="R21" s="56"/>
      <c r="S21" s="56"/>
      <c r="T21" s="56"/>
      <c r="U21" s="56"/>
      <c r="V21" s="56"/>
      <c r="W21" s="56"/>
    </row>
    <row r="22" spans="1:23"/>
    <row r="23" spans="1:23">
      <c r="D23" t="s">
        <v>697</v>
      </c>
      <c r="R23" t="s">
        <v>238</v>
      </c>
      <c r="S23" s="393"/>
      <c r="T23" s="393"/>
      <c r="U23" s="393"/>
      <c r="V23" s="393"/>
      <c r="W23" s="393"/>
    </row>
    <row r="24" spans="1:23">
      <c r="D24" t="s">
        <v>698</v>
      </c>
      <c r="R24" t="s">
        <v>238</v>
      </c>
      <c r="S24" s="393"/>
      <c r="T24" s="393"/>
      <c r="U24" s="393"/>
      <c r="V24" s="393"/>
      <c r="W24" s="393"/>
    </row>
    <row r="25" spans="1:23">
      <c r="D25" t="s">
        <v>699</v>
      </c>
      <c r="R25" t="s">
        <v>238</v>
      </c>
      <c r="S25" s="393"/>
      <c r="T25" s="393"/>
      <c r="U25" s="393"/>
      <c r="V25" s="393"/>
      <c r="W25" s="393"/>
    </row>
    <row r="26" spans="1:23">
      <c r="D26" s="73" t="s">
        <v>253</v>
      </c>
      <c r="E26" s="73"/>
      <c r="F26" s="73"/>
      <c r="G26" s="73"/>
      <c r="H26" s="73"/>
      <c r="I26" s="73"/>
      <c r="J26" s="73"/>
      <c r="K26" s="73"/>
      <c r="L26" s="73"/>
      <c r="M26" s="73"/>
      <c r="N26" s="73"/>
      <c r="O26" s="73"/>
      <c r="P26" s="73"/>
      <c r="Q26" s="73"/>
      <c r="R26" s="73" t="s">
        <v>238</v>
      </c>
      <c r="S26" s="336">
        <f>SUM(S23:S25)</f>
        <v>0</v>
      </c>
      <c r="T26" s="336">
        <f t="shared" ref="T26:W26" si="1">SUM(T23:T25)</f>
        <v>0</v>
      </c>
      <c r="U26" s="336">
        <f t="shared" si="1"/>
        <v>0</v>
      </c>
      <c r="V26" s="336">
        <f t="shared" si="1"/>
        <v>0</v>
      </c>
      <c r="W26" s="336">
        <f t="shared" si="1"/>
        <v>0</v>
      </c>
    </row>
    <row r="27" spans="1:23"/>
    <row r="28" spans="1:23" ht="14">
      <c r="A28" s="59"/>
      <c r="B28" s="49" t="s">
        <v>700</v>
      </c>
      <c r="C28" s="49"/>
      <c r="D28" s="49"/>
      <c r="E28" s="56"/>
      <c r="F28" s="56"/>
      <c r="G28" s="56"/>
      <c r="H28" s="56"/>
      <c r="I28" s="56"/>
      <c r="J28" s="56"/>
      <c r="K28" s="56"/>
      <c r="L28" s="56"/>
      <c r="M28" s="56"/>
      <c r="N28" s="56"/>
      <c r="O28" s="56"/>
      <c r="P28" s="56"/>
      <c r="Q28" s="56"/>
      <c r="R28" s="56"/>
      <c r="S28" s="56"/>
      <c r="T28" s="56"/>
      <c r="U28" s="56"/>
      <c r="V28" s="56"/>
      <c r="W28" s="56"/>
    </row>
    <row r="29" spans="1:23"/>
    <row r="30" spans="1:23">
      <c r="D30" t="s">
        <v>701</v>
      </c>
      <c r="R30" t="s">
        <v>238</v>
      </c>
      <c r="S30" s="393"/>
      <c r="T30" s="393"/>
      <c r="U30" s="393"/>
      <c r="V30" s="393"/>
      <c r="W30" s="393"/>
    </row>
    <row r="31" spans="1:23">
      <c r="D31" t="s">
        <v>702</v>
      </c>
      <c r="R31" t="s">
        <v>238</v>
      </c>
      <c r="S31" s="393"/>
      <c r="T31" s="393"/>
      <c r="U31" s="393"/>
      <c r="V31" s="393"/>
      <c r="W31" s="393"/>
    </row>
    <row r="32" spans="1:23">
      <c r="D32" t="s">
        <v>703</v>
      </c>
      <c r="R32" t="s">
        <v>238</v>
      </c>
      <c r="S32" s="393"/>
      <c r="T32" s="393"/>
      <c r="U32" s="393"/>
      <c r="V32" s="393"/>
      <c r="W32" s="393"/>
    </row>
    <row r="33" spans="1:23">
      <c r="D33" t="s">
        <v>704</v>
      </c>
      <c r="R33" t="s">
        <v>238</v>
      </c>
      <c r="S33" s="393"/>
      <c r="T33" s="393"/>
      <c r="U33" s="393"/>
      <c r="V33" s="393"/>
      <c r="W33" s="393"/>
    </row>
    <row r="34" spans="1:23">
      <c r="D34" s="124" t="s">
        <v>705</v>
      </c>
      <c r="R34" t="s">
        <v>238</v>
      </c>
      <c r="S34" s="393"/>
      <c r="T34" s="393"/>
      <c r="U34" s="393"/>
      <c r="V34" s="393"/>
      <c r="W34" s="393"/>
    </row>
    <row r="35" spans="1:23">
      <c r="D35" s="124" t="s">
        <v>706</v>
      </c>
      <c r="R35" t="s">
        <v>238</v>
      </c>
      <c r="S35" s="393"/>
      <c r="T35" s="393"/>
      <c r="U35" s="393"/>
      <c r="V35" s="393"/>
      <c r="W35" s="393"/>
    </row>
    <row r="36" spans="1:23">
      <c r="D36" s="73" t="s">
        <v>253</v>
      </c>
      <c r="E36" s="73"/>
      <c r="F36" s="73"/>
      <c r="G36" s="73"/>
      <c r="H36" s="73"/>
      <c r="I36" s="73"/>
      <c r="J36" s="73"/>
      <c r="K36" s="73"/>
      <c r="L36" s="73"/>
      <c r="M36" s="73"/>
      <c r="N36" s="73"/>
      <c r="O36" s="73"/>
      <c r="P36" s="73"/>
      <c r="Q36" s="73"/>
      <c r="R36" s="73" t="s">
        <v>238</v>
      </c>
      <c r="S36" s="336">
        <f>SUM(S30:S35)</f>
        <v>0</v>
      </c>
      <c r="T36" s="336">
        <f t="shared" ref="T36:W36" si="2">SUM(T30:T35)</f>
        <v>0</v>
      </c>
      <c r="U36" s="336">
        <f t="shared" si="2"/>
        <v>0</v>
      </c>
      <c r="V36" s="336">
        <f t="shared" si="2"/>
        <v>0</v>
      </c>
      <c r="W36" s="336">
        <f t="shared" si="2"/>
        <v>0</v>
      </c>
    </row>
    <row r="37" spans="1:23"/>
    <row r="38" spans="1:23" ht="14">
      <c r="A38" s="59"/>
      <c r="B38" s="49" t="s">
        <v>707</v>
      </c>
      <c r="C38" s="49"/>
      <c r="D38" s="49"/>
      <c r="E38" s="56"/>
      <c r="F38" s="56"/>
      <c r="G38" s="56"/>
      <c r="H38" s="56"/>
      <c r="I38" s="56"/>
      <c r="J38" s="56"/>
      <c r="K38" s="56"/>
      <c r="L38" s="56"/>
      <c r="M38" s="56"/>
      <c r="N38" s="56"/>
      <c r="O38" s="56"/>
      <c r="P38" s="56"/>
      <c r="Q38" s="56"/>
      <c r="R38" s="56"/>
      <c r="S38" s="56"/>
      <c r="T38" s="56"/>
      <c r="U38" s="56"/>
      <c r="V38" s="56"/>
      <c r="W38" s="56"/>
    </row>
    <row r="39" spans="1:23"/>
    <row r="40" spans="1:23">
      <c r="D40" t="s">
        <v>708</v>
      </c>
      <c r="R40" t="s">
        <v>238</v>
      </c>
      <c r="S40" s="393"/>
      <c r="T40" s="393"/>
      <c r="U40" s="393"/>
      <c r="V40" s="393"/>
      <c r="W40" s="393"/>
    </row>
    <row r="41" spans="1:23">
      <c r="D41" t="s">
        <v>709</v>
      </c>
      <c r="R41" t="s">
        <v>238</v>
      </c>
      <c r="S41" s="393"/>
      <c r="T41" s="393"/>
      <c r="U41" s="393"/>
      <c r="V41" s="393"/>
      <c r="W41" s="393"/>
    </row>
    <row r="42" spans="1:23">
      <c r="D42" t="s">
        <v>710</v>
      </c>
      <c r="R42" t="s">
        <v>238</v>
      </c>
      <c r="S42" s="393"/>
      <c r="T42" s="393"/>
      <c r="U42" s="393"/>
      <c r="V42" s="393"/>
      <c r="W42" s="393"/>
    </row>
    <row r="43" spans="1:23">
      <c r="D43" t="s">
        <v>711</v>
      </c>
      <c r="R43" t="s">
        <v>238</v>
      </c>
      <c r="S43" s="393"/>
      <c r="T43" s="393"/>
      <c r="U43" s="393"/>
      <c r="V43" s="393"/>
      <c r="W43" s="393"/>
    </row>
    <row r="44" spans="1:23">
      <c r="D44" s="73" t="s">
        <v>253</v>
      </c>
      <c r="E44" s="73"/>
      <c r="F44" s="73"/>
      <c r="G44" s="73"/>
      <c r="H44" s="73"/>
      <c r="I44" s="73"/>
      <c r="J44" s="73"/>
      <c r="K44" s="73"/>
      <c r="L44" s="73"/>
      <c r="M44" s="73"/>
      <c r="N44" s="73"/>
      <c r="O44" s="73"/>
      <c r="P44" s="73"/>
      <c r="Q44" s="73"/>
      <c r="R44" s="73" t="s">
        <v>238</v>
      </c>
      <c r="S44" s="336">
        <f>SUM(S40:S43)</f>
        <v>0</v>
      </c>
      <c r="T44" s="336">
        <f>SUM(T40:T43)</f>
        <v>0</v>
      </c>
      <c r="U44" s="336">
        <f>SUM(U40:U43)</f>
        <v>0</v>
      </c>
      <c r="V44" s="336">
        <f>SUM(V40:V43)</f>
        <v>0</v>
      </c>
      <c r="W44" s="336">
        <f>SUM(W40:W43)</f>
        <v>0</v>
      </c>
    </row>
    <row r="45"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tabColor theme="7"/>
    <pageSetUpPr autoPageBreaks="0"/>
  </sheetPr>
  <dimension ref="A1:AK230"/>
  <sheetViews>
    <sheetView zoomScaleNormal="100" workbookViewId="0"/>
  </sheetViews>
  <sheetFormatPr defaultColWidth="0" defaultRowHeight="13.5" zeroHeight="1"/>
  <cols>
    <col min="1" max="1" width="1.765625" customWidth="1"/>
    <col min="2" max="3" width="9.23046875" customWidth="1"/>
    <col min="4" max="4" width="31.4609375" bestFit="1" customWidth="1"/>
    <col min="5" max="5" width="19.3828125" bestFit="1" customWidth="1"/>
    <col min="6" max="18" width="1.765625" customWidth="1"/>
    <col min="19" max="19" width="4.84375" bestFit="1" customWidth="1"/>
    <col min="20" max="25" width="9.23046875" customWidth="1"/>
    <col min="26" max="37" width="0" hidden="1" customWidth="1"/>
    <col min="38" max="16384" width="9.23046875" hidden="1"/>
  </cols>
  <sheetData>
    <row r="1" spans="1:2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476" t="s">
        <v>254</v>
      </c>
      <c r="U6" s="477"/>
      <c r="V6" s="477"/>
      <c r="W6" s="477"/>
      <c r="X6" s="478"/>
    </row>
    <row r="7" spans="1:25" s="73" customFormat="1">
      <c r="D7" s="73" t="s">
        <v>678</v>
      </c>
      <c r="E7" s="73" t="s">
        <v>645</v>
      </c>
      <c r="F7" s="83" t="s">
        <v>679</v>
      </c>
      <c r="G7" s="83" t="s">
        <v>680</v>
      </c>
      <c r="H7" s="83" t="s">
        <v>681</v>
      </c>
      <c r="I7" s="83" t="s">
        <v>682</v>
      </c>
      <c r="J7" s="83" t="s">
        <v>683</v>
      </c>
      <c r="K7" s="83" t="s">
        <v>684</v>
      </c>
      <c r="L7" s="83" t="s">
        <v>685</v>
      </c>
      <c r="M7" s="83" t="s">
        <v>686</v>
      </c>
      <c r="N7" s="83" t="s">
        <v>687</v>
      </c>
      <c r="O7" s="83" t="s">
        <v>688</v>
      </c>
      <c r="P7" s="83" t="s">
        <v>689</v>
      </c>
      <c r="Q7" s="83" t="s">
        <v>690</v>
      </c>
      <c r="R7" s="83" t="s">
        <v>691</v>
      </c>
      <c r="S7" s="73" t="s">
        <v>230</v>
      </c>
      <c r="T7" s="242" t="s">
        <v>182</v>
      </c>
      <c r="U7" s="242" t="s">
        <v>7</v>
      </c>
      <c r="V7" s="242" t="s">
        <v>185</v>
      </c>
      <c r="W7" s="242" t="s">
        <v>186</v>
      </c>
      <c r="X7" s="242" t="s">
        <v>187</v>
      </c>
    </row>
    <row r="8" spans="1:25"/>
    <row r="9" spans="1:25" s="28" customFormat="1" ht="18">
      <c r="B9" s="29" t="s">
        <v>712</v>
      </c>
      <c r="Y9"/>
    </row>
    <row r="10" spans="1:25"/>
    <row r="11" spans="1:25" ht="14">
      <c r="A11" s="59"/>
      <c r="B11" s="49" t="s">
        <v>253</v>
      </c>
      <c r="C11" s="49"/>
      <c r="D11" s="49"/>
      <c r="E11" s="49"/>
      <c r="F11" s="56"/>
      <c r="G11" s="56"/>
      <c r="H11" s="56"/>
      <c r="I11" s="56"/>
      <c r="J11" s="56"/>
      <c r="K11" s="56"/>
      <c r="L11" s="56"/>
      <c r="M11" s="56"/>
      <c r="N11" s="56"/>
      <c r="O11" s="56"/>
      <c r="P11" s="56"/>
      <c r="Q11" s="56"/>
      <c r="R11" s="56"/>
      <c r="S11" s="56"/>
      <c r="T11" s="56"/>
      <c r="U11" s="56"/>
      <c r="V11" s="56"/>
      <c r="W11" s="56"/>
      <c r="X11" s="56"/>
    </row>
    <row r="12" spans="1:25"/>
    <row r="13" spans="1:25">
      <c r="E13" t="s">
        <v>713</v>
      </c>
      <c r="S13" t="s">
        <v>238</v>
      </c>
      <c r="T13" s="336">
        <f>SUM(T27,T45,T75,T97)</f>
        <v>0</v>
      </c>
      <c r="U13" s="336">
        <f t="shared" ref="U13:X13" si="0">SUM(U27,U45,U75,U97)</f>
        <v>0</v>
      </c>
      <c r="V13" s="336">
        <f t="shared" si="0"/>
        <v>0</v>
      </c>
      <c r="W13" s="336">
        <f t="shared" si="0"/>
        <v>0</v>
      </c>
      <c r="X13" s="336">
        <f t="shared" si="0"/>
        <v>0</v>
      </c>
    </row>
    <row r="14" spans="1:25">
      <c r="E14" t="s">
        <v>714</v>
      </c>
      <c r="S14" t="s">
        <v>238</v>
      </c>
      <c r="T14" s="336">
        <f>SUM(T28,T46,T76,T98)</f>
        <v>0</v>
      </c>
      <c r="U14" s="336">
        <f t="shared" ref="U14:X14" si="1">SUM(U28,U46,U76,U98)</f>
        <v>0</v>
      </c>
      <c r="V14" s="336">
        <f t="shared" si="1"/>
        <v>0</v>
      </c>
      <c r="W14" s="336">
        <f t="shared" si="1"/>
        <v>0</v>
      </c>
      <c r="X14" s="336">
        <f t="shared" si="1"/>
        <v>0</v>
      </c>
    </row>
    <row r="15" spans="1:25">
      <c r="D15" s="73"/>
      <c r="E15" s="73" t="s">
        <v>715</v>
      </c>
      <c r="F15" s="73"/>
      <c r="G15" s="73"/>
      <c r="H15" s="73"/>
      <c r="I15" s="73"/>
      <c r="J15" s="73"/>
      <c r="K15" s="73"/>
      <c r="L15" s="73"/>
      <c r="M15" s="73"/>
      <c r="N15" s="73"/>
      <c r="O15" s="73"/>
      <c r="P15" s="73"/>
      <c r="Q15" s="73"/>
      <c r="R15" s="73"/>
      <c r="S15" s="73" t="s">
        <v>238</v>
      </c>
      <c r="T15" s="373">
        <f>SUM(T13:T14)</f>
        <v>0</v>
      </c>
      <c r="U15" s="373">
        <f t="shared" ref="U15:X15" si="2">SUM(U13:U14)</f>
        <v>0</v>
      </c>
      <c r="V15" s="373">
        <f t="shared" si="2"/>
        <v>0</v>
      </c>
      <c r="W15" s="373">
        <f t="shared" si="2"/>
        <v>0</v>
      </c>
      <c r="X15" s="373">
        <f t="shared" si="2"/>
        <v>0</v>
      </c>
    </row>
    <row r="16" spans="1:25"/>
    <row r="17" spans="1:24" ht="14">
      <c r="A17" s="59"/>
      <c r="B17" s="49" t="s">
        <v>591</v>
      </c>
      <c r="C17" s="49"/>
      <c r="D17" s="49"/>
      <c r="E17" s="49"/>
      <c r="F17" s="56"/>
      <c r="G17" s="56"/>
      <c r="H17" s="56"/>
      <c r="I17" s="56"/>
      <c r="J17" s="56"/>
      <c r="K17" s="56"/>
      <c r="L17" s="56"/>
      <c r="M17" s="56"/>
      <c r="N17" s="56"/>
      <c r="O17" s="56"/>
      <c r="P17" s="56"/>
      <c r="Q17" s="56"/>
      <c r="R17" s="56"/>
      <c r="S17" s="56"/>
      <c r="T17" s="56"/>
      <c r="U17" s="56"/>
      <c r="V17" s="56"/>
      <c r="W17" s="56"/>
      <c r="X17" s="56"/>
    </row>
    <row r="18" spans="1:24"/>
    <row r="19" spans="1:24">
      <c r="D19" s="479" t="s">
        <v>694</v>
      </c>
      <c r="E19" t="s">
        <v>716</v>
      </c>
      <c r="S19" t="s">
        <v>238</v>
      </c>
      <c r="T19" s="303"/>
      <c r="U19" s="303"/>
      <c r="V19" s="303"/>
      <c r="W19" s="303"/>
      <c r="X19" s="303"/>
    </row>
    <row r="20" spans="1:24">
      <c r="D20" s="479"/>
      <c r="E20" t="s">
        <v>717</v>
      </c>
      <c r="S20" t="s">
        <v>238</v>
      </c>
      <c r="T20" s="303"/>
      <c r="U20" s="303"/>
      <c r="V20" s="303"/>
      <c r="W20" s="303"/>
      <c r="X20" s="303"/>
    </row>
    <row r="21" spans="1:24">
      <c r="D21" s="479"/>
      <c r="E21" s="73" t="s">
        <v>718</v>
      </c>
      <c r="S21" s="73" t="s">
        <v>238</v>
      </c>
      <c r="T21" s="336">
        <f>SUM(T19:T20)</f>
        <v>0</v>
      </c>
      <c r="U21" s="336">
        <f t="shared" ref="U21:X21" si="3">SUM(U19:U20)</f>
        <v>0</v>
      </c>
      <c r="V21" s="336">
        <f t="shared" si="3"/>
        <v>0</v>
      </c>
      <c r="W21" s="336">
        <f t="shared" si="3"/>
        <v>0</v>
      </c>
      <c r="X21" s="336">
        <f t="shared" si="3"/>
        <v>0</v>
      </c>
    </row>
    <row r="22" spans="1:24"/>
    <row r="23" spans="1:24">
      <c r="D23" s="479" t="s">
        <v>695</v>
      </c>
      <c r="E23" t="s">
        <v>716</v>
      </c>
      <c r="S23" t="s">
        <v>238</v>
      </c>
      <c r="T23" s="303"/>
      <c r="U23" s="303"/>
      <c r="V23" s="303"/>
      <c r="W23" s="303"/>
      <c r="X23" s="303"/>
    </row>
    <row r="24" spans="1:24">
      <c r="D24" s="479"/>
      <c r="E24" t="s">
        <v>717</v>
      </c>
      <c r="S24" t="s">
        <v>238</v>
      </c>
      <c r="T24" s="303"/>
      <c r="U24" s="303"/>
      <c r="V24" s="303"/>
      <c r="W24" s="303"/>
      <c r="X24" s="303"/>
    </row>
    <row r="25" spans="1:24">
      <c r="D25" s="479"/>
      <c r="E25" s="73" t="s">
        <v>718</v>
      </c>
      <c r="S25" s="73" t="s">
        <v>238</v>
      </c>
      <c r="T25" s="336">
        <f>SUM(T23:T24)</f>
        <v>0</v>
      </c>
      <c r="U25" s="336">
        <f t="shared" ref="U25:X25" si="4">SUM(U23:U24)</f>
        <v>0</v>
      </c>
      <c r="V25" s="336">
        <f t="shared" si="4"/>
        <v>0</v>
      </c>
      <c r="W25" s="336">
        <f t="shared" si="4"/>
        <v>0</v>
      </c>
      <c r="X25" s="336">
        <f t="shared" si="4"/>
        <v>0</v>
      </c>
    </row>
    <row r="26" spans="1:24"/>
    <row r="27" spans="1:24">
      <c r="D27" s="480" t="s">
        <v>719</v>
      </c>
      <c r="E27" t="s">
        <v>716</v>
      </c>
      <c r="S27" t="s">
        <v>238</v>
      </c>
      <c r="T27" s="292">
        <f>SUM(T19,T23)</f>
        <v>0</v>
      </c>
      <c r="U27" s="292">
        <f t="shared" ref="U27:X27" si="5">SUM(U19,U23)</f>
        <v>0</v>
      </c>
      <c r="V27" s="292">
        <f t="shared" si="5"/>
        <v>0</v>
      </c>
      <c r="W27" s="292">
        <f t="shared" si="5"/>
        <v>0</v>
      </c>
      <c r="X27" s="292">
        <f t="shared" si="5"/>
        <v>0</v>
      </c>
    </row>
    <row r="28" spans="1:24">
      <c r="D28" s="480"/>
      <c r="E28" t="s">
        <v>717</v>
      </c>
      <c r="S28" t="s">
        <v>238</v>
      </c>
      <c r="T28" s="292">
        <f>SUM(T20,T24)</f>
        <v>0</v>
      </c>
      <c r="U28" s="292">
        <f t="shared" ref="U28:X28" si="6">SUM(U20,U24)</f>
        <v>0</v>
      </c>
      <c r="V28" s="292">
        <f t="shared" si="6"/>
        <v>0</v>
      </c>
      <c r="W28" s="292">
        <f t="shared" si="6"/>
        <v>0</v>
      </c>
      <c r="X28" s="292">
        <f t="shared" si="6"/>
        <v>0</v>
      </c>
    </row>
    <row r="29" spans="1:24">
      <c r="D29" s="480"/>
      <c r="E29" s="73" t="s">
        <v>718</v>
      </c>
      <c r="F29" s="73"/>
      <c r="G29" s="73"/>
      <c r="H29" s="73"/>
      <c r="I29" s="73"/>
      <c r="J29" s="73"/>
      <c r="K29" s="73"/>
      <c r="L29" s="73"/>
      <c r="M29" s="73"/>
      <c r="N29" s="73"/>
      <c r="O29" s="73"/>
      <c r="P29" s="73"/>
      <c r="Q29" s="73"/>
      <c r="R29" s="73"/>
      <c r="S29" s="73" t="s">
        <v>238</v>
      </c>
      <c r="T29" s="336">
        <f>SUM(T27:T28)</f>
        <v>0</v>
      </c>
      <c r="U29" s="336">
        <f t="shared" ref="U29:X29" si="7">SUM(U27:U28)</f>
        <v>0</v>
      </c>
      <c r="V29" s="336">
        <f t="shared" si="7"/>
        <v>0</v>
      </c>
      <c r="W29" s="336">
        <f t="shared" si="7"/>
        <v>0</v>
      </c>
      <c r="X29" s="336">
        <f t="shared" si="7"/>
        <v>0</v>
      </c>
    </row>
    <row r="30" spans="1:24"/>
    <row r="31" spans="1:24" ht="14">
      <c r="A31" s="59"/>
      <c r="B31" s="49" t="s">
        <v>592</v>
      </c>
      <c r="C31" s="49"/>
      <c r="D31" s="49"/>
      <c r="E31" s="49"/>
      <c r="F31" s="56"/>
      <c r="G31" s="56"/>
      <c r="H31" s="56"/>
      <c r="I31" s="56"/>
      <c r="J31" s="56"/>
      <c r="K31" s="56"/>
      <c r="L31" s="56"/>
      <c r="M31" s="56"/>
      <c r="N31" s="56"/>
      <c r="O31" s="56"/>
      <c r="P31" s="56"/>
      <c r="Q31" s="56"/>
      <c r="R31" s="56"/>
      <c r="S31" s="56"/>
      <c r="T31" s="56"/>
      <c r="U31" s="56"/>
      <c r="V31" s="56"/>
      <c r="W31" s="56"/>
      <c r="X31" s="56"/>
    </row>
    <row r="32" spans="1:24"/>
    <row r="33" spans="4:24">
      <c r="D33" s="479" t="s">
        <v>697</v>
      </c>
      <c r="E33" t="s">
        <v>716</v>
      </c>
      <c r="S33" t="s">
        <v>238</v>
      </c>
      <c r="T33" s="303"/>
      <c r="U33" s="303"/>
      <c r="V33" s="303"/>
      <c r="W33" s="303"/>
      <c r="X33" s="303"/>
    </row>
    <row r="34" spans="4:24">
      <c r="D34" s="479"/>
      <c r="E34" t="s">
        <v>717</v>
      </c>
      <c r="S34" t="s">
        <v>238</v>
      </c>
      <c r="T34" s="303"/>
      <c r="U34" s="303"/>
      <c r="V34" s="303"/>
      <c r="W34" s="303"/>
      <c r="X34" s="303"/>
    </row>
    <row r="35" spans="4:24">
      <c r="D35" s="479"/>
      <c r="E35" s="73" t="s">
        <v>718</v>
      </c>
      <c r="S35" s="73" t="s">
        <v>238</v>
      </c>
      <c r="T35" s="336">
        <f>SUM(T33:T34)</f>
        <v>0</v>
      </c>
      <c r="U35" s="336">
        <f t="shared" ref="U35:X35" si="8">SUM(U33:U34)</f>
        <v>0</v>
      </c>
      <c r="V35" s="336">
        <f t="shared" si="8"/>
        <v>0</v>
      </c>
      <c r="W35" s="336">
        <f t="shared" si="8"/>
        <v>0</v>
      </c>
      <c r="X35" s="336">
        <f t="shared" si="8"/>
        <v>0</v>
      </c>
    </row>
    <row r="36" spans="4:24">
      <c r="E36" s="73"/>
      <c r="F36" s="73"/>
      <c r="G36" s="73"/>
      <c r="H36" s="73"/>
      <c r="I36" s="73"/>
      <c r="J36" s="73"/>
      <c r="K36" s="73"/>
      <c r="L36" s="73"/>
      <c r="M36" s="73"/>
      <c r="N36" s="73"/>
      <c r="O36" s="73"/>
      <c r="P36" s="73"/>
      <c r="Q36" s="73"/>
      <c r="R36" s="73"/>
    </row>
    <row r="37" spans="4:24">
      <c r="D37" s="479" t="s">
        <v>698</v>
      </c>
      <c r="E37" t="s">
        <v>716</v>
      </c>
      <c r="F37" s="73"/>
      <c r="G37" s="73"/>
      <c r="H37" s="73"/>
      <c r="I37" s="73"/>
      <c r="J37" s="73"/>
      <c r="K37" s="73"/>
      <c r="L37" s="73"/>
      <c r="M37" s="73"/>
      <c r="N37" s="73"/>
      <c r="O37" s="73"/>
      <c r="P37" s="73"/>
      <c r="Q37" s="73"/>
      <c r="R37" s="73"/>
      <c r="S37" t="s">
        <v>238</v>
      </c>
      <c r="T37" s="303"/>
      <c r="U37" s="303"/>
      <c r="V37" s="303"/>
      <c r="W37" s="303"/>
      <c r="X37" s="303"/>
    </row>
    <row r="38" spans="4:24">
      <c r="D38" s="479"/>
      <c r="E38" t="s">
        <v>717</v>
      </c>
      <c r="F38" s="73"/>
      <c r="G38" s="73"/>
      <c r="H38" s="73"/>
      <c r="I38" s="73"/>
      <c r="J38" s="73"/>
      <c r="K38" s="73"/>
      <c r="L38" s="73"/>
      <c r="M38" s="73"/>
      <c r="N38" s="73"/>
      <c r="O38" s="73"/>
      <c r="P38" s="73"/>
      <c r="Q38" s="73"/>
      <c r="R38" s="73"/>
      <c r="S38" t="s">
        <v>238</v>
      </c>
      <c r="T38" s="303"/>
      <c r="U38" s="303"/>
      <c r="V38" s="303"/>
      <c r="W38" s="303"/>
      <c r="X38" s="303"/>
    </row>
    <row r="39" spans="4:24">
      <c r="D39" s="479"/>
      <c r="E39" s="73" t="s">
        <v>718</v>
      </c>
      <c r="F39" s="73"/>
      <c r="G39" s="73"/>
      <c r="H39" s="73"/>
      <c r="I39" s="73"/>
      <c r="J39" s="73"/>
      <c r="K39" s="73"/>
      <c r="L39" s="73"/>
      <c r="M39" s="73"/>
      <c r="N39" s="73"/>
      <c r="O39" s="73"/>
      <c r="P39" s="73"/>
      <c r="Q39" s="73"/>
      <c r="R39" s="73"/>
      <c r="S39" s="73" t="s">
        <v>238</v>
      </c>
      <c r="T39" s="336">
        <f>SUM(T37:T38)</f>
        <v>0</v>
      </c>
      <c r="U39" s="336">
        <f t="shared" ref="U39:X39" si="9">SUM(U37:U38)</f>
        <v>0</v>
      </c>
      <c r="V39" s="336">
        <f t="shared" si="9"/>
        <v>0</v>
      </c>
      <c r="W39" s="336">
        <f t="shared" si="9"/>
        <v>0</v>
      </c>
      <c r="X39" s="336">
        <f t="shared" si="9"/>
        <v>0</v>
      </c>
    </row>
    <row r="40" spans="4:24">
      <c r="D40" s="73"/>
      <c r="E40" s="73"/>
      <c r="F40" s="73"/>
      <c r="G40" s="73"/>
      <c r="H40" s="73"/>
      <c r="I40" s="73"/>
      <c r="J40" s="73"/>
      <c r="K40" s="73"/>
      <c r="L40" s="73"/>
      <c r="M40" s="73"/>
      <c r="N40" s="73"/>
      <c r="O40" s="73"/>
      <c r="P40" s="73"/>
      <c r="Q40" s="73"/>
      <c r="R40" s="73"/>
      <c r="S40" s="73"/>
    </row>
    <row r="41" spans="4:24">
      <c r="D41" s="479" t="s">
        <v>699</v>
      </c>
      <c r="E41" t="s">
        <v>716</v>
      </c>
      <c r="F41" s="73"/>
      <c r="G41" s="73"/>
      <c r="H41" s="73"/>
      <c r="I41" s="73"/>
      <c r="J41" s="73"/>
      <c r="K41" s="73"/>
      <c r="L41" s="73"/>
      <c r="M41" s="73"/>
      <c r="N41" s="73"/>
      <c r="O41" s="73"/>
      <c r="P41" s="73"/>
      <c r="Q41" s="73"/>
      <c r="R41" s="73"/>
      <c r="S41" t="s">
        <v>238</v>
      </c>
      <c r="T41" s="303"/>
      <c r="U41" s="303"/>
      <c r="V41" s="303"/>
      <c r="W41" s="303"/>
      <c r="X41" s="303"/>
    </row>
    <row r="42" spans="4:24">
      <c r="D42" s="479"/>
      <c r="E42" t="s">
        <v>717</v>
      </c>
      <c r="F42" s="73"/>
      <c r="G42" s="73"/>
      <c r="H42" s="73"/>
      <c r="I42" s="73"/>
      <c r="J42" s="73"/>
      <c r="K42" s="73"/>
      <c r="L42" s="73"/>
      <c r="M42" s="73"/>
      <c r="N42" s="73"/>
      <c r="O42" s="73"/>
      <c r="P42" s="73"/>
      <c r="Q42" s="73"/>
      <c r="R42" s="73"/>
      <c r="S42" t="s">
        <v>238</v>
      </c>
      <c r="T42" s="303"/>
      <c r="U42" s="303"/>
      <c r="V42" s="303"/>
      <c r="W42" s="303"/>
      <c r="X42" s="303"/>
    </row>
    <row r="43" spans="4:24">
      <c r="D43" s="479"/>
      <c r="E43" s="73" t="s">
        <v>718</v>
      </c>
      <c r="F43" s="73"/>
      <c r="G43" s="73"/>
      <c r="H43" s="73"/>
      <c r="I43" s="73"/>
      <c r="J43" s="73"/>
      <c r="K43" s="73"/>
      <c r="L43" s="73"/>
      <c r="M43" s="73"/>
      <c r="N43" s="73"/>
      <c r="O43" s="73"/>
      <c r="P43" s="73"/>
      <c r="Q43" s="73"/>
      <c r="R43" s="73"/>
      <c r="S43" s="73" t="s">
        <v>238</v>
      </c>
      <c r="T43" s="336">
        <f>SUM(T41:T42)</f>
        <v>0</v>
      </c>
      <c r="U43" s="336">
        <f t="shared" ref="U43:X43" si="10">SUM(U41:U42)</f>
        <v>0</v>
      </c>
      <c r="V43" s="336">
        <f t="shared" si="10"/>
        <v>0</v>
      </c>
      <c r="W43" s="336">
        <f t="shared" si="10"/>
        <v>0</v>
      </c>
      <c r="X43" s="336">
        <f t="shared" si="10"/>
        <v>0</v>
      </c>
    </row>
    <row r="44" spans="4:24">
      <c r="D44" s="73"/>
      <c r="E44" s="73"/>
      <c r="F44" s="73"/>
      <c r="G44" s="73"/>
      <c r="H44" s="73"/>
      <c r="I44" s="73"/>
      <c r="J44" s="73"/>
      <c r="K44" s="73"/>
      <c r="L44" s="73"/>
      <c r="M44" s="73"/>
      <c r="N44" s="73"/>
      <c r="O44" s="73"/>
      <c r="P44" s="73"/>
      <c r="Q44" s="73"/>
      <c r="R44" s="73"/>
      <c r="S44" s="73"/>
    </row>
    <row r="45" spans="4:24">
      <c r="D45" s="480" t="s">
        <v>720</v>
      </c>
      <c r="E45" t="s">
        <v>716</v>
      </c>
      <c r="F45" s="73"/>
      <c r="G45" s="73"/>
      <c r="H45" s="73"/>
      <c r="I45" s="73"/>
      <c r="J45" s="73"/>
      <c r="K45" s="73"/>
      <c r="L45" s="73"/>
      <c r="M45" s="73"/>
      <c r="N45" s="73"/>
      <c r="O45" s="73"/>
      <c r="P45" s="73"/>
      <c r="Q45" s="73"/>
      <c r="R45" s="73"/>
      <c r="S45" t="s">
        <v>238</v>
      </c>
      <c r="T45" s="292">
        <f>SUM(T33,T37,T41)</f>
        <v>0</v>
      </c>
      <c r="U45" s="292">
        <f t="shared" ref="U45:X45" si="11">SUM(U33,U37,U41)</f>
        <v>0</v>
      </c>
      <c r="V45" s="292">
        <f t="shared" si="11"/>
        <v>0</v>
      </c>
      <c r="W45" s="292">
        <f t="shared" si="11"/>
        <v>0</v>
      </c>
      <c r="X45" s="292">
        <f t="shared" si="11"/>
        <v>0</v>
      </c>
    </row>
    <row r="46" spans="4:24">
      <c r="D46" s="480"/>
      <c r="E46" t="s">
        <v>717</v>
      </c>
      <c r="F46" s="73"/>
      <c r="G46" s="73"/>
      <c r="H46" s="73"/>
      <c r="I46" s="73"/>
      <c r="J46" s="73"/>
      <c r="K46" s="73"/>
      <c r="L46" s="73"/>
      <c r="M46" s="73"/>
      <c r="N46" s="73"/>
      <c r="O46" s="73"/>
      <c r="P46" s="73"/>
      <c r="Q46" s="73"/>
      <c r="R46" s="73"/>
      <c r="S46" t="s">
        <v>238</v>
      </c>
      <c r="T46" s="292">
        <f>SUM(T34,T38,T42)</f>
        <v>0</v>
      </c>
      <c r="U46" s="292">
        <f t="shared" ref="U46:X46" si="12">SUM(U34,U38,U42)</f>
        <v>0</v>
      </c>
      <c r="V46" s="292">
        <f t="shared" si="12"/>
        <v>0</v>
      </c>
      <c r="W46" s="292">
        <f t="shared" si="12"/>
        <v>0</v>
      </c>
      <c r="X46" s="292">
        <f t="shared" si="12"/>
        <v>0</v>
      </c>
    </row>
    <row r="47" spans="4:24">
      <c r="D47" s="480"/>
      <c r="E47" s="73" t="s">
        <v>718</v>
      </c>
      <c r="F47" s="73"/>
      <c r="G47" s="73"/>
      <c r="H47" s="73"/>
      <c r="I47" s="73"/>
      <c r="J47" s="73"/>
      <c r="K47" s="73"/>
      <c r="L47" s="73"/>
      <c r="M47" s="73"/>
      <c r="N47" s="73"/>
      <c r="O47" s="73"/>
      <c r="P47" s="73"/>
      <c r="Q47" s="73"/>
      <c r="R47" s="73"/>
      <c r="S47" s="73" t="s">
        <v>238</v>
      </c>
      <c r="T47" s="336">
        <f>SUM(T45:T46)</f>
        <v>0</v>
      </c>
      <c r="U47" s="336">
        <f t="shared" ref="U47:X47" si="13">SUM(U45:U46)</f>
        <v>0</v>
      </c>
      <c r="V47" s="336">
        <f t="shared" si="13"/>
        <v>0</v>
      </c>
      <c r="W47" s="336">
        <f t="shared" si="13"/>
        <v>0</v>
      </c>
      <c r="X47" s="336">
        <f t="shared" si="13"/>
        <v>0</v>
      </c>
    </row>
    <row r="48" spans="4:24"/>
    <row r="49" spans="1:24" ht="14">
      <c r="A49" s="59"/>
      <c r="B49" s="49" t="s">
        <v>593</v>
      </c>
      <c r="C49" s="49"/>
      <c r="D49" s="49"/>
      <c r="E49" s="49"/>
      <c r="F49" s="56"/>
      <c r="G49" s="56"/>
      <c r="H49" s="56"/>
      <c r="I49" s="56"/>
      <c r="J49" s="56"/>
      <c r="K49" s="56"/>
      <c r="L49" s="56"/>
      <c r="M49" s="56"/>
      <c r="N49" s="56"/>
      <c r="O49" s="56"/>
      <c r="P49" s="56"/>
      <c r="Q49" s="56"/>
      <c r="R49" s="56"/>
      <c r="S49" s="56"/>
      <c r="T49" s="56"/>
      <c r="U49" s="56"/>
      <c r="V49" s="56"/>
      <c r="W49" s="56"/>
      <c r="X49" s="56"/>
    </row>
    <row r="50" spans="1:24"/>
    <row r="51" spans="1:24">
      <c r="D51" s="479" t="s">
        <v>701</v>
      </c>
      <c r="E51" t="s">
        <v>716</v>
      </c>
      <c r="S51" t="s">
        <v>238</v>
      </c>
      <c r="T51" s="303"/>
      <c r="U51" s="303"/>
      <c r="V51" s="303"/>
      <c r="W51" s="303"/>
      <c r="X51" s="303"/>
    </row>
    <row r="52" spans="1:24">
      <c r="D52" s="479"/>
      <c r="E52" t="s">
        <v>717</v>
      </c>
      <c r="S52" t="s">
        <v>238</v>
      </c>
      <c r="T52" s="303"/>
      <c r="U52" s="303"/>
      <c r="V52" s="303"/>
      <c r="W52" s="303"/>
      <c r="X52" s="303"/>
    </row>
    <row r="53" spans="1:24">
      <c r="D53" s="479"/>
      <c r="E53" s="73" t="s">
        <v>718</v>
      </c>
      <c r="S53" s="73" t="s">
        <v>238</v>
      </c>
      <c r="T53" s="336">
        <f>SUM(T51:T52)</f>
        <v>0</v>
      </c>
      <c r="U53" s="336">
        <f t="shared" ref="U53:X53" si="14">SUM(U51:U52)</f>
        <v>0</v>
      </c>
      <c r="V53" s="336">
        <f t="shared" si="14"/>
        <v>0</v>
      </c>
      <c r="W53" s="336">
        <f t="shared" si="14"/>
        <v>0</v>
      </c>
      <c r="X53" s="336">
        <f t="shared" si="14"/>
        <v>0</v>
      </c>
    </row>
    <row r="54" spans="1:24"/>
    <row r="55" spans="1:24">
      <c r="D55" s="479" t="s">
        <v>702</v>
      </c>
      <c r="E55" t="s">
        <v>716</v>
      </c>
      <c r="F55" s="73"/>
      <c r="G55" s="73"/>
      <c r="H55" s="73"/>
      <c r="I55" s="73"/>
      <c r="J55" s="73"/>
      <c r="K55" s="73"/>
      <c r="L55" s="73"/>
      <c r="M55" s="73"/>
      <c r="N55" s="73"/>
      <c r="O55" s="73"/>
      <c r="P55" s="73"/>
      <c r="Q55" s="73"/>
      <c r="R55" s="73"/>
      <c r="S55" t="s">
        <v>238</v>
      </c>
      <c r="T55" s="303"/>
      <c r="U55" s="303"/>
      <c r="V55" s="303"/>
      <c r="W55" s="303"/>
      <c r="X55" s="303"/>
    </row>
    <row r="56" spans="1:24">
      <c r="D56" s="479"/>
      <c r="E56" t="s">
        <v>717</v>
      </c>
      <c r="F56" s="73"/>
      <c r="G56" s="73"/>
      <c r="H56" s="73"/>
      <c r="I56" s="73"/>
      <c r="J56" s="73"/>
      <c r="K56" s="73"/>
      <c r="L56" s="73"/>
      <c r="M56" s="73"/>
      <c r="N56" s="73"/>
      <c r="O56" s="73"/>
      <c r="P56" s="73"/>
      <c r="Q56" s="73"/>
      <c r="R56" s="73"/>
      <c r="S56" t="s">
        <v>238</v>
      </c>
      <c r="T56" s="303"/>
      <c r="U56" s="303"/>
      <c r="V56" s="303"/>
      <c r="W56" s="303"/>
      <c r="X56" s="303"/>
    </row>
    <row r="57" spans="1:24">
      <c r="D57" s="479"/>
      <c r="E57" s="73" t="s">
        <v>718</v>
      </c>
      <c r="F57" s="73"/>
      <c r="G57" s="73"/>
      <c r="H57" s="73"/>
      <c r="I57" s="73"/>
      <c r="J57" s="73"/>
      <c r="K57" s="73"/>
      <c r="L57" s="73"/>
      <c r="M57" s="73"/>
      <c r="N57" s="73"/>
      <c r="O57" s="73"/>
      <c r="P57" s="73"/>
      <c r="Q57" s="73"/>
      <c r="R57" s="73"/>
      <c r="S57" s="73" t="s">
        <v>238</v>
      </c>
      <c r="T57" s="336">
        <f>SUM(T55:T56)</f>
        <v>0</v>
      </c>
      <c r="U57" s="336">
        <f t="shared" ref="U57:X57" si="15">SUM(U55:U56)</f>
        <v>0</v>
      </c>
      <c r="V57" s="336">
        <f t="shared" si="15"/>
        <v>0</v>
      </c>
      <c r="W57" s="336">
        <f t="shared" si="15"/>
        <v>0</v>
      </c>
      <c r="X57" s="336">
        <f t="shared" si="15"/>
        <v>0</v>
      </c>
    </row>
    <row r="58" spans="1:24">
      <c r="E58" s="73"/>
      <c r="F58" s="73"/>
      <c r="G58" s="73"/>
      <c r="H58" s="73"/>
      <c r="I58" s="73"/>
      <c r="J58" s="73"/>
      <c r="K58" s="73"/>
      <c r="L58" s="73"/>
      <c r="M58" s="73"/>
      <c r="N58" s="73"/>
      <c r="O58" s="73"/>
      <c r="P58" s="73"/>
      <c r="Q58" s="73"/>
      <c r="R58" s="73"/>
    </row>
    <row r="59" spans="1:24">
      <c r="D59" s="479" t="s">
        <v>703</v>
      </c>
      <c r="E59" t="s">
        <v>716</v>
      </c>
      <c r="F59" s="73"/>
      <c r="G59" s="73"/>
      <c r="H59" s="73"/>
      <c r="I59" s="73"/>
      <c r="J59" s="73"/>
      <c r="K59" s="73"/>
      <c r="L59" s="73"/>
      <c r="M59" s="73"/>
      <c r="N59" s="73"/>
      <c r="O59" s="73"/>
      <c r="P59" s="73"/>
      <c r="Q59" s="73"/>
      <c r="R59" s="73"/>
      <c r="S59" t="s">
        <v>238</v>
      </c>
      <c r="T59" s="303"/>
      <c r="U59" s="303"/>
      <c r="V59" s="303"/>
      <c r="W59" s="303"/>
      <c r="X59" s="303"/>
    </row>
    <row r="60" spans="1:24">
      <c r="D60" s="479"/>
      <c r="E60" t="s">
        <v>717</v>
      </c>
      <c r="F60" s="73"/>
      <c r="G60" s="73"/>
      <c r="H60" s="73"/>
      <c r="I60" s="73"/>
      <c r="J60" s="73"/>
      <c r="K60" s="73"/>
      <c r="L60" s="73"/>
      <c r="M60" s="73"/>
      <c r="N60" s="73"/>
      <c r="O60" s="73"/>
      <c r="P60" s="73"/>
      <c r="Q60" s="73"/>
      <c r="R60" s="73"/>
      <c r="S60" t="s">
        <v>238</v>
      </c>
      <c r="T60" s="303"/>
      <c r="U60" s="303"/>
      <c r="V60" s="303"/>
      <c r="W60" s="303"/>
      <c r="X60" s="303"/>
    </row>
    <row r="61" spans="1:24">
      <c r="D61" s="479"/>
      <c r="E61" s="73" t="s">
        <v>718</v>
      </c>
      <c r="F61" s="73"/>
      <c r="G61" s="73"/>
      <c r="H61" s="73"/>
      <c r="I61" s="73"/>
      <c r="J61" s="73"/>
      <c r="K61" s="73"/>
      <c r="L61" s="73"/>
      <c r="M61" s="73"/>
      <c r="N61" s="73"/>
      <c r="O61" s="73"/>
      <c r="P61" s="73"/>
      <c r="Q61" s="73"/>
      <c r="R61" s="73"/>
      <c r="S61" s="73" t="s">
        <v>238</v>
      </c>
      <c r="T61" s="336">
        <f>SUM(T59:T60)</f>
        <v>0</v>
      </c>
      <c r="U61" s="336">
        <f t="shared" ref="U61:X61" si="16">SUM(U59:U60)</f>
        <v>0</v>
      </c>
      <c r="V61" s="336">
        <f t="shared" si="16"/>
        <v>0</v>
      </c>
      <c r="W61" s="336">
        <f t="shared" si="16"/>
        <v>0</v>
      </c>
      <c r="X61" s="336">
        <f t="shared" si="16"/>
        <v>0</v>
      </c>
    </row>
    <row r="62" spans="1:24">
      <c r="D62" s="73"/>
      <c r="E62" s="73"/>
      <c r="F62" s="73"/>
      <c r="G62" s="73"/>
      <c r="H62" s="73"/>
      <c r="I62" s="73"/>
      <c r="J62" s="73"/>
      <c r="K62" s="73"/>
      <c r="L62" s="73"/>
      <c r="M62" s="73"/>
      <c r="N62" s="73"/>
      <c r="O62" s="73"/>
      <c r="P62" s="73"/>
      <c r="Q62" s="73"/>
      <c r="R62" s="73"/>
      <c r="S62" s="73"/>
    </row>
    <row r="63" spans="1:24">
      <c r="D63" s="479" t="s">
        <v>704</v>
      </c>
      <c r="E63" t="s">
        <v>716</v>
      </c>
      <c r="F63" s="73"/>
      <c r="G63" s="73"/>
      <c r="H63" s="73"/>
      <c r="I63" s="73"/>
      <c r="J63" s="73"/>
      <c r="K63" s="73"/>
      <c r="L63" s="73"/>
      <c r="M63" s="73"/>
      <c r="N63" s="73"/>
      <c r="O63" s="73"/>
      <c r="P63" s="73"/>
      <c r="Q63" s="73"/>
      <c r="R63" s="73"/>
      <c r="S63" t="s">
        <v>238</v>
      </c>
      <c r="T63" s="303"/>
      <c r="U63" s="303"/>
      <c r="V63" s="303"/>
      <c r="W63" s="303"/>
      <c r="X63" s="303"/>
    </row>
    <row r="64" spans="1:24">
      <c r="D64" s="479"/>
      <c r="E64" t="s">
        <v>717</v>
      </c>
      <c r="F64" s="73"/>
      <c r="G64" s="73"/>
      <c r="H64" s="73"/>
      <c r="I64" s="73"/>
      <c r="J64" s="73"/>
      <c r="K64" s="73"/>
      <c r="L64" s="73"/>
      <c r="M64" s="73"/>
      <c r="N64" s="73"/>
      <c r="O64" s="73"/>
      <c r="P64" s="73"/>
      <c r="Q64" s="73"/>
      <c r="R64" s="73"/>
      <c r="S64" t="s">
        <v>238</v>
      </c>
      <c r="T64" s="303"/>
      <c r="U64" s="303"/>
      <c r="V64" s="303"/>
      <c r="W64" s="303"/>
      <c r="X64" s="303"/>
    </row>
    <row r="65" spans="1:24">
      <c r="D65" s="479"/>
      <c r="E65" s="73" t="s">
        <v>718</v>
      </c>
      <c r="F65" s="73"/>
      <c r="G65" s="73"/>
      <c r="H65" s="73"/>
      <c r="I65" s="73"/>
      <c r="J65" s="73"/>
      <c r="K65" s="73"/>
      <c r="L65" s="73"/>
      <c r="M65" s="73"/>
      <c r="N65" s="73"/>
      <c r="O65" s="73"/>
      <c r="P65" s="73"/>
      <c r="Q65" s="73"/>
      <c r="R65" s="73"/>
      <c r="S65" s="73" t="s">
        <v>238</v>
      </c>
      <c r="T65" s="336">
        <f>SUM(T63:T64)</f>
        <v>0</v>
      </c>
      <c r="U65" s="336">
        <f t="shared" ref="U65:X65" si="17">SUM(U63:U64)</f>
        <v>0</v>
      </c>
      <c r="V65" s="336">
        <f t="shared" si="17"/>
        <v>0</v>
      </c>
      <c r="W65" s="336">
        <f t="shared" si="17"/>
        <v>0</v>
      </c>
      <c r="X65" s="336">
        <f t="shared" si="17"/>
        <v>0</v>
      </c>
    </row>
    <row r="66" spans="1:24">
      <c r="D66" s="73"/>
      <c r="E66" s="73"/>
      <c r="F66" s="73"/>
      <c r="G66" s="73"/>
      <c r="H66" s="73"/>
      <c r="I66" s="73"/>
      <c r="J66" s="73"/>
      <c r="K66" s="73"/>
      <c r="L66" s="73"/>
      <c r="M66" s="73"/>
      <c r="N66" s="73"/>
      <c r="O66" s="73"/>
      <c r="P66" s="73"/>
      <c r="Q66" s="73"/>
      <c r="R66" s="73"/>
      <c r="S66" s="73"/>
    </row>
    <row r="67" spans="1:24">
      <c r="D67" s="479" t="s">
        <v>705</v>
      </c>
      <c r="E67" t="s">
        <v>716</v>
      </c>
      <c r="F67" s="73"/>
      <c r="G67" s="73"/>
      <c r="H67" s="73"/>
      <c r="I67" s="73"/>
      <c r="J67" s="73"/>
      <c r="K67" s="73"/>
      <c r="L67" s="73"/>
      <c r="M67" s="73"/>
      <c r="N67" s="73"/>
      <c r="O67" s="73"/>
      <c r="P67" s="73"/>
      <c r="Q67" s="73"/>
      <c r="R67" s="73"/>
      <c r="S67" t="s">
        <v>238</v>
      </c>
      <c r="T67" s="303"/>
      <c r="U67" s="303"/>
      <c r="V67" s="303"/>
      <c r="W67" s="303"/>
      <c r="X67" s="303"/>
    </row>
    <row r="68" spans="1:24">
      <c r="D68" s="479"/>
      <c r="E68" t="s">
        <v>717</v>
      </c>
      <c r="F68" s="73"/>
      <c r="G68" s="73"/>
      <c r="H68" s="73"/>
      <c r="I68" s="73"/>
      <c r="J68" s="73"/>
      <c r="K68" s="73"/>
      <c r="L68" s="73"/>
      <c r="M68" s="73"/>
      <c r="N68" s="73"/>
      <c r="O68" s="73"/>
      <c r="P68" s="73"/>
      <c r="Q68" s="73"/>
      <c r="R68" s="73"/>
      <c r="S68" t="s">
        <v>238</v>
      </c>
      <c r="T68" s="303"/>
      <c r="U68" s="303"/>
      <c r="V68" s="303"/>
      <c r="W68" s="303"/>
      <c r="X68" s="303"/>
    </row>
    <row r="69" spans="1:24">
      <c r="D69" s="479"/>
      <c r="E69" s="73" t="s">
        <v>718</v>
      </c>
      <c r="F69" s="73"/>
      <c r="G69" s="73"/>
      <c r="H69" s="73"/>
      <c r="I69" s="73"/>
      <c r="J69" s="73"/>
      <c r="K69" s="73"/>
      <c r="L69" s="73"/>
      <c r="M69" s="73"/>
      <c r="N69" s="73"/>
      <c r="O69" s="73"/>
      <c r="P69" s="73"/>
      <c r="Q69" s="73"/>
      <c r="R69" s="73"/>
      <c r="S69" s="73" t="s">
        <v>238</v>
      </c>
      <c r="T69" s="336">
        <f>SUM(T67:T68)</f>
        <v>0</v>
      </c>
      <c r="U69" s="336">
        <f t="shared" ref="U69:X69" si="18">SUM(U67:U68)</f>
        <v>0</v>
      </c>
      <c r="V69" s="336">
        <f t="shared" si="18"/>
        <v>0</v>
      </c>
      <c r="W69" s="336">
        <f t="shared" si="18"/>
        <v>0</v>
      </c>
      <c r="X69" s="336">
        <f t="shared" si="18"/>
        <v>0</v>
      </c>
    </row>
    <row r="70" spans="1:24">
      <c r="D70" s="73"/>
      <c r="E70" s="73"/>
      <c r="F70" s="73"/>
      <c r="G70" s="73"/>
      <c r="H70" s="73"/>
      <c r="I70" s="73"/>
      <c r="J70" s="73"/>
      <c r="K70" s="73"/>
      <c r="L70" s="73"/>
      <c r="M70" s="73"/>
      <c r="N70" s="73"/>
      <c r="O70" s="73"/>
      <c r="P70" s="73"/>
      <c r="Q70" s="73"/>
      <c r="R70" s="73"/>
      <c r="S70" s="73"/>
    </row>
    <row r="71" spans="1:24">
      <c r="D71" s="479" t="s">
        <v>706</v>
      </c>
      <c r="E71" t="s">
        <v>716</v>
      </c>
      <c r="F71" s="73"/>
      <c r="G71" s="73"/>
      <c r="H71" s="73"/>
      <c r="I71" s="73"/>
      <c r="J71" s="73"/>
      <c r="K71" s="73"/>
      <c r="L71" s="73"/>
      <c r="M71" s="73"/>
      <c r="N71" s="73"/>
      <c r="O71" s="73"/>
      <c r="P71" s="73"/>
      <c r="Q71" s="73"/>
      <c r="R71" s="73"/>
      <c r="S71" t="s">
        <v>238</v>
      </c>
      <c r="T71" s="303"/>
      <c r="U71" s="303"/>
      <c r="V71" s="303"/>
      <c r="W71" s="303"/>
      <c r="X71" s="303"/>
    </row>
    <row r="72" spans="1:24">
      <c r="D72" s="479"/>
      <c r="E72" t="s">
        <v>717</v>
      </c>
      <c r="F72" s="73"/>
      <c r="G72" s="73"/>
      <c r="H72" s="73"/>
      <c r="I72" s="73"/>
      <c r="J72" s="73"/>
      <c r="K72" s="73"/>
      <c r="L72" s="73"/>
      <c r="M72" s="73"/>
      <c r="N72" s="73"/>
      <c r="O72" s="73"/>
      <c r="P72" s="73"/>
      <c r="Q72" s="73"/>
      <c r="R72" s="73"/>
      <c r="S72" t="s">
        <v>238</v>
      </c>
      <c r="T72" s="303"/>
      <c r="U72" s="303"/>
      <c r="V72" s="303"/>
      <c r="W72" s="303"/>
      <c r="X72" s="303"/>
    </row>
    <row r="73" spans="1:24">
      <c r="D73" s="479"/>
      <c r="E73" s="73" t="s">
        <v>718</v>
      </c>
      <c r="F73" s="73"/>
      <c r="G73" s="73"/>
      <c r="H73" s="73"/>
      <c r="I73" s="73"/>
      <c r="J73" s="73"/>
      <c r="K73" s="73"/>
      <c r="L73" s="73"/>
      <c r="M73" s="73"/>
      <c r="N73" s="73"/>
      <c r="O73" s="73"/>
      <c r="P73" s="73"/>
      <c r="Q73" s="73"/>
      <c r="R73" s="73"/>
      <c r="S73" s="73" t="s">
        <v>238</v>
      </c>
      <c r="T73" s="336">
        <f>SUM(T71:T72)</f>
        <v>0</v>
      </c>
      <c r="U73" s="336">
        <f t="shared" ref="U73:X73" si="19">SUM(U71:U72)</f>
        <v>0</v>
      </c>
      <c r="V73" s="336">
        <f t="shared" si="19"/>
        <v>0</v>
      </c>
      <c r="W73" s="336">
        <f t="shared" si="19"/>
        <v>0</v>
      </c>
      <c r="X73" s="336">
        <f t="shared" si="19"/>
        <v>0</v>
      </c>
    </row>
    <row r="74" spans="1:24">
      <c r="D74" s="73"/>
      <c r="E74" s="73"/>
      <c r="F74" s="73"/>
      <c r="G74" s="73"/>
      <c r="H74" s="73"/>
      <c r="I74" s="73"/>
      <c r="J74" s="73"/>
      <c r="K74" s="73"/>
      <c r="L74" s="73"/>
      <c r="M74" s="73"/>
      <c r="N74" s="73"/>
      <c r="O74" s="73"/>
      <c r="P74" s="73"/>
      <c r="Q74" s="73"/>
      <c r="R74" s="73"/>
      <c r="S74" s="73"/>
    </row>
    <row r="75" spans="1:24">
      <c r="D75" s="480" t="s">
        <v>721</v>
      </c>
      <c r="E75" t="s">
        <v>716</v>
      </c>
      <c r="F75" s="73"/>
      <c r="G75" s="73"/>
      <c r="H75" s="73"/>
      <c r="I75" s="73"/>
      <c r="J75" s="73"/>
      <c r="K75" s="73"/>
      <c r="L75" s="73"/>
      <c r="M75" s="73"/>
      <c r="N75" s="73"/>
      <c r="O75" s="73"/>
      <c r="P75" s="73"/>
      <c r="Q75" s="73"/>
      <c r="R75" s="73"/>
      <c r="S75" t="s">
        <v>238</v>
      </c>
      <c r="T75" s="292">
        <f>SUM(T51,T55,T59,T63,T67,T71)</f>
        <v>0</v>
      </c>
      <c r="U75" s="292">
        <f t="shared" ref="U75:X75" si="20">SUM(U51,U55,U59,U63,U67,U71)</f>
        <v>0</v>
      </c>
      <c r="V75" s="292">
        <f t="shared" si="20"/>
        <v>0</v>
      </c>
      <c r="W75" s="292">
        <f t="shared" si="20"/>
        <v>0</v>
      </c>
      <c r="X75" s="292">
        <f t="shared" si="20"/>
        <v>0</v>
      </c>
    </row>
    <row r="76" spans="1:24">
      <c r="D76" s="480"/>
      <c r="E76" t="s">
        <v>717</v>
      </c>
      <c r="F76" s="73"/>
      <c r="G76" s="73"/>
      <c r="H76" s="73"/>
      <c r="I76" s="73"/>
      <c r="J76" s="73"/>
      <c r="K76" s="73"/>
      <c r="L76" s="73"/>
      <c r="M76" s="73"/>
      <c r="N76" s="73"/>
      <c r="O76" s="73"/>
      <c r="P76" s="73"/>
      <c r="Q76" s="73"/>
      <c r="R76" s="73"/>
      <c r="S76" t="s">
        <v>238</v>
      </c>
      <c r="T76" s="292">
        <f>SUM(T52,T56,T60,T64,T68,T72)</f>
        <v>0</v>
      </c>
      <c r="U76" s="292">
        <f t="shared" ref="U76:X76" si="21">SUM(U52,U56,U60,U64,U68,U72)</f>
        <v>0</v>
      </c>
      <c r="V76" s="292">
        <f t="shared" si="21"/>
        <v>0</v>
      </c>
      <c r="W76" s="292">
        <f t="shared" si="21"/>
        <v>0</v>
      </c>
      <c r="X76" s="292">
        <f t="shared" si="21"/>
        <v>0</v>
      </c>
    </row>
    <row r="77" spans="1:24">
      <c r="D77" s="480"/>
      <c r="E77" s="73" t="s">
        <v>718</v>
      </c>
      <c r="F77" s="73"/>
      <c r="G77" s="73"/>
      <c r="H77" s="73"/>
      <c r="I77" s="73"/>
      <c r="J77" s="73"/>
      <c r="K77" s="73"/>
      <c r="L77" s="73"/>
      <c r="M77" s="73"/>
      <c r="N77" s="73"/>
      <c r="O77" s="73"/>
      <c r="P77" s="73"/>
      <c r="Q77" s="73"/>
      <c r="R77" s="73"/>
      <c r="S77" s="73" t="s">
        <v>238</v>
      </c>
      <c r="T77" s="336">
        <f>SUM(T75:T76)</f>
        <v>0</v>
      </c>
      <c r="U77" s="336">
        <f t="shared" ref="U77:X77" si="22">SUM(U75:U76)</f>
        <v>0</v>
      </c>
      <c r="V77" s="336">
        <f t="shared" si="22"/>
        <v>0</v>
      </c>
      <c r="W77" s="336">
        <f t="shared" si="22"/>
        <v>0</v>
      </c>
      <c r="X77" s="336">
        <f t="shared" si="22"/>
        <v>0</v>
      </c>
    </row>
    <row r="78" spans="1:24"/>
    <row r="79" spans="1:24" ht="14">
      <c r="A79" s="59"/>
      <c r="B79" s="49" t="s">
        <v>722</v>
      </c>
      <c r="C79" s="49"/>
      <c r="D79" s="49"/>
      <c r="E79" s="49"/>
      <c r="F79" s="56"/>
      <c r="G79" s="56"/>
      <c r="H79" s="56"/>
      <c r="I79" s="56"/>
      <c r="J79" s="56"/>
      <c r="K79" s="56"/>
      <c r="L79" s="56"/>
      <c r="M79" s="56"/>
      <c r="N79" s="56"/>
      <c r="O79" s="56"/>
      <c r="P79" s="56"/>
      <c r="Q79" s="56"/>
      <c r="R79" s="56"/>
      <c r="S79" s="56"/>
      <c r="T79" s="56"/>
      <c r="U79" s="56"/>
      <c r="V79" s="56"/>
      <c r="W79" s="56"/>
      <c r="X79" s="56"/>
    </row>
    <row r="80" spans="1:24"/>
    <row r="81" spans="4:24">
      <c r="D81" s="479" t="s">
        <v>708</v>
      </c>
      <c r="E81" t="s">
        <v>716</v>
      </c>
      <c r="S81" t="s">
        <v>238</v>
      </c>
      <c r="T81" s="303"/>
      <c r="U81" s="303"/>
      <c r="V81" s="303"/>
      <c r="W81" s="303"/>
      <c r="X81" s="303"/>
    </row>
    <row r="82" spans="4:24">
      <c r="D82" s="479"/>
      <c r="E82" t="s">
        <v>717</v>
      </c>
      <c r="S82" t="s">
        <v>238</v>
      </c>
      <c r="T82" s="303"/>
      <c r="U82" s="303"/>
      <c r="V82" s="303"/>
      <c r="W82" s="303"/>
      <c r="X82" s="303"/>
    </row>
    <row r="83" spans="4:24">
      <c r="D83" s="479"/>
      <c r="E83" s="73" t="s">
        <v>718</v>
      </c>
      <c r="S83" s="73" t="s">
        <v>238</v>
      </c>
      <c r="T83" s="336">
        <f>SUM(T81:T82)</f>
        <v>0</v>
      </c>
      <c r="U83" s="336">
        <f t="shared" ref="U83" si="23">SUM(U81:U82)</f>
        <v>0</v>
      </c>
      <c r="V83" s="336">
        <f t="shared" ref="V83" si="24">SUM(V81:V82)</f>
        <v>0</v>
      </c>
      <c r="W83" s="336">
        <f t="shared" ref="W83" si="25">SUM(W81:W82)</f>
        <v>0</v>
      </c>
      <c r="X83" s="336">
        <f t="shared" ref="X83" si="26">SUM(X81:X82)</f>
        <v>0</v>
      </c>
    </row>
    <row r="84" spans="4:24"/>
    <row r="85" spans="4:24">
      <c r="D85" s="479" t="s">
        <v>709</v>
      </c>
      <c r="E85" t="s">
        <v>716</v>
      </c>
      <c r="F85" s="73"/>
      <c r="G85" s="73"/>
      <c r="H85" s="73"/>
      <c r="I85" s="73"/>
      <c r="J85" s="73"/>
      <c r="K85" s="73"/>
      <c r="L85" s="73"/>
      <c r="M85" s="73"/>
      <c r="N85" s="73"/>
      <c r="O85" s="73"/>
      <c r="P85" s="73"/>
      <c r="Q85" s="73"/>
      <c r="R85" s="73"/>
      <c r="S85" t="s">
        <v>238</v>
      </c>
      <c r="T85" s="303"/>
      <c r="U85" s="303"/>
      <c r="V85" s="303"/>
      <c r="W85" s="303"/>
      <c r="X85" s="303"/>
    </row>
    <row r="86" spans="4:24">
      <c r="D86" s="479"/>
      <c r="E86" t="s">
        <v>717</v>
      </c>
      <c r="F86" s="73"/>
      <c r="G86" s="73"/>
      <c r="H86" s="73"/>
      <c r="I86" s="73"/>
      <c r="J86" s="73"/>
      <c r="K86" s="73"/>
      <c r="L86" s="73"/>
      <c r="M86" s="73"/>
      <c r="N86" s="73"/>
      <c r="O86" s="73"/>
      <c r="P86" s="73"/>
      <c r="Q86" s="73"/>
      <c r="R86" s="73"/>
      <c r="S86" t="s">
        <v>238</v>
      </c>
      <c r="T86" s="303"/>
      <c r="U86" s="303"/>
      <c r="V86" s="303"/>
      <c r="W86" s="303"/>
      <c r="X86" s="303"/>
    </row>
    <row r="87" spans="4:24">
      <c r="D87" s="479"/>
      <c r="E87" s="73" t="s">
        <v>718</v>
      </c>
      <c r="F87" s="73"/>
      <c r="G87" s="73"/>
      <c r="H87" s="73"/>
      <c r="I87" s="73"/>
      <c r="J87" s="73"/>
      <c r="K87" s="73"/>
      <c r="L87" s="73"/>
      <c r="M87" s="73"/>
      <c r="N87" s="73"/>
      <c r="O87" s="73"/>
      <c r="P87" s="73"/>
      <c r="Q87" s="73"/>
      <c r="R87" s="73"/>
      <c r="S87" s="73" t="s">
        <v>238</v>
      </c>
      <c r="T87" s="336">
        <f>SUM(T85:T86)</f>
        <v>0</v>
      </c>
      <c r="U87" s="336">
        <f t="shared" ref="U87" si="27">SUM(U85:U86)</f>
        <v>0</v>
      </c>
      <c r="V87" s="336">
        <f t="shared" ref="V87" si="28">SUM(V85:V86)</f>
        <v>0</v>
      </c>
      <c r="W87" s="336">
        <f t="shared" ref="W87" si="29">SUM(W85:W86)</f>
        <v>0</v>
      </c>
      <c r="X87" s="336">
        <f t="shared" ref="X87" si="30">SUM(X85:X86)</f>
        <v>0</v>
      </c>
    </row>
    <row r="88" spans="4:24">
      <c r="E88" s="73"/>
      <c r="F88" s="73"/>
      <c r="G88" s="73"/>
      <c r="H88" s="73"/>
      <c r="I88" s="73"/>
      <c r="J88" s="73"/>
      <c r="K88" s="73"/>
      <c r="L88" s="73"/>
      <c r="M88" s="73"/>
      <c r="N88" s="73"/>
      <c r="O88" s="73"/>
      <c r="P88" s="73"/>
      <c r="Q88" s="73"/>
      <c r="R88" s="73"/>
    </row>
    <row r="89" spans="4:24">
      <c r="D89" s="479" t="s">
        <v>710</v>
      </c>
      <c r="E89" t="s">
        <v>716</v>
      </c>
      <c r="F89" s="73"/>
      <c r="G89" s="73"/>
      <c r="H89" s="73"/>
      <c r="I89" s="73"/>
      <c r="J89" s="73"/>
      <c r="K89" s="73"/>
      <c r="L89" s="73"/>
      <c r="M89" s="73"/>
      <c r="N89" s="73"/>
      <c r="O89" s="73"/>
      <c r="P89" s="73"/>
      <c r="Q89" s="73"/>
      <c r="R89" s="73"/>
      <c r="S89" t="s">
        <v>238</v>
      </c>
      <c r="T89" s="303"/>
      <c r="U89" s="303"/>
      <c r="V89" s="303"/>
      <c r="W89" s="303"/>
      <c r="X89" s="303"/>
    </row>
    <row r="90" spans="4:24">
      <c r="D90" s="479"/>
      <c r="E90" t="s">
        <v>717</v>
      </c>
      <c r="F90" s="73"/>
      <c r="G90" s="73"/>
      <c r="H90" s="73"/>
      <c r="I90" s="73"/>
      <c r="J90" s="73"/>
      <c r="K90" s="73"/>
      <c r="L90" s="73"/>
      <c r="M90" s="73"/>
      <c r="N90" s="73"/>
      <c r="O90" s="73"/>
      <c r="P90" s="73"/>
      <c r="Q90" s="73"/>
      <c r="R90" s="73"/>
      <c r="S90" t="s">
        <v>238</v>
      </c>
      <c r="T90" s="303"/>
      <c r="U90" s="303"/>
      <c r="V90" s="303"/>
      <c r="W90" s="303"/>
      <c r="X90" s="303"/>
    </row>
    <row r="91" spans="4:24">
      <c r="D91" s="479"/>
      <c r="E91" s="73" t="s">
        <v>718</v>
      </c>
      <c r="F91" s="73"/>
      <c r="G91" s="73"/>
      <c r="H91" s="73"/>
      <c r="I91" s="73"/>
      <c r="J91" s="73"/>
      <c r="K91" s="73"/>
      <c r="L91" s="73"/>
      <c r="M91" s="73"/>
      <c r="N91" s="73"/>
      <c r="O91" s="73"/>
      <c r="P91" s="73"/>
      <c r="Q91" s="73"/>
      <c r="R91" s="73"/>
      <c r="S91" s="73" t="s">
        <v>238</v>
      </c>
      <c r="T91" s="336">
        <f>SUM(T89:T90)</f>
        <v>0</v>
      </c>
      <c r="U91" s="336">
        <f t="shared" ref="U91" si="31">SUM(U89:U90)</f>
        <v>0</v>
      </c>
      <c r="V91" s="336">
        <f t="shared" ref="V91" si="32">SUM(V89:V90)</f>
        <v>0</v>
      </c>
      <c r="W91" s="336">
        <f t="shared" ref="W91" si="33">SUM(W89:W90)</f>
        <v>0</v>
      </c>
      <c r="X91" s="336">
        <f t="shared" ref="X91" si="34">SUM(X89:X90)</f>
        <v>0</v>
      </c>
    </row>
    <row r="92" spans="4:24">
      <c r="D92" s="126"/>
      <c r="E92" s="73"/>
      <c r="F92" s="73"/>
      <c r="G92" s="73"/>
      <c r="H92" s="73"/>
      <c r="I92" s="73"/>
      <c r="J92" s="73"/>
      <c r="K92" s="73"/>
      <c r="L92" s="73"/>
      <c r="M92" s="73"/>
      <c r="N92" s="73"/>
      <c r="O92" s="73"/>
      <c r="P92" s="73"/>
      <c r="Q92" s="73"/>
      <c r="R92" s="73"/>
      <c r="S92" s="73"/>
    </row>
    <row r="93" spans="4:24">
      <c r="D93" s="479" t="s">
        <v>711</v>
      </c>
      <c r="E93" t="s">
        <v>716</v>
      </c>
      <c r="F93" s="73"/>
      <c r="G93" s="73"/>
      <c r="H93" s="73"/>
      <c r="I93" s="73"/>
      <c r="J93" s="73"/>
      <c r="K93" s="73"/>
      <c r="L93" s="73"/>
      <c r="M93" s="73"/>
      <c r="N93" s="73"/>
      <c r="O93" s="73"/>
      <c r="P93" s="73"/>
      <c r="Q93" s="73"/>
      <c r="R93" s="73"/>
      <c r="S93" t="s">
        <v>238</v>
      </c>
      <c r="T93" s="303"/>
      <c r="U93" s="303"/>
      <c r="V93" s="303"/>
      <c r="W93" s="303"/>
      <c r="X93" s="303"/>
    </row>
    <row r="94" spans="4:24">
      <c r="D94" s="479"/>
      <c r="E94" t="s">
        <v>717</v>
      </c>
      <c r="F94" s="73"/>
      <c r="G94" s="73"/>
      <c r="H94" s="73"/>
      <c r="I94" s="73"/>
      <c r="J94" s="73"/>
      <c r="K94" s="73"/>
      <c r="L94" s="73"/>
      <c r="M94" s="73"/>
      <c r="N94" s="73"/>
      <c r="O94" s="73"/>
      <c r="P94" s="73"/>
      <c r="Q94" s="73"/>
      <c r="R94" s="73"/>
      <c r="S94" t="s">
        <v>238</v>
      </c>
      <c r="T94" s="303"/>
      <c r="U94" s="303"/>
      <c r="V94" s="303"/>
      <c r="W94" s="303"/>
      <c r="X94" s="303"/>
    </row>
    <row r="95" spans="4:24">
      <c r="D95" s="479"/>
      <c r="E95" s="73" t="s">
        <v>718</v>
      </c>
      <c r="F95" s="73"/>
      <c r="G95" s="73"/>
      <c r="H95" s="73"/>
      <c r="I95" s="73"/>
      <c r="J95" s="73"/>
      <c r="K95" s="73"/>
      <c r="L95" s="73"/>
      <c r="M95" s="73"/>
      <c r="N95" s="73"/>
      <c r="O95" s="73"/>
      <c r="P95" s="73"/>
      <c r="Q95" s="73"/>
      <c r="R95" s="73"/>
      <c r="S95" s="73" t="s">
        <v>238</v>
      </c>
      <c r="T95" s="336">
        <f>SUM(T93:T94)</f>
        <v>0</v>
      </c>
      <c r="U95" s="336">
        <f t="shared" ref="U95:X95" si="35">SUM(U93:U94)</f>
        <v>0</v>
      </c>
      <c r="V95" s="336">
        <f t="shared" si="35"/>
        <v>0</v>
      </c>
      <c r="W95" s="336">
        <f t="shared" si="35"/>
        <v>0</v>
      </c>
      <c r="X95" s="336">
        <f t="shared" si="35"/>
        <v>0</v>
      </c>
    </row>
    <row r="96" spans="4:24">
      <c r="D96" s="73"/>
      <c r="E96" s="73"/>
      <c r="F96" s="73"/>
      <c r="G96" s="73"/>
      <c r="H96" s="73"/>
      <c r="I96" s="73"/>
      <c r="J96" s="73"/>
      <c r="K96" s="73"/>
      <c r="L96" s="73"/>
      <c r="M96" s="73"/>
      <c r="N96" s="73"/>
      <c r="O96" s="73"/>
      <c r="P96" s="73"/>
      <c r="Q96" s="73"/>
      <c r="R96" s="73"/>
      <c r="S96" s="73"/>
    </row>
    <row r="97" spans="1:25">
      <c r="D97" s="480" t="s">
        <v>723</v>
      </c>
      <c r="E97" t="s">
        <v>716</v>
      </c>
      <c r="F97" s="73"/>
      <c r="G97" s="73"/>
      <c r="H97" s="73"/>
      <c r="I97" s="73"/>
      <c r="J97" s="73"/>
      <c r="K97" s="73"/>
      <c r="L97" s="73"/>
      <c r="M97" s="73"/>
      <c r="N97" s="73"/>
      <c r="O97" s="73"/>
      <c r="P97" s="73"/>
      <c r="Q97" s="73"/>
      <c r="R97" s="73"/>
      <c r="S97" t="s">
        <v>238</v>
      </c>
      <c r="T97" s="292">
        <f>SUM(T81,T85,T89,T93)</f>
        <v>0</v>
      </c>
      <c r="U97" s="292">
        <f t="shared" ref="U97:X97" si="36">SUM(U81,U85,U89,U93)</f>
        <v>0</v>
      </c>
      <c r="V97" s="292">
        <f t="shared" si="36"/>
        <v>0</v>
      </c>
      <c r="W97" s="292">
        <f t="shared" si="36"/>
        <v>0</v>
      </c>
      <c r="X97" s="292">
        <f t="shared" si="36"/>
        <v>0</v>
      </c>
    </row>
    <row r="98" spans="1:25">
      <c r="D98" s="480"/>
      <c r="E98" t="s">
        <v>717</v>
      </c>
      <c r="F98" s="73"/>
      <c r="G98" s="73"/>
      <c r="H98" s="73"/>
      <c r="I98" s="73"/>
      <c r="J98" s="73"/>
      <c r="K98" s="73"/>
      <c r="L98" s="73"/>
      <c r="M98" s="73"/>
      <c r="N98" s="73"/>
      <c r="O98" s="73"/>
      <c r="P98" s="73"/>
      <c r="Q98" s="73"/>
      <c r="R98" s="73"/>
      <c r="S98" t="s">
        <v>238</v>
      </c>
      <c r="T98" s="292">
        <f>SUM(T82,T86,T90,T94)</f>
        <v>0</v>
      </c>
      <c r="U98" s="292">
        <f t="shared" ref="U98:X98" si="37">SUM(U82,U86,U90,U94)</f>
        <v>0</v>
      </c>
      <c r="V98" s="292">
        <f t="shared" si="37"/>
        <v>0</v>
      </c>
      <c r="W98" s="292">
        <f t="shared" si="37"/>
        <v>0</v>
      </c>
      <c r="X98" s="292">
        <f t="shared" si="37"/>
        <v>0</v>
      </c>
    </row>
    <row r="99" spans="1:25">
      <c r="D99" s="480"/>
      <c r="E99" s="73" t="s">
        <v>718</v>
      </c>
      <c r="F99" s="73"/>
      <c r="G99" s="73"/>
      <c r="H99" s="73"/>
      <c r="I99" s="73"/>
      <c r="J99" s="73"/>
      <c r="K99" s="73"/>
      <c r="L99" s="73"/>
      <c r="M99" s="73"/>
      <c r="N99" s="73"/>
      <c r="O99" s="73"/>
      <c r="P99" s="73"/>
      <c r="Q99" s="73"/>
      <c r="R99" s="73"/>
      <c r="S99" s="73" t="s">
        <v>238</v>
      </c>
      <c r="T99" s="336">
        <f>SUM(T97:T98)</f>
        <v>0</v>
      </c>
      <c r="U99" s="336">
        <f t="shared" ref="U99" si="38">SUM(U97:U98)</f>
        <v>0</v>
      </c>
      <c r="V99" s="336">
        <f t="shared" ref="V99" si="39">SUM(V97:V98)</f>
        <v>0</v>
      </c>
      <c r="W99" s="336">
        <f t="shared" ref="W99" si="40">SUM(W97:W98)</f>
        <v>0</v>
      </c>
      <c r="X99" s="336">
        <f t="shared" ref="X99" si="41">SUM(X97:X98)</f>
        <v>0</v>
      </c>
    </row>
    <row r="100" spans="1:25"/>
    <row r="101" spans="1:25" s="28" customFormat="1" ht="18">
      <c r="B101" s="29" t="s">
        <v>724</v>
      </c>
      <c r="Y101"/>
    </row>
    <row r="102" spans="1:25"/>
    <row r="103" spans="1:25" ht="14">
      <c r="A103" s="59"/>
      <c r="B103" s="49" t="s">
        <v>253</v>
      </c>
      <c r="C103" s="49"/>
      <c r="D103" s="49"/>
      <c r="E103" s="49"/>
      <c r="F103" s="56"/>
      <c r="G103" s="56"/>
      <c r="H103" s="56"/>
      <c r="I103" s="56"/>
      <c r="J103" s="56"/>
      <c r="K103" s="56"/>
      <c r="L103" s="56"/>
      <c r="M103" s="56"/>
      <c r="N103" s="56"/>
      <c r="O103" s="56"/>
      <c r="P103" s="56"/>
      <c r="Q103" s="56"/>
      <c r="R103" s="56"/>
      <c r="S103" s="56"/>
      <c r="T103" s="56"/>
      <c r="U103" s="56"/>
      <c r="V103" s="56"/>
      <c r="W103" s="56"/>
      <c r="X103" s="56"/>
    </row>
    <row r="104" spans="1:25"/>
    <row r="105" spans="1:25">
      <c r="E105" s="73" t="s">
        <v>725</v>
      </c>
      <c r="F105" s="73"/>
      <c r="G105" s="73"/>
      <c r="H105" s="73"/>
      <c r="I105" s="73"/>
      <c r="J105" s="73"/>
      <c r="K105" s="73"/>
      <c r="L105" s="73"/>
      <c r="M105" s="73"/>
      <c r="N105" s="73"/>
      <c r="O105" s="73"/>
      <c r="P105" s="73"/>
      <c r="Q105" s="73"/>
      <c r="R105" s="73"/>
      <c r="S105" s="73" t="s">
        <v>726</v>
      </c>
      <c r="T105" s="373">
        <f>IFERROR(AVERAGE(T116,T130,T153,T170),0)</f>
        <v>0</v>
      </c>
      <c r="U105" s="373">
        <f t="shared" ref="U105:X105" si="42">IFERROR(AVERAGE(U116,U130,U153,U170),0)</f>
        <v>0</v>
      </c>
      <c r="V105" s="373">
        <f t="shared" si="42"/>
        <v>0</v>
      </c>
      <c r="W105" s="373">
        <f t="shared" si="42"/>
        <v>0</v>
      </c>
      <c r="X105" s="373">
        <f t="shared" si="42"/>
        <v>0</v>
      </c>
    </row>
    <row r="106" spans="1:25">
      <c r="E106" s="73" t="s">
        <v>727</v>
      </c>
      <c r="F106" s="73"/>
      <c r="G106" s="73"/>
      <c r="H106" s="73"/>
      <c r="I106" s="73"/>
      <c r="J106" s="73"/>
      <c r="K106" s="73"/>
      <c r="L106" s="73"/>
      <c r="M106" s="73"/>
      <c r="N106" s="73"/>
      <c r="O106" s="73"/>
      <c r="P106" s="73"/>
      <c r="Q106" s="73"/>
      <c r="R106" s="73"/>
      <c r="S106" s="73" t="s">
        <v>728</v>
      </c>
      <c r="T106" s="373">
        <f>IFERROR(AVERAGE(T117,T131,T154,T171),0)</f>
        <v>0</v>
      </c>
      <c r="U106" s="373">
        <f>IFERROR(AVERAGE(U117,U131,U154,U171),0)</f>
        <v>0</v>
      </c>
      <c r="V106" s="373">
        <f>IFERROR(AVERAGE(V117,V131,V154,V171),0)</f>
        <v>0</v>
      </c>
      <c r="W106" s="373">
        <f>IFERROR(AVERAGE(W117,W131,W154,W171),0)</f>
        <v>0</v>
      </c>
      <c r="X106" s="373">
        <f>IFERROR(AVERAGE(X117,X131,X154,X171),0)</f>
        <v>0</v>
      </c>
    </row>
    <row r="107" spans="1:25"/>
    <row r="108" spans="1:25" ht="14">
      <c r="A108" s="59"/>
      <c r="B108" s="49" t="s">
        <v>591</v>
      </c>
      <c r="C108" s="49"/>
      <c r="D108" s="49"/>
      <c r="E108" s="49"/>
      <c r="F108" s="56"/>
      <c r="G108" s="56"/>
      <c r="H108" s="56"/>
      <c r="I108" s="56"/>
      <c r="J108" s="56"/>
      <c r="K108" s="56"/>
      <c r="L108" s="56"/>
      <c r="M108" s="56"/>
      <c r="N108" s="56"/>
      <c r="O108" s="56"/>
      <c r="P108" s="56"/>
      <c r="Q108" s="56"/>
      <c r="R108" s="56"/>
      <c r="S108" s="56"/>
      <c r="T108" s="56"/>
      <c r="U108" s="56"/>
      <c r="V108" s="56"/>
      <c r="W108" s="56"/>
      <c r="X108" s="56"/>
    </row>
    <row r="109" spans="1:25"/>
    <row r="110" spans="1:25">
      <c r="D110" s="479" t="s">
        <v>694</v>
      </c>
      <c r="E110" t="s">
        <v>725</v>
      </c>
      <c r="S110" t="s">
        <v>726</v>
      </c>
      <c r="T110" s="303"/>
      <c r="U110" s="303"/>
      <c r="V110" s="303"/>
      <c r="W110" s="303"/>
      <c r="X110" s="303"/>
    </row>
    <row r="111" spans="1:25">
      <c r="D111" s="479"/>
      <c r="E111" t="s">
        <v>727</v>
      </c>
      <c r="S111" t="s">
        <v>728</v>
      </c>
      <c r="T111" s="303"/>
      <c r="U111" s="303"/>
      <c r="V111" s="303"/>
      <c r="W111" s="303"/>
      <c r="X111" s="303"/>
    </row>
    <row r="112" spans="1:25"/>
    <row r="113" spans="1:24">
      <c r="D113" s="479" t="s">
        <v>695</v>
      </c>
      <c r="E113" t="s">
        <v>725</v>
      </c>
      <c r="S113" t="s">
        <v>726</v>
      </c>
      <c r="T113" s="303"/>
      <c r="U113" s="303"/>
      <c r="V113" s="303"/>
      <c r="W113" s="303"/>
      <c r="X113" s="303"/>
    </row>
    <row r="114" spans="1:24">
      <c r="D114" s="479"/>
      <c r="E114" t="s">
        <v>727</v>
      </c>
      <c r="S114" t="s">
        <v>728</v>
      </c>
      <c r="T114" s="303"/>
      <c r="U114" s="303"/>
      <c r="V114" s="303"/>
      <c r="W114" s="303"/>
      <c r="X114" s="303"/>
    </row>
    <row r="115" spans="1:24"/>
    <row r="116" spans="1:24">
      <c r="D116" s="480" t="s">
        <v>719</v>
      </c>
      <c r="E116" t="s">
        <v>725</v>
      </c>
      <c r="S116" t="s">
        <v>726</v>
      </c>
      <c r="T116" s="292">
        <f>IFERROR(AVERAGE(T110,T113),0)</f>
        <v>0</v>
      </c>
      <c r="U116" s="292">
        <f t="shared" ref="U116:X116" si="43">IFERROR(AVERAGE(U110,U113),0)</f>
        <v>0</v>
      </c>
      <c r="V116" s="292">
        <f t="shared" si="43"/>
        <v>0</v>
      </c>
      <c r="W116" s="292">
        <f t="shared" si="43"/>
        <v>0</v>
      </c>
      <c r="X116" s="292">
        <f t="shared" si="43"/>
        <v>0</v>
      </c>
    </row>
    <row r="117" spans="1:24">
      <c r="D117" s="480"/>
      <c r="E117" t="s">
        <v>727</v>
      </c>
      <c r="S117" t="s">
        <v>728</v>
      </c>
      <c r="T117" s="292">
        <f>IFERROR(AVERAGE(T111,T114),0)</f>
        <v>0</v>
      </c>
      <c r="U117" s="292">
        <f t="shared" ref="U117:X117" si="44">IFERROR(AVERAGE(U111,U114),0)</f>
        <v>0</v>
      </c>
      <c r="V117" s="292">
        <f t="shared" si="44"/>
        <v>0</v>
      </c>
      <c r="W117" s="292">
        <f t="shared" si="44"/>
        <v>0</v>
      </c>
      <c r="X117" s="292">
        <f t="shared" si="44"/>
        <v>0</v>
      </c>
    </row>
    <row r="118" spans="1:24"/>
    <row r="119" spans="1:24" ht="14">
      <c r="A119" s="59"/>
      <c r="B119" s="49" t="s">
        <v>592</v>
      </c>
      <c r="C119" s="49"/>
      <c r="D119" s="49"/>
      <c r="E119" s="49"/>
      <c r="F119" s="56"/>
      <c r="G119" s="56"/>
      <c r="H119" s="56"/>
      <c r="I119" s="56"/>
      <c r="J119" s="56"/>
      <c r="K119" s="56"/>
      <c r="L119" s="56"/>
      <c r="M119" s="56"/>
      <c r="N119" s="56"/>
      <c r="O119" s="56"/>
      <c r="P119" s="56"/>
      <c r="Q119" s="56"/>
      <c r="R119" s="56"/>
      <c r="S119" s="56"/>
      <c r="T119" s="56"/>
      <c r="U119" s="56"/>
      <c r="V119" s="56"/>
      <c r="W119" s="56"/>
      <c r="X119" s="56"/>
    </row>
    <row r="120" spans="1:24"/>
    <row r="121" spans="1:24">
      <c r="D121" s="479" t="s">
        <v>697</v>
      </c>
      <c r="E121" t="s">
        <v>725</v>
      </c>
      <c r="S121" t="s">
        <v>726</v>
      </c>
      <c r="T121" s="303"/>
      <c r="U121" s="303"/>
      <c r="V121" s="303"/>
      <c r="W121" s="303"/>
      <c r="X121" s="303"/>
    </row>
    <row r="122" spans="1:24">
      <c r="D122" s="479"/>
      <c r="E122" t="s">
        <v>727</v>
      </c>
      <c r="S122" t="s">
        <v>728</v>
      </c>
      <c r="T122" s="303"/>
      <c r="U122" s="303"/>
      <c r="V122" s="303"/>
      <c r="W122" s="303"/>
      <c r="X122" s="303"/>
    </row>
    <row r="123" spans="1:24">
      <c r="E123" s="73"/>
      <c r="F123" s="73"/>
      <c r="G123" s="73"/>
      <c r="H123" s="73"/>
      <c r="I123" s="73"/>
      <c r="J123" s="73"/>
      <c r="K123" s="73"/>
      <c r="L123" s="73"/>
      <c r="M123" s="73"/>
      <c r="N123" s="73"/>
      <c r="O123" s="73"/>
      <c r="P123" s="73"/>
      <c r="Q123" s="73"/>
      <c r="R123" s="73"/>
    </row>
    <row r="124" spans="1:24">
      <c r="D124" s="479" t="s">
        <v>698</v>
      </c>
      <c r="E124" t="s">
        <v>725</v>
      </c>
      <c r="F124" s="73"/>
      <c r="G124" s="73"/>
      <c r="H124" s="73"/>
      <c r="I124" s="73"/>
      <c r="J124" s="73"/>
      <c r="K124" s="73"/>
      <c r="L124" s="73"/>
      <c r="M124" s="73"/>
      <c r="N124" s="73"/>
      <c r="O124" s="73"/>
      <c r="P124" s="73"/>
      <c r="Q124" s="73"/>
      <c r="R124" s="73"/>
      <c r="S124" t="s">
        <v>726</v>
      </c>
      <c r="T124" s="303"/>
      <c r="U124" s="303"/>
      <c r="V124" s="303"/>
      <c r="W124" s="303"/>
      <c r="X124" s="303"/>
    </row>
    <row r="125" spans="1:24">
      <c r="D125" s="479"/>
      <c r="E125" t="s">
        <v>727</v>
      </c>
      <c r="F125" s="73"/>
      <c r="G125" s="73"/>
      <c r="H125" s="73"/>
      <c r="I125" s="73"/>
      <c r="J125" s="73"/>
      <c r="K125" s="73"/>
      <c r="L125" s="73"/>
      <c r="M125" s="73"/>
      <c r="N125" s="73"/>
      <c r="O125" s="73"/>
      <c r="P125" s="73"/>
      <c r="Q125" s="73"/>
      <c r="R125" s="73"/>
      <c r="S125" t="s">
        <v>728</v>
      </c>
      <c r="T125" s="303"/>
      <c r="U125" s="303"/>
      <c r="V125" s="303"/>
      <c r="W125" s="303"/>
      <c r="X125" s="303"/>
    </row>
    <row r="126" spans="1:24">
      <c r="D126" s="73"/>
      <c r="E126" s="73"/>
      <c r="F126" s="73"/>
      <c r="G126" s="73"/>
      <c r="H126" s="73"/>
      <c r="I126" s="73"/>
      <c r="J126" s="73"/>
      <c r="K126" s="73"/>
      <c r="L126" s="73"/>
      <c r="M126" s="73"/>
      <c r="N126" s="73"/>
      <c r="O126" s="73"/>
      <c r="P126" s="73"/>
      <c r="Q126" s="73"/>
      <c r="R126" s="73"/>
      <c r="S126" s="73"/>
    </row>
    <row r="127" spans="1:24">
      <c r="D127" s="479" t="s">
        <v>699</v>
      </c>
      <c r="E127" t="s">
        <v>725</v>
      </c>
      <c r="F127" s="73"/>
      <c r="G127" s="73"/>
      <c r="H127" s="73"/>
      <c r="I127" s="73"/>
      <c r="J127" s="73"/>
      <c r="K127" s="73"/>
      <c r="L127" s="73"/>
      <c r="M127" s="73"/>
      <c r="N127" s="73"/>
      <c r="O127" s="73"/>
      <c r="P127" s="73"/>
      <c r="Q127" s="73"/>
      <c r="R127" s="73"/>
      <c r="S127" t="s">
        <v>726</v>
      </c>
      <c r="T127" s="303"/>
      <c r="U127" s="303"/>
      <c r="V127" s="303"/>
      <c r="W127" s="303"/>
      <c r="X127" s="303"/>
    </row>
    <row r="128" spans="1:24">
      <c r="D128" s="479"/>
      <c r="E128" t="s">
        <v>727</v>
      </c>
      <c r="F128" s="73"/>
      <c r="G128" s="73"/>
      <c r="H128" s="73"/>
      <c r="I128" s="73"/>
      <c r="J128" s="73"/>
      <c r="K128" s="73"/>
      <c r="L128" s="73"/>
      <c r="M128" s="73"/>
      <c r="N128" s="73"/>
      <c r="O128" s="73"/>
      <c r="P128" s="73"/>
      <c r="Q128" s="73"/>
      <c r="R128" s="73"/>
      <c r="S128" t="s">
        <v>728</v>
      </c>
      <c r="T128" s="303"/>
      <c r="U128" s="303"/>
      <c r="V128" s="303"/>
      <c r="W128" s="303"/>
      <c r="X128" s="303"/>
    </row>
    <row r="129" spans="1:24">
      <c r="F129" s="73"/>
      <c r="G129" s="73"/>
      <c r="H129" s="73"/>
      <c r="I129" s="73"/>
      <c r="J129" s="73"/>
      <c r="K129" s="73"/>
      <c r="L129" s="73"/>
      <c r="M129" s="73"/>
      <c r="N129" s="73"/>
      <c r="O129" s="73"/>
      <c r="P129" s="73"/>
      <c r="Q129" s="73"/>
      <c r="R129" s="73"/>
    </row>
    <row r="130" spans="1:24">
      <c r="D130" s="480" t="s">
        <v>720</v>
      </c>
      <c r="E130" t="s">
        <v>725</v>
      </c>
      <c r="F130" s="73"/>
      <c r="G130" s="73"/>
      <c r="H130" s="73"/>
      <c r="I130" s="73"/>
      <c r="J130" s="73"/>
      <c r="K130" s="73"/>
      <c r="L130" s="73"/>
      <c r="M130" s="73"/>
      <c r="N130" s="73"/>
      <c r="O130" s="73"/>
      <c r="P130" s="73"/>
      <c r="Q130" s="73"/>
      <c r="R130" s="73"/>
      <c r="S130" t="s">
        <v>726</v>
      </c>
      <c r="T130" s="292">
        <f>IFERROR(AVERAGE(T124,T127,T121),0)</f>
        <v>0</v>
      </c>
      <c r="U130" s="292">
        <f t="shared" ref="U130:X130" si="45">IFERROR(AVERAGE(U124,U127,U121),0)</f>
        <v>0</v>
      </c>
      <c r="V130" s="292">
        <f t="shared" si="45"/>
        <v>0</v>
      </c>
      <c r="W130" s="292">
        <f t="shared" si="45"/>
        <v>0</v>
      </c>
      <c r="X130" s="292">
        <f t="shared" si="45"/>
        <v>0</v>
      </c>
    </row>
    <row r="131" spans="1:24">
      <c r="D131" s="480"/>
      <c r="E131" t="s">
        <v>727</v>
      </c>
      <c r="F131" s="73"/>
      <c r="G131" s="73"/>
      <c r="H131" s="73"/>
      <c r="I131" s="73"/>
      <c r="J131" s="73"/>
      <c r="K131" s="73"/>
      <c r="L131" s="73"/>
      <c r="M131" s="73"/>
      <c r="N131" s="73"/>
      <c r="O131" s="73"/>
      <c r="P131" s="73"/>
      <c r="Q131" s="73"/>
      <c r="R131" s="73"/>
      <c r="S131" t="s">
        <v>728</v>
      </c>
      <c r="T131" s="292">
        <f>IFERROR(AVERAGE(T125,T128,T122),0)</f>
        <v>0</v>
      </c>
      <c r="U131" s="292">
        <f t="shared" ref="U131:X131" si="46">IFERROR(AVERAGE(U125,U128,U122),0)</f>
        <v>0</v>
      </c>
      <c r="V131" s="292">
        <f t="shared" si="46"/>
        <v>0</v>
      </c>
      <c r="W131" s="292">
        <f t="shared" si="46"/>
        <v>0</v>
      </c>
      <c r="X131" s="292">
        <f t="shared" si="46"/>
        <v>0</v>
      </c>
    </row>
    <row r="132" spans="1:24"/>
    <row r="133" spans="1:24" ht="14">
      <c r="A133" s="59"/>
      <c r="B133" s="49" t="s">
        <v>593</v>
      </c>
      <c r="C133" s="49"/>
      <c r="D133" s="49"/>
      <c r="E133" s="49"/>
      <c r="F133" s="56"/>
      <c r="G133" s="56"/>
      <c r="H133" s="56"/>
      <c r="I133" s="56"/>
      <c r="J133" s="56"/>
      <c r="K133" s="56"/>
      <c r="L133" s="56"/>
      <c r="M133" s="56"/>
      <c r="N133" s="56"/>
      <c r="O133" s="56"/>
      <c r="P133" s="56"/>
      <c r="Q133" s="56"/>
      <c r="R133" s="56"/>
      <c r="S133" s="56"/>
      <c r="T133" s="56"/>
      <c r="U133" s="56"/>
      <c r="V133" s="56"/>
      <c r="W133" s="56"/>
      <c r="X133" s="56"/>
    </row>
    <row r="134" spans="1:24"/>
    <row r="135" spans="1:24">
      <c r="D135" s="479" t="s">
        <v>701</v>
      </c>
      <c r="E135" t="s">
        <v>725</v>
      </c>
      <c r="S135" t="s">
        <v>726</v>
      </c>
      <c r="T135" s="303"/>
      <c r="U135" s="303"/>
      <c r="V135" s="303"/>
      <c r="W135" s="303"/>
      <c r="X135" s="303"/>
    </row>
    <row r="136" spans="1:24">
      <c r="D136" s="479"/>
      <c r="E136" t="s">
        <v>727</v>
      </c>
      <c r="S136" t="s">
        <v>728</v>
      </c>
      <c r="T136" s="303"/>
      <c r="U136" s="303"/>
      <c r="V136" s="303"/>
      <c r="W136" s="303"/>
      <c r="X136" s="303"/>
    </row>
    <row r="137" spans="1:24"/>
    <row r="138" spans="1:24">
      <c r="D138" s="479" t="s">
        <v>702</v>
      </c>
      <c r="E138" t="s">
        <v>725</v>
      </c>
      <c r="F138" s="73"/>
      <c r="G138" s="73"/>
      <c r="H138" s="73"/>
      <c r="I138" s="73"/>
      <c r="J138" s="73"/>
      <c r="K138" s="73"/>
      <c r="L138" s="73"/>
      <c r="M138" s="73"/>
      <c r="N138" s="73"/>
      <c r="O138" s="73"/>
      <c r="P138" s="73"/>
      <c r="Q138" s="73"/>
      <c r="R138" s="73"/>
      <c r="S138" t="s">
        <v>726</v>
      </c>
      <c r="T138" s="303"/>
      <c r="U138" s="303"/>
      <c r="V138" s="303"/>
      <c r="W138" s="303"/>
      <c r="X138" s="303"/>
    </row>
    <row r="139" spans="1:24">
      <c r="D139" s="479"/>
      <c r="E139" t="s">
        <v>727</v>
      </c>
      <c r="F139" s="73"/>
      <c r="G139" s="73"/>
      <c r="H139" s="73"/>
      <c r="I139" s="73"/>
      <c r="J139" s="73"/>
      <c r="K139" s="73"/>
      <c r="L139" s="73"/>
      <c r="M139" s="73"/>
      <c r="N139" s="73"/>
      <c r="O139" s="73"/>
      <c r="P139" s="73"/>
      <c r="Q139" s="73"/>
      <c r="R139" s="73"/>
      <c r="S139" t="s">
        <v>728</v>
      </c>
      <c r="T139" s="303"/>
      <c r="U139" s="303"/>
      <c r="V139" s="303"/>
      <c r="W139" s="303"/>
      <c r="X139" s="303"/>
    </row>
    <row r="140" spans="1:24">
      <c r="E140" s="73"/>
      <c r="F140" s="73"/>
      <c r="G140" s="73"/>
      <c r="H140" s="73"/>
      <c r="I140" s="73"/>
      <c r="J140" s="73"/>
      <c r="K140" s="73"/>
      <c r="L140" s="73"/>
      <c r="M140" s="73"/>
      <c r="N140" s="73"/>
      <c r="O140" s="73"/>
      <c r="P140" s="73"/>
      <c r="Q140" s="73"/>
      <c r="R140" s="73"/>
    </row>
    <row r="141" spans="1:24">
      <c r="D141" s="479" t="s">
        <v>703</v>
      </c>
      <c r="E141" t="s">
        <v>725</v>
      </c>
      <c r="F141" s="73"/>
      <c r="G141" s="73"/>
      <c r="H141" s="73"/>
      <c r="I141" s="73"/>
      <c r="J141" s="73"/>
      <c r="K141" s="73"/>
      <c r="L141" s="73"/>
      <c r="M141" s="73"/>
      <c r="N141" s="73"/>
      <c r="O141" s="73"/>
      <c r="P141" s="73"/>
      <c r="Q141" s="73"/>
      <c r="R141" s="73"/>
      <c r="S141" t="s">
        <v>726</v>
      </c>
      <c r="T141" s="303"/>
      <c r="U141" s="303"/>
      <c r="V141" s="303"/>
      <c r="W141" s="303"/>
      <c r="X141" s="303"/>
    </row>
    <row r="142" spans="1:24">
      <c r="D142" s="479"/>
      <c r="E142" t="s">
        <v>727</v>
      </c>
      <c r="F142" s="73"/>
      <c r="G142" s="73"/>
      <c r="H142" s="73"/>
      <c r="I142" s="73"/>
      <c r="J142" s="73"/>
      <c r="K142" s="73"/>
      <c r="L142" s="73"/>
      <c r="M142" s="73"/>
      <c r="N142" s="73"/>
      <c r="O142" s="73"/>
      <c r="P142" s="73"/>
      <c r="Q142" s="73"/>
      <c r="R142" s="73"/>
      <c r="S142" t="s">
        <v>728</v>
      </c>
      <c r="T142" s="303"/>
      <c r="U142" s="303"/>
      <c r="V142" s="303"/>
      <c r="W142" s="303"/>
      <c r="X142" s="303"/>
    </row>
    <row r="143" spans="1:24">
      <c r="D143" s="73"/>
      <c r="E143" s="73"/>
      <c r="F143" s="73"/>
      <c r="G143" s="73"/>
      <c r="H143" s="73"/>
      <c r="I143" s="73"/>
      <c r="J143" s="73"/>
      <c r="K143" s="73"/>
      <c r="L143" s="73"/>
      <c r="M143" s="73"/>
      <c r="N143" s="73"/>
      <c r="O143" s="73"/>
      <c r="P143" s="73"/>
      <c r="Q143" s="73"/>
      <c r="R143" s="73"/>
      <c r="S143" s="73"/>
    </row>
    <row r="144" spans="1:24">
      <c r="D144" s="479" t="s">
        <v>704</v>
      </c>
      <c r="E144" t="s">
        <v>725</v>
      </c>
      <c r="F144" s="73"/>
      <c r="G144" s="73"/>
      <c r="H144" s="73"/>
      <c r="I144" s="73"/>
      <c r="J144" s="73"/>
      <c r="K144" s="73"/>
      <c r="L144" s="73"/>
      <c r="M144" s="73"/>
      <c r="N144" s="73"/>
      <c r="O144" s="73"/>
      <c r="P144" s="73"/>
      <c r="Q144" s="73"/>
      <c r="R144" s="73"/>
      <c r="S144" t="s">
        <v>726</v>
      </c>
      <c r="T144" s="303"/>
      <c r="U144" s="303"/>
      <c r="V144" s="303"/>
      <c r="W144" s="303"/>
      <c r="X144" s="303"/>
    </row>
    <row r="145" spans="1:24">
      <c r="D145" s="479"/>
      <c r="E145" t="s">
        <v>727</v>
      </c>
      <c r="F145" s="73"/>
      <c r="G145" s="73"/>
      <c r="H145" s="73"/>
      <c r="I145" s="73"/>
      <c r="J145" s="73"/>
      <c r="K145" s="73"/>
      <c r="L145" s="73"/>
      <c r="M145" s="73"/>
      <c r="N145" s="73"/>
      <c r="O145" s="73"/>
      <c r="P145" s="73"/>
      <c r="Q145" s="73"/>
      <c r="R145" s="73"/>
      <c r="S145" t="s">
        <v>728</v>
      </c>
      <c r="T145" s="303"/>
      <c r="U145" s="303"/>
      <c r="V145" s="303"/>
      <c r="W145" s="303"/>
      <c r="X145" s="303"/>
    </row>
    <row r="146" spans="1:24">
      <c r="D146" s="73"/>
      <c r="E146" s="73"/>
      <c r="F146" s="73"/>
      <c r="G146" s="73"/>
      <c r="H146" s="73"/>
      <c r="I146" s="73"/>
      <c r="J146" s="73"/>
      <c r="K146" s="73"/>
      <c r="L146" s="73"/>
      <c r="M146" s="73"/>
      <c r="N146" s="73"/>
      <c r="O146" s="73"/>
      <c r="P146" s="73"/>
      <c r="Q146" s="73"/>
      <c r="R146" s="73"/>
      <c r="S146" s="73"/>
    </row>
    <row r="147" spans="1:24">
      <c r="D147" s="479" t="s">
        <v>705</v>
      </c>
      <c r="E147" t="s">
        <v>725</v>
      </c>
      <c r="F147" s="73"/>
      <c r="G147" s="73"/>
      <c r="H147" s="73"/>
      <c r="I147" s="73"/>
      <c r="J147" s="73"/>
      <c r="K147" s="73"/>
      <c r="L147" s="73"/>
      <c r="M147" s="73"/>
      <c r="N147" s="73"/>
      <c r="O147" s="73"/>
      <c r="P147" s="73"/>
      <c r="Q147" s="73"/>
      <c r="R147" s="73"/>
      <c r="S147" t="s">
        <v>726</v>
      </c>
      <c r="T147" s="303"/>
      <c r="U147" s="303"/>
      <c r="V147" s="303"/>
      <c r="W147" s="303"/>
      <c r="X147" s="303"/>
    </row>
    <row r="148" spans="1:24">
      <c r="D148" s="479"/>
      <c r="E148" t="s">
        <v>727</v>
      </c>
      <c r="F148" s="73"/>
      <c r="G148" s="73"/>
      <c r="H148" s="73"/>
      <c r="I148" s="73"/>
      <c r="J148" s="73"/>
      <c r="K148" s="73"/>
      <c r="L148" s="73"/>
      <c r="M148" s="73"/>
      <c r="N148" s="73"/>
      <c r="O148" s="73"/>
      <c r="P148" s="73"/>
      <c r="Q148" s="73"/>
      <c r="R148" s="73"/>
      <c r="S148" t="s">
        <v>728</v>
      </c>
      <c r="T148" s="303"/>
      <c r="U148" s="303"/>
      <c r="V148" s="303"/>
      <c r="W148" s="303"/>
      <c r="X148" s="303"/>
    </row>
    <row r="149" spans="1:24">
      <c r="D149" s="73"/>
      <c r="E149" s="73"/>
      <c r="F149" s="73"/>
      <c r="G149" s="73"/>
      <c r="H149" s="73"/>
      <c r="I149" s="73"/>
      <c r="J149" s="73"/>
      <c r="K149" s="73"/>
      <c r="L149" s="73"/>
      <c r="M149" s="73"/>
      <c r="N149" s="73"/>
      <c r="O149" s="73"/>
      <c r="P149" s="73"/>
      <c r="Q149" s="73"/>
      <c r="R149" s="73"/>
      <c r="S149" s="73"/>
    </row>
    <row r="150" spans="1:24">
      <c r="D150" s="479" t="s">
        <v>706</v>
      </c>
      <c r="E150" t="s">
        <v>725</v>
      </c>
      <c r="F150" s="73"/>
      <c r="G150" s="73"/>
      <c r="H150" s="73"/>
      <c r="I150" s="73"/>
      <c r="J150" s="73"/>
      <c r="K150" s="73"/>
      <c r="L150" s="73"/>
      <c r="M150" s="73"/>
      <c r="N150" s="73"/>
      <c r="O150" s="73"/>
      <c r="P150" s="73"/>
      <c r="Q150" s="73"/>
      <c r="R150" s="73"/>
      <c r="S150" t="s">
        <v>726</v>
      </c>
      <c r="T150" s="303"/>
      <c r="U150" s="303"/>
      <c r="V150" s="303"/>
      <c r="W150" s="303"/>
      <c r="X150" s="303"/>
    </row>
    <row r="151" spans="1:24">
      <c r="D151" s="479"/>
      <c r="E151" t="s">
        <v>727</v>
      </c>
      <c r="F151" s="73"/>
      <c r="G151" s="73"/>
      <c r="H151" s="73"/>
      <c r="I151" s="73"/>
      <c r="J151" s="73"/>
      <c r="K151" s="73"/>
      <c r="L151" s="73"/>
      <c r="M151" s="73"/>
      <c r="N151" s="73"/>
      <c r="O151" s="73"/>
      <c r="P151" s="73"/>
      <c r="Q151" s="73"/>
      <c r="R151" s="73"/>
      <c r="S151" t="s">
        <v>728</v>
      </c>
      <c r="T151" s="303"/>
      <c r="U151" s="303"/>
      <c r="V151" s="303"/>
      <c r="W151" s="303"/>
      <c r="X151" s="303"/>
    </row>
    <row r="152" spans="1:24">
      <c r="D152" s="73"/>
      <c r="E152" s="73"/>
      <c r="F152" s="73"/>
      <c r="G152" s="73"/>
      <c r="H152" s="73"/>
      <c r="I152" s="73"/>
      <c r="J152" s="73"/>
      <c r="K152" s="73"/>
      <c r="L152" s="73"/>
      <c r="M152" s="73"/>
      <c r="N152" s="73"/>
      <c r="O152" s="73"/>
      <c r="P152" s="73"/>
      <c r="Q152" s="73"/>
      <c r="R152" s="73"/>
      <c r="S152" s="73"/>
    </row>
    <row r="153" spans="1:24">
      <c r="D153" s="480" t="s">
        <v>721</v>
      </c>
      <c r="E153" t="s">
        <v>725</v>
      </c>
      <c r="F153" s="73"/>
      <c r="G153" s="73"/>
      <c r="H153" s="73"/>
      <c r="I153" s="73"/>
      <c r="J153" s="73"/>
      <c r="K153" s="73"/>
      <c r="L153" s="73"/>
      <c r="M153" s="73"/>
      <c r="N153" s="73"/>
      <c r="O153" s="73"/>
      <c r="P153" s="73"/>
      <c r="Q153" s="73"/>
      <c r="R153" s="73"/>
      <c r="S153" t="s">
        <v>726</v>
      </c>
      <c r="T153" s="292">
        <f>IFERROR(AVERAGE(T141,T150,T138,T144,T147,T135),0)</f>
        <v>0</v>
      </c>
      <c r="U153" s="292">
        <f t="shared" ref="U153:X153" si="47">IFERROR(AVERAGE(U141,U150,U138,U144,U147,U135),0)</f>
        <v>0</v>
      </c>
      <c r="V153" s="292">
        <f t="shared" si="47"/>
        <v>0</v>
      </c>
      <c r="W153" s="292">
        <f t="shared" si="47"/>
        <v>0</v>
      </c>
      <c r="X153" s="292">
        <f t="shared" si="47"/>
        <v>0</v>
      </c>
    </row>
    <row r="154" spans="1:24">
      <c r="D154" s="480"/>
      <c r="E154" t="s">
        <v>727</v>
      </c>
      <c r="F154" s="73"/>
      <c r="G154" s="73"/>
      <c r="H154" s="73"/>
      <c r="I154" s="73"/>
      <c r="J154" s="73"/>
      <c r="K154" s="73"/>
      <c r="L154" s="73"/>
      <c r="M154" s="73"/>
      <c r="N154" s="73"/>
      <c r="O154" s="73"/>
      <c r="P154" s="73"/>
      <c r="Q154" s="73"/>
      <c r="R154" s="73"/>
      <c r="S154" t="s">
        <v>728</v>
      </c>
      <c r="T154" s="292">
        <f>IFERROR(AVERAGE(T142,T151,T139,T145,T148,T136),0)</f>
        <v>0</v>
      </c>
      <c r="U154" s="292">
        <f t="shared" ref="U154:X154" si="48">IFERROR(AVERAGE(U142,U151,U139,U145,U148,U136),0)</f>
        <v>0</v>
      </c>
      <c r="V154" s="292">
        <f t="shared" si="48"/>
        <v>0</v>
      </c>
      <c r="W154" s="292">
        <f t="shared" si="48"/>
        <v>0</v>
      </c>
      <c r="X154" s="292">
        <f t="shared" si="48"/>
        <v>0</v>
      </c>
    </row>
    <row r="155" spans="1:24"/>
    <row r="156" spans="1:24" ht="14">
      <c r="A156" s="59"/>
      <c r="B156" s="49" t="s">
        <v>722</v>
      </c>
      <c r="C156" s="49"/>
      <c r="D156" s="49"/>
      <c r="E156" s="49"/>
      <c r="F156" s="56"/>
      <c r="G156" s="56"/>
      <c r="H156" s="56"/>
      <c r="I156" s="56"/>
      <c r="J156" s="56"/>
      <c r="K156" s="56"/>
      <c r="L156" s="56"/>
      <c r="M156" s="56"/>
      <c r="N156" s="56"/>
      <c r="O156" s="56"/>
      <c r="P156" s="56"/>
      <c r="Q156" s="56"/>
      <c r="R156" s="56"/>
      <c r="S156" s="56"/>
      <c r="T156" s="56"/>
      <c r="U156" s="56"/>
      <c r="V156" s="56"/>
      <c r="W156" s="56"/>
      <c r="X156" s="56"/>
    </row>
    <row r="157" spans="1:24"/>
    <row r="158" spans="1:24">
      <c r="D158" s="479" t="s">
        <v>708</v>
      </c>
      <c r="E158" t="s">
        <v>725</v>
      </c>
      <c r="S158" t="s">
        <v>726</v>
      </c>
      <c r="T158" s="303"/>
      <c r="U158" s="303"/>
      <c r="V158" s="303"/>
      <c r="W158" s="303"/>
      <c r="X158" s="303"/>
    </row>
    <row r="159" spans="1:24">
      <c r="D159" s="479"/>
      <c r="E159" t="s">
        <v>727</v>
      </c>
      <c r="S159" t="s">
        <v>728</v>
      </c>
      <c r="T159" s="303"/>
      <c r="U159" s="303"/>
      <c r="V159" s="303"/>
      <c r="W159" s="303"/>
      <c r="X159" s="303"/>
    </row>
    <row r="160" spans="1:24"/>
    <row r="161" spans="4:24">
      <c r="D161" s="479" t="s">
        <v>709</v>
      </c>
      <c r="E161" t="s">
        <v>725</v>
      </c>
      <c r="F161" s="73"/>
      <c r="G161" s="73"/>
      <c r="H161" s="73"/>
      <c r="I161" s="73"/>
      <c r="J161" s="73"/>
      <c r="K161" s="73"/>
      <c r="L161" s="73"/>
      <c r="M161" s="73"/>
      <c r="N161" s="73"/>
      <c r="O161" s="73"/>
      <c r="P161" s="73"/>
      <c r="Q161" s="73"/>
      <c r="R161" s="73"/>
      <c r="S161" t="s">
        <v>726</v>
      </c>
      <c r="T161" s="303"/>
      <c r="U161" s="303"/>
      <c r="V161" s="303"/>
      <c r="W161" s="303"/>
      <c r="X161" s="303"/>
    </row>
    <row r="162" spans="4:24">
      <c r="D162" s="479"/>
      <c r="E162" t="s">
        <v>727</v>
      </c>
      <c r="F162" s="73"/>
      <c r="G162" s="73"/>
      <c r="H162" s="73"/>
      <c r="I162" s="73"/>
      <c r="J162" s="73"/>
      <c r="K162" s="73"/>
      <c r="L162" s="73"/>
      <c r="M162" s="73"/>
      <c r="N162" s="73"/>
      <c r="O162" s="73"/>
      <c r="P162" s="73"/>
      <c r="Q162" s="73"/>
      <c r="R162" s="73"/>
      <c r="S162" t="s">
        <v>728</v>
      </c>
      <c r="T162" s="303"/>
      <c r="U162" s="303"/>
      <c r="V162" s="303"/>
      <c r="W162" s="303"/>
      <c r="X162" s="303"/>
    </row>
    <row r="163" spans="4:24">
      <c r="E163" s="73"/>
      <c r="F163" s="73"/>
      <c r="G163" s="73"/>
      <c r="H163" s="73"/>
      <c r="I163" s="73"/>
      <c r="J163" s="73"/>
      <c r="K163" s="73"/>
      <c r="L163" s="73"/>
      <c r="M163" s="73"/>
      <c r="N163" s="73"/>
      <c r="O163" s="73"/>
      <c r="P163" s="73"/>
      <c r="Q163" s="73"/>
      <c r="R163" s="73"/>
    </row>
    <row r="164" spans="4:24">
      <c r="D164" s="479" t="s">
        <v>710</v>
      </c>
      <c r="E164" t="s">
        <v>725</v>
      </c>
      <c r="F164" s="73"/>
      <c r="G164" s="73"/>
      <c r="H164" s="73"/>
      <c r="I164" s="73"/>
      <c r="J164" s="73"/>
      <c r="K164" s="73"/>
      <c r="L164" s="73"/>
      <c r="M164" s="73"/>
      <c r="N164" s="73"/>
      <c r="O164" s="73"/>
      <c r="P164" s="73"/>
      <c r="Q164" s="73"/>
      <c r="R164" s="73"/>
      <c r="S164" t="s">
        <v>726</v>
      </c>
      <c r="T164" s="303"/>
      <c r="U164" s="303"/>
      <c r="V164" s="303"/>
      <c r="W164" s="303"/>
      <c r="X164" s="303"/>
    </row>
    <row r="165" spans="4:24">
      <c r="D165" s="479"/>
      <c r="E165" t="s">
        <v>727</v>
      </c>
      <c r="F165" s="73"/>
      <c r="G165" s="73"/>
      <c r="H165" s="73"/>
      <c r="I165" s="73"/>
      <c r="J165" s="73"/>
      <c r="K165" s="73"/>
      <c r="L165" s="73"/>
      <c r="M165" s="73"/>
      <c r="N165" s="73"/>
      <c r="O165" s="73"/>
      <c r="P165" s="73"/>
      <c r="Q165" s="73"/>
      <c r="R165" s="73"/>
      <c r="S165" t="s">
        <v>728</v>
      </c>
      <c r="T165" s="303"/>
      <c r="U165" s="303"/>
      <c r="V165" s="303"/>
      <c r="W165" s="303"/>
      <c r="X165" s="303"/>
    </row>
    <row r="166" spans="4:24">
      <c r="D166" s="126"/>
      <c r="F166" s="73"/>
      <c r="G166" s="73"/>
      <c r="H166" s="73"/>
      <c r="I166" s="73"/>
      <c r="J166" s="73"/>
      <c r="K166" s="73"/>
      <c r="L166" s="73"/>
      <c r="M166" s="73"/>
      <c r="N166" s="73"/>
      <c r="O166" s="73"/>
      <c r="P166" s="73"/>
      <c r="Q166" s="73"/>
      <c r="R166" s="73"/>
    </row>
    <row r="167" spans="4:24">
      <c r="D167" s="479" t="s">
        <v>711</v>
      </c>
      <c r="E167" t="s">
        <v>725</v>
      </c>
      <c r="F167" s="73"/>
      <c r="G167" s="73"/>
      <c r="H167" s="73"/>
      <c r="I167" s="73"/>
      <c r="J167" s="73"/>
      <c r="K167" s="73"/>
      <c r="L167" s="73"/>
      <c r="M167" s="73"/>
      <c r="N167" s="73"/>
      <c r="O167" s="73"/>
      <c r="P167" s="73"/>
      <c r="Q167" s="73"/>
      <c r="R167" s="73"/>
      <c r="S167" t="s">
        <v>726</v>
      </c>
      <c r="T167" s="303"/>
      <c r="U167" s="303"/>
      <c r="V167" s="303"/>
      <c r="W167" s="303"/>
      <c r="X167" s="303"/>
    </row>
    <row r="168" spans="4:24">
      <c r="D168" s="479"/>
      <c r="E168" t="s">
        <v>727</v>
      </c>
      <c r="F168" s="73"/>
      <c r="G168" s="73"/>
      <c r="H168" s="73"/>
      <c r="I168" s="73"/>
      <c r="J168" s="73"/>
      <c r="K168" s="73"/>
      <c r="L168" s="73"/>
      <c r="M168" s="73"/>
      <c r="N168" s="73"/>
      <c r="O168" s="73"/>
      <c r="P168" s="73"/>
      <c r="Q168" s="73"/>
      <c r="R168" s="73"/>
      <c r="S168" t="s">
        <v>728</v>
      </c>
      <c r="T168" s="303"/>
      <c r="U168" s="303"/>
      <c r="V168" s="303"/>
      <c r="W168" s="303"/>
      <c r="X168" s="303"/>
    </row>
    <row r="169" spans="4:24">
      <c r="D169" s="73"/>
      <c r="E169" s="73"/>
      <c r="F169" s="73"/>
      <c r="G169" s="73"/>
      <c r="H169" s="73"/>
      <c r="I169" s="73"/>
      <c r="J169" s="73"/>
      <c r="K169" s="73"/>
      <c r="L169" s="73"/>
      <c r="M169" s="73"/>
      <c r="N169" s="73"/>
      <c r="O169" s="73"/>
      <c r="P169" s="73"/>
      <c r="Q169" s="73"/>
      <c r="R169" s="73"/>
      <c r="S169" s="73"/>
    </row>
    <row r="170" spans="4:24">
      <c r="D170" s="480" t="s">
        <v>723</v>
      </c>
      <c r="E170" t="s">
        <v>725</v>
      </c>
      <c r="F170" s="73"/>
      <c r="G170" s="73"/>
      <c r="H170" s="73"/>
      <c r="I170" s="73"/>
      <c r="J170" s="73"/>
      <c r="K170" s="73"/>
      <c r="L170" s="73"/>
      <c r="M170" s="73"/>
      <c r="N170" s="73"/>
      <c r="O170" s="73"/>
      <c r="P170" s="73"/>
      <c r="Q170" s="73"/>
      <c r="R170" s="73"/>
      <c r="S170" t="s">
        <v>726</v>
      </c>
      <c r="T170" s="292">
        <f>IFERROR(AVERAGE(T164,T161,T167,T158),0)</f>
        <v>0</v>
      </c>
      <c r="U170" s="292">
        <f t="shared" ref="U170:X170" si="49">IFERROR(AVERAGE(U164,U161,U167,U158),0)</f>
        <v>0</v>
      </c>
      <c r="V170" s="292">
        <f t="shared" si="49"/>
        <v>0</v>
      </c>
      <c r="W170" s="292">
        <f t="shared" si="49"/>
        <v>0</v>
      </c>
      <c r="X170" s="292">
        <f t="shared" si="49"/>
        <v>0</v>
      </c>
    </row>
    <row r="171" spans="4:24">
      <c r="D171" s="480"/>
      <c r="E171" t="s">
        <v>727</v>
      </c>
      <c r="F171" s="73"/>
      <c r="G171" s="73"/>
      <c r="H171" s="73"/>
      <c r="I171" s="73"/>
      <c r="J171" s="73"/>
      <c r="K171" s="73"/>
      <c r="L171" s="73"/>
      <c r="M171" s="73"/>
      <c r="N171" s="73"/>
      <c r="O171" s="73"/>
      <c r="P171" s="73"/>
      <c r="Q171" s="73"/>
      <c r="R171" s="73"/>
      <c r="S171" t="s">
        <v>728</v>
      </c>
      <c r="T171" s="292">
        <f>IFERROR(AVERAGE(T165,T162,T168,T159),0)</f>
        <v>0</v>
      </c>
      <c r="U171" s="292">
        <f t="shared" ref="U171:X171" si="50">IFERROR(AVERAGE(U165,U162,U168,U159),0)</f>
        <v>0</v>
      </c>
      <c r="V171" s="292">
        <f t="shared" si="50"/>
        <v>0</v>
      </c>
      <c r="W171" s="292">
        <f t="shared" si="50"/>
        <v>0</v>
      </c>
      <c r="X171" s="292">
        <f t="shared" si="50"/>
        <v>0</v>
      </c>
    </row>
    <row r="172" spans="4:24"/>
    <row r="173" spans="4:24" hidden="1">
      <c r="F173" s="73"/>
      <c r="G173" s="73"/>
      <c r="H173" s="73"/>
      <c r="I173" s="73"/>
      <c r="J173" s="73"/>
      <c r="K173" s="73"/>
      <c r="L173" s="73"/>
      <c r="M173" s="73"/>
      <c r="N173" s="73"/>
      <c r="O173" s="73"/>
      <c r="P173" s="73"/>
      <c r="Q173" s="73"/>
      <c r="R173" s="73"/>
    </row>
    <row r="174" spans="4:24" hidden="1">
      <c r="F174" s="73"/>
      <c r="G174" s="73"/>
      <c r="H174" s="73"/>
      <c r="I174" s="73"/>
      <c r="J174" s="73"/>
      <c r="K174" s="73"/>
      <c r="L174" s="73"/>
      <c r="M174" s="73"/>
      <c r="N174" s="73"/>
      <c r="O174" s="73"/>
      <c r="P174" s="73"/>
      <c r="Q174" s="73"/>
      <c r="R174" s="73"/>
    </row>
    <row r="175" spans="4:24" hidden="1">
      <c r="F175" s="73"/>
      <c r="G175" s="73"/>
      <c r="H175" s="73"/>
      <c r="I175" s="73"/>
      <c r="J175" s="73"/>
      <c r="K175" s="73"/>
      <c r="L175" s="73"/>
      <c r="M175" s="73"/>
      <c r="N175" s="73"/>
      <c r="O175" s="73"/>
      <c r="P175" s="73"/>
      <c r="Q175" s="73"/>
      <c r="R175" s="73"/>
    </row>
    <row r="176" spans="4:24" hidden="1">
      <c r="F176" s="73"/>
      <c r="G176" s="73"/>
      <c r="H176" s="73"/>
      <c r="I176" s="73"/>
      <c r="J176" s="73"/>
      <c r="K176" s="73"/>
      <c r="L176" s="73"/>
      <c r="M176" s="73"/>
      <c r="N176" s="73"/>
      <c r="O176" s="73"/>
      <c r="P176" s="73"/>
      <c r="Q176" s="73"/>
      <c r="R176" s="73"/>
    </row>
    <row r="177" spans="6:18" hidden="1">
      <c r="F177" s="73"/>
      <c r="G177" s="73"/>
      <c r="H177" s="73"/>
      <c r="I177" s="73"/>
      <c r="J177" s="73"/>
      <c r="K177" s="73"/>
      <c r="L177" s="73"/>
      <c r="M177" s="73"/>
      <c r="N177" s="73"/>
      <c r="O177" s="73"/>
      <c r="P177" s="73"/>
      <c r="Q177" s="73"/>
      <c r="R177" s="73"/>
    </row>
    <row r="178" spans="6:18" hidden="1">
      <c r="F178" s="73"/>
      <c r="G178" s="73"/>
      <c r="H178" s="73"/>
      <c r="I178" s="73"/>
      <c r="J178" s="73"/>
      <c r="K178" s="73"/>
      <c r="L178" s="73"/>
      <c r="M178" s="73"/>
      <c r="N178" s="73"/>
      <c r="O178" s="73"/>
      <c r="P178" s="73"/>
      <c r="Q178" s="73"/>
      <c r="R178" s="73"/>
    </row>
    <row r="179" spans="6:18" hidden="1">
      <c r="F179" s="73"/>
      <c r="G179" s="73"/>
      <c r="H179" s="73"/>
      <c r="I179" s="73"/>
      <c r="J179" s="73"/>
      <c r="K179" s="73"/>
      <c r="L179" s="73"/>
      <c r="M179" s="73"/>
      <c r="N179" s="73"/>
      <c r="O179" s="73"/>
      <c r="P179" s="73"/>
      <c r="Q179" s="73"/>
      <c r="R179" s="73"/>
    </row>
    <row r="180" spans="6:18" hidden="1">
      <c r="F180" s="73"/>
      <c r="G180" s="73"/>
      <c r="H180" s="73"/>
      <c r="I180" s="73"/>
      <c r="J180" s="73"/>
      <c r="K180" s="73"/>
      <c r="L180" s="73"/>
      <c r="M180" s="73"/>
      <c r="N180" s="73"/>
      <c r="O180" s="73"/>
      <c r="P180" s="73"/>
      <c r="Q180" s="73"/>
      <c r="R180" s="73"/>
    </row>
    <row r="181" spans="6:18" hidden="1">
      <c r="F181" s="73"/>
      <c r="G181" s="73"/>
      <c r="H181" s="73"/>
      <c r="I181" s="73"/>
      <c r="J181" s="73"/>
      <c r="K181" s="73"/>
      <c r="L181" s="73"/>
      <c r="M181" s="73"/>
      <c r="N181" s="73"/>
      <c r="O181" s="73"/>
      <c r="P181" s="73"/>
      <c r="Q181" s="73"/>
      <c r="R181" s="73"/>
    </row>
    <row r="182" spans="6:18" hidden="1">
      <c r="F182" s="73"/>
      <c r="G182" s="73"/>
      <c r="H182" s="73"/>
      <c r="I182" s="73"/>
      <c r="J182" s="73"/>
      <c r="K182" s="73"/>
      <c r="L182" s="73"/>
      <c r="M182" s="73"/>
      <c r="N182" s="73"/>
      <c r="O182" s="73"/>
      <c r="P182" s="73"/>
      <c r="Q182" s="73"/>
      <c r="R182" s="73"/>
    </row>
    <row r="183" spans="6:18" hidden="1">
      <c r="F183" s="73"/>
      <c r="G183" s="73"/>
      <c r="H183" s="73"/>
      <c r="I183" s="73"/>
      <c r="J183" s="73"/>
      <c r="K183" s="73"/>
      <c r="L183" s="73"/>
      <c r="M183" s="73"/>
      <c r="N183" s="73"/>
      <c r="O183" s="73"/>
      <c r="P183" s="73"/>
      <c r="Q183" s="73"/>
      <c r="R183" s="73"/>
    </row>
    <row r="184" spans="6:18" hidden="1">
      <c r="F184" s="73"/>
      <c r="G184" s="73"/>
      <c r="H184" s="73"/>
      <c r="I184" s="73"/>
      <c r="J184" s="73"/>
      <c r="K184" s="73"/>
      <c r="L184" s="73"/>
      <c r="M184" s="73"/>
      <c r="N184" s="73"/>
      <c r="O184" s="73"/>
      <c r="P184" s="73"/>
      <c r="Q184" s="73"/>
      <c r="R184" s="73"/>
    </row>
    <row r="185" spans="6:18" hidden="1">
      <c r="F185" s="73"/>
      <c r="G185" s="73"/>
      <c r="H185" s="73"/>
      <c r="I185" s="73"/>
      <c r="J185" s="73"/>
      <c r="K185" s="73"/>
      <c r="L185" s="73"/>
      <c r="M185" s="73"/>
      <c r="N185" s="73"/>
      <c r="O185" s="73"/>
      <c r="P185" s="73"/>
      <c r="Q185" s="73"/>
      <c r="R185" s="73"/>
    </row>
    <row r="186" spans="6:18" hidden="1">
      <c r="F186" s="73"/>
      <c r="G186" s="73"/>
      <c r="H186" s="73"/>
      <c r="I186" s="73"/>
      <c r="J186" s="73"/>
      <c r="K186" s="73"/>
      <c r="L186" s="73"/>
      <c r="M186" s="73"/>
      <c r="N186" s="73"/>
      <c r="O186" s="73"/>
      <c r="P186" s="73"/>
      <c r="Q186" s="73"/>
      <c r="R186" s="73"/>
    </row>
    <row r="187" spans="6:18" hidden="1">
      <c r="F187" s="73"/>
      <c r="G187" s="73"/>
      <c r="H187" s="73"/>
      <c r="I187" s="73"/>
      <c r="J187" s="73"/>
      <c r="K187" s="73"/>
      <c r="L187" s="73"/>
      <c r="M187" s="73"/>
      <c r="N187" s="73"/>
      <c r="O187" s="73"/>
      <c r="P187" s="73"/>
      <c r="Q187" s="73"/>
      <c r="R187" s="73"/>
    </row>
    <row r="188" spans="6:18" hidden="1">
      <c r="F188" s="73"/>
      <c r="G188" s="73"/>
      <c r="H188" s="73"/>
      <c r="I188" s="73"/>
      <c r="J188" s="73"/>
      <c r="K188" s="73"/>
      <c r="L188" s="73"/>
      <c r="M188" s="73"/>
      <c r="N188" s="73"/>
      <c r="O188" s="73"/>
      <c r="P188" s="73"/>
      <c r="Q188" s="73"/>
      <c r="R188" s="73"/>
    </row>
    <row r="189" spans="6:18" hidden="1">
      <c r="F189" s="73"/>
      <c r="G189" s="73"/>
      <c r="H189" s="73"/>
      <c r="I189" s="73"/>
      <c r="J189" s="73"/>
      <c r="K189" s="73"/>
      <c r="L189" s="73"/>
      <c r="M189" s="73"/>
      <c r="N189" s="73"/>
      <c r="O189" s="73"/>
      <c r="P189" s="73"/>
      <c r="Q189" s="73"/>
      <c r="R189" s="73"/>
    </row>
    <row r="190" spans="6:18" hidden="1">
      <c r="F190" s="73"/>
      <c r="G190" s="73"/>
      <c r="H190" s="73"/>
      <c r="I190" s="73"/>
      <c r="J190" s="73"/>
      <c r="K190" s="73"/>
      <c r="L190" s="73"/>
      <c r="M190" s="73"/>
      <c r="N190" s="73"/>
      <c r="O190" s="73"/>
      <c r="P190" s="73"/>
      <c r="Q190" s="73"/>
      <c r="R190" s="73"/>
    </row>
    <row r="191" spans="6:18" hidden="1">
      <c r="F191" s="73"/>
      <c r="G191" s="73"/>
      <c r="H191" s="73"/>
      <c r="I191" s="73"/>
      <c r="J191" s="73"/>
      <c r="K191" s="73"/>
      <c r="L191" s="73"/>
      <c r="M191" s="73"/>
      <c r="N191" s="73"/>
      <c r="O191" s="73"/>
      <c r="P191" s="73"/>
      <c r="Q191" s="73"/>
      <c r="R191" s="73"/>
    </row>
    <row r="192" spans="6:18" hidden="1">
      <c r="F192" s="73"/>
      <c r="G192" s="73"/>
      <c r="H192" s="73"/>
      <c r="I192" s="73"/>
      <c r="J192" s="73"/>
      <c r="K192" s="73"/>
      <c r="L192" s="73"/>
      <c r="M192" s="73"/>
      <c r="N192" s="73"/>
      <c r="O192" s="73"/>
      <c r="P192" s="73"/>
      <c r="Q192" s="73"/>
      <c r="R192" s="73"/>
    </row>
    <row r="193" spans="6:18" hidden="1">
      <c r="F193" s="73"/>
      <c r="G193" s="73"/>
      <c r="H193" s="73"/>
      <c r="I193" s="73"/>
      <c r="J193" s="73"/>
      <c r="K193" s="73"/>
      <c r="L193" s="73"/>
      <c r="M193" s="73"/>
      <c r="N193" s="73"/>
      <c r="O193" s="73"/>
      <c r="P193" s="73"/>
      <c r="Q193" s="73"/>
      <c r="R193" s="73"/>
    </row>
    <row r="194" spans="6:18" hidden="1">
      <c r="F194" s="73"/>
      <c r="G194" s="73"/>
      <c r="H194" s="73"/>
      <c r="I194" s="73"/>
      <c r="J194" s="73"/>
      <c r="K194" s="73"/>
      <c r="L194" s="73"/>
      <c r="M194" s="73"/>
      <c r="N194" s="73"/>
      <c r="O194" s="73"/>
      <c r="P194" s="73"/>
      <c r="Q194" s="73"/>
      <c r="R194" s="73"/>
    </row>
    <row r="195" spans="6:18" hidden="1">
      <c r="F195" s="73"/>
      <c r="G195" s="73"/>
      <c r="H195" s="73"/>
      <c r="I195" s="73"/>
      <c r="J195" s="73"/>
      <c r="K195" s="73"/>
      <c r="L195" s="73"/>
      <c r="M195" s="73"/>
      <c r="N195" s="73"/>
      <c r="O195" s="73"/>
      <c r="P195" s="73"/>
      <c r="Q195" s="73"/>
      <c r="R195" s="73"/>
    </row>
    <row r="196" spans="6:18" hidden="1">
      <c r="F196" s="73"/>
      <c r="G196" s="73"/>
      <c r="H196" s="73"/>
      <c r="I196" s="73"/>
      <c r="J196" s="73"/>
      <c r="K196" s="73"/>
      <c r="L196" s="73"/>
      <c r="M196" s="73"/>
      <c r="N196" s="73"/>
      <c r="O196" s="73"/>
      <c r="P196" s="73"/>
      <c r="Q196" s="73"/>
      <c r="R196" s="73"/>
    </row>
    <row r="197" spans="6:18" hidden="1">
      <c r="F197" s="73"/>
      <c r="G197" s="73"/>
      <c r="H197" s="73"/>
      <c r="I197" s="73"/>
      <c r="J197" s="73"/>
      <c r="K197" s="73"/>
      <c r="L197" s="73"/>
      <c r="M197" s="73"/>
      <c r="N197" s="73"/>
      <c r="O197" s="73"/>
      <c r="P197" s="73"/>
      <c r="Q197" s="73"/>
      <c r="R197" s="73"/>
    </row>
    <row r="198" spans="6:18" hidden="1">
      <c r="F198" s="73"/>
      <c r="G198" s="73"/>
      <c r="H198" s="73"/>
      <c r="I198" s="73"/>
      <c r="J198" s="73"/>
      <c r="K198" s="73"/>
      <c r="L198" s="73"/>
      <c r="M198" s="73"/>
      <c r="N198" s="73"/>
      <c r="O198" s="73"/>
      <c r="P198" s="73"/>
      <c r="Q198" s="73"/>
      <c r="R198" s="73"/>
    </row>
    <row r="199" spans="6:18" hidden="1">
      <c r="F199" s="73"/>
      <c r="G199" s="73"/>
      <c r="H199" s="73"/>
      <c r="I199" s="73"/>
      <c r="J199" s="73"/>
      <c r="K199" s="73"/>
      <c r="L199" s="73"/>
      <c r="M199" s="73"/>
      <c r="N199" s="73"/>
      <c r="O199" s="73"/>
      <c r="P199" s="73"/>
      <c r="Q199" s="73"/>
      <c r="R199" s="73"/>
    </row>
    <row r="200" spans="6:18" hidden="1">
      <c r="F200" s="73"/>
      <c r="G200" s="73"/>
      <c r="H200" s="73"/>
      <c r="I200" s="73"/>
      <c r="J200" s="73"/>
      <c r="K200" s="73"/>
      <c r="L200" s="73"/>
      <c r="M200" s="73"/>
      <c r="N200" s="73"/>
      <c r="O200" s="73"/>
      <c r="P200" s="73"/>
      <c r="Q200" s="73"/>
      <c r="R200" s="73"/>
    </row>
    <row r="201" spans="6:18" hidden="1">
      <c r="F201" s="73"/>
      <c r="G201" s="73"/>
      <c r="H201" s="73"/>
      <c r="I201" s="73"/>
      <c r="J201" s="73"/>
      <c r="K201" s="73"/>
      <c r="L201" s="73"/>
      <c r="M201" s="73"/>
      <c r="N201" s="73"/>
      <c r="O201" s="73"/>
      <c r="P201" s="73"/>
      <c r="Q201" s="73"/>
      <c r="R201" s="73"/>
    </row>
    <row r="202" spans="6:18" hidden="1">
      <c r="F202" s="73"/>
      <c r="G202" s="73"/>
      <c r="H202" s="73"/>
      <c r="I202" s="73"/>
      <c r="J202" s="73"/>
      <c r="K202" s="73"/>
      <c r="L202" s="73"/>
      <c r="M202" s="73"/>
      <c r="N202" s="73"/>
      <c r="O202" s="73"/>
      <c r="P202" s="73"/>
      <c r="Q202" s="73"/>
      <c r="R202" s="73"/>
    </row>
    <row r="203" spans="6:18" hidden="1">
      <c r="F203" s="73"/>
      <c r="G203" s="73"/>
      <c r="H203" s="73"/>
      <c r="I203" s="73"/>
      <c r="J203" s="73"/>
      <c r="K203" s="73"/>
      <c r="L203" s="73"/>
      <c r="M203" s="73"/>
      <c r="N203" s="73"/>
      <c r="O203" s="73"/>
      <c r="P203" s="73"/>
      <c r="Q203" s="73"/>
      <c r="R203" s="73"/>
    </row>
    <row r="204" spans="6:18" hidden="1">
      <c r="F204" s="73"/>
      <c r="G204" s="73"/>
      <c r="H204" s="73"/>
      <c r="I204" s="73"/>
      <c r="J204" s="73"/>
      <c r="K204" s="73"/>
      <c r="L204" s="73"/>
      <c r="M204" s="73"/>
      <c r="N204" s="73"/>
      <c r="O204" s="73"/>
      <c r="P204" s="73"/>
      <c r="Q204" s="73"/>
      <c r="R204" s="73"/>
    </row>
    <row r="205" spans="6:18" hidden="1">
      <c r="F205" s="73"/>
      <c r="G205" s="73"/>
      <c r="H205" s="73"/>
      <c r="I205" s="73"/>
      <c r="J205" s="73"/>
      <c r="K205" s="73"/>
      <c r="L205" s="73"/>
      <c r="M205" s="73"/>
      <c r="N205" s="73"/>
      <c r="O205" s="73"/>
      <c r="P205" s="73"/>
      <c r="Q205" s="73"/>
      <c r="R205" s="73"/>
    </row>
    <row r="206" spans="6:18" hidden="1">
      <c r="F206" s="73"/>
      <c r="G206" s="73"/>
      <c r="H206" s="73"/>
      <c r="I206" s="73"/>
      <c r="J206" s="73"/>
      <c r="K206" s="73"/>
      <c r="L206" s="73"/>
      <c r="M206" s="73"/>
      <c r="N206" s="73"/>
      <c r="O206" s="73"/>
      <c r="P206" s="73"/>
      <c r="Q206" s="73"/>
      <c r="R206" s="73"/>
    </row>
    <row r="207" spans="6:18" hidden="1">
      <c r="F207" s="73"/>
      <c r="G207" s="73"/>
      <c r="H207" s="73"/>
      <c r="I207" s="73"/>
      <c r="J207" s="73"/>
      <c r="K207" s="73"/>
      <c r="L207" s="73"/>
      <c r="M207" s="73"/>
      <c r="N207" s="73"/>
      <c r="O207" s="73"/>
      <c r="P207" s="73"/>
      <c r="Q207" s="73"/>
      <c r="R207" s="73"/>
    </row>
    <row r="208" spans="6:18" hidden="1">
      <c r="F208" s="73"/>
      <c r="G208" s="73"/>
      <c r="H208" s="73"/>
      <c r="I208" s="73"/>
      <c r="J208" s="73"/>
      <c r="K208" s="73"/>
      <c r="L208" s="73"/>
      <c r="M208" s="73"/>
      <c r="N208" s="73"/>
      <c r="O208" s="73"/>
      <c r="P208" s="73"/>
      <c r="Q208" s="73"/>
      <c r="R208" s="73"/>
    </row>
    <row r="209" spans="6:18" hidden="1">
      <c r="F209" s="73"/>
      <c r="G209" s="73"/>
      <c r="H209" s="73"/>
      <c r="I209" s="73"/>
      <c r="J209" s="73"/>
      <c r="K209" s="73"/>
      <c r="L209" s="73"/>
      <c r="M209" s="73"/>
      <c r="N209" s="73"/>
      <c r="O209" s="73"/>
      <c r="P209" s="73"/>
      <c r="Q209" s="73"/>
      <c r="R209" s="73"/>
    </row>
    <row r="210" spans="6:18" hidden="1">
      <c r="F210" s="73"/>
      <c r="G210" s="73"/>
      <c r="H210" s="73"/>
      <c r="I210" s="73"/>
      <c r="J210" s="73"/>
      <c r="K210" s="73"/>
      <c r="L210" s="73"/>
      <c r="M210" s="73"/>
      <c r="N210" s="73"/>
      <c r="O210" s="73"/>
      <c r="P210" s="73"/>
      <c r="Q210" s="73"/>
      <c r="R210" s="73"/>
    </row>
    <row r="211" spans="6:18" hidden="1">
      <c r="F211" s="73"/>
      <c r="G211" s="73"/>
      <c r="H211" s="73"/>
      <c r="I211" s="73"/>
      <c r="J211" s="73"/>
      <c r="K211" s="73"/>
      <c r="L211" s="73"/>
      <c r="M211" s="73"/>
      <c r="N211" s="73"/>
      <c r="O211" s="73"/>
      <c r="P211" s="73"/>
      <c r="Q211" s="73"/>
      <c r="R211" s="73"/>
    </row>
    <row r="212" spans="6:18" hidden="1">
      <c r="F212" s="73"/>
      <c r="G212" s="73"/>
      <c r="H212" s="73"/>
      <c r="I212" s="73"/>
      <c r="J212" s="73"/>
      <c r="K212" s="73"/>
      <c r="L212" s="73"/>
      <c r="M212" s="73"/>
      <c r="N212" s="73"/>
      <c r="O212" s="73"/>
      <c r="P212" s="73"/>
      <c r="Q212" s="73"/>
      <c r="R212" s="73"/>
    </row>
    <row r="213" spans="6:18" hidden="1">
      <c r="F213" s="73"/>
      <c r="G213" s="73"/>
      <c r="H213" s="73"/>
      <c r="I213" s="73"/>
      <c r="J213" s="73"/>
      <c r="K213" s="73"/>
      <c r="L213" s="73"/>
      <c r="M213" s="73"/>
      <c r="N213" s="73"/>
      <c r="O213" s="73"/>
      <c r="P213" s="73"/>
      <c r="Q213" s="73"/>
      <c r="R213" s="73"/>
    </row>
    <row r="214" spans="6:18" hidden="1">
      <c r="F214" s="73"/>
      <c r="G214" s="73"/>
      <c r="H214" s="73"/>
      <c r="I214" s="73"/>
      <c r="J214" s="73"/>
      <c r="K214" s="73"/>
      <c r="L214" s="73"/>
      <c r="M214" s="73"/>
      <c r="N214" s="73"/>
      <c r="O214" s="73"/>
      <c r="P214" s="73"/>
      <c r="Q214" s="73"/>
      <c r="R214" s="73"/>
    </row>
    <row r="215" spans="6:18" hidden="1">
      <c r="F215" s="73"/>
      <c r="G215" s="73"/>
      <c r="H215" s="73"/>
      <c r="I215" s="73"/>
      <c r="J215" s="73"/>
      <c r="K215" s="73"/>
      <c r="L215" s="73"/>
      <c r="M215" s="73"/>
      <c r="N215" s="73"/>
      <c r="O215" s="73"/>
      <c r="P215" s="73"/>
      <c r="Q215" s="73"/>
      <c r="R215" s="73"/>
    </row>
    <row r="216" spans="6:18" hidden="1">
      <c r="F216" s="73"/>
      <c r="G216" s="73"/>
      <c r="H216" s="73"/>
      <c r="I216" s="73"/>
      <c r="J216" s="73"/>
      <c r="K216" s="73"/>
      <c r="L216" s="73"/>
      <c r="M216" s="73"/>
      <c r="N216" s="73"/>
      <c r="O216" s="73"/>
      <c r="P216" s="73"/>
      <c r="Q216" s="73"/>
      <c r="R216" s="73"/>
    </row>
    <row r="217" spans="6:18" hidden="1">
      <c r="F217" s="73"/>
      <c r="G217" s="73"/>
      <c r="H217" s="73"/>
      <c r="I217" s="73"/>
      <c r="J217" s="73"/>
      <c r="K217" s="73"/>
      <c r="L217" s="73"/>
      <c r="M217" s="73"/>
      <c r="N217" s="73"/>
      <c r="O217" s="73"/>
      <c r="P217" s="73"/>
      <c r="Q217" s="73"/>
      <c r="R217" s="73"/>
    </row>
    <row r="218" spans="6:18" hidden="1">
      <c r="F218" s="73"/>
      <c r="G218" s="73"/>
      <c r="H218" s="73"/>
      <c r="I218" s="73"/>
      <c r="J218" s="73"/>
      <c r="K218" s="73"/>
      <c r="L218" s="73"/>
      <c r="M218" s="73"/>
      <c r="N218" s="73"/>
      <c r="O218" s="73"/>
      <c r="P218" s="73"/>
      <c r="Q218" s="73"/>
      <c r="R218" s="73"/>
    </row>
    <row r="219" spans="6:18" hidden="1">
      <c r="F219" s="73"/>
      <c r="G219" s="73"/>
      <c r="H219" s="73"/>
      <c r="I219" s="73"/>
      <c r="J219" s="73"/>
      <c r="K219" s="73"/>
      <c r="L219" s="73"/>
      <c r="M219" s="73"/>
      <c r="N219" s="73"/>
      <c r="O219" s="73"/>
      <c r="P219" s="73"/>
      <c r="Q219" s="73"/>
      <c r="R219" s="73"/>
    </row>
    <row r="220" spans="6:18" hidden="1">
      <c r="F220" s="73"/>
      <c r="G220" s="73"/>
      <c r="H220" s="73"/>
      <c r="I220" s="73"/>
      <c r="J220" s="73"/>
      <c r="K220" s="73"/>
      <c r="L220" s="73"/>
      <c r="M220" s="73"/>
      <c r="N220" s="73"/>
      <c r="O220" s="73"/>
      <c r="P220" s="73"/>
      <c r="Q220" s="73"/>
      <c r="R220" s="73"/>
    </row>
    <row r="221" spans="6:18" hidden="1">
      <c r="F221" s="73"/>
      <c r="G221" s="73"/>
      <c r="H221" s="73"/>
      <c r="I221" s="73"/>
      <c r="J221" s="73"/>
      <c r="K221" s="73"/>
      <c r="L221" s="73"/>
      <c r="M221" s="73"/>
      <c r="N221" s="73"/>
      <c r="O221" s="73"/>
      <c r="P221" s="73"/>
      <c r="Q221" s="73"/>
      <c r="R221" s="73"/>
    </row>
    <row r="222" spans="6:18" hidden="1">
      <c r="F222" s="73"/>
      <c r="G222" s="73"/>
      <c r="H222" s="73"/>
      <c r="I222" s="73"/>
      <c r="J222" s="73"/>
      <c r="K222" s="73"/>
      <c r="L222" s="73"/>
      <c r="M222" s="73"/>
      <c r="N222" s="73"/>
      <c r="O222" s="73"/>
      <c r="P222" s="73"/>
      <c r="Q222" s="73"/>
      <c r="R222" s="73"/>
    </row>
    <row r="223" spans="6:18" hidden="1">
      <c r="F223" s="73"/>
      <c r="G223" s="73"/>
      <c r="H223" s="73"/>
      <c r="I223" s="73"/>
      <c r="J223" s="73"/>
      <c r="K223" s="73"/>
      <c r="L223" s="73"/>
      <c r="M223" s="73"/>
      <c r="N223" s="73"/>
      <c r="O223" s="73"/>
      <c r="P223" s="73"/>
      <c r="Q223" s="73"/>
      <c r="R223" s="73"/>
    </row>
    <row r="224" spans="6:18" hidden="1">
      <c r="F224" s="73"/>
      <c r="G224" s="73"/>
      <c r="H224" s="73"/>
      <c r="I224" s="73"/>
      <c r="J224" s="73"/>
      <c r="K224" s="73"/>
      <c r="L224" s="73"/>
      <c r="M224" s="73"/>
      <c r="N224" s="73"/>
      <c r="O224" s="73"/>
      <c r="P224" s="73"/>
      <c r="Q224" s="73"/>
      <c r="R224" s="73"/>
    </row>
    <row r="225" spans="6:18" hidden="1">
      <c r="F225" s="73"/>
      <c r="G225" s="73"/>
      <c r="H225" s="73"/>
      <c r="I225" s="73"/>
      <c r="J225" s="73"/>
      <c r="K225" s="73"/>
      <c r="L225" s="73"/>
      <c r="M225" s="73"/>
      <c r="N225" s="73"/>
      <c r="O225" s="73"/>
      <c r="P225" s="73"/>
      <c r="Q225" s="73"/>
      <c r="R225" s="73"/>
    </row>
    <row r="226" spans="6:18" hidden="1">
      <c r="F226" s="73"/>
      <c r="G226" s="73"/>
      <c r="H226" s="73"/>
      <c r="I226" s="73"/>
      <c r="J226" s="73"/>
      <c r="K226" s="73"/>
      <c r="L226" s="73"/>
      <c r="M226" s="73"/>
      <c r="N226" s="73"/>
      <c r="O226" s="73"/>
      <c r="P226" s="73"/>
      <c r="Q226" s="73"/>
      <c r="R226" s="73"/>
    </row>
    <row r="227" spans="6:18" hidden="1">
      <c r="F227" s="73"/>
      <c r="G227" s="73"/>
      <c r="H227" s="73"/>
      <c r="I227" s="73"/>
      <c r="J227" s="73"/>
      <c r="K227" s="73"/>
      <c r="L227" s="73"/>
      <c r="M227" s="73"/>
      <c r="N227" s="73"/>
      <c r="O227" s="73"/>
      <c r="P227" s="73"/>
      <c r="Q227" s="73"/>
      <c r="R227" s="73"/>
    </row>
    <row r="228" spans="6:18" hidden="1">
      <c r="F228" s="73"/>
      <c r="G228" s="73"/>
      <c r="H228" s="73"/>
      <c r="I228" s="73"/>
      <c r="J228" s="73"/>
      <c r="K228" s="73"/>
      <c r="L228" s="73"/>
      <c r="M228" s="73"/>
      <c r="N228" s="73"/>
      <c r="O228" s="73"/>
      <c r="P228" s="73"/>
      <c r="Q228" s="73"/>
      <c r="R228" s="73"/>
    </row>
    <row r="229" spans="6:18" hidden="1">
      <c r="F229" s="73"/>
      <c r="G229" s="73"/>
      <c r="H229" s="73"/>
      <c r="I229" s="73"/>
      <c r="J229" s="73"/>
      <c r="K229" s="73"/>
      <c r="L229" s="73"/>
      <c r="M229" s="73"/>
      <c r="N229" s="73"/>
      <c r="O229" s="73"/>
      <c r="P229" s="73"/>
      <c r="Q229" s="73"/>
      <c r="R229" s="73"/>
    </row>
    <row r="230" spans="6:18" hidden="1">
      <c r="F230" s="73"/>
      <c r="G230" s="73"/>
      <c r="H230" s="73"/>
      <c r="I230" s="73"/>
      <c r="J230" s="73"/>
      <c r="K230" s="73"/>
      <c r="L230" s="73"/>
      <c r="M230" s="73"/>
      <c r="N230" s="73"/>
      <c r="O230" s="73"/>
      <c r="P230" s="73"/>
      <c r="Q230" s="73"/>
      <c r="R230" s="73"/>
    </row>
  </sheetData>
  <mergeCells count="39">
    <mergeCell ref="T6:X6"/>
    <mergeCell ref="D19:D21"/>
    <mergeCell ref="D23:D25"/>
    <mergeCell ref="D27:D29"/>
    <mergeCell ref="D33:D35"/>
    <mergeCell ref="D37:D39"/>
    <mergeCell ref="D41:D43"/>
    <mergeCell ref="D45:D47"/>
    <mergeCell ref="D51:D53"/>
    <mergeCell ref="D55:D57"/>
    <mergeCell ref="D59:D61"/>
    <mergeCell ref="D71:D73"/>
    <mergeCell ref="D75:D77"/>
    <mergeCell ref="D81:D83"/>
    <mergeCell ref="D85:D87"/>
    <mergeCell ref="D63:D65"/>
    <mergeCell ref="D67:D69"/>
    <mergeCell ref="D89:D91"/>
    <mergeCell ref="D97:D99"/>
    <mergeCell ref="D110:D111"/>
    <mergeCell ref="D113:D114"/>
    <mergeCell ref="D93:D95"/>
    <mergeCell ref="D116:D117"/>
    <mergeCell ref="D121:D122"/>
    <mergeCell ref="D124:D125"/>
    <mergeCell ref="D127:D128"/>
    <mergeCell ref="D130:D131"/>
    <mergeCell ref="D135:D136"/>
    <mergeCell ref="D138:D139"/>
    <mergeCell ref="D141:D142"/>
    <mergeCell ref="D150:D151"/>
    <mergeCell ref="D153:D154"/>
    <mergeCell ref="D144:D145"/>
    <mergeCell ref="D147:D148"/>
    <mergeCell ref="D158:D159"/>
    <mergeCell ref="D161:D162"/>
    <mergeCell ref="D164:D165"/>
    <mergeCell ref="D170:D171"/>
    <mergeCell ref="D167:D1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tabColor theme="7"/>
    <pageSetUpPr autoPageBreaks="0"/>
  </sheetPr>
  <dimension ref="A1:Y74"/>
  <sheetViews>
    <sheetView zoomScaleNormal="100" workbookViewId="0"/>
  </sheetViews>
  <sheetFormatPr defaultColWidth="0" defaultRowHeight="13.5" zeroHeight="1"/>
  <cols>
    <col min="1" max="1" width="1.765625" customWidth="1"/>
    <col min="2" max="2" width="9.23046875" customWidth="1"/>
    <col min="3" max="3" width="32.15234375" bestFit="1" customWidth="1"/>
    <col min="4" max="4" width="30.3828125" bestFit="1" customWidth="1"/>
    <col min="5" max="17" width="1.765625" customWidth="1"/>
    <col min="18" max="24" width="9.23046875" customWidth="1"/>
    <col min="25" max="25" width="0" hidden="1" customWidth="1"/>
    <col min="2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4"/>
      <c r="E3" s="4"/>
      <c r="F3" s="2"/>
      <c r="G3" s="2"/>
      <c r="H3" s="2"/>
      <c r="I3" s="2"/>
      <c r="J3" s="2"/>
      <c r="K3" s="2"/>
      <c r="L3" s="2"/>
      <c r="M3" s="2"/>
      <c r="N3" s="2"/>
      <c r="O3" s="2"/>
      <c r="P3" s="2"/>
      <c r="Q3" s="2"/>
      <c r="R3" s="2"/>
      <c r="S3" s="2"/>
      <c r="T3" s="2"/>
      <c r="U3" s="2"/>
      <c r="V3" s="2"/>
      <c r="W3" s="2"/>
      <c r="X3" s="2"/>
    </row>
    <row r="4" spans="1:24" ht="25.5"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ht="14.5">
      <c r="A7" s="78"/>
      <c r="B7" s="73"/>
      <c r="C7" s="73" t="s">
        <v>729</v>
      </c>
      <c r="D7" s="73" t="s">
        <v>231</v>
      </c>
      <c r="E7" s="83" t="s">
        <v>679</v>
      </c>
      <c r="F7" s="83" t="s">
        <v>680</v>
      </c>
      <c r="G7" s="83" t="s">
        <v>681</v>
      </c>
      <c r="H7" s="83" t="s">
        <v>682</v>
      </c>
      <c r="I7" s="83" t="s">
        <v>683</v>
      </c>
      <c r="J7" s="83" t="s">
        <v>684</v>
      </c>
      <c r="K7" s="83" t="s">
        <v>685</v>
      </c>
      <c r="L7" s="83" t="s">
        <v>686</v>
      </c>
      <c r="M7" s="83" t="s">
        <v>687</v>
      </c>
      <c r="N7" s="83" t="s">
        <v>688</v>
      </c>
      <c r="O7" s="83" t="s">
        <v>689</v>
      </c>
      <c r="P7" s="83" t="s">
        <v>690</v>
      </c>
      <c r="Q7" s="83" t="s">
        <v>691</v>
      </c>
      <c r="R7" s="73" t="s">
        <v>230</v>
      </c>
      <c r="S7" s="242" t="s">
        <v>182</v>
      </c>
      <c r="T7" s="242" t="s">
        <v>7</v>
      </c>
      <c r="U7" s="242" t="s">
        <v>185</v>
      </c>
      <c r="V7" s="242" t="s">
        <v>186</v>
      </c>
      <c r="W7" s="242" t="s">
        <v>187</v>
      </c>
    </row>
    <row r="8" spans="1:24">
      <c r="F8" s="73"/>
      <c r="G8" s="73"/>
      <c r="H8" s="73"/>
    </row>
    <row r="9" spans="1:24" ht="18">
      <c r="A9" s="28"/>
      <c r="B9" s="29" t="s">
        <v>730</v>
      </c>
      <c r="C9" s="28"/>
      <c r="D9" s="28"/>
      <c r="E9" s="28"/>
      <c r="F9" s="28"/>
      <c r="G9" s="28"/>
      <c r="H9" s="28"/>
      <c r="I9" s="28"/>
      <c r="J9" s="28"/>
      <c r="K9" s="28"/>
      <c r="L9" s="28"/>
      <c r="M9" s="28"/>
      <c r="N9" s="28"/>
      <c r="O9" s="28"/>
      <c r="P9" s="28"/>
      <c r="Q9" s="28"/>
      <c r="R9" s="28"/>
      <c r="S9" s="28"/>
      <c r="T9" s="28"/>
      <c r="U9" s="28"/>
      <c r="V9" s="28"/>
      <c r="W9" s="28"/>
    </row>
    <row r="10" spans="1:24"/>
    <row r="11" spans="1:24">
      <c r="C11" s="73" t="s">
        <v>731</v>
      </c>
      <c r="D11" t="s">
        <v>732</v>
      </c>
      <c r="F11" s="81"/>
      <c r="G11" s="81"/>
      <c r="H11" s="81"/>
      <c r="R11" t="s">
        <v>238</v>
      </c>
      <c r="S11" s="374">
        <f>SUM(S19,S27,S35,S43,S51,S59,S67)</f>
        <v>0</v>
      </c>
      <c r="T11" s="374">
        <f t="shared" ref="T11:W11" si="0">SUM(T19,T27,T35,T43,T51,T59,T67)</f>
        <v>0</v>
      </c>
      <c r="U11" s="374">
        <f t="shared" si="0"/>
        <v>0</v>
      </c>
      <c r="V11" s="374">
        <f t="shared" si="0"/>
        <v>0</v>
      </c>
      <c r="W11" s="374">
        <f t="shared" si="0"/>
        <v>0</v>
      </c>
    </row>
    <row r="12" spans="1:24">
      <c r="D12" t="s">
        <v>733</v>
      </c>
      <c r="F12" s="81"/>
      <c r="G12" s="81"/>
      <c r="H12" s="81"/>
      <c r="R12" t="s">
        <v>238</v>
      </c>
      <c r="S12" s="374">
        <f t="shared" ref="S12:W15" si="1">SUM(S20,S28,S36,S44,S52,S60,S68)</f>
        <v>0</v>
      </c>
      <c r="T12" s="374">
        <f t="shared" si="1"/>
        <v>0</v>
      </c>
      <c r="U12" s="374">
        <f t="shared" si="1"/>
        <v>0</v>
      </c>
      <c r="V12" s="374">
        <f t="shared" si="1"/>
        <v>0</v>
      </c>
      <c r="W12" s="374">
        <f t="shared" si="1"/>
        <v>0</v>
      </c>
    </row>
    <row r="13" spans="1:24">
      <c r="D13" t="s">
        <v>734</v>
      </c>
      <c r="F13" s="81"/>
      <c r="G13" s="81"/>
      <c r="H13" s="81"/>
      <c r="R13" t="s">
        <v>238</v>
      </c>
      <c r="S13" s="374">
        <f t="shared" si="1"/>
        <v>0</v>
      </c>
      <c r="T13" s="374">
        <f t="shared" si="1"/>
        <v>0</v>
      </c>
      <c r="U13" s="374">
        <f t="shared" si="1"/>
        <v>0</v>
      </c>
      <c r="V13" s="374">
        <f t="shared" si="1"/>
        <v>0</v>
      </c>
      <c r="W13" s="374">
        <f t="shared" si="1"/>
        <v>0</v>
      </c>
    </row>
    <row r="14" spans="1:24">
      <c r="D14" t="s">
        <v>735</v>
      </c>
      <c r="F14" s="81"/>
      <c r="G14" s="81"/>
      <c r="H14" s="81"/>
      <c r="R14" t="s">
        <v>238</v>
      </c>
      <c r="S14" s="374">
        <f t="shared" si="1"/>
        <v>0</v>
      </c>
      <c r="T14" s="374">
        <f t="shared" si="1"/>
        <v>0</v>
      </c>
      <c r="U14" s="374">
        <f t="shared" si="1"/>
        <v>0</v>
      </c>
      <c r="V14" s="374">
        <f t="shared" si="1"/>
        <v>0</v>
      </c>
      <c r="W14" s="374">
        <f t="shared" si="1"/>
        <v>0</v>
      </c>
    </row>
    <row r="15" spans="1:24">
      <c r="D15" t="s">
        <v>736</v>
      </c>
      <c r="F15" s="81"/>
      <c r="G15" s="81"/>
      <c r="H15" s="81"/>
      <c r="R15" t="s">
        <v>238</v>
      </c>
      <c r="S15" s="374">
        <f t="shared" si="1"/>
        <v>0</v>
      </c>
      <c r="T15" s="374">
        <f t="shared" si="1"/>
        <v>0</v>
      </c>
      <c r="U15" s="374">
        <f t="shared" si="1"/>
        <v>0</v>
      </c>
      <c r="V15" s="374">
        <f t="shared" si="1"/>
        <v>0</v>
      </c>
      <c r="W15" s="374">
        <f t="shared" si="1"/>
        <v>0</v>
      </c>
    </row>
    <row r="16" spans="1:24">
      <c r="D16" t="s">
        <v>737</v>
      </c>
      <c r="F16" s="81"/>
      <c r="G16" s="81"/>
      <c r="H16" s="81"/>
      <c r="R16" t="s">
        <v>238</v>
      </c>
      <c r="S16" s="374">
        <f>SUM(S11:S15)</f>
        <v>0</v>
      </c>
      <c r="T16" s="374">
        <f t="shared" ref="T16:W16" si="2">SUM(T11:T15)</f>
        <v>0</v>
      </c>
      <c r="U16" s="374">
        <f t="shared" si="2"/>
        <v>0</v>
      </c>
      <c r="V16" s="374">
        <f t="shared" si="2"/>
        <v>0</v>
      </c>
      <c r="W16" s="374">
        <f t="shared" si="2"/>
        <v>0</v>
      </c>
    </row>
    <row r="17" spans="3:23">
      <c r="D17" s="73" t="s">
        <v>738</v>
      </c>
      <c r="F17" s="81"/>
      <c r="G17" s="81"/>
      <c r="H17" s="81"/>
      <c r="R17" t="s">
        <v>238</v>
      </c>
      <c r="S17" s="375">
        <f>SUM(S12:S15)</f>
        <v>0</v>
      </c>
      <c r="T17" s="375">
        <f t="shared" ref="T17:W17" si="3">SUM(T12:T15)</f>
        <v>0</v>
      </c>
      <c r="U17" s="375">
        <f t="shared" si="3"/>
        <v>0</v>
      </c>
      <c r="V17" s="375">
        <f t="shared" si="3"/>
        <v>0</v>
      </c>
      <c r="W17" s="375">
        <f t="shared" si="3"/>
        <v>0</v>
      </c>
    </row>
    <row r="18" spans="3:23"/>
    <row r="19" spans="3:23">
      <c r="C19" s="376"/>
      <c r="D19" t="s">
        <v>732</v>
      </c>
      <c r="F19" s="81"/>
      <c r="G19" s="81"/>
      <c r="H19" s="81"/>
      <c r="R19" t="s">
        <v>238</v>
      </c>
      <c r="S19" s="376"/>
      <c r="T19" s="376"/>
      <c r="U19" s="376"/>
      <c r="V19" s="376"/>
      <c r="W19" s="376"/>
    </row>
    <row r="20" spans="3:23">
      <c r="D20" t="s">
        <v>733</v>
      </c>
      <c r="F20" s="81"/>
      <c r="G20" s="81"/>
      <c r="H20" s="81"/>
      <c r="R20" t="s">
        <v>238</v>
      </c>
      <c r="S20" s="376"/>
      <c r="T20" s="376"/>
      <c r="U20" s="376"/>
      <c r="V20" s="376"/>
      <c r="W20" s="376"/>
    </row>
    <row r="21" spans="3:23">
      <c r="D21" t="s">
        <v>734</v>
      </c>
      <c r="F21" s="81"/>
      <c r="G21" s="81"/>
      <c r="H21" s="81"/>
      <c r="R21" t="s">
        <v>238</v>
      </c>
      <c r="S21" s="376"/>
      <c r="T21" s="376"/>
      <c r="U21" s="376"/>
      <c r="V21" s="376"/>
      <c r="W21" s="376"/>
    </row>
    <row r="22" spans="3:23">
      <c r="D22" t="s">
        <v>735</v>
      </c>
      <c r="F22" s="81"/>
      <c r="G22" s="81"/>
      <c r="H22" s="81"/>
      <c r="R22" t="s">
        <v>238</v>
      </c>
      <c r="S22" s="376"/>
      <c r="T22" s="376"/>
      <c r="U22" s="376"/>
      <c r="V22" s="376"/>
      <c r="W22" s="376"/>
    </row>
    <row r="23" spans="3:23">
      <c r="D23" t="s">
        <v>736</v>
      </c>
      <c r="F23" s="81"/>
      <c r="G23" s="81"/>
      <c r="H23" s="81"/>
      <c r="R23" t="s">
        <v>238</v>
      </c>
      <c r="S23" s="376"/>
      <c r="T23" s="376"/>
      <c r="U23" s="376"/>
      <c r="V23" s="376"/>
      <c r="W23" s="376"/>
    </row>
    <row r="24" spans="3:23">
      <c r="D24" t="s">
        <v>737</v>
      </c>
      <c r="F24" s="81"/>
      <c r="G24" s="81"/>
      <c r="H24" s="81"/>
      <c r="R24" t="s">
        <v>238</v>
      </c>
      <c r="S24" s="374">
        <f>SUM(S19:S23)</f>
        <v>0</v>
      </c>
      <c r="T24" s="374">
        <f t="shared" ref="T24:W24" si="4">SUM(T19:T23)</f>
        <v>0</v>
      </c>
      <c r="U24" s="374">
        <f t="shared" si="4"/>
        <v>0</v>
      </c>
      <c r="V24" s="374">
        <f t="shared" si="4"/>
        <v>0</v>
      </c>
      <c r="W24" s="374">
        <f t="shared" si="4"/>
        <v>0</v>
      </c>
    </row>
    <row r="25" spans="3:23">
      <c r="D25" s="73" t="s">
        <v>738</v>
      </c>
      <c r="F25" s="81"/>
      <c r="G25" s="81"/>
      <c r="H25" s="81"/>
      <c r="R25" t="s">
        <v>238</v>
      </c>
      <c r="S25" s="377">
        <f>SUM(S20:S23)</f>
        <v>0</v>
      </c>
      <c r="T25" s="377">
        <f t="shared" ref="T25:W25" si="5">SUM(T20:T23)</f>
        <v>0</v>
      </c>
      <c r="U25" s="377">
        <f t="shared" si="5"/>
        <v>0</v>
      </c>
      <c r="V25" s="377">
        <f t="shared" si="5"/>
        <v>0</v>
      </c>
      <c r="W25" s="377">
        <f t="shared" si="5"/>
        <v>0</v>
      </c>
    </row>
    <row r="26" spans="3:23"/>
    <row r="27" spans="3:23">
      <c r="C27" s="376"/>
      <c r="D27" t="s">
        <v>732</v>
      </c>
      <c r="F27" s="81"/>
      <c r="G27" s="81"/>
      <c r="H27" s="81"/>
      <c r="R27" t="s">
        <v>238</v>
      </c>
      <c r="S27" s="376"/>
      <c r="T27" s="376"/>
      <c r="U27" s="376"/>
      <c r="V27" s="376"/>
      <c r="W27" s="376"/>
    </row>
    <row r="28" spans="3:23">
      <c r="D28" t="s">
        <v>733</v>
      </c>
      <c r="F28" s="81"/>
      <c r="G28" s="81"/>
      <c r="H28" s="81"/>
      <c r="R28" t="s">
        <v>238</v>
      </c>
      <c r="S28" s="376"/>
      <c r="T28" s="376"/>
      <c r="U28" s="376"/>
      <c r="V28" s="376"/>
      <c r="W28" s="376"/>
    </row>
    <row r="29" spans="3:23">
      <c r="D29" t="s">
        <v>734</v>
      </c>
      <c r="F29" s="81"/>
      <c r="G29" s="81"/>
      <c r="H29" s="81"/>
      <c r="R29" t="s">
        <v>238</v>
      </c>
      <c r="S29" s="376"/>
      <c r="T29" s="376"/>
      <c r="U29" s="376"/>
      <c r="V29" s="376"/>
      <c r="W29" s="376"/>
    </row>
    <row r="30" spans="3:23">
      <c r="D30" t="s">
        <v>735</v>
      </c>
      <c r="F30" s="81"/>
      <c r="G30" s="81"/>
      <c r="H30" s="81"/>
      <c r="R30" t="s">
        <v>238</v>
      </c>
      <c r="S30" s="376"/>
      <c r="T30" s="376"/>
      <c r="U30" s="376"/>
      <c r="V30" s="376"/>
      <c r="W30" s="376"/>
    </row>
    <row r="31" spans="3:23">
      <c r="D31" t="s">
        <v>736</v>
      </c>
      <c r="F31" s="81"/>
      <c r="G31" s="81"/>
      <c r="H31" s="81"/>
      <c r="R31" t="s">
        <v>238</v>
      </c>
      <c r="S31" s="376"/>
      <c r="T31" s="376"/>
      <c r="U31" s="376"/>
      <c r="V31" s="376"/>
      <c r="W31" s="376"/>
    </row>
    <row r="32" spans="3:23">
      <c r="D32" t="s">
        <v>737</v>
      </c>
      <c r="F32" s="81"/>
      <c r="G32" s="81"/>
      <c r="H32" s="81"/>
      <c r="R32" t="s">
        <v>238</v>
      </c>
      <c r="S32" s="374">
        <f>SUM(S27:S31)</f>
        <v>0</v>
      </c>
      <c r="T32" s="374">
        <f t="shared" ref="T32:W32" si="6">SUM(T27:T31)</f>
        <v>0</v>
      </c>
      <c r="U32" s="374">
        <f t="shared" si="6"/>
        <v>0</v>
      </c>
      <c r="V32" s="374">
        <f t="shared" si="6"/>
        <v>0</v>
      </c>
      <c r="W32" s="374">
        <f t="shared" si="6"/>
        <v>0</v>
      </c>
    </row>
    <row r="33" spans="3:23">
      <c r="D33" s="73" t="s">
        <v>738</v>
      </c>
      <c r="F33" s="81"/>
      <c r="G33" s="81"/>
      <c r="H33" s="81"/>
      <c r="R33" t="s">
        <v>238</v>
      </c>
      <c r="S33" s="377">
        <f>SUM(S28:S31)</f>
        <v>0</v>
      </c>
      <c r="T33" s="377">
        <f t="shared" ref="T33:W33" si="7">SUM(T28:T31)</f>
        <v>0</v>
      </c>
      <c r="U33" s="377">
        <f t="shared" si="7"/>
        <v>0</v>
      </c>
      <c r="V33" s="377">
        <f t="shared" si="7"/>
        <v>0</v>
      </c>
      <c r="W33" s="377">
        <f t="shared" si="7"/>
        <v>0</v>
      </c>
    </row>
    <row r="34" spans="3:23"/>
    <row r="35" spans="3:23">
      <c r="C35" s="376"/>
      <c r="D35" t="s">
        <v>732</v>
      </c>
      <c r="F35" s="81"/>
      <c r="G35" s="81"/>
      <c r="H35" s="81"/>
      <c r="R35" t="s">
        <v>238</v>
      </c>
      <c r="S35" s="376"/>
      <c r="T35" s="376"/>
      <c r="U35" s="376"/>
      <c r="V35" s="376"/>
      <c r="W35" s="376"/>
    </row>
    <row r="36" spans="3:23">
      <c r="D36" t="s">
        <v>733</v>
      </c>
      <c r="F36" s="81"/>
      <c r="G36" s="81"/>
      <c r="H36" s="81"/>
      <c r="R36" t="s">
        <v>238</v>
      </c>
      <c r="S36" s="376"/>
      <c r="T36" s="376"/>
      <c r="U36" s="376"/>
      <c r="V36" s="376"/>
      <c r="W36" s="376"/>
    </row>
    <row r="37" spans="3:23">
      <c r="D37" t="s">
        <v>734</v>
      </c>
      <c r="F37" s="81"/>
      <c r="G37" s="81"/>
      <c r="H37" s="81"/>
      <c r="R37" t="s">
        <v>238</v>
      </c>
      <c r="S37" s="376"/>
      <c r="T37" s="376"/>
      <c r="U37" s="376"/>
      <c r="V37" s="376"/>
      <c r="W37" s="376"/>
    </row>
    <row r="38" spans="3:23">
      <c r="D38" t="s">
        <v>735</v>
      </c>
      <c r="F38" s="81"/>
      <c r="G38" s="81"/>
      <c r="H38" s="81"/>
      <c r="R38" t="s">
        <v>238</v>
      </c>
      <c r="S38" s="376"/>
      <c r="T38" s="376"/>
      <c r="U38" s="376"/>
      <c r="V38" s="376"/>
      <c r="W38" s="376"/>
    </row>
    <row r="39" spans="3:23">
      <c r="D39" t="s">
        <v>736</v>
      </c>
      <c r="F39" s="81"/>
      <c r="G39" s="81"/>
      <c r="H39" s="81"/>
      <c r="R39" t="s">
        <v>238</v>
      </c>
      <c r="S39" s="376"/>
      <c r="T39" s="376"/>
      <c r="U39" s="376"/>
      <c r="V39" s="376"/>
      <c r="W39" s="376"/>
    </row>
    <row r="40" spans="3:23">
      <c r="D40" t="s">
        <v>737</v>
      </c>
      <c r="F40" s="81"/>
      <c r="G40" s="81"/>
      <c r="H40" s="81"/>
      <c r="R40" t="s">
        <v>238</v>
      </c>
      <c r="S40" s="374">
        <f>SUM(S35:S39)</f>
        <v>0</v>
      </c>
      <c r="T40" s="374">
        <f t="shared" ref="T40" si="8">SUM(T35:T39)</f>
        <v>0</v>
      </c>
      <c r="U40" s="374">
        <f t="shared" ref="U40" si="9">SUM(U35:U39)</f>
        <v>0</v>
      </c>
      <c r="V40" s="374">
        <f t="shared" ref="V40" si="10">SUM(V35:V39)</f>
        <v>0</v>
      </c>
      <c r="W40" s="374">
        <f t="shared" ref="W40" si="11">SUM(W35:W39)</f>
        <v>0</v>
      </c>
    </row>
    <row r="41" spans="3:23">
      <c r="D41" s="73" t="s">
        <v>738</v>
      </c>
      <c r="F41" s="81"/>
      <c r="G41" s="81"/>
      <c r="H41" s="81"/>
      <c r="R41" t="s">
        <v>238</v>
      </c>
      <c r="S41" s="377">
        <f>SUM(S36:S39)</f>
        <v>0</v>
      </c>
      <c r="T41" s="377">
        <f t="shared" ref="T41:W41" si="12">SUM(T36:T39)</f>
        <v>0</v>
      </c>
      <c r="U41" s="377">
        <f t="shared" si="12"/>
        <v>0</v>
      </c>
      <c r="V41" s="377">
        <f t="shared" si="12"/>
        <v>0</v>
      </c>
      <c r="W41" s="377">
        <f t="shared" si="12"/>
        <v>0</v>
      </c>
    </row>
    <row r="42" spans="3:23"/>
    <row r="43" spans="3:23">
      <c r="C43" s="376"/>
      <c r="D43" t="s">
        <v>732</v>
      </c>
      <c r="F43" s="81"/>
      <c r="G43" s="81"/>
      <c r="H43" s="81"/>
      <c r="R43" t="s">
        <v>238</v>
      </c>
      <c r="S43" s="376"/>
      <c r="T43" s="376"/>
      <c r="U43" s="376"/>
      <c r="V43" s="376"/>
      <c r="W43" s="376"/>
    </row>
    <row r="44" spans="3:23">
      <c r="D44" t="s">
        <v>733</v>
      </c>
      <c r="F44" s="81"/>
      <c r="G44" s="81"/>
      <c r="H44" s="81"/>
      <c r="R44" t="s">
        <v>238</v>
      </c>
      <c r="S44" s="376"/>
      <c r="T44" s="376"/>
      <c r="U44" s="376"/>
      <c r="V44" s="376"/>
      <c r="W44" s="376"/>
    </row>
    <row r="45" spans="3:23">
      <c r="D45" t="s">
        <v>734</v>
      </c>
      <c r="F45" s="81"/>
      <c r="G45" s="81"/>
      <c r="H45" s="81"/>
      <c r="R45" t="s">
        <v>238</v>
      </c>
      <c r="S45" s="376"/>
      <c r="T45" s="376"/>
      <c r="U45" s="376"/>
      <c r="V45" s="376"/>
      <c r="W45" s="376"/>
    </row>
    <row r="46" spans="3:23">
      <c r="D46" t="s">
        <v>735</v>
      </c>
      <c r="F46" s="81"/>
      <c r="G46" s="81"/>
      <c r="H46" s="81"/>
      <c r="R46" t="s">
        <v>238</v>
      </c>
      <c r="S46" s="376"/>
      <c r="T46" s="376"/>
      <c r="U46" s="376"/>
      <c r="V46" s="376"/>
      <c r="W46" s="376"/>
    </row>
    <row r="47" spans="3:23">
      <c r="D47" t="s">
        <v>736</v>
      </c>
      <c r="F47" s="81"/>
      <c r="G47" s="81"/>
      <c r="H47" s="81"/>
      <c r="R47" t="s">
        <v>238</v>
      </c>
      <c r="S47" s="376"/>
      <c r="T47" s="376"/>
      <c r="U47" s="376"/>
      <c r="V47" s="376"/>
      <c r="W47" s="376"/>
    </row>
    <row r="48" spans="3:23">
      <c r="D48" t="s">
        <v>737</v>
      </c>
      <c r="F48" s="81"/>
      <c r="G48" s="81"/>
      <c r="H48" s="81"/>
      <c r="R48" t="s">
        <v>238</v>
      </c>
      <c r="S48" s="374">
        <f>SUM(S43:S47)</f>
        <v>0</v>
      </c>
      <c r="T48" s="374">
        <f t="shared" ref="T48" si="13">SUM(T43:T47)</f>
        <v>0</v>
      </c>
      <c r="U48" s="374">
        <f t="shared" ref="U48" si="14">SUM(U43:U47)</f>
        <v>0</v>
      </c>
      <c r="V48" s="374">
        <f t="shared" ref="V48" si="15">SUM(V43:V47)</f>
        <v>0</v>
      </c>
      <c r="W48" s="374">
        <f t="shared" ref="W48" si="16">SUM(W43:W47)</f>
        <v>0</v>
      </c>
    </row>
    <row r="49" spans="3:23">
      <c r="D49" s="73" t="s">
        <v>738</v>
      </c>
      <c r="F49" s="81"/>
      <c r="G49" s="81"/>
      <c r="H49" s="81"/>
      <c r="R49" t="s">
        <v>238</v>
      </c>
      <c r="S49" s="377">
        <f>SUM(S44:S47)</f>
        <v>0</v>
      </c>
      <c r="T49" s="377">
        <f t="shared" ref="T49:V49" si="17">SUM(T44:T47)</f>
        <v>0</v>
      </c>
      <c r="U49" s="377">
        <f t="shared" si="17"/>
        <v>0</v>
      </c>
      <c r="V49" s="377">
        <f t="shared" si="17"/>
        <v>0</v>
      </c>
      <c r="W49" s="377">
        <f>SUM(W44:W47)</f>
        <v>0</v>
      </c>
    </row>
    <row r="50" spans="3:23"/>
    <row r="51" spans="3:23">
      <c r="C51" s="376"/>
      <c r="D51" t="s">
        <v>732</v>
      </c>
      <c r="F51" s="81"/>
      <c r="G51" s="81"/>
      <c r="H51" s="81"/>
      <c r="R51" t="s">
        <v>238</v>
      </c>
      <c r="S51" s="376"/>
      <c r="T51" s="376"/>
      <c r="U51" s="376"/>
      <c r="V51" s="376"/>
      <c r="W51" s="376"/>
    </row>
    <row r="52" spans="3:23">
      <c r="D52" t="s">
        <v>733</v>
      </c>
      <c r="F52" s="81"/>
      <c r="G52" s="81"/>
      <c r="H52" s="81"/>
      <c r="R52" t="s">
        <v>238</v>
      </c>
      <c r="S52" s="376"/>
      <c r="T52" s="376"/>
      <c r="U52" s="376"/>
      <c r="V52" s="376"/>
      <c r="W52" s="376"/>
    </row>
    <row r="53" spans="3:23">
      <c r="D53" t="s">
        <v>734</v>
      </c>
      <c r="F53" s="81"/>
      <c r="G53" s="81"/>
      <c r="H53" s="81"/>
      <c r="R53" t="s">
        <v>238</v>
      </c>
      <c r="S53" s="376"/>
      <c r="T53" s="376"/>
      <c r="U53" s="376"/>
      <c r="V53" s="376"/>
      <c r="W53" s="376"/>
    </row>
    <row r="54" spans="3:23">
      <c r="D54" t="s">
        <v>735</v>
      </c>
      <c r="F54" s="81"/>
      <c r="G54" s="81"/>
      <c r="H54" s="81"/>
      <c r="R54" t="s">
        <v>238</v>
      </c>
      <c r="S54" s="376"/>
      <c r="T54" s="376"/>
      <c r="U54" s="376"/>
      <c r="V54" s="376"/>
      <c r="W54" s="376"/>
    </row>
    <row r="55" spans="3:23">
      <c r="D55" t="s">
        <v>736</v>
      </c>
      <c r="F55" s="81"/>
      <c r="G55" s="81"/>
      <c r="H55" s="81"/>
      <c r="R55" t="s">
        <v>238</v>
      </c>
      <c r="S55" s="376"/>
      <c r="T55" s="376"/>
      <c r="U55" s="376"/>
      <c r="V55" s="376"/>
      <c r="W55" s="376"/>
    </row>
    <row r="56" spans="3:23">
      <c r="D56" t="s">
        <v>737</v>
      </c>
      <c r="F56" s="81"/>
      <c r="G56" s="81"/>
      <c r="H56" s="81"/>
      <c r="R56" t="s">
        <v>238</v>
      </c>
      <c r="S56" s="374">
        <f>SUM(S51:S55)</f>
        <v>0</v>
      </c>
      <c r="T56" s="374">
        <f>SUM(T51:T55)</f>
        <v>0</v>
      </c>
      <c r="U56" s="374">
        <f t="shared" ref="U56" si="18">SUM(U51:U55)</f>
        <v>0</v>
      </c>
      <c r="V56" s="374">
        <f t="shared" ref="V56" si="19">SUM(V51:V55)</f>
        <v>0</v>
      </c>
      <c r="W56" s="374">
        <f t="shared" ref="W56" si="20">SUM(W51:W55)</f>
        <v>0</v>
      </c>
    </row>
    <row r="57" spans="3:23">
      <c r="D57" s="73" t="s">
        <v>738</v>
      </c>
      <c r="F57" s="81"/>
      <c r="G57" s="81"/>
      <c r="H57" s="81"/>
      <c r="R57" t="s">
        <v>238</v>
      </c>
      <c r="S57" s="377">
        <f>SUM(S52:S55)</f>
        <v>0</v>
      </c>
      <c r="T57" s="377">
        <f t="shared" ref="T57:W57" si="21">SUM(T52:T55)</f>
        <v>0</v>
      </c>
      <c r="U57" s="377">
        <f t="shared" si="21"/>
        <v>0</v>
      </c>
      <c r="V57" s="377">
        <f t="shared" si="21"/>
        <v>0</v>
      </c>
      <c r="W57" s="377">
        <f t="shared" si="21"/>
        <v>0</v>
      </c>
    </row>
    <row r="58" spans="3:23"/>
    <row r="59" spans="3:23">
      <c r="C59" s="376"/>
      <c r="D59" t="s">
        <v>732</v>
      </c>
      <c r="F59" s="81"/>
      <c r="G59" s="81"/>
      <c r="H59" s="81"/>
      <c r="R59" t="s">
        <v>238</v>
      </c>
      <c r="S59" s="376"/>
      <c r="T59" s="376"/>
      <c r="U59" s="376"/>
      <c r="V59" s="376"/>
      <c r="W59" s="376"/>
    </row>
    <row r="60" spans="3:23">
      <c r="D60" t="s">
        <v>733</v>
      </c>
      <c r="F60" s="81"/>
      <c r="G60" s="81"/>
      <c r="H60" s="81"/>
      <c r="R60" t="s">
        <v>238</v>
      </c>
      <c r="S60" s="376"/>
      <c r="T60" s="376"/>
      <c r="U60" s="376"/>
      <c r="V60" s="376"/>
      <c r="W60" s="376"/>
    </row>
    <row r="61" spans="3:23">
      <c r="D61" t="s">
        <v>734</v>
      </c>
      <c r="F61" s="81"/>
      <c r="G61" s="81"/>
      <c r="H61" s="81"/>
      <c r="R61" t="s">
        <v>238</v>
      </c>
      <c r="S61" s="376"/>
      <c r="T61" s="376"/>
      <c r="U61" s="376"/>
      <c r="V61" s="376"/>
      <c r="W61" s="376"/>
    </row>
    <row r="62" spans="3:23">
      <c r="D62" t="s">
        <v>735</v>
      </c>
      <c r="F62" s="81"/>
      <c r="G62" s="81"/>
      <c r="H62" s="81"/>
      <c r="R62" t="s">
        <v>238</v>
      </c>
      <c r="S62" s="376"/>
      <c r="T62" s="376"/>
      <c r="U62" s="376"/>
      <c r="V62" s="376"/>
      <c r="W62" s="376"/>
    </row>
    <row r="63" spans="3:23">
      <c r="D63" t="s">
        <v>736</v>
      </c>
      <c r="F63" s="81"/>
      <c r="G63" s="81"/>
      <c r="H63" s="81"/>
      <c r="R63" t="s">
        <v>238</v>
      </c>
      <c r="S63" s="376"/>
      <c r="T63" s="376"/>
      <c r="U63" s="376"/>
      <c r="V63" s="376"/>
      <c r="W63" s="376"/>
    </row>
    <row r="64" spans="3:23">
      <c r="D64" t="s">
        <v>737</v>
      </c>
      <c r="F64" s="81"/>
      <c r="G64" s="81"/>
      <c r="H64" s="81"/>
      <c r="R64" t="s">
        <v>238</v>
      </c>
      <c r="S64" s="374">
        <f>SUM(S59:S63)</f>
        <v>0</v>
      </c>
      <c r="T64" s="374">
        <f t="shared" ref="T64" si="22">SUM(T59:T63)</f>
        <v>0</v>
      </c>
      <c r="U64" s="374">
        <f t="shared" ref="U64" si="23">SUM(U59:U63)</f>
        <v>0</v>
      </c>
      <c r="V64" s="374">
        <f t="shared" ref="V64" si="24">SUM(V59:V63)</f>
        <v>0</v>
      </c>
      <c r="W64" s="374">
        <f t="shared" ref="W64" si="25">SUM(W59:W63)</f>
        <v>0</v>
      </c>
    </row>
    <row r="65" spans="1:23" ht="14.5">
      <c r="A65" s="78"/>
      <c r="B65" s="78"/>
      <c r="D65" s="73" t="s">
        <v>738</v>
      </c>
      <c r="F65" s="81"/>
      <c r="G65" s="81"/>
      <c r="H65" s="81"/>
      <c r="R65" t="s">
        <v>238</v>
      </c>
      <c r="S65" s="377">
        <f>SUM(S60:S63)</f>
        <v>0</v>
      </c>
      <c r="T65" s="377">
        <f t="shared" ref="T65:W65" si="26">SUM(T60:T63)</f>
        <v>0</v>
      </c>
      <c r="U65" s="377">
        <f>SUM(U60:U63)</f>
        <v>0</v>
      </c>
      <c r="V65" s="377">
        <f t="shared" si="26"/>
        <v>0</v>
      </c>
      <c r="W65" s="377">
        <f t="shared" si="26"/>
        <v>0</v>
      </c>
    </row>
    <row r="66" spans="1:23"/>
    <row r="67" spans="1:23">
      <c r="C67" s="376"/>
      <c r="D67" t="s">
        <v>732</v>
      </c>
      <c r="F67" s="81"/>
      <c r="G67" s="81"/>
      <c r="H67" s="81"/>
      <c r="R67" t="s">
        <v>238</v>
      </c>
      <c r="S67" s="376"/>
      <c r="T67" s="376"/>
      <c r="U67" s="376"/>
      <c r="V67" s="376"/>
      <c r="W67" s="376"/>
    </row>
    <row r="68" spans="1:23">
      <c r="D68" t="s">
        <v>733</v>
      </c>
      <c r="F68" s="81"/>
      <c r="G68" s="81"/>
      <c r="H68" s="81"/>
      <c r="R68" t="s">
        <v>238</v>
      </c>
      <c r="S68" s="376"/>
      <c r="T68" s="376"/>
      <c r="U68" s="376"/>
      <c r="V68" s="376"/>
      <c r="W68" s="376"/>
    </row>
    <row r="69" spans="1:23">
      <c r="D69" t="s">
        <v>734</v>
      </c>
      <c r="F69" s="81"/>
      <c r="G69" s="81"/>
      <c r="H69" s="81"/>
      <c r="R69" t="s">
        <v>238</v>
      </c>
      <c r="S69" s="376"/>
      <c r="T69" s="376"/>
      <c r="U69" s="376"/>
      <c r="V69" s="376"/>
      <c r="W69" s="376"/>
    </row>
    <row r="70" spans="1:23">
      <c r="D70" t="s">
        <v>735</v>
      </c>
      <c r="F70" s="81"/>
      <c r="G70" s="81"/>
      <c r="H70" s="81"/>
      <c r="R70" t="s">
        <v>238</v>
      </c>
      <c r="S70" s="376"/>
      <c r="T70" s="376"/>
      <c r="U70" s="376"/>
      <c r="V70" s="376"/>
      <c r="W70" s="376"/>
    </row>
    <row r="71" spans="1:23">
      <c r="D71" t="s">
        <v>736</v>
      </c>
      <c r="F71" s="81"/>
      <c r="G71" s="81"/>
      <c r="H71" s="81"/>
      <c r="R71" t="s">
        <v>238</v>
      </c>
      <c r="S71" s="376"/>
      <c r="T71" s="376"/>
      <c r="U71" s="376"/>
      <c r="V71" s="376"/>
      <c r="W71" s="376"/>
    </row>
    <row r="72" spans="1:23">
      <c r="D72" t="s">
        <v>737</v>
      </c>
      <c r="F72" s="81"/>
      <c r="G72" s="81"/>
      <c r="H72" s="81"/>
      <c r="R72" t="s">
        <v>238</v>
      </c>
      <c r="S72" s="374">
        <f>SUM(S67:S71)</f>
        <v>0</v>
      </c>
      <c r="T72" s="374">
        <f>SUM(T67:T71)</f>
        <v>0</v>
      </c>
      <c r="U72" s="374">
        <f t="shared" ref="U72" si="27">SUM(U67:U71)</f>
        <v>0</v>
      </c>
      <c r="V72" s="374">
        <f t="shared" ref="V72" si="28">SUM(V67:V71)</f>
        <v>0</v>
      </c>
      <c r="W72" s="374">
        <f t="shared" ref="W72" si="29">SUM(W67:W71)</f>
        <v>0</v>
      </c>
    </row>
    <row r="73" spans="1:23" ht="14.5">
      <c r="A73" s="78"/>
      <c r="B73" s="78"/>
      <c r="D73" s="73" t="s">
        <v>738</v>
      </c>
      <c r="F73" s="81"/>
      <c r="G73" s="81"/>
      <c r="H73" s="81"/>
      <c r="R73" t="s">
        <v>238</v>
      </c>
      <c r="S73" s="377">
        <f>SUM(S68:S71)</f>
        <v>0</v>
      </c>
      <c r="T73" s="377">
        <f t="shared" ref="T73:W73" si="30">SUM(T68:T71)</f>
        <v>0</v>
      </c>
      <c r="U73" s="377">
        <f t="shared" si="30"/>
        <v>0</v>
      </c>
      <c r="V73" s="377">
        <f t="shared" si="30"/>
        <v>0</v>
      </c>
      <c r="W73" s="377">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tabColor theme="6"/>
    <pageSetUpPr autoPageBreaks="0"/>
  </sheetPr>
  <dimension ref="A1:AI54"/>
  <sheetViews>
    <sheetView zoomScaleNormal="100" workbookViewId="0"/>
  </sheetViews>
  <sheetFormatPr defaultColWidth="0" defaultRowHeight="13.5" zeroHeight="1"/>
  <cols>
    <col min="1" max="1" width="1.765625" customWidth="1"/>
    <col min="2" max="3" width="9.23046875" customWidth="1"/>
    <col min="4" max="4" width="32.23046875" bestFit="1" customWidth="1"/>
    <col min="5" max="17" width="1.765625" customWidth="1"/>
    <col min="18" max="24" width="9.23046875" customWidth="1"/>
    <col min="25"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c r="A7" s="73"/>
      <c r="B7" s="73"/>
      <c r="C7" s="73"/>
      <c r="D7" s="73" t="s">
        <v>645</v>
      </c>
      <c r="E7" s="83" t="s">
        <v>679</v>
      </c>
      <c r="F7" s="83" t="s">
        <v>680</v>
      </c>
      <c r="G7" s="83" t="s">
        <v>681</v>
      </c>
      <c r="H7" s="83" t="s">
        <v>682</v>
      </c>
      <c r="I7" s="83" t="s">
        <v>683</v>
      </c>
      <c r="J7" s="83" t="s">
        <v>684</v>
      </c>
      <c r="K7" s="83" t="s">
        <v>685</v>
      </c>
      <c r="L7" s="83" t="s">
        <v>686</v>
      </c>
      <c r="M7" s="83" t="s">
        <v>687</v>
      </c>
      <c r="N7" s="83" t="s">
        <v>688</v>
      </c>
      <c r="O7" s="83" t="s">
        <v>689</v>
      </c>
      <c r="P7" s="83" t="s">
        <v>690</v>
      </c>
      <c r="Q7" s="83" t="s">
        <v>691</v>
      </c>
      <c r="R7" s="73" t="s">
        <v>230</v>
      </c>
      <c r="S7" s="242" t="s">
        <v>182</v>
      </c>
      <c r="T7" s="242" t="s">
        <v>7</v>
      </c>
      <c r="U7" s="242" t="s">
        <v>185</v>
      </c>
      <c r="V7" s="242" t="s">
        <v>186</v>
      </c>
      <c r="W7" s="242" t="s">
        <v>187</v>
      </c>
      <c r="X7" s="73"/>
    </row>
    <row r="8" spans="1:24">
      <c r="E8" s="73"/>
      <c r="F8" s="73"/>
      <c r="G8" s="73"/>
      <c r="H8" s="73"/>
    </row>
    <row r="9" spans="1:24" ht="17.5">
      <c r="A9" s="62"/>
      <c r="B9" s="37"/>
      <c r="C9" s="62"/>
      <c r="D9" s="62"/>
      <c r="E9" s="62"/>
      <c r="F9" s="62"/>
      <c r="G9" s="62"/>
      <c r="H9" s="62"/>
      <c r="I9" s="62"/>
      <c r="J9" s="62"/>
      <c r="K9" s="62"/>
      <c r="L9" s="62"/>
      <c r="M9" s="62"/>
      <c r="N9" s="62"/>
      <c r="O9" s="62"/>
      <c r="P9" s="62"/>
      <c r="Q9" s="62"/>
      <c r="R9" s="62"/>
      <c r="S9" s="62"/>
      <c r="T9" s="62"/>
      <c r="U9" s="62"/>
      <c r="V9" s="62"/>
      <c r="W9" s="62"/>
    </row>
    <row r="10" spans="1:24"/>
    <row r="11" spans="1:24" ht="14">
      <c r="A11" s="53"/>
      <c r="B11" s="61" t="s">
        <v>532</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739</v>
      </c>
      <c r="R13" t="s">
        <v>238</v>
      </c>
      <c r="S13" s="378">
        <f>S42</f>
        <v>0</v>
      </c>
      <c r="T13" s="378">
        <f>T42</f>
        <v>0</v>
      </c>
      <c r="U13" s="378">
        <f>U42</f>
        <v>0</v>
      </c>
      <c r="V13" s="378">
        <f>V42</f>
        <v>0</v>
      </c>
      <c r="W13" s="378">
        <f>W42</f>
        <v>0</v>
      </c>
    </row>
    <row r="14" spans="1:24">
      <c r="D14" t="s">
        <v>740</v>
      </c>
      <c r="R14" t="s">
        <v>238</v>
      </c>
      <c r="S14" s="379"/>
      <c r="T14" s="379"/>
      <c r="U14" s="379"/>
      <c r="V14" s="379"/>
      <c r="W14" s="379"/>
    </row>
    <row r="15" spans="1:24">
      <c r="D15" t="s">
        <v>741</v>
      </c>
      <c r="R15" t="s">
        <v>238</v>
      </c>
      <c r="S15" s="379"/>
      <c r="T15" s="379"/>
      <c r="U15" s="379"/>
      <c r="V15" s="379"/>
      <c r="W15" s="379"/>
    </row>
    <row r="16" spans="1:24">
      <c r="D16" t="s">
        <v>742</v>
      </c>
      <c r="R16" t="s">
        <v>238</v>
      </c>
      <c r="S16" s="379"/>
      <c r="T16" s="379"/>
      <c r="U16" s="379"/>
      <c r="V16" s="379"/>
      <c r="W16" s="379"/>
    </row>
    <row r="17" spans="2:23">
      <c r="D17" t="s">
        <v>743</v>
      </c>
      <c r="R17" t="s">
        <v>238</v>
      </c>
      <c r="S17" s="379"/>
      <c r="T17" s="379"/>
      <c r="U17" s="379"/>
      <c r="V17" s="379"/>
      <c r="W17" s="379"/>
    </row>
    <row r="18" spans="2:23">
      <c r="D18" t="s">
        <v>744</v>
      </c>
      <c r="R18" t="s">
        <v>238</v>
      </c>
      <c r="S18" s="379"/>
      <c r="T18" s="379"/>
      <c r="U18" s="379"/>
      <c r="V18" s="379"/>
      <c r="W18" s="379"/>
    </row>
    <row r="19" spans="2:23">
      <c r="D19" t="s">
        <v>745</v>
      </c>
      <c r="R19" t="s">
        <v>238</v>
      </c>
      <c r="S19" s="379"/>
      <c r="T19" s="379"/>
      <c r="U19" s="379"/>
      <c r="V19" s="379"/>
      <c r="W19" s="379"/>
    </row>
    <row r="20" spans="2:23">
      <c r="D20" s="73" t="s">
        <v>715</v>
      </c>
      <c r="E20" s="73"/>
      <c r="F20" s="73"/>
      <c r="G20" s="73"/>
      <c r="H20" s="73"/>
      <c r="I20" s="73"/>
      <c r="J20" s="73"/>
      <c r="K20" s="73"/>
      <c r="L20" s="73"/>
      <c r="M20" s="73"/>
      <c r="N20" s="73"/>
      <c r="O20" s="73"/>
      <c r="P20" s="73"/>
      <c r="Q20" s="73"/>
      <c r="R20" s="73" t="s">
        <v>238</v>
      </c>
      <c r="S20" s="380">
        <f>SUM(S13:S19)</f>
        <v>0</v>
      </c>
      <c r="T20" s="380">
        <f t="shared" ref="T20:W20" si="0">SUM(T13:T19)</f>
        <v>0</v>
      </c>
      <c r="U20" s="380">
        <f t="shared" si="0"/>
        <v>0</v>
      </c>
      <c r="V20" s="380">
        <f t="shared" si="0"/>
        <v>0</v>
      </c>
      <c r="W20" s="380">
        <f t="shared" si="0"/>
        <v>0</v>
      </c>
    </row>
    <row r="21" spans="2:23">
      <c r="D21" t="s">
        <v>746</v>
      </c>
      <c r="R21" t="s">
        <v>238</v>
      </c>
      <c r="S21" s="379"/>
      <c r="T21" s="379"/>
      <c r="U21" s="379"/>
      <c r="V21" s="379"/>
      <c r="W21" s="379"/>
    </row>
    <row r="22" spans="2:23">
      <c r="D22" t="s">
        <v>747</v>
      </c>
      <c r="R22" t="s">
        <v>238</v>
      </c>
      <c r="S22" s="379"/>
      <c r="T22" s="379"/>
      <c r="U22" s="379"/>
      <c r="V22" s="379"/>
      <c r="W22" s="379"/>
    </row>
    <row r="23" spans="2:23">
      <c r="D23" s="73" t="s">
        <v>748</v>
      </c>
      <c r="R23" s="73" t="s">
        <v>238</v>
      </c>
      <c r="S23" s="381">
        <f>SUM(S20:S22)</f>
        <v>0</v>
      </c>
      <c r="T23" s="381">
        <f t="shared" ref="T23:W23" si="1">SUM(T20:T22)</f>
        <v>0</v>
      </c>
      <c r="U23" s="381">
        <f t="shared" si="1"/>
        <v>0</v>
      </c>
      <c r="V23" s="381">
        <f t="shared" si="1"/>
        <v>0</v>
      </c>
      <c r="W23" s="381">
        <f t="shared" si="1"/>
        <v>0</v>
      </c>
    </row>
    <row r="24" spans="2:23">
      <c r="D24" s="73"/>
      <c r="R24" s="73"/>
    </row>
    <row r="25" spans="2:23" ht="14">
      <c r="B25" s="61" t="s">
        <v>749</v>
      </c>
      <c r="C25" s="62"/>
      <c r="D25" s="62"/>
      <c r="E25" s="62"/>
      <c r="F25" s="62"/>
      <c r="G25" s="62"/>
      <c r="H25" s="62"/>
      <c r="I25" s="62"/>
      <c r="J25" s="62"/>
      <c r="K25" s="62"/>
      <c r="L25" s="62"/>
      <c r="M25" s="62"/>
      <c r="N25" s="62"/>
      <c r="O25" s="62"/>
      <c r="P25" s="62"/>
      <c r="Q25" s="62"/>
      <c r="R25" s="62"/>
      <c r="S25" s="62"/>
      <c r="T25" s="62"/>
      <c r="U25" s="62"/>
      <c r="V25" s="62"/>
      <c r="W25" s="62"/>
    </row>
    <row r="26" spans="2:23">
      <c r="D26" s="73"/>
      <c r="R26" s="73"/>
    </row>
    <row r="27" spans="2:23">
      <c r="D27" s="125" t="s">
        <v>750</v>
      </c>
      <c r="R27" t="s">
        <v>238</v>
      </c>
      <c r="S27" s="379"/>
      <c r="T27" s="379"/>
      <c r="U27" s="379"/>
      <c r="V27" s="379"/>
      <c r="W27" s="379"/>
    </row>
    <row r="28" spans="2:23">
      <c r="D28" s="125" t="s">
        <v>751</v>
      </c>
      <c r="R28" t="s">
        <v>238</v>
      </c>
      <c r="S28" s="379"/>
      <c r="T28" s="379"/>
      <c r="U28" s="379"/>
      <c r="V28" s="379"/>
      <c r="W28" s="379"/>
    </row>
    <row r="29" spans="2:23">
      <c r="D29" s="125" t="s">
        <v>752</v>
      </c>
      <c r="R29" t="s">
        <v>238</v>
      </c>
      <c r="S29" s="379"/>
      <c r="T29" s="379"/>
      <c r="U29" s="379"/>
      <c r="V29" s="379"/>
      <c r="W29" s="379"/>
    </row>
    <row r="30" spans="2:23">
      <c r="D30" s="125" t="s">
        <v>753</v>
      </c>
      <c r="R30" t="s">
        <v>238</v>
      </c>
      <c r="S30" s="379"/>
      <c r="T30" s="379"/>
      <c r="U30" s="379"/>
      <c r="V30" s="379"/>
      <c r="W30" s="379"/>
    </row>
    <row r="31" spans="2:23">
      <c r="D31" s="125" t="s">
        <v>754</v>
      </c>
      <c r="R31" t="s">
        <v>238</v>
      </c>
      <c r="S31" s="379"/>
      <c r="T31" s="379"/>
      <c r="U31" s="379"/>
      <c r="V31" s="379"/>
      <c r="W31" s="379"/>
    </row>
    <row r="32" spans="2:23">
      <c r="D32" s="125" t="s">
        <v>755</v>
      </c>
      <c r="R32" t="s">
        <v>238</v>
      </c>
      <c r="S32" s="379"/>
      <c r="T32" s="379"/>
      <c r="U32" s="379"/>
      <c r="V32" s="379"/>
      <c r="W32" s="379"/>
    </row>
    <row r="33" spans="4:23">
      <c r="D33" s="125" t="s">
        <v>756</v>
      </c>
      <c r="R33" t="s">
        <v>238</v>
      </c>
      <c r="S33" s="379"/>
      <c r="T33" s="379"/>
      <c r="U33" s="379"/>
      <c r="V33" s="379"/>
      <c r="W33" s="379"/>
    </row>
    <row r="34" spans="4:23">
      <c r="D34" s="138" t="s">
        <v>757</v>
      </c>
      <c r="R34" s="73" t="s">
        <v>238</v>
      </c>
      <c r="S34" s="381">
        <f>SUM(S27:S33)</f>
        <v>0</v>
      </c>
      <c r="T34" s="381">
        <f t="shared" ref="T34:V34" si="2">SUM(T27:T33)</f>
        <v>0</v>
      </c>
      <c r="U34" s="381">
        <f t="shared" si="2"/>
        <v>0</v>
      </c>
      <c r="V34" s="381">
        <f t="shared" si="2"/>
        <v>0</v>
      </c>
      <c r="W34" s="381">
        <f>SUM(W27:W33)</f>
        <v>0</v>
      </c>
    </row>
    <row r="35" spans="4:23"/>
    <row r="36" spans="4:23">
      <c r="D36" s="125" t="s">
        <v>758</v>
      </c>
      <c r="R36" t="s">
        <v>238</v>
      </c>
      <c r="S36" s="379"/>
      <c r="T36" s="379"/>
      <c r="U36" s="379"/>
      <c r="V36" s="379"/>
      <c r="W36" s="379"/>
    </row>
    <row r="37" spans="4:23">
      <c r="D37" s="125" t="s">
        <v>759</v>
      </c>
      <c r="R37" t="s">
        <v>238</v>
      </c>
      <c r="S37" s="379"/>
      <c r="T37" s="379"/>
      <c r="U37" s="379"/>
      <c r="V37" s="379"/>
      <c r="W37" s="379"/>
    </row>
    <row r="38" spans="4:23">
      <c r="D38" s="125" t="s">
        <v>760</v>
      </c>
      <c r="R38" t="s">
        <v>238</v>
      </c>
      <c r="S38" s="379"/>
      <c r="T38" s="379"/>
      <c r="U38" s="379"/>
      <c r="V38" s="379"/>
      <c r="W38" s="379"/>
    </row>
    <row r="39" spans="4:23">
      <c r="D39" s="125" t="s">
        <v>761</v>
      </c>
      <c r="R39" t="s">
        <v>238</v>
      </c>
      <c r="S39" s="379"/>
      <c r="T39" s="379"/>
      <c r="U39" s="379"/>
      <c r="V39" s="379"/>
      <c r="W39" s="379"/>
    </row>
    <row r="40" spans="4:23">
      <c r="D40" s="138" t="s">
        <v>762</v>
      </c>
      <c r="R40" s="73" t="s">
        <v>238</v>
      </c>
      <c r="S40" s="380">
        <f>SUM(S36:S39)</f>
        <v>0</v>
      </c>
      <c r="T40" s="380">
        <f t="shared" ref="T40:W40" si="3">SUM(T36:T39)</f>
        <v>0</v>
      </c>
      <c r="U40" s="380">
        <f>SUM(U36:U39)</f>
        <v>0</v>
      </c>
      <c r="V40" s="380">
        <f t="shared" si="3"/>
        <v>0</v>
      </c>
      <c r="W40" s="380">
        <f t="shared" si="3"/>
        <v>0</v>
      </c>
    </row>
    <row r="41" spans="4:23">
      <c r="D41" s="125" t="s">
        <v>763</v>
      </c>
      <c r="R41" t="s">
        <v>238</v>
      </c>
      <c r="S41" s="379"/>
      <c r="T41" s="379"/>
      <c r="U41" s="379"/>
      <c r="V41" s="379"/>
      <c r="W41" s="379"/>
    </row>
    <row r="42" spans="4:23">
      <c r="D42" s="138" t="s">
        <v>757</v>
      </c>
      <c r="R42" s="73" t="s">
        <v>238</v>
      </c>
      <c r="S42" s="381">
        <f>SUM(S40:S41)</f>
        <v>0</v>
      </c>
      <c r="T42" s="381">
        <f t="shared" ref="T42:W42" si="4">SUM(T40:T41)</f>
        <v>0</v>
      </c>
      <c r="U42" s="381">
        <f t="shared" si="4"/>
        <v>0</v>
      </c>
      <c r="V42" s="381">
        <f>SUM(V40:V41)</f>
        <v>0</v>
      </c>
      <c r="W42" s="381">
        <f t="shared" si="4"/>
        <v>0</v>
      </c>
    </row>
    <row r="43" spans="4:23"/>
    <row r="44" spans="4:23">
      <c r="D44" s="125" t="s">
        <v>347</v>
      </c>
      <c r="S44" s="287" t="str">
        <f>IF(ABS(S34-S42)&lt;0.01,"OK","ERROR")</f>
        <v>OK</v>
      </c>
      <c r="T44" s="287" t="str">
        <f>IF(ABS(T34-T42)&lt;0.01,"OK","ERROR")</f>
        <v>OK</v>
      </c>
      <c r="U44" s="287" t="str">
        <f>IF(ABS(U34-U42)&lt;0.01,"OK","ERROR")</f>
        <v>OK</v>
      </c>
      <c r="V44" s="287" t="str">
        <f>IF(ABS(V34-V42)&lt;0.01,"OK","ERROR")</f>
        <v>OK</v>
      </c>
      <c r="W44" s="287" t="str">
        <f>IF(ABS(W34-W42)&lt;0.01,"OK","ERROR")</f>
        <v>OK</v>
      </c>
    </row>
    <row r="45" spans="4:23">
      <c r="D45" s="125"/>
      <c r="S45" s="142"/>
      <c r="T45" s="142"/>
      <c r="U45" s="142"/>
      <c r="V45" s="142"/>
      <c r="W45" s="142"/>
    </row>
    <row r="53" spans="4:18" hidden="1">
      <c r="D53" s="138"/>
      <c r="R53" s="73"/>
    </row>
    <row r="54" spans="4:18" hidden="1">
      <c r="D54" s="125"/>
      <c r="R54" s="73"/>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tabColor theme="5"/>
    <pageSetUpPr autoPageBreaks="0"/>
  </sheetPr>
  <dimension ref="A1:H85"/>
  <sheetViews>
    <sheetView topLeftCell="A33" workbookViewId="0">
      <selection activeCell="B49" sqref="B49"/>
    </sheetView>
  </sheetViews>
  <sheetFormatPr defaultColWidth="0" defaultRowHeight="13.5" zeroHeight="1"/>
  <cols>
    <col min="1" max="1" width="9.23046875" customWidth="1"/>
    <col min="2" max="2" width="23.3828125" bestFit="1" customWidth="1"/>
    <col min="3" max="3" width="59.15234375" bestFit="1" customWidth="1"/>
    <col min="4" max="4" width="4.4609375" bestFit="1" customWidth="1"/>
    <col min="5" max="6" width="1.765625" customWidth="1"/>
    <col min="7" max="7" width="15.4609375" customWidth="1"/>
    <col min="8" max="8" width="9.23046875" customWidth="1"/>
    <col min="9" max="16384" width="9.23046875" hidden="1"/>
  </cols>
  <sheetData>
    <row r="1" spans="1:8" ht="25">
      <c r="A1" s="1" t="str">
        <f>Cover!$A$2</f>
        <v>ESO Regulatory Reporting Pack</v>
      </c>
      <c r="B1" s="22"/>
      <c r="C1" s="22"/>
      <c r="D1" s="22"/>
      <c r="E1" s="22"/>
      <c r="F1" s="22"/>
      <c r="G1" s="22"/>
      <c r="H1" s="22"/>
    </row>
    <row r="2" spans="1:8" ht="25">
      <c r="A2" s="4" t="str">
        <f>Cover!$A$3</f>
        <v>National Grid Electricity System Operator</v>
      </c>
      <c r="B2" s="22"/>
      <c r="C2" s="22"/>
      <c r="D2" s="22"/>
      <c r="E2" s="22"/>
      <c r="F2" s="22"/>
      <c r="G2" s="22"/>
      <c r="H2" s="22"/>
    </row>
    <row r="3" spans="1:8" ht="25">
      <c r="A3" s="3" t="str">
        <f>Cover!$E$18</f>
        <v>2022/23</v>
      </c>
      <c r="B3" s="3"/>
      <c r="C3" s="3"/>
      <c r="D3" s="3"/>
      <c r="E3" s="22"/>
      <c r="F3" s="22"/>
      <c r="G3" s="22"/>
      <c r="H3" s="22"/>
    </row>
    <row r="4" spans="1:8" ht="25.5" thickBot="1">
      <c r="A4" s="23" t="s">
        <v>20</v>
      </c>
      <c r="B4" s="24"/>
      <c r="C4" s="24"/>
      <c r="D4" s="24"/>
      <c r="E4" s="24"/>
      <c r="F4" s="24"/>
      <c r="G4" s="24"/>
      <c r="H4" s="24"/>
    </row>
    <row r="5" spans="1:8" ht="14" thickBot="1">
      <c r="A5" s="25"/>
      <c r="B5" s="25"/>
      <c r="C5" s="25"/>
      <c r="D5" s="25"/>
      <c r="E5" s="25"/>
      <c r="F5" s="25"/>
      <c r="G5" s="25"/>
      <c r="H5" s="25"/>
    </row>
    <row r="6" spans="1:8">
      <c r="A6" s="44" t="s">
        <v>21</v>
      </c>
      <c r="B6" s="75" t="s">
        <v>22</v>
      </c>
      <c r="C6" s="44" t="s">
        <v>23</v>
      </c>
      <c r="D6" s="44" t="s">
        <v>24</v>
      </c>
      <c r="E6" s="25"/>
      <c r="F6" s="25"/>
      <c r="G6" s="435" t="s">
        <v>25</v>
      </c>
      <c r="H6" s="25"/>
    </row>
    <row r="7" spans="1:8">
      <c r="A7" s="25"/>
      <c r="B7" s="25"/>
      <c r="C7" s="25"/>
      <c r="D7" s="25"/>
      <c r="E7" s="25"/>
      <c r="F7" s="25"/>
      <c r="G7" s="436"/>
      <c r="H7" s="25"/>
    </row>
    <row r="8" spans="1:8">
      <c r="A8" s="25"/>
      <c r="B8" s="25"/>
      <c r="C8" s="25"/>
      <c r="D8" s="25"/>
      <c r="E8" s="25"/>
      <c r="F8" s="25"/>
      <c r="G8" s="436"/>
      <c r="H8" s="25"/>
    </row>
    <row r="9" spans="1:8" ht="14" thickBot="1">
      <c r="A9" s="25"/>
      <c r="B9" s="25"/>
      <c r="C9" s="25"/>
      <c r="D9" s="25"/>
      <c r="E9" s="25"/>
      <c r="F9" s="25"/>
      <c r="G9" s="437"/>
      <c r="H9" s="25"/>
    </row>
    <row r="10" spans="1:8">
      <c r="A10" s="44"/>
      <c r="B10" s="89" t="s">
        <v>26</v>
      </c>
      <c r="C10" s="71" t="s">
        <v>27</v>
      </c>
      <c r="D10" s="91" t="s">
        <v>28</v>
      </c>
      <c r="E10" s="25"/>
      <c r="F10" s="25"/>
      <c r="G10" s="25"/>
      <c r="H10" s="25"/>
    </row>
    <row r="11" spans="1:8">
      <c r="A11" s="25"/>
      <c r="B11" s="71"/>
      <c r="C11" s="71" t="s">
        <v>20</v>
      </c>
      <c r="D11" s="91" t="s">
        <v>28</v>
      </c>
      <c r="E11" s="25"/>
      <c r="F11" s="25"/>
      <c r="G11" s="25"/>
      <c r="H11" s="25"/>
    </row>
    <row r="12" spans="1:8">
      <c r="A12" s="25"/>
      <c r="B12" s="71"/>
      <c r="C12" s="71" t="s">
        <v>29</v>
      </c>
      <c r="D12" s="91" t="s">
        <v>28</v>
      </c>
      <c r="E12" s="25"/>
      <c r="F12" s="25"/>
      <c r="G12" s="25"/>
      <c r="H12" s="25"/>
    </row>
    <row r="13" spans="1:8">
      <c r="A13" s="25"/>
      <c r="B13" s="71"/>
      <c r="C13" s="71" t="s">
        <v>30</v>
      </c>
      <c r="D13" s="91" t="s">
        <v>28</v>
      </c>
      <c r="E13" s="25"/>
      <c r="F13" s="25"/>
      <c r="G13" s="25"/>
      <c r="H13" s="25"/>
    </row>
    <row r="14" spans="1:8">
      <c r="A14" s="25"/>
      <c r="B14" s="71"/>
      <c r="C14" s="71" t="s">
        <v>31</v>
      </c>
      <c r="D14" s="91" t="s">
        <v>28</v>
      </c>
      <c r="E14" s="25"/>
      <c r="F14" s="25"/>
      <c r="G14" s="25"/>
      <c r="H14" s="25"/>
    </row>
    <row r="15" spans="1:8">
      <c r="A15" s="25"/>
      <c r="B15" s="25"/>
      <c r="C15" s="25"/>
      <c r="D15" s="25"/>
      <c r="E15" s="25"/>
      <c r="F15" s="25"/>
      <c r="G15" s="25"/>
      <c r="H15" s="25"/>
    </row>
    <row r="16" spans="1:8">
      <c r="A16" s="44">
        <v>1</v>
      </c>
      <c r="B16" s="416" t="s">
        <v>32</v>
      </c>
      <c r="C16" s="25"/>
      <c r="D16" s="25"/>
      <c r="E16" s="25"/>
      <c r="F16" s="25"/>
      <c r="G16" s="39"/>
      <c r="H16" s="25"/>
    </row>
    <row r="17" spans="1:8">
      <c r="A17" s="25"/>
      <c r="B17" s="25"/>
      <c r="C17" s="71" t="s">
        <v>33</v>
      </c>
      <c r="D17" s="91" t="s">
        <v>28</v>
      </c>
      <c r="E17" s="25"/>
      <c r="F17" s="25"/>
      <c r="G17" s="42"/>
      <c r="H17" s="25"/>
    </row>
    <row r="18" spans="1:8">
      <c r="A18" s="25"/>
      <c r="B18" s="25"/>
      <c r="C18" s="71" t="s">
        <v>34</v>
      </c>
      <c r="D18" s="91" t="s">
        <v>28</v>
      </c>
      <c r="E18" s="25"/>
      <c r="F18" s="25"/>
      <c r="G18" s="42"/>
      <c r="H18" s="25"/>
    </row>
    <row r="19" spans="1:8">
      <c r="A19" s="25"/>
      <c r="B19" s="25"/>
      <c r="C19" s="71" t="s">
        <v>35</v>
      </c>
      <c r="D19" s="91" t="s">
        <v>28</v>
      </c>
      <c r="E19" s="25"/>
      <c r="F19" s="25"/>
      <c r="G19" s="42"/>
      <c r="H19" s="25"/>
    </row>
    <row r="20" spans="1:8">
      <c r="A20" s="25"/>
      <c r="B20" s="25"/>
      <c r="C20" s="71" t="s">
        <v>36</v>
      </c>
      <c r="D20" s="91" t="s">
        <v>28</v>
      </c>
      <c r="E20" s="25"/>
      <c r="F20" s="25"/>
      <c r="G20" s="42"/>
      <c r="H20" s="25"/>
    </row>
    <row r="21" spans="1:8">
      <c r="A21" s="25"/>
      <c r="B21" s="25"/>
      <c r="C21" s="71" t="s">
        <v>37</v>
      </c>
      <c r="D21" s="91" t="s">
        <v>28</v>
      </c>
      <c r="E21" s="25"/>
      <c r="F21" s="25"/>
      <c r="G21" s="42"/>
      <c r="H21" s="25"/>
    </row>
    <row r="22" spans="1:8">
      <c r="A22" s="25"/>
      <c r="B22" s="25"/>
      <c r="C22" s="71" t="s">
        <v>38</v>
      </c>
      <c r="D22" s="91" t="s">
        <v>28</v>
      </c>
      <c r="E22" s="25"/>
      <c r="F22" s="25"/>
      <c r="G22" s="42"/>
      <c r="H22" s="25"/>
    </row>
    <row r="23" spans="1:8">
      <c r="A23" s="25"/>
      <c r="B23" s="25"/>
      <c r="C23" s="71" t="s">
        <v>39</v>
      </c>
      <c r="D23" s="91" t="s">
        <v>28</v>
      </c>
      <c r="E23" s="25"/>
      <c r="F23" s="25"/>
      <c r="G23" s="42"/>
      <c r="H23" s="25"/>
    </row>
    <row r="24" spans="1:8">
      <c r="A24" s="25"/>
      <c r="B24" s="25"/>
      <c r="C24" s="25" t="s">
        <v>40</v>
      </c>
      <c r="D24" s="91" t="s">
        <v>28</v>
      </c>
      <c r="E24" s="25"/>
      <c r="F24" s="25"/>
      <c r="G24" s="42"/>
      <c r="H24" s="25"/>
    </row>
    <row r="25" spans="1:8">
      <c r="A25" s="25"/>
      <c r="B25" s="25"/>
      <c r="C25" s="25"/>
      <c r="D25" s="25"/>
      <c r="E25" s="25"/>
      <c r="F25" s="25"/>
      <c r="G25" s="25"/>
      <c r="H25" s="25"/>
    </row>
    <row r="26" spans="1:8">
      <c r="A26" s="44">
        <v>2</v>
      </c>
      <c r="B26" s="34" t="s">
        <v>41</v>
      </c>
      <c r="C26" s="52"/>
      <c r="D26" s="25"/>
      <c r="E26" s="25"/>
      <c r="F26" s="25"/>
      <c r="G26" s="25"/>
      <c r="H26" s="25"/>
    </row>
    <row r="27" spans="1:8">
      <c r="A27" s="25"/>
      <c r="B27" s="25"/>
      <c r="C27" s="71" t="s">
        <v>42</v>
      </c>
      <c r="D27" s="91" t="s">
        <v>28</v>
      </c>
      <c r="E27" s="25"/>
      <c r="F27" s="25"/>
      <c r="G27" s="42"/>
      <c r="H27" s="25"/>
    </row>
    <row r="28" spans="1:8">
      <c r="A28" s="25"/>
      <c r="B28" s="25"/>
      <c r="C28" s="71" t="s">
        <v>43</v>
      </c>
      <c r="D28" s="91" t="s">
        <v>28</v>
      </c>
      <c r="E28" s="25"/>
      <c r="F28" s="25"/>
      <c r="G28" s="42"/>
      <c r="H28" s="25"/>
    </row>
    <row r="29" spans="1:8">
      <c r="A29" s="25"/>
      <c r="B29" s="25"/>
      <c r="C29" s="71" t="s">
        <v>44</v>
      </c>
      <c r="D29" s="91" t="s">
        <v>28</v>
      </c>
      <c r="E29" s="25"/>
      <c r="F29" s="25"/>
      <c r="G29" s="42"/>
      <c r="H29" s="25"/>
    </row>
    <row r="30" spans="1:8">
      <c r="A30" s="25"/>
      <c r="B30" s="25"/>
      <c r="C30" s="25"/>
      <c r="D30" s="25"/>
      <c r="E30" s="25"/>
      <c r="F30" s="25"/>
      <c r="G30" s="25"/>
      <c r="H30" s="25"/>
    </row>
    <row r="31" spans="1:8">
      <c r="A31" s="44">
        <v>3</v>
      </c>
      <c r="B31" s="72" t="s">
        <v>45</v>
      </c>
      <c r="C31" s="25"/>
      <c r="D31" s="25"/>
      <c r="E31" s="25"/>
      <c r="F31" s="25"/>
      <c r="G31" s="25"/>
      <c r="H31" s="25"/>
    </row>
    <row r="32" spans="1:8">
      <c r="A32" s="25"/>
      <c r="B32" s="71"/>
      <c r="C32" s="71" t="s">
        <v>46</v>
      </c>
      <c r="D32" s="91" t="s">
        <v>28</v>
      </c>
      <c r="E32" s="25"/>
      <c r="F32" s="25"/>
      <c r="G32" s="42"/>
      <c r="H32" s="25"/>
    </row>
    <row r="33" spans="1:8">
      <c r="A33" s="25"/>
      <c r="B33" s="71"/>
      <c r="C33" s="71" t="s">
        <v>47</v>
      </c>
      <c r="D33" s="91" t="s">
        <v>28</v>
      </c>
      <c r="E33" s="25"/>
      <c r="F33" s="25"/>
      <c r="G33" s="42"/>
      <c r="H33" s="25"/>
    </row>
    <row r="34" spans="1:8">
      <c r="A34" s="25"/>
      <c r="B34" s="71"/>
      <c r="C34" s="71" t="s">
        <v>48</v>
      </c>
      <c r="D34" s="91" t="s">
        <v>28</v>
      </c>
      <c r="E34" s="25"/>
      <c r="F34" s="25"/>
      <c r="G34" s="42"/>
      <c r="H34" s="25"/>
    </row>
    <row r="35" spans="1:8">
      <c r="A35" s="25"/>
      <c r="B35" s="25"/>
      <c r="C35" s="25"/>
      <c r="D35" s="25"/>
      <c r="E35" s="25"/>
      <c r="F35" s="25"/>
      <c r="G35" s="39"/>
      <c r="H35" s="25"/>
    </row>
    <row r="36" spans="1:8">
      <c r="A36" s="44">
        <v>4</v>
      </c>
      <c r="B36" s="57" t="s">
        <v>49</v>
      </c>
      <c r="C36" s="25"/>
      <c r="D36" s="25"/>
      <c r="E36" s="25"/>
      <c r="F36" s="25"/>
      <c r="G36" s="39"/>
      <c r="H36" s="25"/>
    </row>
    <row r="37" spans="1:8">
      <c r="A37" s="25"/>
      <c r="B37" s="25"/>
      <c r="C37" s="71" t="s">
        <v>50</v>
      </c>
      <c r="D37" s="91" t="s">
        <v>28</v>
      </c>
      <c r="E37" s="25"/>
      <c r="F37" s="25"/>
      <c r="G37" s="42"/>
      <c r="H37" s="25"/>
    </row>
    <row r="38" spans="1:8">
      <c r="A38" s="25"/>
      <c r="B38" s="25"/>
      <c r="C38" s="71" t="s">
        <v>51</v>
      </c>
      <c r="D38" s="91" t="s">
        <v>28</v>
      </c>
      <c r="E38" s="25"/>
      <c r="F38" s="25"/>
      <c r="G38" s="42"/>
      <c r="H38" s="25"/>
    </row>
    <row r="39" spans="1:8">
      <c r="A39" s="32"/>
      <c r="B39" s="50"/>
      <c r="C39" s="25"/>
      <c r="D39" s="25"/>
      <c r="E39" s="25"/>
      <c r="F39" s="25"/>
      <c r="G39" s="25"/>
      <c r="H39" s="25"/>
    </row>
    <row r="40" spans="1:8">
      <c r="A40" s="44">
        <v>5</v>
      </c>
      <c r="B40" s="63" t="s">
        <v>52</v>
      </c>
      <c r="C40" s="25"/>
      <c r="D40" s="25"/>
      <c r="E40" s="25"/>
      <c r="F40" s="25"/>
      <c r="G40" s="39"/>
      <c r="H40" s="25"/>
    </row>
    <row r="41" spans="1:8">
      <c r="A41" s="25"/>
      <c r="B41" s="25"/>
      <c r="C41" s="71" t="s">
        <v>53</v>
      </c>
      <c r="D41" s="91" t="s">
        <v>28</v>
      </c>
      <c r="E41" s="25"/>
      <c r="F41" s="25"/>
      <c r="G41" s="42"/>
      <c r="H41" s="25"/>
    </row>
    <row r="42" spans="1:8">
      <c r="A42" s="32"/>
      <c r="B42" s="50"/>
      <c r="C42" s="25"/>
      <c r="D42" s="25"/>
      <c r="E42" s="25"/>
      <c r="F42" s="25"/>
      <c r="G42" s="25"/>
      <c r="H42" s="25"/>
    </row>
    <row r="43" spans="1:8">
      <c r="A43" s="44">
        <v>6</v>
      </c>
      <c r="B43" s="417" t="s">
        <v>54</v>
      </c>
      <c r="C43" s="25"/>
      <c r="D43" s="25"/>
      <c r="E43" s="25"/>
      <c r="F43" s="25"/>
      <c r="G43" s="39"/>
      <c r="H43" s="25"/>
    </row>
    <row r="44" spans="1:8">
      <c r="A44" s="25"/>
      <c r="B44" s="25"/>
      <c r="C44" s="71" t="s">
        <v>55</v>
      </c>
      <c r="D44" s="91" t="s">
        <v>28</v>
      </c>
      <c r="E44" s="25"/>
      <c r="F44" s="25"/>
      <c r="G44" s="42"/>
      <c r="H44" s="25"/>
    </row>
    <row r="45" spans="1:8">
      <c r="A45" s="25"/>
      <c r="B45" s="25"/>
      <c r="C45" s="71" t="s">
        <v>56</v>
      </c>
      <c r="D45" s="91" t="s">
        <v>28</v>
      </c>
      <c r="E45" s="25"/>
      <c r="F45" s="25"/>
      <c r="G45" s="42"/>
      <c r="H45" s="25"/>
    </row>
    <row r="46" spans="1:8">
      <c r="A46" s="25"/>
      <c r="B46" s="25"/>
      <c r="C46" s="71" t="s">
        <v>57</v>
      </c>
      <c r="D46" s="91" t="s">
        <v>28</v>
      </c>
      <c r="E46" s="25"/>
      <c r="F46" s="25"/>
      <c r="G46" s="42"/>
      <c r="H46" s="25"/>
    </row>
    <row r="47" spans="1:8">
      <c r="A47" s="25"/>
      <c r="B47" s="25"/>
      <c r="C47" s="71" t="s">
        <v>58</v>
      </c>
      <c r="D47" s="91" t="s">
        <v>28</v>
      </c>
      <c r="E47" s="25"/>
      <c r="F47" s="25"/>
      <c r="G47" s="42"/>
      <c r="H47" s="25"/>
    </row>
    <row r="48" spans="1:8">
      <c r="A48" s="25"/>
      <c r="B48" s="25"/>
      <c r="C48" s="71"/>
      <c r="D48" s="25"/>
      <c r="E48" s="25"/>
      <c r="F48" s="25"/>
      <c r="G48" s="88"/>
      <c r="H48" s="25"/>
    </row>
    <row r="49" spans="1:8">
      <c r="A49" s="44">
        <v>7</v>
      </c>
      <c r="B49" s="418" t="s">
        <v>59</v>
      </c>
      <c r="C49" s="25"/>
      <c r="D49" s="25"/>
      <c r="E49" s="25"/>
      <c r="F49" s="25"/>
      <c r="G49" s="39"/>
      <c r="H49" s="25"/>
    </row>
    <row r="50" spans="1:8">
      <c r="A50" s="44"/>
      <c r="C50" s="25" t="s">
        <v>60</v>
      </c>
      <c r="D50" s="91" t="s">
        <v>28</v>
      </c>
      <c r="E50" s="25"/>
      <c r="F50" s="25"/>
      <c r="G50" s="42"/>
      <c r="H50" s="25"/>
    </row>
    <row r="51" spans="1:8">
      <c r="A51" s="44"/>
      <c r="B51" s="75"/>
      <c r="C51" s="25" t="s">
        <v>61</v>
      </c>
      <c r="D51" s="92" t="s">
        <v>28</v>
      </c>
      <c r="E51" s="25"/>
      <c r="F51" s="25"/>
      <c r="G51" s="42"/>
      <c r="H51" s="25"/>
    </row>
    <row r="52" spans="1:8">
      <c r="A52" s="25"/>
      <c r="B52" s="25"/>
      <c r="C52" s="71" t="s">
        <v>62</v>
      </c>
      <c r="D52" s="91" t="s">
        <v>28</v>
      </c>
      <c r="E52" s="25"/>
      <c r="F52" s="25"/>
      <c r="G52" s="42"/>
      <c r="H52" s="25"/>
    </row>
    <row r="53" spans="1:8">
      <c r="A53" s="25"/>
      <c r="B53" s="25"/>
      <c r="C53" s="71" t="s">
        <v>63</v>
      </c>
      <c r="D53" s="91" t="s">
        <v>28</v>
      </c>
      <c r="E53" s="25"/>
      <c r="F53" s="25"/>
      <c r="G53" s="42"/>
      <c r="H53" s="25"/>
    </row>
    <row r="54" spans="1:8">
      <c r="A54" s="25"/>
      <c r="B54" s="25"/>
      <c r="C54" s="71" t="s">
        <v>64</v>
      </c>
      <c r="D54" s="91" t="s">
        <v>28</v>
      </c>
      <c r="E54" s="25"/>
      <c r="F54" s="25"/>
      <c r="G54" s="42"/>
      <c r="H54" s="25"/>
    </row>
    <row r="55" spans="1:8">
      <c r="A55" s="25"/>
      <c r="B55" s="25"/>
      <c r="C55" s="71" t="s">
        <v>65</v>
      </c>
      <c r="D55" s="91" t="s">
        <v>28</v>
      </c>
      <c r="E55" s="25"/>
      <c r="F55" s="25"/>
      <c r="G55" s="42"/>
      <c r="H55" s="25"/>
    </row>
    <row r="56" spans="1:8">
      <c r="A56" s="25"/>
      <c r="B56" s="25"/>
      <c r="C56" s="71"/>
      <c r="D56" s="25"/>
      <c r="E56" s="25"/>
      <c r="F56" s="25"/>
      <c r="G56" s="88"/>
      <c r="H56" s="25"/>
    </row>
    <row r="57" spans="1:8">
      <c r="A57" s="44">
        <v>8</v>
      </c>
      <c r="B57" s="90" t="s">
        <v>66</v>
      </c>
      <c r="C57" s="25"/>
      <c r="D57" s="25"/>
      <c r="E57" s="25"/>
      <c r="F57" s="25"/>
      <c r="G57" s="39"/>
      <c r="H57" s="25"/>
    </row>
    <row r="58" spans="1:8">
      <c r="A58" s="25"/>
      <c r="B58" s="25"/>
      <c r="C58" s="71" t="s">
        <v>67</v>
      </c>
      <c r="D58" s="91" t="s">
        <v>28</v>
      </c>
      <c r="E58" s="25"/>
      <c r="F58" s="25"/>
      <c r="G58" s="42"/>
      <c r="H58" s="25"/>
    </row>
    <row r="59" spans="1:8">
      <c r="A59" s="25"/>
      <c r="B59" s="25"/>
      <c r="C59" s="71"/>
      <c r="D59" s="25"/>
      <c r="E59" s="25"/>
      <c r="F59" s="25"/>
      <c r="G59" s="88"/>
      <c r="H59" s="25"/>
    </row>
    <row r="60" spans="1:8">
      <c r="A60" s="32"/>
      <c r="B60" s="50"/>
      <c r="C60" s="25"/>
      <c r="D60" s="25"/>
      <c r="E60" s="25"/>
      <c r="F60" s="25"/>
      <c r="G60" s="25"/>
      <c r="H60" s="25"/>
    </row>
    <row r="61" spans="1:8">
      <c r="A61" s="25"/>
      <c r="B61" s="33"/>
      <c r="C61" s="75" t="s">
        <v>68</v>
      </c>
      <c r="D61" s="25"/>
      <c r="E61" s="33"/>
      <c r="F61" s="33"/>
      <c r="G61" s="58" t="s">
        <v>69</v>
      </c>
      <c r="H61" s="25"/>
    </row>
    <row r="62" spans="1:8">
      <c r="A62" s="25"/>
      <c r="B62" s="25"/>
      <c r="C62" s="42" t="s">
        <v>70</v>
      </c>
      <c r="D62" s="33"/>
      <c r="E62" s="25"/>
      <c r="F62" s="33"/>
      <c r="G62" s="42"/>
      <c r="H62" s="25"/>
    </row>
    <row r="63" spans="1:8">
      <c r="A63" s="25"/>
      <c r="B63" s="25"/>
      <c r="C63" s="42" t="s">
        <v>70</v>
      </c>
      <c r="D63" s="33"/>
      <c r="E63" s="33"/>
      <c r="F63" s="33"/>
      <c r="G63" s="42"/>
      <c r="H63" s="25"/>
    </row>
    <row r="64" spans="1:8">
      <c r="A64" s="25"/>
      <c r="B64" s="25"/>
      <c r="C64" s="42" t="s">
        <v>70</v>
      </c>
      <c r="D64" s="33"/>
      <c r="E64" s="33"/>
      <c r="F64" s="33"/>
      <c r="G64" s="42"/>
      <c r="H64" s="25"/>
    </row>
    <row r="65" spans="1:8">
      <c r="A65" s="25"/>
      <c r="B65" s="25"/>
      <c r="C65" s="33"/>
      <c r="D65" s="33"/>
      <c r="E65" s="33"/>
      <c r="F65" s="33"/>
      <c r="G65" s="39"/>
      <c r="H65" s="25"/>
    </row>
    <row r="66" spans="1:8">
      <c r="A66" s="25"/>
      <c r="B66" s="33"/>
      <c r="C66" s="69" t="s">
        <v>71</v>
      </c>
      <c r="D66" s="74"/>
      <c r="E66" s="25"/>
      <c r="F66" s="33"/>
      <c r="G66" s="33"/>
      <c r="H66" s="25"/>
    </row>
    <row r="67" spans="1:8">
      <c r="A67" s="25"/>
      <c r="B67" s="25"/>
      <c r="C67" s="33" t="s">
        <v>72</v>
      </c>
      <c r="D67" s="45"/>
      <c r="E67" s="45"/>
      <c r="F67" s="33"/>
      <c r="G67" s="42"/>
      <c r="H67" s="25"/>
    </row>
    <row r="68" spans="1:8">
      <c r="A68" s="25"/>
      <c r="B68" s="25"/>
      <c r="C68" s="33" t="s">
        <v>73</v>
      </c>
      <c r="D68" s="33"/>
      <c r="E68" s="33"/>
      <c r="F68" s="33"/>
      <c r="G68" s="42"/>
      <c r="H68" s="25"/>
    </row>
    <row r="69" spans="1:8">
      <c r="A69" s="25"/>
      <c r="B69" s="25"/>
      <c r="C69" s="33" t="s">
        <v>74</v>
      </c>
      <c r="D69" s="33"/>
      <c r="E69" s="33"/>
      <c r="F69" s="33"/>
      <c r="G69" s="42"/>
      <c r="H69" s="25"/>
    </row>
    <row r="70" spans="1:8">
      <c r="A70" s="25"/>
      <c r="B70" s="25"/>
      <c r="C70" s="33" t="s">
        <v>75</v>
      </c>
      <c r="D70" s="33"/>
      <c r="E70" s="33"/>
      <c r="F70" s="33"/>
      <c r="G70" s="42"/>
      <c r="H70" s="25"/>
    </row>
    <row r="71" spans="1:8">
      <c r="A71" s="25"/>
      <c r="B71" s="25"/>
      <c r="C71" s="33" t="s">
        <v>76</v>
      </c>
      <c r="D71" s="33"/>
      <c r="E71" s="33"/>
      <c r="F71" s="33"/>
      <c r="G71" s="42"/>
      <c r="H71" s="25"/>
    </row>
    <row r="72" spans="1:8">
      <c r="A72" s="25"/>
      <c r="B72" s="25"/>
      <c r="C72" s="33" t="s">
        <v>77</v>
      </c>
      <c r="D72" s="33"/>
      <c r="E72" s="33"/>
      <c r="F72" s="33"/>
      <c r="G72" s="42"/>
      <c r="H72" s="25"/>
    </row>
    <row r="73" spans="1:8">
      <c r="A73" s="25"/>
      <c r="B73" s="25"/>
      <c r="C73" s="33" t="s">
        <v>78</v>
      </c>
      <c r="D73" s="33"/>
      <c r="E73" s="33"/>
      <c r="F73" s="33"/>
      <c r="G73" s="42"/>
      <c r="H73" s="25"/>
    </row>
    <row r="74" spans="1:8">
      <c r="A74" s="25"/>
      <c r="B74" s="25"/>
      <c r="C74" s="33" t="s">
        <v>79</v>
      </c>
      <c r="D74" s="33"/>
      <c r="E74" s="33"/>
      <c r="F74" s="33"/>
      <c r="G74" s="42"/>
      <c r="H74" s="25"/>
    </row>
    <row r="75" spans="1:8">
      <c r="A75" s="25"/>
      <c r="B75" s="25"/>
      <c r="C75" s="33" t="s">
        <v>80</v>
      </c>
      <c r="D75" s="33"/>
      <c r="E75" s="33"/>
      <c r="F75" s="33"/>
      <c r="G75" s="42"/>
      <c r="H75" s="25"/>
    </row>
    <row r="76" spans="1:8">
      <c r="A76" s="25"/>
      <c r="B76" s="25"/>
      <c r="C76" s="33" t="s">
        <v>81</v>
      </c>
      <c r="D76" s="33"/>
      <c r="E76" s="33"/>
      <c r="F76" s="33"/>
      <c r="G76" s="42"/>
      <c r="H76" s="25"/>
    </row>
    <row r="77" spans="1:8">
      <c r="A77" s="25"/>
      <c r="B77" s="25"/>
      <c r="C77" s="33" t="s">
        <v>82</v>
      </c>
      <c r="D77" s="33"/>
      <c r="E77" s="33"/>
      <c r="F77" s="33"/>
      <c r="G77" s="42"/>
      <c r="H77" s="25"/>
    </row>
    <row r="78" spans="1:8" hidden="1">
      <c r="A78" s="25"/>
      <c r="B78" s="25"/>
      <c r="C78" s="33" t="s">
        <v>83</v>
      </c>
      <c r="D78" s="33"/>
      <c r="E78" s="33"/>
      <c r="F78" s="33"/>
      <c r="G78" s="42"/>
      <c r="H78" s="25"/>
    </row>
    <row r="79" spans="1:8">
      <c r="A79" s="25"/>
      <c r="B79" s="25"/>
      <c r="C79" s="33" t="s">
        <v>84</v>
      </c>
      <c r="D79" s="33"/>
      <c r="E79" s="33"/>
      <c r="F79" s="33"/>
      <c r="G79" s="42"/>
    </row>
    <row r="80" spans="1:8">
      <c r="A80" s="25"/>
      <c r="B80" s="25"/>
      <c r="C80" s="33" t="s">
        <v>85</v>
      </c>
      <c r="D80" s="33"/>
      <c r="E80" s="33"/>
      <c r="F80" s="33"/>
      <c r="G80" s="42"/>
      <c r="H80" s="25"/>
    </row>
    <row r="81" spans="1:8">
      <c r="A81" s="25"/>
      <c r="B81" s="25"/>
      <c r="C81" s="33"/>
      <c r="D81" s="33"/>
      <c r="E81" s="33"/>
      <c r="F81" s="33"/>
      <c r="G81" s="33"/>
      <c r="H81" s="25"/>
    </row>
    <row r="82" spans="1:8" hidden="1">
      <c r="A82" s="25"/>
      <c r="B82" s="25"/>
      <c r="C82" s="25"/>
      <c r="D82" s="25"/>
      <c r="E82" s="25"/>
      <c r="F82" s="25"/>
      <c r="G82" s="25"/>
      <c r="H82" s="25"/>
    </row>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2" location="'7.3 NIA'!A1" display="Go" xr:uid="{6D53E153-3AED-4F71-A1A8-F558F5ECA156}"/>
    <hyperlink ref="D53" location="'7.4 CNIA'!A1" display="Go" xr:uid="{F303B01C-20C3-457F-B34E-79D7BB8BC4A8}"/>
    <hyperlink ref="D54" location="'7.5 NIC'!A1" display="Go" xr:uid="{9EC3ADB9-4BDE-4182-97E2-CBACC9DC2419}"/>
    <hyperlink ref="D55" location="'7.6 SIF'!A1" display="Go" xr:uid="{62A75D25-1643-4476-B391-B639F6E3D110}"/>
    <hyperlink ref="D51" location="'7.2 DRS'!A1" display="Go" xr:uid="{488DAC51-7753-47B5-A413-5D8042D031C6}"/>
    <hyperlink ref="D58" location="'8.1 SO EMR Data'!A1" display="Go" xr:uid="{12C398F4-5F0F-4079-9D1F-3E47C3D82BF3}"/>
    <hyperlink ref="D50" location="'7.1 Non-Activity Based Costs'!A1" display="Go" xr:uid="{09048497-BDBC-4F5E-BF0F-D9600A77D4B0}"/>
    <hyperlink ref="D46:D47" location="'6.2 Pension Admin Costs'!A1" display="Go" xr:uid="{FAAD0A29-A863-4230-AE3F-B6C9E3DE1E30}"/>
    <hyperlink ref="D46" location="'6.3 SO Review Costs'!A1" display="Go" xr:uid="{EEFB8A64-BCB8-4E5F-8DDC-0414D2A103E5}"/>
    <hyperlink ref="D47"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tabColor theme="6"/>
    <pageSetUpPr autoPageBreaks="0"/>
  </sheetPr>
  <dimension ref="A1:AI106"/>
  <sheetViews>
    <sheetView zoomScaleNormal="100" workbookViewId="0"/>
  </sheetViews>
  <sheetFormatPr defaultColWidth="0" defaultRowHeight="13.5" zeroHeight="1"/>
  <cols>
    <col min="1" max="1" width="1.765625" customWidth="1"/>
    <col min="2" max="3" width="9.23046875" customWidth="1"/>
    <col min="4" max="4" width="23.84375" bestFit="1" customWidth="1"/>
    <col min="5" max="17" width="1.765625" customWidth="1"/>
    <col min="18" max="24" width="9.23046875" customWidth="1"/>
    <col min="25"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c r="A7" s="73"/>
      <c r="B7" s="73"/>
      <c r="C7" s="73"/>
      <c r="D7" s="73" t="s">
        <v>764</v>
      </c>
      <c r="E7" s="83" t="s">
        <v>679</v>
      </c>
      <c r="F7" s="83" t="s">
        <v>680</v>
      </c>
      <c r="G7" s="83" t="s">
        <v>681</v>
      </c>
      <c r="H7" s="83" t="s">
        <v>682</v>
      </c>
      <c r="I7" s="83" t="s">
        <v>683</v>
      </c>
      <c r="J7" s="83" t="s">
        <v>684</v>
      </c>
      <c r="K7" s="83" t="s">
        <v>685</v>
      </c>
      <c r="L7" s="83" t="s">
        <v>686</v>
      </c>
      <c r="M7" s="83" t="s">
        <v>687</v>
      </c>
      <c r="N7" s="83" t="s">
        <v>688</v>
      </c>
      <c r="O7" s="83" t="s">
        <v>689</v>
      </c>
      <c r="P7" s="83" t="s">
        <v>690</v>
      </c>
      <c r="Q7" s="83" t="s">
        <v>691</v>
      </c>
      <c r="R7" s="73" t="s">
        <v>230</v>
      </c>
      <c r="S7" s="242" t="s">
        <v>182</v>
      </c>
      <c r="T7" s="242" t="s">
        <v>7</v>
      </c>
      <c r="U7" s="242" t="s">
        <v>185</v>
      </c>
      <c r="V7" s="242" t="s">
        <v>186</v>
      </c>
      <c r="W7" s="242" t="s">
        <v>187</v>
      </c>
    </row>
    <row r="8" spans="1:24">
      <c r="F8" s="73"/>
      <c r="G8" s="73"/>
      <c r="H8" s="73"/>
    </row>
    <row r="9" spans="1:24" ht="17.5">
      <c r="A9" s="62"/>
      <c r="B9" s="37"/>
      <c r="C9" s="62"/>
      <c r="D9" s="62"/>
      <c r="E9" s="62"/>
      <c r="F9" s="62"/>
      <c r="G9" s="62"/>
      <c r="H9" s="62"/>
      <c r="I9" s="62"/>
      <c r="J9" s="62"/>
      <c r="K9" s="62"/>
      <c r="L9" s="62"/>
      <c r="M9" s="62"/>
      <c r="N9" s="62"/>
      <c r="O9" s="62"/>
      <c r="P9" s="62"/>
      <c r="Q9" s="62"/>
      <c r="R9" s="62"/>
      <c r="S9" s="62"/>
      <c r="T9" s="62"/>
      <c r="U9" s="62"/>
      <c r="V9" s="62"/>
      <c r="W9" s="62"/>
    </row>
    <row r="10" spans="1:24"/>
    <row r="11" spans="1:24" ht="14">
      <c r="A11" s="53"/>
      <c r="B11" s="61" t="s">
        <v>765</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766</v>
      </c>
      <c r="R13" t="s">
        <v>238</v>
      </c>
      <c r="S13" s="382">
        <f>SUM(S25,S37,S49,S61,S73,S85,S97)</f>
        <v>0</v>
      </c>
      <c r="T13" s="382">
        <f t="shared" ref="T13:W13" si="0">SUM(T25,T37,T49,T61,T73,T85,T97)</f>
        <v>0</v>
      </c>
      <c r="U13" s="382">
        <f t="shared" si="0"/>
        <v>0</v>
      </c>
      <c r="V13" s="382">
        <f t="shared" si="0"/>
        <v>0</v>
      </c>
      <c r="W13" s="382">
        <f t="shared" si="0"/>
        <v>0</v>
      </c>
    </row>
    <row r="14" spans="1:24">
      <c r="D14" t="s">
        <v>767</v>
      </c>
      <c r="R14" t="s">
        <v>238</v>
      </c>
      <c r="S14" s="382">
        <f t="shared" ref="S14:W14" si="1">SUM(S26,S38,S50,S62,S74,S86,S98)</f>
        <v>0</v>
      </c>
      <c r="T14" s="382">
        <f t="shared" si="1"/>
        <v>0</v>
      </c>
      <c r="U14" s="382">
        <f t="shared" si="1"/>
        <v>0</v>
      </c>
      <c r="V14" s="382">
        <f t="shared" si="1"/>
        <v>0</v>
      </c>
      <c r="W14" s="382">
        <f t="shared" si="1"/>
        <v>0</v>
      </c>
    </row>
    <row r="15" spans="1:24">
      <c r="D15" t="s">
        <v>768</v>
      </c>
      <c r="R15" t="s">
        <v>238</v>
      </c>
      <c r="S15" s="382">
        <f t="shared" ref="S15:W15" si="2">SUM(S27,S39,S51,S63,S75,S87,S99)</f>
        <v>0</v>
      </c>
      <c r="T15" s="382">
        <f t="shared" si="2"/>
        <v>0</v>
      </c>
      <c r="U15" s="382">
        <f t="shared" si="2"/>
        <v>0</v>
      </c>
      <c r="V15" s="382">
        <f t="shared" si="2"/>
        <v>0</v>
      </c>
      <c r="W15" s="382">
        <f t="shared" si="2"/>
        <v>0</v>
      </c>
    </row>
    <row r="16" spans="1:24">
      <c r="D16" t="s">
        <v>663</v>
      </c>
      <c r="R16" t="s">
        <v>238</v>
      </c>
      <c r="S16" s="382">
        <f>SUM(S28,S40,S52,S64,S76,S88,S100)</f>
        <v>0</v>
      </c>
      <c r="T16" s="382">
        <f t="shared" ref="T16:W16" si="3">SUM(T28,T40,T52,T64,T76,T88,T100)</f>
        <v>0</v>
      </c>
      <c r="U16" s="382">
        <f t="shared" si="3"/>
        <v>0</v>
      </c>
      <c r="V16" s="382">
        <f t="shared" si="3"/>
        <v>0</v>
      </c>
      <c r="W16" s="382">
        <f t="shared" si="3"/>
        <v>0</v>
      </c>
    </row>
    <row r="17" spans="1:23">
      <c r="D17" t="s">
        <v>769</v>
      </c>
      <c r="R17" t="s">
        <v>238</v>
      </c>
      <c r="S17" s="382">
        <f t="shared" ref="S17:W17" si="4">SUM(S29,S41,S53,S65,S77,S89,S101)</f>
        <v>0</v>
      </c>
      <c r="T17" s="382">
        <f t="shared" si="4"/>
        <v>0</v>
      </c>
      <c r="U17" s="382">
        <f t="shared" si="4"/>
        <v>0</v>
      </c>
      <c r="V17" s="382">
        <f t="shared" si="4"/>
        <v>0</v>
      </c>
      <c r="W17" s="382">
        <f t="shared" si="4"/>
        <v>0</v>
      </c>
    </row>
    <row r="18" spans="1:23">
      <c r="D18" t="s">
        <v>770</v>
      </c>
      <c r="R18" t="s">
        <v>238</v>
      </c>
      <c r="S18" s="382">
        <f t="shared" ref="S18:W18" si="5">SUM(S30,S42,S54,S66,S78,S90,S102)</f>
        <v>0</v>
      </c>
      <c r="T18" s="382">
        <f t="shared" si="5"/>
        <v>0</v>
      </c>
      <c r="U18" s="382">
        <f t="shared" si="5"/>
        <v>0</v>
      </c>
      <c r="V18" s="382">
        <f t="shared" si="5"/>
        <v>0</v>
      </c>
      <c r="W18" s="382">
        <f t="shared" si="5"/>
        <v>0</v>
      </c>
    </row>
    <row r="19" spans="1:23">
      <c r="D19" t="s">
        <v>771</v>
      </c>
      <c r="R19" t="s">
        <v>238</v>
      </c>
      <c r="S19" s="382">
        <f t="shared" ref="S19:W19" si="6">SUM(S31,S43,S55,S67,S79,S91,S103)</f>
        <v>0</v>
      </c>
      <c r="T19" s="382">
        <f t="shared" si="6"/>
        <v>0</v>
      </c>
      <c r="U19" s="382">
        <f t="shared" si="6"/>
        <v>0</v>
      </c>
      <c r="V19" s="382">
        <f>SUM(V31,V43,V55,V67,V79,V91,V103)</f>
        <v>0</v>
      </c>
      <c r="W19" s="382">
        <f t="shared" si="6"/>
        <v>0</v>
      </c>
    </row>
    <row r="20" spans="1:23">
      <c r="D20" s="73" t="s">
        <v>772</v>
      </c>
      <c r="R20" s="73" t="s">
        <v>238</v>
      </c>
      <c r="S20" s="383">
        <f>SUM(S13:S15)</f>
        <v>0</v>
      </c>
      <c r="T20" s="383">
        <f t="shared" ref="T20:W20" si="7">SUM(T13:T15)</f>
        <v>0</v>
      </c>
      <c r="U20" s="383">
        <f t="shared" si="7"/>
        <v>0</v>
      </c>
      <c r="V20" s="383">
        <f t="shared" si="7"/>
        <v>0</v>
      </c>
      <c r="W20" s="383">
        <f t="shared" si="7"/>
        <v>0</v>
      </c>
    </row>
    <row r="21" spans="1:23">
      <c r="D21" s="73" t="s">
        <v>773</v>
      </c>
      <c r="R21" s="73" t="s">
        <v>238</v>
      </c>
      <c r="S21" s="384">
        <f>SUM(S13:S19)</f>
        <v>0</v>
      </c>
      <c r="T21" s="384">
        <f t="shared" ref="T21:W21" si="8">SUM(T13:T19)</f>
        <v>0</v>
      </c>
      <c r="U21" s="384">
        <f t="shared" si="8"/>
        <v>0</v>
      </c>
      <c r="V21" s="384">
        <f>SUM(V13:V19)</f>
        <v>0</v>
      </c>
      <c r="W21" s="384">
        <f t="shared" si="8"/>
        <v>0</v>
      </c>
    </row>
    <row r="22" spans="1:23"/>
    <row r="23" spans="1:23" ht="14">
      <c r="A23" s="53"/>
      <c r="B23" s="61" t="s">
        <v>774</v>
      </c>
      <c r="C23" s="62"/>
      <c r="D23" s="62"/>
      <c r="E23" s="62"/>
      <c r="F23" s="62"/>
      <c r="G23" s="62"/>
      <c r="H23" s="62"/>
      <c r="I23" s="62"/>
      <c r="J23" s="62"/>
      <c r="K23" s="62"/>
      <c r="L23" s="62"/>
      <c r="M23" s="62"/>
      <c r="N23" s="62"/>
      <c r="O23" s="62"/>
      <c r="P23" s="62"/>
      <c r="Q23" s="62"/>
      <c r="R23" s="62"/>
      <c r="S23" s="62"/>
      <c r="T23" s="62"/>
      <c r="U23" s="62"/>
      <c r="V23" s="62"/>
      <c r="W23" s="62"/>
    </row>
    <row r="24" spans="1:23"/>
    <row r="25" spans="1:23">
      <c r="D25" t="s">
        <v>766</v>
      </c>
      <c r="R25" t="s">
        <v>238</v>
      </c>
      <c r="S25" s="385"/>
      <c r="T25" s="385"/>
      <c r="U25" s="385"/>
      <c r="V25" s="385"/>
      <c r="W25" s="385"/>
    </row>
    <row r="26" spans="1:23">
      <c r="D26" t="s">
        <v>767</v>
      </c>
      <c r="R26" t="s">
        <v>238</v>
      </c>
      <c r="S26" s="385"/>
      <c r="T26" s="385"/>
      <c r="U26" s="385"/>
      <c r="V26" s="385"/>
      <c r="W26" s="385"/>
    </row>
    <row r="27" spans="1:23">
      <c r="D27" t="s">
        <v>768</v>
      </c>
      <c r="R27" t="s">
        <v>238</v>
      </c>
      <c r="S27" s="385"/>
      <c r="T27" s="385"/>
      <c r="U27" s="385"/>
      <c r="V27" s="385"/>
      <c r="W27" s="385"/>
    </row>
    <row r="28" spans="1:23">
      <c r="D28" t="s">
        <v>663</v>
      </c>
      <c r="R28" t="s">
        <v>238</v>
      </c>
      <c r="S28" s="386">
        <f>'4.1 BSC'!S13</f>
        <v>0</v>
      </c>
      <c r="T28" s="386">
        <f>'4.1 BSC'!T13</f>
        <v>0</v>
      </c>
      <c r="U28" s="386">
        <f>'4.1 BSC'!U13</f>
        <v>0</v>
      </c>
      <c r="V28" s="386">
        <f>'4.1 BSC'!V13</f>
        <v>0</v>
      </c>
      <c r="W28" s="386">
        <f>'4.1 BSC'!W13</f>
        <v>0</v>
      </c>
    </row>
    <row r="29" spans="1:23">
      <c r="D29" t="s">
        <v>769</v>
      </c>
      <c r="R29" t="s">
        <v>238</v>
      </c>
      <c r="S29" s="385"/>
      <c r="T29" s="385"/>
      <c r="U29" s="385"/>
      <c r="V29" s="385"/>
      <c r="W29" s="385"/>
    </row>
    <row r="30" spans="1:23">
      <c r="D30" t="s">
        <v>770</v>
      </c>
      <c r="R30" t="s">
        <v>238</v>
      </c>
      <c r="S30" s="385"/>
      <c r="T30" s="385"/>
      <c r="U30" s="385"/>
      <c r="V30" s="385"/>
      <c r="W30" s="385"/>
    </row>
    <row r="31" spans="1:23">
      <c r="D31" t="s">
        <v>771</v>
      </c>
      <c r="R31" t="s">
        <v>238</v>
      </c>
      <c r="S31" s="385"/>
      <c r="T31" s="385"/>
      <c r="U31" s="385"/>
      <c r="V31" s="385"/>
      <c r="W31" s="385"/>
    </row>
    <row r="32" spans="1:23">
      <c r="D32" s="73" t="s">
        <v>772</v>
      </c>
      <c r="R32" s="73" t="s">
        <v>238</v>
      </c>
      <c r="S32" s="383">
        <f>SUM(S25:S27)</f>
        <v>0</v>
      </c>
      <c r="T32" s="383">
        <f t="shared" ref="T32:W32" si="9">SUM(T25:T27)</f>
        <v>0</v>
      </c>
      <c r="U32" s="383">
        <f t="shared" si="9"/>
        <v>0</v>
      </c>
      <c r="V32" s="383">
        <f t="shared" si="9"/>
        <v>0</v>
      </c>
      <c r="W32" s="383">
        <f t="shared" si="9"/>
        <v>0</v>
      </c>
    </row>
    <row r="33" spans="1:23">
      <c r="D33" s="73" t="s">
        <v>773</v>
      </c>
      <c r="R33" s="73" t="s">
        <v>238</v>
      </c>
      <c r="S33" s="384">
        <f>SUM(S25:S31)</f>
        <v>0</v>
      </c>
      <c r="T33" s="384">
        <f t="shared" ref="T33:W33" si="10">SUM(T25:T31)</f>
        <v>0</v>
      </c>
      <c r="U33" s="384">
        <f t="shared" si="10"/>
        <v>0</v>
      </c>
      <c r="V33" s="384">
        <f t="shared" si="10"/>
        <v>0</v>
      </c>
      <c r="W33" s="384">
        <f t="shared" si="10"/>
        <v>0</v>
      </c>
    </row>
    <row r="34" spans="1:23"/>
    <row r="35" spans="1:23" ht="14">
      <c r="A35" s="53"/>
      <c r="B35" s="61" t="s">
        <v>775</v>
      </c>
      <c r="C35" s="62"/>
      <c r="D35" s="62"/>
      <c r="E35" s="62"/>
      <c r="F35" s="62"/>
      <c r="G35" s="62"/>
      <c r="H35" s="62"/>
      <c r="I35" s="62"/>
      <c r="J35" s="62"/>
      <c r="K35" s="62"/>
      <c r="L35" s="62"/>
      <c r="M35" s="62"/>
      <c r="N35" s="62"/>
      <c r="O35" s="62"/>
      <c r="P35" s="62"/>
      <c r="Q35" s="62"/>
      <c r="R35" s="62"/>
      <c r="S35" s="62"/>
      <c r="T35" s="62"/>
      <c r="U35" s="62"/>
      <c r="V35" s="62"/>
      <c r="W35" s="62"/>
    </row>
    <row r="36" spans="1:23"/>
    <row r="37" spans="1:23">
      <c r="D37" t="s">
        <v>766</v>
      </c>
      <c r="R37" t="s">
        <v>238</v>
      </c>
      <c r="S37" s="385"/>
      <c r="T37" s="385"/>
      <c r="U37" s="385"/>
      <c r="V37" s="385"/>
      <c r="W37" s="385"/>
    </row>
    <row r="38" spans="1:23">
      <c r="D38" t="s">
        <v>767</v>
      </c>
      <c r="R38" t="s">
        <v>238</v>
      </c>
      <c r="S38" s="385"/>
      <c r="T38" s="385"/>
      <c r="U38" s="385"/>
      <c r="V38" s="385"/>
      <c r="W38" s="385"/>
    </row>
    <row r="39" spans="1:23">
      <c r="D39" t="s">
        <v>768</v>
      </c>
      <c r="R39" t="s">
        <v>238</v>
      </c>
      <c r="S39" s="385"/>
      <c r="T39" s="385"/>
      <c r="U39" s="385"/>
      <c r="V39" s="385"/>
      <c r="W39" s="385"/>
    </row>
    <row r="40" spans="1:23">
      <c r="D40" t="s">
        <v>663</v>
      </c>
      <c r="R40" t="s">
        <v>238</v>
      </c>
      <c r="S40" s="386">
        <f>'4.1 BSC'!S14</f>
        <v>0</v>
      </c>
      <c r="T40" s="386">
        <f>'4.1 BSC'!T14</f>
        <v>0</v>
      </c>
      <c r="U40" s="386">
        <f>'4.1 BSC'!U14</f>
        <v>0</v>
      </c>
      <c r="V40" s="386">
        <f>'4.1 BSC'!V14</f>
        <v>0</v>
      </c>
      <c r="W40" s="386">
        <f>'4.1 BSC'!W14</f>
        <v>0</v>
      </c>
    </row>
    <row r="41" spans="1:23">
      <c r="D41" t="s">
        <v>769</v>
      </c>
      <c r="R41" t="s">
        <v>238</v>
      </c>
      <c r="S41" s="385"/>
      <c r="T41" s="385"/>
      <c r="U41" s="385"/>
      <c r="V41" s="385"/>
      <c r="W41" s="385"/>
    </row>
    <row r="42" spans="1:23">
      <c r="D42" t="s">
        <v>770</v>
      </c>
      <c r="R42" t="s">
        <v>238</v>
      </c>
      <c r="S42" s="385"/>
      <c r="T42" s="385"/>
      <c r="U42" s="385"/>
      <c r="V42" s="385"/>
      <c r="W42" s="385"/>
    </row>
    <row r="43" spans="1:23">
      <c r="D43" t="s">
        <v>771</v>
      </c>
      <c r="R43" t="s">
        <v>238</v>
      </c>
      <c r="S43" s="385"/>
      <c r="T43" s="385"/>
      <c r="U43" s="385"/>
      <c r="V43" s="385"/>
      <c r="W43" s="385"/>
    </row>
    <row r="44" spans="1:23">
      <c r="D44" s="73" t="s">
        <v>772</v>
      </c>
      <c r="R44" s="73" t="s">
        <v>238</v>
      </c>
      <c r="S44" s="383">
        <f>SUM(S37:S39)</f>
        <v>0</v>
      </c>
      <c r="T44" s="383">
        <f t="shared" ref="T44:W44" si="11">SUM(T37:T39)</f>
        <v>0</v>
      </c>
      <c r="U44" s="383">
        <f t="shared" si="11"/>
        <v>0</v>
      </c>
      <c r="V44" s="383">
        <f t="shared" si="11"/>
        <v>0</v>
      </c>
      <c r="W44" s="383">
        <f t="shared" si="11"/>
        <v>0</v>
      </c>
    </row>
    <row r="45" spans="1:23">
      <c r="D45" s="73" t="s">
        <v>773</v>
      </c>
      <c r="R45" s="73" t="s">
        <v>238</v>
      </c>
      <c r="S45" s="384">
        <f>SUM(S37:S43)</f>
        <v>0</v>
      </c>
      <c r="T45" s="384">
        <f t="shared" ref="T45:W45" si="12">SUM(T37:T43)</f>
        <v>0</v>
      </c>
      <c r="U45" s="384">
        <f t="shared" si="12"/>
        <v>0</v>
      </c>
      <c r="V45" s="384">
        <f t="shared" si="12"/>
        <v>0</v>
      </c>
      <c r="W45" s="384">
        <f t="shared" si="12"/>
        <v>0</v>
      </c>
    </row>
    <row r="46" spans="1:23"/>
    <row r="47" spans="1:23" ht="14">
      <c r="A47" s="53"/>
      <c r="B47" s="61" t="s">
        <v>776</v>
      </c>
      <c r="C47" s="62"/>
      <c r="D47" s="62"/>
      <c r="E47" s="62"/>
      <c r="F47" s="62"/>
      <c r="G47" s="62"/>
      <c r="H47" s="62"/>
      <c r="I47" s="62"/>
      <c r="J47" s="62"/>
      <c r="K47" s="62"/>
      <c r="L47" s="62"/>
      <c r="M47" s="62"/>
      <c r="N47" s="62"/>
      <c r="O47" s="62"/>
      <c r="P47" s="62"/>
      <c r="Q47" s="62"/>
      <c r="R47" s="62"/>
      <c r="S47" s="62"/>
      <c r="T47" s="62"/>
      <c r="U47" s="62"/>
      <c r="V47" s="62"/>
      <c r="W47" s="62"/>
    </row>
    <row r="48" spans="1:23"/>
    <row r="49" spans="1:23">
      <c r="D49" t="s">
        <v>766</v>
      </c>
      <c r="R49" t="s">
        <v>238</v>
      </c>
      <c r="S49" s="385"/>
      <c r="T49" s="385"/>
      <c r="U49" s="385"/>
      <c r="V49" s="385"/>
      <c r="W49" s="385"/>
    </row>
    <row r="50" spans="1:23">
      <c r="D50" t="s">
        <v>767</v>
      </c>
      <c r="R50" t="s">
        <v>238</v>
      </c>
      <c r="S50" s="385"/>
      <c r="T50" s="385"/>
      <c r="U50" s="385"/>
      <c r="V50" s="385"/>
      <c r="W50" s="385"/>
    </row>
    <row r="51" spans="1:23">
      <c r="D51" t="s">
        <v>768</v>
      </c>
      <c r="R51" t="s">
        <v>238</v>
      </c>
      <c r="S51" s="385"/>
      <c r="T51" s="385"/>
      <c r="U51" s="385"/>
      <c r="V51" s="385"/>
      <c r="W51" s="385"/>
    </row>
    <row r="52" spans="1:23">
      <c r="D52" t="s">
        <v>663</v>
      </c>
      <c r="R52" t="s">
        <v>238</v>
      </c>
      <c r="S52" s="386">
        <f>'4.1 BSC'!S15</f>
        <v>0</v>
      </c>
      <c r="T52" s="386">
        <f>'4.1 BSC'!T15</f>
        <v>0</v>
      </c>
      <c r="U52" s="386">
        <f>'4.1 BSC'!U15</f>
        <v>0</v>
      </c>
      <c r="V52" s="386">
        <f>'4.1 BSC'!V15</f>
        <v>0</v>
      </c>
      <c r="W52" s="386">
        <f>'4.1 BSC'!W15</f>
        <v>0</v>
      </c>
    </row>
    <row r="53" spans="1:23">
      <c r="D53" t="s">
        <v>769</v>
      </c>
      <c r="R53" t="s">
        <v>238</v>
      </c>
      <c r="S53" s="385"/>
      <c r="T53" s="385"/>
      <c r="U53" s="385"/>
      <c r="V53" s="385"/>
      <c r="W53" s="385"/>
    </row>
    <row r="54" spans="1:23">
      <c r="D54" t="s">
        <v>770</v>
      </c>
      <c r="R54" t="s">
        <v>238</v>
      </c>
      <c r="S54" s="385"/>
      <c r="T54" s="385"/>
      <c r="U54" s="385"/>
      <c r="V54" s="385"/>
      <c r="W54" s="385"/>
    </row>
    <row r="55" spans="1:23">
      <c r="D55" t="s">
        <v>771</v>
      </c>
      <c r="R55" t="s">
        <v>238</v>
      </c>
      <c r="S55" s="385"/>
      <c r="T55" s="385"/>
      <c r="U55" s="385"/>
      <c r="V55" s="385"/>
      <c r="W55" s="385"/>
    </row>
    <row r="56" spans="1:23">
      <c r="D56" s="73" t="s">
        <v>772</v>
      </c>
      <c r="R56" s="73" t="s">
        <v>238</v>
      </c>
      <c r="S56" s="383">
        <f>SUM(S49:S51)</f>
        <v>0</v>
      </c>
      <c r="T56" s="383">
        <f t="shared" ref="T56:W56" si="13">SUM(T49:T51)</f>
        <v>0</v>
      </c>
      <c r="U56" s="383">
        <f t="shared" si="13"/>
        <v>0</v>
      </c>
      <c r="V56" s="383">
        <f t="shared" si="13"/>
        <v>0</v>
      </c>
      <c r="W56" s="383">
        <f t="shared" si="13"/>
        <v>0</v>
      </c>
    </row>
    <row r="57" spans="1:23">
      <c r="D57" s="73" t="s">
        <v>773</v>
      </c>
      <c r="R57" s="73" t="s">
        <v>238</v>
      </c>
      <c r="S57" s="384">
        <f>SUM(S49:S55)</f>
        <v>0</v>
      </c>
      <c r="T57" s="384">
        <f t="shared" ref="T57:W57" si="14">SUM(T49:T55)</f>
        <v>0</v>
      </c>
      <c r="U57" s="384">
        <f t="shared" si="14"/>
        <v>0</v>
      </c>
      <c r="V57" s="384">
        <f t="shared" si="14"/>
        <v>0</v>
      </c>
      <c r="W57" s="384">
        <f t="shared" si="14"/>
        <v>0</v>
      </c>
    </row>
    <row r="58" spans="1:23">
      <c r="S58" s="82"/>
      <c r="T58" s="82"/>
      <c r="U58" s="82"/>
      <c r="V58" s="82"/>
      <c r="W58" s="82"/>
    </row>
    <row r="59" spans="1:23" ht="14">
      <c r="A59" s="53"/>
      <c r="B59" s="61" t="s">
        <v>742</v>
      </c>
      <c r="C59" s="62"/>
      <c r="D59" s="62"/>
      <c r="E59" s="62"/>
      <c r="F59" s="62"/>
      <c r="G59" s="62"/>
      <c r="H59" s="62"/>
      <c r="I59" s="62"/>
      <c r="J59" s="62"/>
      <c r="K59" s="62"/>
      <c r="L59" s="62"/>
      <c r="M59" s="62"/>
      <c r="N59" s="62"/>
      <c r="O59" s="62"/>
      <c r="P59" s="62"/>
      <c r="Q59" s="62"/>
      <c r="R59" s="62"/>
      <c r="S59" s="62"/>
      <c r="T59" s="62"/>
      <c r="U59" s="62"/>
      <c r="V59" s="62"/>
      <c r="W59" s="62"/>
    </row>
    <row r="60" spans="1:23"/>
    <row r="61" spans="1:23">
      <c r="D61" t="s">
        <v>766</v>
      </c>
      <c r="R61" t="s">
        <v>238</v>
      </c>
      <c r="S61" s="385"/>
      <c r="T61" s="385"/>
      <c r="U61" s="385"/>
      <c r="V61" s="385"/>
      <c r="W61" s="385"/>
    </row>
    <row r="62" spans="1:23">
      <c r="D62" t="s">
        <v>767</v>
      </c>
      <c r="R62" t="s">
        <v>238</v>
      </c>
      <c r="S62" s="385"/>
      <c r="T62" s="385"/>
      <c r="U62" s="385"/>
      <c r="V62" s="385"/>
      <c r="W62" s="385"/>
    </row>
    <row r="63" spans="1:23">
      <c r="D63" t="s">
        <v>768</v>
      </c>
      <c r="R63" t="s">
        <v>238</v>
      </c>
      <c r="S63" s="385"/>
      <c r="T63" s="385"/>
      <c r="U63" s="385"/>
      <c r="V63" s="385"/>
      <c r="W63" s="385"/>
    </row>
    <row r="64" spans="1:23">
      <c r="D64" t="s">
        <v>663</v>
      </c>
      <c r="R64" t="s">
        <v>238</v>
      </c>
      <c r="S64" s="386">
        <f>'4.1 BSC'!S16</f>
        <v>0</v>
      </c>
      <c r="T64" s="386">
        <f>'4.1 BSC'!T16</f>
        <v>0</v>
      </c>
      <c r="U64" s="386">
        <f>'4.1 BSC'!U16</f>
        <v>0</v>
      </c>
      <c r="V64" s="386">
        <f>'4.1 BSC'!V16</f>
        <v>0</v>
      </c>
      <c r="W64" s="386">
        <f>'4.1 BSC'!W16</f>
        <v>0</v>
      </c>
    </row>
    <row r="65" spans="1:23">
      <c r="D65" t="s">
        <v>769</v>
      </c>
      <c r="R65" t="s">
        <v>238</v>
      </c>
      <c r="S65" s="385"/>
      <c r="T65" s="385"/>
      <c r="U65" s="385"/>
      <c r="V65" s="385"/>
      <c r="W65" s="385"/>
    </row>
    <row r="66" spans="1:23">
      <c r="D66" t="s">
        <v>770</v>
      </c>
      <c r="R66" t="s">
        <v>238</v>
      </c>
      <c r="S66" s="385"/>
      <c r="T66" s="385"/>
      <c r="U66" s="385"/>
      <c r="V66" s="385"/>
      <c r="W66" s="385"/>
    </row>
    <row r="67" spans="1:23">
      <c r="D67" t="s">
        <v>771</v>
      </c>
      <c r="R67" t="s">
        <v>238</v>
      </c>
      <c r="S67" s="385"/>
      <c r="T67" s="385"/>
      <c r="U67" s="385"/>
      <c r="V67" s="385"/>
      <c r="W67" s="385"/>
    </row>
    <row r="68" spans="1:23">
      <c r="D68" s="73" t="s">
        <v>772</v>
      </c>
      <c r="R68" s="73" t="s">
        <v>238</v>
      </c>
      <c r="S68" s="383">
        <f>SUM(S61:S63)</f>
        <v>0</v>
      </c>
      <c r="T68" s="383">
        <f t="shared" ref="T68:W68" si="15">SUM(T61:T63)</f>
        <v>0</v>
      </c>
      <c r="U68" s="383">
        <f t="shared" si="15"/>
        <v>0</v>
      </c>
      <c r="V68" s="383">
        <f>SUM(V61:V63)</f>
        <v>0</v>
      </c>
      <c r="W68" s="383">
        <f t="shared" si="15"/>
        <v>0</v>
      </c>
    </row>
    <row r="69" spans="1:23">
      <c r="D69" s="73" t="s">
        <v>773</v>
      </c>
      <c r="R69" s="73" t="s">
        <v>238</v>
      </c>
      <c r="S69" s="384">
        <f>SUM(S61:S67)</f>
        <v>0</v>
      </c>
      <c r="T69" s="384">
        <f t="shared" ref="T69:W69" si="16">SUM(T61:T67)</f>
        <v>0</v>
      </c>
      <c r="U69" s="384">
        <f t="shared" si="16"/>
        <v>0</v>
      </c>
      <c r="V69" s="384">
        <f t="shared" si="16"/>
        <v>0</v>
      </c>
      <c r="W69" s="384">
        <f t="shared" si="16"/>
        <v>0</v>
      </c>
    </row>
    <row r="70" spans="1:23"/>
    <row r="71" spans="1:23" ht="14">
      <c r="A71" s="53"/>
      <c r="B71" s="61" t="s">
        <v>743</v>
      </c>
      <c r="C71" s="62"/>
      <c r="D71" s="62"/>
      <c r="E71" s="62"/>
      <c r="F71" s="62"/>
      <c r="G71" s="62"/>
      <c r="H71" s="62"/>
      <c r="I71" s="62"/>
      <c r="J71" s="62"/>
      <c r="K71" s="62"/>
      <c r="L71" s="62"/>
      <c r="M71" s="62"/>
      <c r="N71" s="62"/>
      <c r="O71" s="62"/>
      <c r="P71" s="62"/>
      <c r="Q71" s="62"/>
      <c r="R71" s="62"/>
      <c r="S71" s="62"/>
      <c r="T71" s="62"/>
      <c r="U71" s="62"/>
      <c r="V71" s="62"/>
      <c r="W71" s="62"/>
    </row>
    <row r="72" spans="1:23" ht="14">
      <c r="B72" s="86"/>
    </row>
    <row r="73" spans="1:23">
      <c r="D73" t="s">
        <v>766</v>
      </c>
      <c r="R73" t="s">
        <v>238</v>
      </c>
      <c r="S73" s="385"/>
      <c r="T73" s="385"/>
      <c r="U73" s="385"/>
      <c r="V73" s="385"/>
      <c r="W73" s="385"/>
    </row>
    <row r="74" spans="1:23">
      <c r="D74" t="s">
        <v>767</v>
      </c>
      <c r="R74" t="s">
        <v>238</v>
      </c>
      <c r="S74" s="385"/>
      <c r="T74" s="385"/>
      <c r="U74" s="385"/>
      <c r="V74" s="385"/>
      <c r="W74" s="385"/>
    </row>
    <row r="75" spans="1:23">
      <c r="D75" t="s">
        <v>768</v>
      </c>
      <c r="R75" t="s">
        <v>238</v>
      </c>
      <c r="S75" s="385"/>
      <c r="T75" s="385"/>
      <c r="U75" s="385"/>
      <c r="V75" s="385"/>
      <c r="W75" s="385"/>
    </row>
    <row r="76" spans="1:23">
      <c r="D76" t="s">
        <v>663</v>
      </c>
      <c r="R76" t="s">
        <v>238</v>
      </c>
      <c r="S76" s="386">
        <f>'4.1 BSC'!S17</f>
        <v>0</v>
      </c>
      <c r="T76" s="386">
        <f>'4.1 BSC'!T17</f>
        <v>0</v>
      </c>
      <c r="U76" s="386">
        <f>'4.1 BSC'!U17</f>
        <v>0</v>
      </c>
      <c r="V76" s="386">
        <f>'4.1 BSC'!V17</f>
        <v>0</v>
      </c>
      <c r="W76" s="386">
        <f>'4.1 BSC'!W17</f>
        <v>0</v>
      </c>
    </row>
    <row r="77" spans="1:23">
      <c r="D77" t="s">
        <v>769</v>
      </c>
      <c r="R77" t="s">
        <v>238</v>
      </c>
      <c r="S77" s="385"/>
      <c r="T77" s="385"/>
      <c r="U77" s="385"/>
      <c r="V77" s="385"/>
      <c r="W77" s="385"/>
    </row>
    <row r="78" spans="1:23">
      <c r="D78" t="s">
        <v>770</v>
      </c>
      <c r="R78" t="s">
        <v>238</v>
      </c>
      <c r="S78" s="385"/>
      <c r="T78" s="385"/>
      <c r="U78" s="385"/>
      <c r="V78" s="385"/>
      <c r="W78" s="385"/>
    </row>
    <row r="79" spans="1:23">
      <c r="D79" t="s">
        <v>771</v>
      </c>
      <c r="R79" t="s">
        <v>238</v>
      </c>
      <c r="S79" s="385"/>
      <c r="T79" s="385"/>
      <c r="U79" s="385"/>
      <c r="V79" s="385"/>
      <c r="W79" s="385"/>
    </row>
    <row r="80" spans="1:23">
      <c r="D80" s="73" t="s">
        <v>772</v>
      </c>
      <c r="R80" s="73" t="s">
        <v>238</v>
      </c>
      <c r="S80" s="383">
        <f>SUM(S73:S75)</f>
        <v>0</v>
      </c>
      <c r="T80" s="383">
        <f t="shared" ref="T80:W80" si="17">SUM(T73:T75)</f>
        <v>0</v>
      </c>
      <c r="U80" s="383">
        <f t="shared" si="17"/>
        <v>0</v>
      </c>
      <c r="V80" s="383">
        <f t="shared" si="17"/>
        <v>0</v>
      </c>
      <c r="W80" s="383">
        <f t="shared" si="17"/>
        <v>0</v>
      </c>
    </row>
    <row r="81" spans="1:23">
      <c r="D81" s="73" t="s">
        <v>773</v>
      </c>
      <c r="R81" s="73" t="s">
        <v>238</v>
      </c>
      <c r="S81" s="384">
        <f>SUM(S73:S79)</f>
        <v>0</v>
      </c>
      <c r="T81" s="384">
        <f t="shared" ref="T81:W81" si="18">SUM(T73:T79)</f>
        <v>0</v>
      </c>
      <c r="U81" s="384">
        <f t="shared" si="18"/>
        <v>0</v>
      </c>
      <c r="V81" s="384">
        <f t="shared" si="18"/>
        <v>0</v>
      </c>
      <c r="W81" s="384">
        <f t="shared" si="18"/>
        <v>0</v>
      </c>
    </row>
    <row r="82" spans="1:23"/>
    <row r="83" spans="1:23" ht="14">
      <c r="A83" s="53"/>
      <c r="B83" s="61" t="s">
        <v>744</v>
      </c>
      <c r="C83" s="62"/>
      <c r="D83" s="62"/>
      <c r="E83" s="62"/>
      <c r="F83" s="62"/>
      <c r="G83" s="62"/>
      <c r="H83" s="62"/>
      <c r="I83" s="62"/>
      <c r="J83" s="62"/>
      <c r="K83" s="62"/>
      <c r="L83" s="62"/>
      <c r="M83" s="62"/>
      <c r="N83" s="62"/>
      <c r="O83" s="62"/>
      <c r="P83" s="62"/>
      <c r="Q83" s="62"/>
      <c r="R83" s="62"/>
      <c r="S83" s="62"/>
      <c r="T83" s="62"/>
      <c r="U83" s="62"/>
      <c r="V83" s="62"/>
      <c r="W83" s="62"/>
    </row>
    <row r="84" spans="1:23"/>
    <row r="85" spans="1:23">
      <c r="D85" t="s">
        <v>766</v>
      </c>
      <c r="R85" t="s">
        <v>238</v>
      </c>
      <c r="S85" s="385"/>
      <c r="T85" s="385"/>
      <c r="U85" s="385"/>
      <c r="V85" s="385"/>
      <c r="W85" s="385"/>
    </row>
    <row r="86" spans="1:23">
      <c r="D86" t="s">
        <v>767</v>
      </c>
      <c r="R86" t="s">
        <v>238</v>
      </c>
      <c r="S86" s="385"/>
      <c r="T86" s="385"/>
      <c r="U86" s="385"/>
      <c r="V86" s="385"/>
      <c r="W86" s="385"/>
    </row>
    <row r="87" spans="1:23">
      <c r="D87" t="s">
        <v>768</v>
      </c>
      <c r="R87" t="s">
        <v>238</v>
      </c>
      <c r="S87" s="385"/>
      <c r="T87" s="385"/>
      <c r="U87" s="385"/>
      <c r="V87" s="385"/>
      <c r="W87" s="385"/>
    </row>
    <row r="88" spans="1:23">
      <c r="D88" t="s">
        <v>663</v>
      </c>
      <c r="R88" t="s">
        <v>238</v>
      </c>
      <c r="S88" s="386">
        <f>'4.1 BSC'!S18</f>
        <v>0</v>
      </c>
      <c r="T88" s="386">
        <f>'4.1 BSC'!T18</f>
        <v>0</v>
      </c>
      <c r="U88" s="386">
        <f>'4.1 BSC'!U18</f>
        <v>0</v>
      </c>
      <c r="V88" s="386">
        <f>'4.1 BSC'!V18</f>
        <v>0</v>
      </c>
      <c r="W88" s="386">
        <f>'4.1 BSC'!W18</f>
        <v>0</v>
      </c>
    </row>
    <row r="89" spans="1:23">
      <c r="D89" t="s">
        <v>769</v>
      </c>
      <c r="R89" t="s">
        <v>238</v>
      </c>
      <c r="S89" s="385"/>
      <c r="T89" s="385"/>
      <c r="U89" s="385"/>
      <c r="V89" s="385"/>
      <c r="W89" s="385"/>
    </row>
    <row r="90" spans="1:23">
      <c r="D90" t="s">
        <v>770</v>
      </c>
      <c r="R90" t="s">
        <v>238</v>
      </c>
      <c r="S90" s="385"/>
      <c r="T90" s="385"/>
      <c r="U90" s="385"/>
      <c r="V90" s="385"/>
      <c r="W90" s="385"/>
    </row>
    <row r="91" spans="1:23">
      <c r="D91" t="s">
        <v>771</v>
      </c>
      <c r="R91" t="s">
        <v>238</v>
      </c>
      <c r="S91" s="385"/>
      <c r="T91" s="385"/>
      <c r="U91" s="385"/>
      <c r="V91" s="385"/>
      <c r="W91" s="385"/>
    </row>
    <row r="92" spans="1:23">
      <c r="D92" s="73" t="s">
        <v>772</v>
      </c>
      <c r="R92" s="73" t="s">
        <v>238</v>
      </c>
      <c r="S92" s="383">
        <f>SUM(S85:S87)</f>
        <v>0</v>
      </c>
      <c r="T92" s="383">
        <f t="shared" ref="T92:W92" si="19">SUM(T85:T87)</f>
        <v>0</v>
      </c>
      <c r="U92" s="383">
        <f t="shared" si="19"/>
        <v>0</v>
      </c>
      <c r="V92" s="383">
        <f t="shared" si="19"/>
        <v>0</v>
      </c>
      <c r="W92" s="383">
        <f t="shared" si="19"/>
        <v>0</v>
      </c>
    </row>
    <row r="93" spans="1:23">
      <c r="D93" s="73" t="s">
        <v>773</v>
      </c>
      <c r="R93" s="73" t="s">
        <v>238</v>
      </c>
      <c r="S93" s="384">
        <f>SUM(S85:S91)</f>
        <v>0</v>
      </c>
      <c r="T93" s="384">
        <f t="shared" ref="T93:W93" si="20">SUM(T85:T91)</f>
        <v>0</v>
      </c>
      <c r="U93" s="384">
        <f t="shared" si="20"/>
        <v>0</v>
      </c>
      <c r="V93" s="384">
        <f>SUM(V85:V91)</f>
        <v>0</v>
      </c>
      <c r="W93" s="384">
        <f t="shared" si="20"/>
        <v>0</v>
      </c>
    </row>
    <row r="94" spans="1:23"/>
    <row r="95" spans="1:23" ht="14">
      <c r="B95" s="61" t="s">
        <v>745</v>
      </c>
      <c r="C95" s="62"/>
      <c r="D95" s="62"/>
      <c r="E95" s="62"/>
      <c r="F95" s="62"/>
      <c r="G95" s="62"/>
      <c r="H95" s="62"/>
      <c r="I95" s="62"/>
      <c r="J95" s="62"/>
      <c r="K95" s="62"/>
      <c r="L95" s="62"/>
      <c r="M95" s="62"/>
      <c r="N95" s="62"/>
      <c r="O95" s="62"/>
      <c r="P95" s="62"/>
      <c r="Q95" s="62"/>
      <c r="R95" s="62"/>
      <c r="S95" s="62"/>
      <c r="T95" s="62"/>
      <c r="U95" s="62"/>
      <c r="V95" s="62"/>
      <c r="W95" s="62"/>
    </row>
    <row r="96" spans="1:23"/>
    <row r="97" spans="4:23">
      <c r="D97" t="s">
        <v>766</v>
      </c>
      <c r="R97" t="s">
        <v>238</v>
      </c>
      <c r="S97" s="385"/>
      <c r="T97" s="385"/>
      <c r="U97" s="385"/>
      <c r="V97" s="385"/>
      <c r="W97" s="385"/>
    </row>
    <row r="98" spans="4:23">
      <c r="D98" t="s">
        <v>767</v>
      </c>
      <c r="R98" t="s">
        <v>238</v>
      </c>
      <c r="S98" s="385"/>
      <c r="T98" s="385"/>
      <c r="U98" s="385"/>
      <c r="V98" s="385"/>
      <c r="W98" s="385"/>
    </row>
    <row r="99" spans="4:23">
      <c r="D99" t="s">
        <v>768</v>
      </c>
      <c r="R99" t="s">
        <v>238</v>
      </c>
      <c r="S99" s="385"/>
      <c r="T99" s="385"/>
      <c r="U99" s="385"/>
      <c r="V99" s="385"/>
      <c r="W99" s="385"/>
    </row>
    <row r="100" spans="4:23">
      <c r="D100" t="s">
        <v>663</v>
      </c>
      <c r="R100" t="s">
        <v>238</v>
      </c>
      <c r="S100" s="386">
        <f>'4.1 BSC'!S19</f>
        <v>0</v>
      </c>
      <c r="T100" s="386">
        <f>'4.1 BSC'!T19</f>
        <v>0</v>
      </c>
      <c r="U100" s="386">
        <f>'4.1 BSC'!U19</f>
        <v>0</v>
      </c>
      <c r="V100" s="386">
        <f>'4.1 BSC'!V19</f>
        <v>0</v>
      </c>
      <c r="W100" s="386">
        <f>'4.1 BSC'!W19</f>
        <v>0</v>
      </c>
    </row>
    <row r="101" spans="4:23">
      <c r="D101" t="s">
        <v>769</v>
      </c>
      <c r="R101" t="s">
        <v>238</v>
      </c>
      <c r="S101" s="385"/>
      <c r="T101" s="385"/>
      <c r="U101" s="385"/>
      <c r="V101" s="385"/>
      <c r="W101" s="385"/>
    </row>
    <row r="102" spans="4:23">
      <c r="D102" t="s">
        <v>770</v>
      </c>
      <c r="R102" t="s">
        <v>238</v>
      </c>
      <c r="S102" s="385"/>
      <c r="T102" s="385"/>
      <c r="U102" s="385"/>
      <c r="V102" s="385"/>
      <c r="W102" s="385"/>
    </row>
    <row r="103" spans="4:23">
      <c r="D103" t="s">
        <v>771</v>
      </c>
      <c r="R103" t="s">
        <v>238</v>
      </c>
      <c r="S103" s="385"/>
      <c r="T103" s="385"/>
      <c r="U103" s="385"/>
      <c r="V103" s="385"/>
      <c r="W103" s="385"/>
    </row>
    <row r="104" spans="4:23">
      <c r="D104" s="73" t="s">
        <v>772</v>
      </c>
      <c r="R104" s="73" t="s">
        <v>238</v>
      </c>
      <c r="S104" s="383">
        <f>SUM(S97:S99)</f>
        <v>0</v>
      </c>
      <c r="T104" s="383">
        <f t="shared" ref="T104:W104" si="21">SUM(T97:T99)</f>
        <v>0</v>
      </c>
      <c r="U104" s="383">
        <f t="shared" si="21"/>
        <v>0</v>
      </c>
      <c r="V104" s="383">
        <f t="shared" si="21"/>
        <v>0</v>
      </c>
      <c r="W104" s="383">
        <f t="shared" si="21"/>
        <v>0</v>
      </c>
    </row>
    <row r="105" spans="4:23">
      <c r="D105" s="73" t="s">
        <v>773</v>
      </c>
      <c r="R105" s="73" t="s">
        <v>238</v>
      </c>
      <c r="S105" s="384">
        <f>SUM(S97:S103)</f>
        <v>0</v>
      </c>
      <c r="T105" s="384">
        <f t="shared" ref="T105:W105" si="22">SUM(T97:T103)</f>
        <v>0</v>
      </c>
      <c r="U105" s="384">
        <f>SUM(U97:U103)</f>
        <v>0</v>
      </c>
      <c r="V105" s="384">
        <f t="shared" si="22"/>
        <v>0</v>
      </c>
      <c r="W105" s="384">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tabColor theme="8"/>
    <pageSetUpPr autoPageBreaks="0"/>
  </sheetPr>
  <dimension ref="A1:AD131"/>
  <sheetViews>
    <sheetView zoomScaleNormal="100" workbookViewId="0"/>
  </sheetViews>
  <sheetFormatPr defaultColWidth="0" defaultRowHeight="13.5" zeroHeight="1"/>
  <cols>
    <col min="1" max="1" width="1.765625" customWidth="1"/>
    <col min="2" max="2" width="9.23046875" customWidth="1"/>
    <col min="3" max="3" width="37" bestFit="1" customWidth="1"/>
    <col min="4" max="4" width="27.23046875" customWidth="1"/>
    <col min="5" max="5" width="27.4609375" customWidth="1"/>
    <col min="6" max="6" width="9.23046875" customWidth="1"/>
    <col min="7" max="7" width="14.84375" bestFit="1" customWidth="1"/>
    <col min="8" max="8" width="14" bestFit="1" customWidth="1"/>
    <col min="9" max="21" width="1.765625" customWidth="1"/>
    <col min="22" max="28" width="9.23046875" customWidth="1"/>
    <col min="29" max="30" width="0" hidden="1" customWidth="1"/>
    <col min="31"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5.5"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476" t="s">
        <v>254</v>
      </c>
      <c r="X6" s="477"/>
      <c r="Y6" s="477"/>
      <c r="Z6" s="477"/>
      <c r="AA6" s="478"/>
    </row>
    <row r="7" spans="1:28">
      <c r="A7" s="73"/>
      <c r="B7" s="73"/>
      <c r="C7" s="73" t="s">
        <v>645</v>
      </c>
      <c r="D7" s="73" t="s">
        <v>777</v>
      </c>
      <c r="E7" s="73" t="s">
        <v>729</v>
      </c>
      <c r="F7" s="73" t="s">
        <v>778</v>
      </c>
      <c r="G7" s="73" t="s">
        <v>779</v>
      </c>
      <c r="H7" s="73" t="s">
        <v>780</v>
      </c>
      <c r="I7" s="83" t="s">
        <v>679</v>
      </c>
      <c r="J7" s="83" t="s">
        <v>680</v>
      </c>
      <c r="K7" s="83" t="s">
        <v>681</v>
      </c>
      <c r="L7" s="83" t="s">
        <v>682</v>
      </c>
      <c r="M7" s="83" t="s">
        <v>683</v>
      </c>
      <c r="N7" s="83" t="s">
        <v>684</v>
      </c>
      <c r="O7" s="83" t="s">
        <v>685</v>
      </c>
      <c r="P7" s="83" t="s">
        <v>686</v>
      </c>
      <c r="Q7" s="83" t="s">
        <v>687</v>
      </c>
      <c r="R7" s="83" t="s">
        <v>688</v>
      </c>
      <c r="S7" s="83" t="s">
        <v>689</v>
      </c>
      <c r="T7" s="83" t="s">
        <v>690</v>
      </c>
      <c r="U7" s="83" t="s">
        <v>691</v>
      </c>
      <c r="V7" s="73" t="s">
        <v>230</v>
      </c>
      <c r="W7" s="242" t="s">
        <v>182</v>
      </c>
      <c r="X7" s="242" t="s">
        <v>7</v>
      </c>
      <c r="Y7" s="242" t="s">
        <v>185</v>
      </c>
      <c r="Z7" s="242" t="s">
        <v>186</v>
      </c>
      <c r="AA7" s="242" t="s">
        <v>187</v>
      </c>
    </row>
    <row r="8" spans="1:28">
      <c r="I8" s="73"/>
      <c r="J8" s="73"/>
      <c r="K8" s="73"/>
      <c r="L8" s="73"/>
    </row>
    <row r="9" spans="1:28" ht="17.5">
      <c r="A9" s="62"/>
      <c r="B9" s="37" t="s">
        <v>730</v>
      </c>
      <c r="C9" s="62"/>
      <c r="D9" s="62"/>
      <c r="E9" s="62"/>
      <c r="F9" s="62"/>
      <c r="G9" s="62"/>
      <c r="H9" s="62"/>
      <c r="I9" s="62"/>
      <c r="J9" s="62"/>
      <c r="K9" s="62"/>
      <c r="L9" s="62"/>
      <c r="M9" s="62"/>
      <c r="N9" s="62"/>
      <c r="O9" s="62"/>
      <c r="P9" s="62"/>
      <c r="Q9" s="62"/>
      <c r="R9" s="62"/>
      <c r="S9" s="62"/>
      <c r="T9" s="62"/>
      <c r="U9" s="62"/>
      <c r="V9" s="62"/>
      <c r="W9" s="62"/>
      <c r="X9" s="62"/>
      <c r="Y9" s="62"/>
      <c r="Z9" s="62"/>
      <c r="AA9" s="62"/>
    </row>
    <row r="10" spans="1:28"/>
    <row r="11" spans="1:28">
      <c r="C11" t="s">
        <v>774</v>
      </c>
      <c r="W11" s="310">
        <f>W27</f>
        <v>0</v>
      </c>
      <c r="X11" s="310">
        <f t="shared" ref="X11:AA11" si="0">X27</f>
        <v>0</v>
      </c>
      <c r="Y11" s="310">
        <f t="shared" si="0"/>
        <v>0</v>
      </c>
      <c r="Z11" s="310">
        <f t="shared" si="0"/>
        <v>0</v>
      </c>
      <c r="AA11" s="310">
        <f t="shared" si="0"/>
        <v>0</v>
      </c>
    </row>
    <row r="12" spans="1:28">
      <c r="C12" t="s">
        <v>781</v>
      </c>
      <c r="W12" s="303"/>
      <c r="X12" s="303"/>
      <c r="Y12" s="303"/>
      <c r="Z12" s="303"/>
      <c r="AA12" s="303"/>
    </row>
    <row r="13" spans="1:28">
      <c r="C13" t="s">
        <v>782</v>
      </c>
      <c r="W13" s="303"/>
      <c r="X13" s="303"/>
      <c r="Y13" s="303"/>
      <c r="Z13" s="303"/>
      <c r="AA13" s="303"/>
    </row>
    <row r="14" spans="1:28">
      <c r="C14" t="s">
        <v>783</v>
      </c>
      <c r="W14" s="303"/>
      <c r="X14" s="303"/>
      <c r="Y14" s="303"/>
      <c r="Z14" s="303"/>
      <c r="AA14" s="303"/>
    </row>
    <row r="15" spans="1:28">
      <c r="C15" s="73" t="s">
        <v>784</v>
      </c>
      <c r="V15" s="73"/>
      <c r="W15" s="373">
        <f>SUM(W11:W14)</f>
        <v>0</v>
      </c>
      <c r="X15" s="373">
        <f t="shared" ref="X15:AA15" si="1">SUM(X11:X14)</f>
        <v>0</v>
      </c>
      <c r="Y15" s="373">
        <f t="shared" si="1"/>
        <v>0</v>
      </c>
      <c r="Z15" s="373">
        <f t="shared" si="1"/>
        <v>0</v>
      </c>
      <c r="AA15" s="373">
        <f t="shared" si="1"/>
        <v>0</v>
      </c>
    </row>
    <row r="16" spans="1:28"/>
    <row r="17" spans="1:27">
      <c r="C17" s="73" t="s">
        <v>785</v>
      </c>
      <c r="D17" s="73"/>
      <c r="E17" s="73"/>
      <c r="F17" s="73"/>
      <c r="G17" s="73"/>
      <c r="H17" s="73"/>
      <c r="I17" s="73"/>
      <c r="J17" s="73"/>
      <c r="K17" s="73"/>
      <c r="L17" s="73"/>
      <c r="M17" s="73"/>
      <c r="N17" s="73"/>
      <c r="O17" s="73"/>
      <c r="P17" s="73"/>
      <c r="Q17" s="73"/>
      <c r="R17" s="73"/>
      <c r="S17" s="73"/>
      <c r="T17" s="73"/>
      <c r="U17" s="73"/>
      <c r="V17" s="73"/>
      <c r="W17" s="373">
        <f>SUMIF($H$31:$H$130,"Split 1/3 per role",W31:W130)+SUM(W12:W14,W26)</f>
        <v>0</v>
      </c>
      <c r="X17" s="373">
        <f>SUMIF($H$31:$H$130,"Split 1/3 per role",X31:X130)+SUM(X12:X14,X26)</f>
        <v>0</v>
      </c>
      <c r="Y17" s="373">
        <f>SUMIF($H$31:$H$130,"Split 1/3 per role",Y31:Y130)+SUM(Y12:Y14,Y26)</f>
        <v>0</v>
      </c>
      <c r="Z17" s="373">
        <f>SUMIF($H$31:$H$130,"Split 1/3 per role",Z31:Z130)+SUM(Z12:Z14,Z26)</f>
        <v>0</v>
      </c>
      <c r="AA17" s="373">
        <f>SUMIF($H$31:$H$130,"Split 1/3 per role",AA31:AA130)+SUM(AA12:AA14,AA26)</f>
        <v>0</v>
      </c>
    </row>
    <row r="18" spans="1:27">
      <c r="C18" t="s">
        <v>786</v>
      </c>
      <c r="W18" s="292">
        <f>SUMIF($H$31:$H$130,"Role 1",W31:W130)</f>
        <v>0</v>
      </c>
      <c r="X18" s="292">
        <f t="shared" ref="X18:AA18" si="2">SUMIF($H$31:$H$130,"Role 1",X31:X130)</f>
        <v>0</v>
      </c>
      <c r="Y18" s="292">
        <f t="shared" si="2"/>
        <v>0</v>
      </c>
      <c r="Z18" s="292">
        <f t="shared" si="2"/>
        <v>0</v>
      </c>
      <c r="AA18" s="292">
        <f t="shared" si="2"/>
        <v>0</v>
      </c>
    </row>
    <row r="19" spans="1:27">
      <c r="C19" t="s">
        <v>787</v>
      </c>
      <c r="W19" s="292">
        <f>SUMIF($H$31:$H$130,"Role 2",W31:W130)</f>
        <v>0</v>
      </c>
      <c r="X19" s="292">
        <f t="shared" ref="X19:AA19" si="3">SUMIF($H$31:$H$130,"Role 2",X31:X130)</f>
        <v>0</v>
      </c>
      <c r="Y19" s="292">
        <f t="shared" si="3"/>
        <v>0</v>
      </c>
      <c r="Z19" s="292">
        <f t="shared" si="3"/>
        <v>0</v>
      </c>
      <c r="AA19" s="292">
        <f t="shared" si="3"/>
        <v>0</v>
      </c>
    </row>
    <row r="20" spans="1:27">
      <c r="C20" t="s">
        <v>788</v>
      </c>
      <c r="W20" s="292">
        <f>SUMIF($H$31:$H$130,"Role 3",W31:W130)</f>
        <v>0</v>
      </c>
      <c r="X20" s="292">
        <f>SUMIF($H$31:$H$130,"Role 3",X31:X130)</f>
        <v>0</v>
      </c>
      <c r="Y20" s="292">
        <f t="shared" ref="Y20:AA20" si="4">SUMIF($H$31:$H$130,"Role 3",Y31:Y130)</f>
        <v>0</v>
      </c>
      <c r="Z20" s="292">
        <f t="shared" si="4"/>
        <v>0</v>
      </c>
      <c r="AA20" s="292">
        <f t="shared" si="4"/>
        <v>0</v>
      </c>
    </row>
    <row r="21" spans="1:27">
      <c r="C21" s="73" t="s">
        <v>789</v>
      </c>
      <c r="D21" s="73"/>
      <c r="E21" s="73"/>
      <c r="F21" s="73"/>
      <c r="G21" s="73"/>
      <c r="H21" s="73"/>
      <c r="I21" s="73"/>
      <c r="J21" s="73"/>
      <c r="K21" s="73"/>
      <c r="L21" s="73"/>
      <c r="M21" s="73"/>
      <c r="N21" s="73"/>
      <c r="O21" s="73"/>
      <c r="P21" s="73"/>
      <c r="Q21" s="73"/>
      <c r="R21" s="73"/>
      <c r="S21" s="73"/>
      <c r="T21" s="73"/>
      <c r="U21" s="73"/>
      <c r="V21" s="73"/>
      <c r="W21" s="373">
        <f>SUM(W18:W20)</f>
        <v>0</v>
      </c>
      <c r="X21" s="373">
        <f t="shared" ref="X21:AA21" si="5">SUM(X18:X20)</f>
        <v>0</v>
      </c>
      <c r="Y21" s="373">
        <f t="shared" si="5"/>
        <v>0</v>
      </c>
      <c r="Z21" s="373">
        <f t="shared" si="5"/>
        <v>0</v>
      </c>
      <c r="AA21" s="373">
        <f t="shared" si="5"/>
        <v>0</v>
      </c>
    </row>
    <row r="22" spans="1:27"/>
    <row r="23" spans="1:27" ht="14">
      <c r="A23" s="53"/>
      <c r="B23" s="61" t="s">
        <v>790</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row>
    <row r="24" spans="1:27"/>
    <row r="25" spans="1:27">
      <c r="C25" t="s">
        <v>791</v>
      </c>
      <c r="W25" s="292">
        <f>SUM(W31:W130)</f>
        <v>0</v>
      </c>
      <c r="X25" s="292">
        <f t="shared" ref="X25:AA25" si="6">SUM(X31:X130)</f>
        <v>0</v>
      </c>
      <c r="Y25" s="292">
        <f t="shared" si="6"/>
        <v>0</v>
      </c>
      <c r="Z25" s="292">
        <f t="shared" si="6"/>
        <v>0</v>
      </c>
      <c r="AA25" s="292">
        <f t="shared" si="6"/>
        <v>0</v>
      </c>
    </row>
    <row r="26" spans="1:27">
      <c r="C26" t="s">
        <v>792</v>
      </c>
      <c r="W26" s="303"/>
      <c r="X26" s="303"/>
      <c r="Y26" s="303"/>
      <c r="Z26" s="303"/>
      <c r="AA26" s="303"/>
    </row>
    <row r="27" spans="1:27">
      <c r="C27" t="s">
        <v>793</v>
      </c>
      <c r="W27" s="305">
        <f>SUM(W25:W26)</f>
        <v>0</v>
      </c>
      <c r="X27" s="305">
        <f t="shared" ref="X27:AA27" si="7">SUM(X25:X26)</f>
        <v>0</v>
      </c>
      <c r="Y27" s="305">
        <f t="shared" si="7"/>
        <v>0</v>
      </c>
      <c r="Z27" s="305">
        <f t="shared" si="7"/>
        <v>0</v>
      </c>
      <c r="AA27" s="305">
        <f t="shared" si="7"/>
        <v>0</v>
      </c>
    </row>
    <row r="28" spans="1:27"/>
    <row r="29" spans="1:27" ht="14">
      <c r="A29" s="53"/>
      <c r="B29" s="61" t="s">
        <v>794</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row>
    <row r="30" spans="1:27"/>
    <row r="31" spans="1:27" ht="14.5">
      <c r="D31" s="397"/>
      <c r="E31" s="397"/>
      <c r="F31" s="397"/>
      <c r="G31" s="397"/>
      <c r="H31" s="397"/>
      <c r="W31" s="303"/>
      <c r="X31" s="303"/>
      <c r="Y31" s="303"/>
      <c r="Z31" s="303"/>
      <c r="AA31" s="303"/>
    </row>
    <row r="32" spans="1:27" ht="14.5">
      <c r="D32" s="397"/>
      <c r="E32" s="397"/>
      <c r="F32" s="397"/>
      <c r="G32" s="397"/>
      <c r="H32" s="397"/>
      <c r="W32" s="303"/>
      <c r="X32" s="303"/>
      <c r="Y32" s="303"/>
      <c r="Z32" s="303"/>
      <c r="AA32" s="303"/>
    </row>
    <row r="33" spans="4:27" ht="14.5">
      <c r="D33" s="397"/>
      <c r="E33" s="397"/>
      <c r="F33" s="397"/>
      <c r="G33" s="397"/>
      <c r="H33" s="397"/>
      <c r="W33" s="303"/>
      <c r="X33" s="303"/>
      <c r="Y33" s="303"/>
      <c r="Z33" s="303"/>
      <c r="AA33" s="303"/>
    </row>
    <row r="34" spans="4:27" ht="14.5">
      <c r="D34" s="397"/>
      <c r="E34" s="397"/>
      <c r="F34" s="397"/>
      <c r="G34" s="397"/>
      <c r="H34" s="397"/>
      <c r="W34" s="303"/>
      <c r="X34" s="303"/>
      <c r="Y34" s="303"/>
      <c r="Z34" s="303"/>
      <c r="AA34" s="303"/>
    </row>
    <row r="35" spans="4:27" ht="14.5">
      <c r="D35" s="397"/>
      <c r="E35" s="397"/>
      <c r="F35" s="397"/>
      <c r="G35" s="397"/>
      <c r="H35" s="397"/>
      <c r="W35" s="303"/>
      <c r="X35" s="303"/>
      <c r="Y35" s="303"/>
      <c r="Z35" s="303"/>
      <c r="AA35" s="303"/>
    </row>
    <row r="36" spans="4:27" ht="14.5">
      <c r="D36" s="397"/>
      <c r="E36" s="397"/>
      <c r="F36" s="397"/>
      <c r="G36" s="397"/>
      <c r="H36" s="397"/>
      <c r="W36" s="303"/>
      <c r="X36" s="303"/>
      <c r="Y36" s="303"/>
      <c r="Z36" s="303"/>
      <c r="AA36" s="303"/>
    </row>
    <row r="37" spans="4:27" ht="14.5">
      <c r="D37" s="397"/>
      <c r="E37" s="397"/>
      <c r="F37" s="397"/>
      <c r="G37" s="397"/>
      <c r="H37" s="397"/>
      <c r="W37" s="303"/>
      <c r="X37" s="303"/>
      <c r="Y37" s="303"/>
      <c r="Z37" s="303"/>
      <c r="AA37" s="303"/>
    </row>
    <row r="38" spans="4:27" ht="14.5">
      <c r="D38" s="397"/>
      <c r="E38" s="397"/>
      <c r="F38" s="397"/>
      <c r="G38" s="397"/>
      <c r="H38" s="397"/>
      <c r="W38" s="303"/>
      <c r="X38" s="303"/>
      <c r="Y38" s="303"/>
      <c r="Z38" s="303"/>
      <c r="AA38" s="303"/>
    </row>
    <row r="39" spans="4:27" ht="14.5">
      <c r="D39" s="397"/>
      <c r="E39" s="397"/>
      <c r="F39" s="397"/>
      <c r="G39" s="397"/>
      <c r="H39" s="397"/>
      <c r="W39" s="303"/>
      <c r="X39" s="303"/>
      <c r="Y39" s="303"/>
      <c r="Z39" s="303"/>
      <c r="AA39" s="303"/>
    </row>
    <row r="40" spans="4:27" ht="14.5">
      <c r="D40" s="397"/>
      <c r="E40" s="397"/>
      <c r="F40" s="397"/>
      <c r="G40" s="397"/>
      <c r="H40" s="397"/>
      <c r="W40" s="303"/>
      <c r="X40" s="303"/>
      <c r="Y40" s="303"/>
      <c r="Z40" s="303"/>
      <c r="AA40" s="303"/>
    </row>
    <row r="41" spans="4:27" ht="14.5">
      <c r="D41" s="397"/>
      <c r="E41" s="397"/>
      <c r="F41" s="397"/>
      <c r="G41" s="397"/>
      <c r="H41" s="397"/>
      <c r="W41" s="303"/>
      <c r="X41" s="303"/>
      <c r="Y41" s="303"/>
      <c r="Z41" s="303"/>
      <c r="AA41" s="303"/>
    </row>
    <row r="42" spans="4:27" ht="14.5">
      <c r="D42" s="397"/>
      <c r="E42" s="397"/>
      <c r="F42" s="397"/>
      <c r="G42" s="397"/>
      <c r="H42" s="397"/>
      <c r="W42" s="303"/>
      <c r="X42" s="303"/>
      <c r="Y42" s="303"/>
      <c r="Z42" s="303"/>
      <c r="AA42" s="303"/>
    </row>
    <row r="43" spans="4:27" ht="14.5">
      <c r="D43" s="397"/>
      <c r="E43" s="397"/>
      <c r="F43" s="397"/>
      <c r="G43" s="397"/>
      <c r="H43" s="397"/>
      <c r="W43" s="303"/>
      <c r="X43" s="303"/>
      <c r="Y43" s="303"/>
      <c r="Z43" s="303"/>
      <c r="AA43" s="303"/>
    </row>
    <row r="44" spans="4:27" ht="14.5">
      <c r="D44" s="397"/>
      <c r="E44" s="397"/>
      <c r="F44" s="397"/>
      <c r="G44" s="397"/>
      <c r="H44" s="397"/>
      <c r="W44" s="303"/>
      <c r="X44" s="303"/>
      <c r="Y44" s="303"/>
      <c r="Z44" s="303"/>
      <c r="AA44" s="303"/>
    </row>
    <row r="45" spans="4:27" ht="14.5">
      <c r="D45" s="397"/>
      <c r="E45" s="397"/>
      <c r="F45" s="397"/>
      <c r="G45" s="397"/>
      <c r="H45" s="397"/>
      <c r="W45" s="303"/>
      <c r="X45" s="303"/>
      <c r="Y45" s="303"/>
      <c r="Z45" s="303"/>
      <c r="AA45" s="303"/>
    </row>
    <row r="46" spans="4:27" ht="14.5">
      <c r="D46" s="397"/>
      <c r="E46" s="397"/>
      <c r="F46" s="397"/>
      <c r="G46" s="397"/>
      <c r="H46" s="397"/>
      <c r="W46" s="303"/>
      <c r="X46" s="303"/>
      <c r="Y46" s="303"/>
      <c r="Z46" s="303"/>
      <c r="AA46" s="303"/>
    </row>
    <row r="47" spans="4:27" ht="14.5">
      <c r="D47" s="397"/>
      <c r="E47" s="397"/>
      <c r="F47" s="397"/>
      <c r="G47" s="397"/>
      <c r="H47" s="397"/>
      <c r="W47" s="303"/>
      <c r="X47" s="303"/>
      <c r="Y47" s="303"/>
      <c r="Z47" s="303"/>
      <c r="AA47" s="303"/>
    </row>
    <row r="48" spans="4:27" ht="14.5">
      <c r="D48" s="397"/>
      <c r="E48" s="397"/>
      <c r="F48" s="397"/>
      <c r="G48" s="397"/>
      <c r="H48" s="397"/>
      <c r="W48" s="303"/>
      <c r="X48" s="303"/>
      <c r="Y48" s="303"/>
      <c r="Z48" s="303"/>
      <c r="AA48" s="303"/>
    </row>
    <row r="49" spans="4:27" ht="14.5">
      <c r="D49" s="397"/>
      <c r="E49" s="397"/>
      <c r="F49" s="397"/>
      <c r="G49" s="397"/>
      <c r="H49" s="397"/>
      <c r="W49" s="303"/>
      <c r="X49" s="303"/>
      <c r="Y49" s="303"/>
      <c r="Z49" s="303"/>
      <c r="AA49" s="303"/>
    </row>
    <row r="50" spans="4:27" ht="14.5">
      <c r="D50" s="397"/>
      <c r="E50" s="397"/>
      <c r="F50" s="397"/>
      <c r="G50" s="397"/>
      <c r="H50" s="397"/>
      <c r="W50" s="303"/>
      <c r="X50" s="303"/>
      <c r="Y50" s="303"/>
      <c r="Z50" s="303"/>
      <c r="AA50" s="303"/>
    </row>
    <row r="51" spans="4:27" ht="14.5">
      <c r="D51" s="397"/>
      <c r="E51" s="397"/>
      <c r="F51" s="397"/>
      <c r="G51" s="397"/>
      <c r="H51" s="397"/>
      <c r="W51" s="303"/>
      <c r="X51" s="303"/>
      <c r="Y51" s="303"/>
      <c r="Z51" s="303"/>
      <c r="AA51" s="303"/>
    </row>
    <row r="52" spans="4:27" ht="14.5">
      <c r="D52" s="397"/>
      <c r="E52" s="397"/>
      <c r="F52" s="397"/>
      <c r="G52" s="397"/>
      <c r="H52" s="397"/>
      <c r="W52" s="303"/>
      <c r="X52" s="303"/>
      <c r="Y52" s="303"/>
      <c r="Z52" s="303"/>
      <c r="AA52" s="303"/>
    </row>
    <row r="53" spans="4:27" ht="14.5">
      <c r="D53" s="397"/>
      <c r="E53" s="397"/>
      <c r="F53" s="397"/>
      <c r="G53" s="397"/>
      <c r="H53" s="397"/>
      <c r="W53" s="303"/>
      <c r="X53" s="303"/>
      <c r="Y53" s="303"/>
      <c r="Z53" s="303"/>
      <c r="AA53" s="303"/>
    </row>
    <row r="54" spans="4:27" ht="14.5">
      <c r="D54" s="397"/>
      <c r="E54" s="397"/>
      <c r="F54" s="397"/>
      <c r="G54" s="397"/>
      <c r="H54" s="397"/>
      <c r="W54" s="303"/>
      <c r="X54" s="303"/>
      <c r="Y54" s="303"/>
      <c r="Z54" s="303"/>
      <c r="AA54" s="303"/>
    </row>
    <row r="55" spans="4:27" ht="14.5">
      <c r="D55" s="397"/>
      <c r="E55" s="397"/>
      <c r="F55" s="397"/>
      <c r="G55" s="397"/>
      <c r="H55" s="397"/>
      <c r="W55" s="303"/>
      <c r="X55" s="303"/>
      <c r="Y55" s="303"/>
      <c r="Z55" s="303"/>
      <c r="AA55" s="303"/>
    </row>
    <row r="56" spans="4:27" ht="14.5">
      <c r="D56" s="397"/>
      <c r="E56" s="397"/>
      <c r="F56" s="397"/>
      <c r="G56" s="397"/>
      <c r="H56" s="397"/>
      <c r="W56" s="303"/>
      <c r="X56" s="303"/>
      <c r="Y56" s="303"/>
      <c r="Z56" s="303"/>
      <c r="AA56" s="303"/>
    </row>
    <row r="57" spans="4:27" ht="14.5">
      <c r="D57" s="397"/>
      <c r="E57" s="397"/>
      <c r="F57" s="397"/>
      <c r="G57" s="397"/>
      <c r="H57" s="397"/>
      <c r="W57" s="303"/>
      <c r="X57" s="303"/>
      <c r="Y57" s="303"/>
      <c r="Z57" s="303"/>
      <c r="AA57" s="303"/>
    </row>
    <row r="58" spans="4:27" ht="14.5">
      <c r="D58" s="397"/>
      <c r="E58" s="397"/>
      <c r="F58" s="397"/>
      <c r="G58" s="397"/>
      <c r="H58" s="397"/>
      <c r="W58" s="303"/>
      <c r="X58" s="303"/>
      <c r="Y58" s="303"/>
      <c r="Z58" s="303"/>
      <c r="AA58" s="303"/>
    </row>
    <row r="59" spans="4:27" ht="14.5">
      <c r="D59" s="397"/>
      <c r="E59" s="397"/>
      <c r="F59" s="397"/>
      <c r="G59" s="397"/>
      <c r="H59" s="397"/>
      <c r="W59" s="303"/>
      <c r="X59" s="303"/>
      <c r="Y59" s="303"/>
      <c r="Z59" s="303"/>
      <c r="AA59" s="303"/>
    </row>
    <row r="60" spans="4:27" ht="14.5">
      <c r="D60" s="397"/>
      <c r="E60" s="397"/>
      <c r="F60" s="397"/>
      <c r="G60" s="397"/>
      <c r="H60" s="397"/>
      <c r="W60" s="303"/>
      <c r="X60" s="303"/>
      <c r="Y60" s="303"/>
      <c r="Z60" s="303"/>
      <c r="AA60" s="303"/>
    </row>
    <row r="61" spans="4:27" ht="14.5">
      <c r="D61" s="397"/>
      <c r="E61" s="397"/>
      <c r="F61" s="397"/>
      <c r="G61" s="397"/>
      <c r="H61" s="397"/>
      <c r="W61" s="303"/>
      <c r="X61" s="303"/>
      <c r="Y61" s="303"/>
      <c r="Z61" s="303"/>
      <c r="AA61" s="303"/>
    </row>
    <row r="62" spans="4:27" ht="14.5">
      <c r="D62" s="397"/>
      <c r="E62" s="397"/>
      <c r="F62" s="397"/>
      <c r="G62" s="397"/>
      <c r="H62" s="397"/>
      <c r="W62" s="303"/>
      <c r="X62" s="303"/>
      <c r="Y62" s="303"/>
      <c r="Z62" s="303"/>
      <c r="AA62" s="303"/>
    </row>
    <row r="63" spans="4:27" ht="14.5">
      <c r="D63" s="397"/>
      <c r="E63" s="397"/>
      <c r="F63" s="397"/>
      <c r="G63" s="397"/>
      <c r="H63" s="397"/>
      <c r="W63" s="303"/>
      <c r="X63" s="303"/>
      <c r="Y63" s="303"/>
      <c r="Z63" s="303"/>
      <c r="AA63" s="303"/>
    </row>
    <row r="64" spans="4:27" ht="14.5">
      <c r="D64" s="397"/>
      <c r="E64" s="397"/>
      <c r="F64" s="397"/>
      <c r="G64" s="397"/>
      <c r="H64" s="397"/>
      <c r="W64" s="303"/>
      <c r="X64" s="303"/>
      <c r="Y64" s="303"/>
      <c r="Z64" s="303"/>
      <c r="AA64" s="303"/>
    </row>
    <row r="65" spans="4:27" ht="14.5">
      <c r="D65" s="397"/>
      <c r="E65" s="397"/>
      <c r="F65" s="397"/>
      <c r="G65" s="397"/>
      <c r="H65" s="397"/>
      <c r="W65" s="303"/>
      <c r="X65" s="303"/>
      <c r="Y65" s="303"/>
      <c r="Z65" s="303"/>
      <c r="AA65" s="303"/>
    </row>
    <row r="66" spans="4:27" ht="14.5">
      <c r="D66" s="397"/>
      <c r="E66" s="397"/>
      <c r="F66" s="397"/>
      <c r="G66" s="397"/>
      <c r="H66" s="397"/>
      <c r="W66" s="303"/>
      <c r="X66" s="303"/>
      <c r="Y66" s="303"/>
      <c r="Z66" s="303"/>
      <c r="AA66" s="303"/>
    </row>
    <row r="67" spans="4:27" ht="14.5">
      <c r="D67" s="397"/>
      <c r="E67" s="397"/>
      <c r="F67" s="397"/>
      <c r="G67" s="397"/>
      <c r="H67" s="397"/>
      <c r="W67" s="303"/>
      <c r="X67" s="303"/>
      <c r="Y67" s="303"/>
      <c r="Z67" s="303"/>
      <c r="AA67" s="303"/>
    </row>
    <row r="68" spans="4:27" ht="14.5">
      <c r="D68" s="397"/>
      <c r="E68" s="397"/>
      <c r="F68" s="397"/>
      <c r="G68" s="397"/>
      <c r="H68" s="397"/>
      <c r="W68" s="303"/>
      <c r="X68" s="303"/>
      <c r="Y68" s="303"/>
      <c r="Z68" s="303"/>
      <c r="AA68" s="303"/>
    </row>
    <row r="69" spans="4:27" ht="14.5">
      <c r="D69" s="397"/>
      <c r="E69" s="397"/>
      <c r="F69" s="397"/>
      <c r="G69" s="397"/>
      <c r="H69" s="397"/>
      <c r="W69" s="303"/>
      <c r="X69" s="303"/>
      <c r="Y69" s="303"/>
      <c r="Z69" s="303"/>
      <c r="AA69" s="303"/>
    </row>
    <row r="70" spans="4:27" ht="14.5">
      <c r="D70" s="397"/>
      <c r="E70" s="397"/>
      <c r="F70" s="397"/>
      <c r="G70" s="397"/>
      <c r="H70" s="397"/>
      <c r="W70" s="303"/>
      <c r="X70" s="303"/>
      <c r="Y70" s="303"/>
      <c r="Z70" s="303"/>
      <c r="AA70" s="303"/>
    </row>
    <row r="71" spans="4:27" ht="14.5">
      <c r="D71" s="397"/>
      <c r="E71" s="397"/>
      <c r="F71" s="397"/>
      <c r="G71" s="397"/>
      <c r="H71" s="397"/>
      <c r="W71" s="303"/>
      <c r="X71" s="303"/>
      <c r="Y71" s="303"/>
      <c r="Z71" s="303"/>
      <c r="AA71" s="303"/>
    </row>
    <row r="72" spans="4:27" ht="14.5">
      <c r="D72" s="397"/>
      <c r="E72" s="397"/>
      <c r="F72" s="397"/>
      <c r="G72" s="397"/>
      <c r="H72" s="397"/>
      <c r="W72" s="303"/>
      <c r="X72" s="303"/>
      <c r="Y72" s="303"/>
      <c r="Z72" s="303"/>
      <c r="AA72" s="303"/>
    </row>
    <row r="73" spans="4:27" ht="14.5">
      <c r="D73" s="397"/>
      <c r="E73" s="397"/>
      <c r="F73" s="397"/>
      <c r="G73" s="397"/>
      <c r="H73" s="397"/>
      <c r="W73" s="303"/>
      <c r="X73" s="303"/>
      <c r="Y73" s="303"/>
      <c r="Z73" s="303"/>
      <c r="AA73" s="303"/>
    </row>
    <row r="74" spans="4:27" ht="14.5">
      <c r="D74" s="397"/>
      <c r="E74" s="397"/>
      <c r="F74" s="397"/>
      <c r="G74" s="397"/>
      <c r="H74" s="397"/>
      <c r="W74" s="303"/>
      <c r="X74" s="303"/>
      <c r="Y74" s="303"/>
      <c r="Z74" s="303"/>
      <c r="AA74" s="303"/>
    </row>
    <row r="75" spans="4:27" ht="14.5">
      <c r="D75" s="397"/>
      <c r="E75" s="397"/>
      <c r="F75" s="397"/>
      <c r="G75" s="397"/>
      <c r="H75" s="397"/>
      <c r="W75" s="303"/>
      <c r="X75" s="303"/>
      <c r="Y75" s="303"/>
      <c r="Z75" s="303"/>
      <c r="AA75" s="303"/>
    </row>
    <row r="76" spans="4:27" ht="14.5">
      <c r="D76" s="397"/>
      <c r="E76" s="397"/>
      <c r="F76" s="397"/>
      <c r="G76" s="397"/>
      <c r="H76" s="397"/>
      <c r="W76" s="303"/>
      <c r="X76" s="303"/>
      <c r="Y76" s="303"/>
      <c r="Z76" s="303"/>
      <c r="AA76" s="303"/>
    </row>
    <row r="77" spans="4:27" ht="14.5">
      <c r="D77" s="397"/>
      <c r="E77" s="397"/>
      <c r="F77" s="397"/>
      <c r="G77" s="397"/>
      <c r="H77" s="397"/>
      <c r="W77" s="303"/>
      <c r="X77" s="303"/>
      <c r="Y77" s="303"/>
      <c r="Z77" s="303"/>
      <c r="AA77" s="303"/>
    </row>
    <row r="78" spans="4:27" ht="14.5">
      <c r="D78" s="397"/>
      <c r="E78" s="397"/>
      <c r="F78" s="397"/>
      <c r="G78" s="397"/>
      <c r="H78" s="397"/>
      <c r="W78" s="303"/>
      <c r="X78" s="303"/>
      <c r="Y78" s="303"/>
      <c r="Z78" s="303"/>
      <c r="AA78" s="303"/>
    </row>
    <row r="79" spans="4:27" ht="14.5">
      <c r="D79" s="397"/>
      <c r="E79" s="397"/>
      <c r="F79" s="397"/>
      <c r="G79" s="397"/>
      <c r="H79" s="397"/>
      <c r="W79" s="303"/>
      <c r="X79" s="303"/>
      <c r="Y79" s="303"/>
      <c r="Z79" s="303"/>
      <c r="AA79" s="303"/>
    </row>
    <row r="80" spans="4:27">
      <c r="D80" s="304"/>
      <c r="E80" s="304"/>
      <c r="F80" s="304"/>
      <c r="G80" s="304"/>
      <c r="H80" s="304"/>
      <c r="W80" s="303"/>
      <c r="X80" s="303"/>
      <c r="Y80" s="303"/>
      <c r="Z80" s="303"/>
      <c r="AA80" s="303"/>
    </row>
    <row r="81" spans="4:27">
      <c r="D81" s="304"/>
      <c r="E81" s="304"/>
      <c r="F81" s="304"/>
      <c r="G81" s="304"/>
      <c r="H81" s="304"/>
      <c r="W81" s="303"/>
      <c r="X81" s="303"/>
      <c r="Y81" s="303"/>
      <c r="Z81" s="303"/>
      <c r="AA81" s="303"/>
    </row>
    <row r="82" spans="4:27">
      <c r="D82" s="304"/>
      <c r="E82" s="304"/>
      <c r="F82" s="304"/>
      <c r="G82" s="304"/>
      <c r="H82" s="304"/>
      <c r="W82" s="303"/>
      <c r="X82" s="303"/>
      <c r="Y82" s="303"/>
      <c r="Z82" s="303"/>
      <c r="AA82" s="303"/>
    </row>
    <row r="83" spans="4:27">
      <c r="D83" s="304"/>
      <c r="E83" s="304"/>
      <c r="F83" s="304"/>
      <c r="G83" s="304"/>
      <c r="H83" s="304"/>
      <c r="W83" s="303"/>
      <c r="X83" s="303"/>
      <c r="Y83" s="303"/>
      <c r="Z83" s="303"/>
      <c r="AA83" s="303"/>
    </row>
    <row r="84" spans="4:27">
      <c r="D84" s="304"/>
      <c r="E84" s="304"/>
      <c r="F84" s="304"/>
      <c r="G84" s="304"/>
      <c r="H84" s="304"/>
      <c r="W84" s="303"/>
      <c r="X84" s="303"/>
      <c r="Y84" s="303"/>
      <c r="Z84" s="303"/>
      <c r="AA84" s="303"/>
    </row>
    <row r="85" spans="4:27">
      <c r="D85" s="304"/>
      <c r="E85" s="304"/>
      <c r="F85" s="304"/>
      <c r="G85" s="304"/>
      <c r="H85" s="304"/>
      <c r="W85" s="303"/>
      <c r="X85" s="303"/>
      <c r="Y85" s="303"/>
      <c r="Z85" s="303"/>
      <c r="AA85" s="303"/>
    </row>
    <row r="86" spans="4:27">
      <c r="D86" s="304"/>
      <c r="E86" s="304"/>
      <c r="F86" s="304"/>
      <c r="G86" s="304"/>
      <c r="H86" s="304"/>
      <c r="W86" s="303"/>
      <c r="X86" s="303"/>
      <c r="Y86" s="303"/>
      <c r="Z86" s="303"/>
      <c r="AA86" s="303"/>
    </row>
    <row r="87" spans="4:27">
      <c r="D87" s="304"/>
      <c r="E87" s="304"/>
      <c r="F87" s="304"/>
      <c r="G87" s="304"/>
      <c r="H87" s="304"/>
      <c r="W87" s="303"/>
      <c r="X87" s="303"/>
      <c r="Y87" s="303"/>
      <c r="Z87" s="303"/>
      <c r="AA87" s="303"/>
    </row>
    <row r="88" spans="4:27">
      <c r="D88" s="304"/>
      <c r="E88" s="304"/>
      <c r="F88" s="304"/>
      <c r="G88" s="304"/>
      <c r="H88" s="304"/>
      <c r="W88" s="303"/>
      <c r="X88" s="303"/>
      <c r="Y88" s="303"/>
      <c r="Z88" s="303"/>
      <c r="AA88" s="303"/>
    </row>
    <row r="89" spans="4:27">
      <c r="D89" s="304"/>
      <c r="E89" s="304"/>
      <c r="F89" s="304"/>
      <c r="G89" s="304"/>
      <c r="H89" s="304"/>
      <c r="W89" s="303"/>
      <c r="X89" s="303"/>
      <c r="Y89" s="303"/>
      <c r="Z89" s="303"/>
      <c r="AA89" s="303"/>
    </row>
    <row r="90" spans="4:27">
      <c r="D90" s="304"/>
      <c r="E90" s="304"/>
      <c r="F90" s="304"/>
      <c r="G90" s="304"/>
      <c r="H90" s="304"/>
      <c r="W90" s="303"/>
      <c r="X90" s="303"/>
      <c r="Y90" s="303"/>
      <c r="Z90" s="303"/>
      <c r="AA90" s="303"/>
    </row>
    <row r="91" spans="4:27">
      <c r="D91" s="304"/>
      <c r="E91" s="304"/>
      <c r="F91" s="304"/>
      <c r="G91" s="304"/>
      <c r="H91" s="304"/>
      <c r="W91" s="303"/>
      <c r="X91" s="303"/>
      <c r="Y91" s="303"/>
      <c r="Z91" s="303"/>
      <c r="AA91" s="303"/>
    </row>
    <row r="92" spans="4:27">
      <c r="D92" s="304"/>
      <c r="E92" s="304"/>
      <c r="F92" s="304"/>
      <c r="G92" s="304"/>
      <c r="H92" s="304"/>
      <c r="W92" s="303"/>
      <c r="X92" s="303"/>
      <c r="Y92" s="303"/>
      <c r="Z92" s="303"/>
      <c r="AA92" s="303"/>
    </row>
    <row r="93" spans="4:27">
      <c r="D93" s="304"/>
      <c r="E93" s="304"/>
      <c r="F93" s="304"/>
      <c r="G93" s="304"/>
      <c r="H93" s="304"/>
      <c r="W93" s="303"/>
      <c r="X93" s="303"/>
      <c r="Y93" s="303"/>
      <c r="Z93" s="303"/>
      <c r="AA93" s="303"/>
    </row>
    <row r="94" spans="4:27">
      <c r="D94" s="304"/>
      <c r="E94" s="304"/>
      <c r="F94" s="304"/>
      <c r="G94" s="304"/>
      <c r="H94" s="304"/>
      <c r="W94" s="303"/>
      <c r="X94" s="303"/>
      <c r="Y94" s="303"/>
      <c r="Z94" s="303"/>
      <c r="AA94" s="303"/>
    </row>
    <row r="95" spans="4:27">
      <c r="D95" s="304"/>
      <c r="E95" s="304"/>
      <c r="F95" s="304"/>
      <c r="G95" s="304"/>
      <c r="H95" s="304"/>
      <c r="W95" s="303"/>
      <c r="X95" s="303"/>
      <c r="Y95" s="303"/>
      <c r="Z95" s="303"/>
      <c r="AA95" s="303"/>
    </row>
    <row r="96" spans="4:27">
      <c r="D96" s="304"/>
      <c r="E96" s="304"/>
      <c r="F96" s="304"/>
      <c r="G96" s="304"/>
      <c r="H96" s="304"/>
      <c r="W96" s="303"/>
      <c r="X96" s="303"/>
      <c r="Y96" s="303"/>
      <c r="Z96" s="303"/>
      <c r="AA96" s="303"/>
    </row>
    <row r="97" spans="4:27">
      <c r="D97" s="304"/>
      <c r="E97" s="304"/>
      <c r="F97" s="304"/>
      <c r="G97" s="304"/>
      <c r="H97" s="304"/>
      <c r="W97" s="303"/>
      <c r="X97" s="303"/>
      <c r="Y97" s="303"/>
      <c r="Z97" s="303"/>
      <c r="AA97" s="303"/>
    </row>
    <row r="98" spans="4:27">
      <c r="D98" s="304"/>
      <c r="E98" s="304"/>
      <c r="F98" s="304"/>
      <c r="G98" s="304"/>
      <c r="H98" s="304"/>
      <c r="W98" s="303"/>
      <c r="X98" s="303"/>
      <c r="Y98" s="303"/>
      <c r="Z98" s="303"/>
      <c r="AA98" s="303"/>
    </row>
    <row r="99" spans="4:27">
      <c r="D99" s="304"/>
      <c r="E99" s="304"/>
      <c r="F99" s="304"/>
      <c r="G99" s="304"/>
      <c r="H99" s="304"/>
      <c r="W99" s="303"/>
      <c r="X99" s="303"/>
      <c r="Y99" s="303"/>
      <c r="Z99" s="303"/>
      <c r="AA99" s="303"/>
    </row>
    <row r="100" spans="4:27">
      <c r="D100" s="304"/>
      <c r="E100" s="304"/>
      <c r="F100" s="304"/>
      <c r="G100" s="304"/>
      <c r="H100" s="304"/>
      <c r="W100" s="303"/>
      <c r="X100" s="303"/>
      <c r="Y100" s="303"/>
      <c r="Z100" s="303"/>
      <c r="AA100" s="303"/>
    </row>
    <row r="101" spans="4:27">
      <c r="D101" s="304"/>
      <c r="E101" s="304"/>
      <c r="F101" s="304"/>
      <c r="G101" s="304"/>
      <c r="H101" s="304"/>
      <c r="W101" s="303"/>
      <c r="X101" s="303"/>
      <c r="Y101" s="303"/>
      <c r="Z101" s="303"/>
      <c r="AA101" s="303"/>
    </row>
    <row r="102" spans="4:27">
      <c r="D102" s="304"/>
      <c r="E102" s="304"/>
      <c r="F102" s="304"/>
      <c r="G102" s="304"/>
      <c r="H102" s="304"/>
      <c r="W102" s="303"/>
      <c r="X102" s="303"/>
      <c r="Y102" s="303"/>
      <c r="Z102" s="303"/>
      <c r="AA102" s="303"/>
    </row>
    <row r="103" spans="4:27">
      <c r="D103" s="304"/>
      <c r="E103" s="304"/>
      <c r="F103" s="304"/>
      <c r="G103" s="304"/>
      <c r="H103" s="304"/>
      <c r="W103" s="303"/>
      <c r="X103" s="303"/>
      <c r="Y103" s="303"/>
      <c r="Z103" s="303"/>
      <c r="AA103" s="303"/>
    </row>
    <row r="104" spans="4:27">
      <c r="D104" s="304"/>
      <c r="E104" s="304"/>
      <c r="F104" s="304"/>
      <c r="G104" s="304"/>
      <c r="H104" s="304"/>
      <c r="W104" s="303"/>
      <c r="X104" s="303"/>
      <c r="Y104" s="303"/>
      <c r="Z104" s="303"/>
      <c r="AA104" s="303"/>
    </row>
    <row r="105" spans="4:27">
      <c r="D105" s="304"/>
      <c r="E105" s="304"/>
      <c r="F105" s="304"/>
      <c r="G105" s="304"/>
      <c r="H105" s="304"/>
      <c r="W105" s="303"/>
      <c r="X105" s="303"/>
      <c r="Y105" s="303"/>
      <c r="Z105" s="303"/>
      <c r="AA105" s="303"/>
    </row>
    <row r="106" spans="4:27">
      <c r="D106" s="304"/>
      <c r="E106" s="304"/>
      <c r="F106" s="304"/>
      <c r="G106" s="304"/>
      <c r="H106" s="304"/>
      <c r="W106" s="303"/>
      <c r="X106" s="303"/>
      <c r="Y106" s="303"/>
      <c r="Z106" s="303"/>
      <c r="AA106" s="303"/>
    </row>
    <row r="107" spans="4:27">
      <c r="D107" s="304"/>
      <c r="E107" s="304"/>
      <c r="F107" s="304"/>
      <c r="G107" s="304"/>
      <c r="H107" s="304"/>
      <c r="W107" s="303"/>
      <c r="X107" s="303"/>
      <c r="Y107" s="303"/>
      <c r="Z107" s="303"/>
      <c r="AA107" s="303"/>
    </row>
    <row r="108" spans="4:27">
      <c r="D108" s="304"/>
      <c r="E108" s="304"/>
      <c r="F108" s="304"/>
      <c r="G108" s="304"/>
      <c r="H108" s="304"/>
      <c r="W108" s="303"/>
      <c r="X108" s="303"/>
      <c r="Y108" s="303"/>
      <c r="Z108" s="303"/>
      <c r="AA108" s="303"/>
    </row>
    <row r="109" spans="4:27">
      <c r="D109" s="304"/>
      <c r="E109" s="304"/>
      <c r="F109" s="304"/>
      <c r="G109" s="304"/>
      <c r="H109" s="304"/>
      <c r="W109" s="303"/>
      <c r="X109" s="303"/>
      <c r="Y109" s="303"/>
      <c r="Z109" s="303"/>
      <c r="AA109" s="303"/>
    </row>
    <row r="110" spans="4:27">
      <c r="D110" s="304"/>
      <c r="E110" s="304"/>
      <c r="F110" s="304"/>
      <c r="G110" s="304"/>
      <c r="H110" s="304"/>
      <c r="W110" s="303"/>
      <c r="X110" s="303"/>
      <c r="Y110" s="303"/>
      <c r="Z110" s="303"/>
      <c r="AA110" s="303"/>
    </row>
    <row r="111" spans="4:27">
      <c r="D111" s="304"/>
      <c r="E111" s="304"/>
      <c r="F111" s="304"/>
      <c r="G111" s="304"/>
      <c r="H111" s="304"/>
      <c r="W111" s="303"/>
      <c r="X111" s="303"/>
      <c r="Y111" s="303"/>
      <c r="Z111" s="303"/>
      <c r="AA111" s="303"/>
    </row>
    <row r="112" spans="4:27">
      <c r="D112" s="304"/>
      <c r="E112" s="304"/>
      <c r="F112" s="304"/>
      <c r="G112" s="304"/>
      <c r="H112" s="304"/>
      <c r="W112" s="303"/>
      <c r="X112" s="303"/>
      <c r="Y112" s="303"/>
      <c r="Z112" s="303"/>
      <c r="AA112" s="303"/>
    </row>
    <row r="113" spans="4:27">
      <c r="D113" s="304"/>
      <c r="E113" s="304"/>
      <c r="F113" s="304"/>
      <c r="G113" s="304"/>
      <c r="H113" s="304"/>
      <c r="W113" s="303"/>
      <c r="X113" s="303"/>
      <c r="Y113" s="303"/>
      <c r="Z113" s="303"/>
      <c r="AA113" s="303"/>
    </row>
    <row r="114" spans="4:27">
      <c r="D114" s="304"/>
      <c r="E114" s="304"/>
      <c r="F114" s="304"/>
      <c r="G114" s="304"/>
      <c r="H114" s="304"/>
      <c r="W114" s="303"/>
      <c r="X114" s="303"/>
      <c r="Y114" s="303"/>
      <c r="Z114" s="303"/>
      <c r="AA114" s="303"/>
    </row>
    <row r="115" spans="4:27">
      <c r="D115" s="304"/>
      <c r="E115" s="304"/>
      <c r="F115" s="304"/>
      <c r="G115" s="304"/>
      <c r="H115" s="304"/>
      <c r="W115" s="303"/>
      <c r="X115" s="303"/>
      <c r="Y115" s="303"/>
      <c r="Z115" s="303"/>
      <c r="AA115" s="303"/>
    </row>
    <row r="116" spans="4:27">
      <c r="D116" s="304"/>
      <c r="E116" s="304"/>
      <c r="F116" s="304"/>
      <c r="G116" s="304"/>
      <c r="H116" s="304"/>
      <c r="W116" s="303"/>
      <c r="X116" s="303"/>
      <c r="Y116" s="303"/>
      <c r="Z116" s="303"/>
      <c r="AA116" s="303"/>
    </row>
    <row r="117" spans="4:27">
      <c r="D117" s="304"/>
      <c r="E117" s="304"/>
      <c r="F117" s="304"/>
      <c r="G117" s="304"/>
      <c r="H117" s="304"/>
      <c r="W117" s="303"/>
      <c r="X117" s="303"/>
      <c r="Y117" s="303"/>
      <c r="Z117" s="303"/>
      <c r="AA117" s="303"/>
    </row>
    <row r="118" spans="4:27">
      <c r="D118" s="304"/>
      <c r="E118" s="304"/>
      <c r="F118" s="304"/>
      <c r="G118" s="304"/>
      <c r="H118" s="304"/>
      <c r="W118" s="303"/>
      <c r="X118" s="303"/>
      <c r="Y118" s="303"/>
      <c r="Z118" s="303"/>
      <c r="AA118" s="303"/>
    </row>
    <row r="119" spans="4:27">
      <c r="D119" s="304"/>
      <c r="E119" s="304"/>
      <c r="F119" s="304"/>
      <c r="G119" s="304"/>
      <c r="H119" s="304"/>
      <c r="W119" s="303"/>
      <c r="X119" s="303"/>
      <c r="Y119" s="303"/>
      <c r="Z119" s="303"/>
      <c r="AA119" s="303"/>
    </row>
    <row r="120" spans="4:27">
      <c r="D120" s="304"/>
      <c r="E120" s="304"/>
      <c r="F120" s="304"/>
      <c r="G120" s="304"/>
      <c r="H120" s="304"/>
      <c r="W120" s="303"/>
      <c r="X120" s="303"/>
      <c r="Y120" s="303"/>
      <c r="Z120" s="303"/>
      <c r="AA120" s="303"/>
    </row>
    <row r="121" spans="4:27">
      <c r="D121" s="304"/>
      <c r="E121" s="304"/>
      <c r="F121" s="304"/>
      <c r="G121" s="304"/>
      <c r="H121" s="304"/>
      <c r="W121" s="303"/>
      <c r="X121" s="303"/>
      <c r="Y121" s="303"/>
      <c r="Z121" s="303"/>
      <c r="AA121" s="303"/>
    </row>
    <row r="122" spans="4:27">
      <c r="D122" s="304"/>
      <c r="E122" s="304"/>
      <c r="F122" s="304"/>
      <c r="G122" s="304"/>
      <c r="H122" s="304"/>
      <c r="W122" s="303"/>
      <c r="X122" s="303"/>
      <c r="Y122" s="303"/>
      <c r="Z122" s="303"/>
      <c r="AA122" s="303"/>
    </row>
    <row r="123" spans="4:27">
      <c r="D123" s="304"/>
      <c r="E123" s="304"/>
      <c r="F123" s="304"/>
      <c r="G123" s="304"/>
      <c r="H123" s="304"/>
      <c r="W123" s="303"/>
      <c r="X123" s="303"/>
      <c r="Y123" s="303"/>
      <c r="Z123" s="303"/>
      <c r="AA123" s="303"/>
    </row>
    <row r="124" spans="4:27">
      <c r="D124" s="304"/>
      <c r="E124" s="304"/>
      <c r="F124" s="304"/>
      <c r="G124" s="304"/>
      <c r="H124" s="304"/>
      <c r="W124" s="303"/>
      <c r="X124" s="303"/>
      <c r="Y124" s="303"/>
      <c r="Z124" s="303"/>
      <c r="AA124" s="303"/>
    </row>
    <row r="125" spans="4:27">
      <c r="D125" s="304"/>
      <c r="E125" s="304"/>
      <c r="F125" s="304"/>
      <c r="G125" s="304"/>
      <c r="H125" s="304"/>
      <c r="W125" s="303"/>
      <c r="X125" s="303"/>
      <c r="Y125" s="303"/>
      <c r="Z125" s="303"/>
      <c r="AA125" s="303"/>
    </row>
    <row r="126" spans="4:27">
      <c r="D126" s="304"/>
      <c r="E126" s="304"/>
      <c r="F126" s="304"/>
      <c r="G126" s="304"/>
      <c r="H126" s="304"/>
      <c r="W126" s="303"/>
      <c r="X126" s="303"/>
      <c r="Y126" s="303"/>
      <c r="Z126" s="303"/>
      <c r="AA126" s="303"/>
    </row>
    <row r="127" spans="4:27">
      <c r="D127" s="304"/>
      <c r="E127" s="304"/>
      <c r="F127" s="304"/>
      <c r="G127" s="304"/>
      <c r="H127" s="304"/>
      <c r="W127" s="303"/>
      <c r="X127" s="303"/>
      <c r="Y127" s="303"/>
      <c r="Z127" s="303"/>
      <c r="AA127" s="303"/>
    </row>
    <row r="128" spans="4:27">
      <c r="D128" s="304"/>
      <c r="E128" s="304"/>
      <c r="F128" s="304"/>
      <c r="G128" s="304"/>
      <c r="H128" s="304"/>
      <c r="W128" s="303"/>
      <c r="X128" s="303"/>
      <c r="Y128" s="303"/>
      <c r="Z128" s="303"/>
      <c r="AA128" s="303"/>
    </row>
    <row r="129" spans="4:27">
      <c r="D129" s="304"/>
      <c r="E129" s="304"/>
      <c r="F129" s="304"/>
      <c r="G129" s="304"/>
      <c r="H129" s="304"/>
      <c r="W129" s="303"/>
      <c r="X129" s="303"/>
      <c r="Y129" s="303"/>
      <c r="Z129" s="303"/>
      <c r="AA129" s="303"/>
    </row>
    <row r="130" spans="4:27">
      <c r="D130" s="304"/>
      <c r="E130" s="304"/>
      <c r="F130" s="304"/>
      <c r="G130" s="304"/>
      <c r="H130" s="304"/>
      <c r="W130" s="303"/>
      <c r="X130" s="303"/>
      <c r="Y130" s="303"/>
      <c r="Z130" s="303"/>
      <c r="AA130" s="303"/>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tabColor rgb="FFC00000"/>
    <pageSetUpPr autoPageBreaks="0"/>
  </sheetPr>
  <dimension ref="A1:Z14"/>
  <sheetViews>
    <sheetView workbookViewId="0"/>
  </sheetViews>
  <sheetFormatPr defaultColWidth="0" defaultRowHeight="13.5" zeroHeight="1"/>
  <cols>
    <col min="1" max="1" width="1.765625" customWidth="1"/>
    <col min="2" max="3" width="9.23046875" customWidth="1"/>
    <col min="4" max="4" width="22.765625" bestFit="1" customWidth="1"/>
    <col min="5" max="17" width="1.765625" customWidth="1"/>
    <col min="18" max="25" width="9.23046875" customWidth="1"/>
    <col min="26" max="26" width="0" hidden="1" customWidth="1"/>
    <col min="27" max="16384" width="9.23046875" hidden="1"/>
  </cols>
  <sheetData>
    <row r="1" spans="1:2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481" t="s">
        <v>254</v>
      </c>
      <c r="T6" s="481"/>
      <c r="U6" s="481"/>
      <c r="V6" s="481"/>
      <c r="W6" s="482"/>
      <c r="X6" s="482"/>
    </row>
    <row r="7" spans="1:25">
      <c r="A7" s="73"/>
      <c r="B7" s="73"/>
      <c r="C7" s="73"/>
      <c r="D7" s="73" t="s">
        <v>645</v>
      </c>
      <c r="E7" s="83" t="s">
        <v>679</v>
      </c>
      <c r="F7" s="83" t="s">
        <v>680</v>
      </c>
      <c r="G7" s="83" t="s">
        <v>681</v>
      </c>
      <c r="H7" s="83" t="s">
        <v>682</v>
      </c>
      <c r="I7" s="83" t="s">
        <v>683</v>
      </c>
      <c r="J7" s="83" t="s">
        <v>684</v>
      </c>
      <c r="K7" s="83" t="s">
        <v>685</v>
      </c>
      <c r="L7" s="83" t="s">
        <v>686</v>
      </c>
      <c r="M7" s="83" t="s">
        <v>687</v>
      </c>
      <c r="N7" s="83" t="s">
        <v>688</v>
      </c>
      <c r="O7" s="83" t="s">
        <v>689</v>
      </c>
      <c r="P7" s="83" t="s">
        <v>690</v>
      </c>
      <c r="Q7" s="83" t="s">
        <v>691</v>
      </c>
      <c r="R7" s="73" t="s">
        <v>230</v>
      </c>
      <c r="S7" s="242" t="s">
        <v>182</v>
      </c>
      <c r="T7" s="242" t="s">
        <v>7</v>
      </c>
      <c r="U7" s="242" t="s">
        <v>185</v>
      </c>
      <c r="V7" s="242" t="s">
        <v>186</v>
      </c>
      <c r="W7" s="242" t="s">
        <v>187</v>
      </c>
      <c r="X7" s="387" t="s">
        <v>253</v>
      </c>
    </row>
    <row r="8" spans="1:25">
      <c r="S8" s="97"/>
    </row>
    <row r="9" spans="1:25" ht="17.5">
      <c r="A9" s="62"/>
      <c r="B9" s="37"/>
      <c r="C9" s="62"/>
      <c r="D9" s="62"/>
      <c r="E9" s="62"/>
      <c r="F9" s="62"/>
      <c r="G9" s="62"/>
      <c r="H9" s="62"/>
      <c r="I9" s="62"/>
      <c r="J9" s="62"/>
      <c r="K9" s="62"/>
      <c r="L9" s="62"/>
      <c r="M9" s="62"/>
      <c r="N9" s="62"/>
      <c r="O9" s="62"/>
      <c r="P9" s="62"/>
      <c r="Q9" s="62"/>
      <c r="R9" s="62"/>
      <c r="S9" s="62"/>
      <c r="T9" s="62"/>
      <c r="U9" s="62"/>
      <c r="V9" s="62"/>
      <c r="W9" s="62"/>
      <c r="X9" s="62"/>
    </row>
    <row r="10" spans="1:25"/>
    <row r="11" spans="1:25">
      <c r="D11" t="s">
        <v>795</v>
      </c>
      <c r="R11" t="s">
        <v>238</v>
      </c>
      <c r="S11" s="303"/>
      <c r="T11" s="303"/>
      <c r="U11" s="303"/>
      <c r="V11" s="303"/>
      <c r="W11" s="303"/>
      <c r="X11" s="292">
        <f>SUM(S11:W11)</f>
        <v>0</v>
      </c>
    </row>
    <row r="12" spans="1:25">
      <c r="D12" t="s">
        <v>796</v>
      </c>
      <c r="R12" t="s">
        <v>238</v>
      </c>
      <c r="S12" s="303"/>
      <c r="T12" s="303"/>
      <c r="U12" s="303"/>
      <c r="V12" s="303"/>
      <c r="W12" s="303"/>
      <c r="X12" s="292">
        <f>SUM(S12:W12)</f>
        <v>0</v>
      </c>
    </row>
    <row r="13" spans="1:25">
      <c r="D13" s="73" t="s">
        <v>797</v>
      </c>
      <c r="R13" s="73" t="s">
        <v>238</v>
      </c>
      <c r="S13" s="305">
        <f>SUM(S11:S12)</f>
        <v>0</v>
      </c>
      <c r="T13" s="305">
        <f>SUM(T11:T12)</f>
        <v>0</v>
      </c>
      <c r="U13" s="305">
        <f>SUM(U11:U12)</f>
        <v>0</v>
      </c>
      <c r="V13" s="305">
        <f>SUM(V11:V12)</f>
        <v>0</v>
      </c>
      <c r="W13" s="305">
        <f>SUM(W11:W12)</f>
        <v>0</v>
      </c>
      <c r="X13" s="305">
        <f t="shared" ref="X13" si="0">SUM(X11:X12)</f>
        <v>0</v>
      </c>
    </row>
    <row r="14" spans="1:25">
      <c r="D14" s="73"/>
      <c r="R14" s="73"/>
    </row>
  </sheetData>
  <mergeCells count="1">
    <mergeCell ref="S6:X6"/>
  </mergeCells>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tabColor rgb="FFC00000"/>
    <pageSetUpPr autoPageBreaks="0"/>
  </sheetPr>
  <dimension ref="A1:AI32"/>
  <sheetViews>
    <sheetView workbookViewId="0"/>
  </sheetViews>
  <sheetFormatPr defaultColWidth="0" defaultRowHeight="13.5"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ht="14.5">
      <c r="A7" s="78"/>
      <c r="B7" s="78"/>
      <c r="C7" s="78"/>
      <c r="D7" s="73" t="s">
        <v>645</v>
      </c>
      <c r="E7" s="79" t="s">
        <v>679</v>
      </c>
      <c r="F7" s="79" t="s">
        <v>680</v>
      </c>
      <c r="G7" s="79" t="s">
        <v>681</v>
      </c>
      <c r="H7" s="79" t="s">
        <v>682</v>
      </c>
      <c r="I7" s="79" t="s">
        <v>683</v>
      </c>
      <c r="J7" s="79" t="s">
        <v>684</v>
      </c>
      <c r="K7" s="79" t="s">
        <v>685</v>
      </c>
      <c r="L7" s="79" t="s">
        <v>686</v>
      </c>
      <c r="M7" s="79" t="s">
        <v>687</v>
      </c>
      <c r="N7" s="79" t="s">
        <v>688</v>
      </c>
      <c r="O7" s="79" t="s">
        <v>689</v>
      </c>
      <c r="P7" s="79" t="s">
        <v>690</v>
      </c>
      <c r="Q7" s="79" t="s">
        <v>691</v>
      </c>
      <c r="R7" s="78" t="s">
        <v>230</v>
      </c>
      <c r="S7" s="242" t="s">
        <v>182</v>
      </c>
      <c r="T7" s="242" t="s">
        <v>7</v>
      </c>
      <c r="U7" s="242" t="s">
        <v>185</v>
      </c>
      <c r="V7" s="242" t="s">
        <v>186</v>
      </c>
      <c r="W7" s="242" t="s">
        <v>187</v>
      </c>
    </row>
    <row r="8" spans="1:24" ht="14.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798</v>
      </c>
      <c r="R11" t="s">
        <v>238</v>
      </c>
      <c r="S11" s="376"/>
      <c r="T11" s="376"/>
      <c r="U11" s="376"/>
      <c r="V11" s="376"/>
      <c r="W11" s="376"/>
    </row>
    <row r="12" spans="1:24">
      <c r="D12" t="s">
        <v>799</v>
      </c>
      <c r="R12" t="s">
        <v>238</v>
      </c>
      <c r="S12" s="376"/>
      <c r="T12" s="376"/>
      <c r="U12" s="376"/>
      <c r="V12" s="376"/>
      <c r="W12" s="376"/>
    </row>
    <row r="13" spans="1:24"/>
    <row r="14" spans="1:24">
      <c r="D14" s="73" t="s">
        <v>756</v>
      </c>
    </row>
    <row r="15" spans="1:24">
      <c r="D15" s="304"/>
      <c r="R15" t="s">
        <v>238</v>
      </c>
      <c r="S15" s="376"/>
      <c r="T15" s="376"/>
      <c r="U15" s="376"/>
      <c r="V15" s="376"/>
      <c r="W15" s="376"/>
    </row>
    <row r="16" spans="1:24">
      <c r="D16" s="304"/>
      <c r="R16" t="s">
        <v>238</v>
      </c>
      <c r="S16" s="376"/>
      <c r="T16" s="376"/>
      <c r="U16" s="376"/>
      <c r="V16" s="376"/>
      <c r="W16" s="376"/>
    </row>
    <row r="17" spans="4:23">
      <c r="D17" s="304"/>
      <c r="R17" t="s">
        <v>238</v>
      </c>
      <c r="S17" s="376"/>
      <c r="T17" s="376"/>
      <c r="U17" s="376"/>
      <c r="V17" s="376"/>
      <c r="W17" s="376"/>
    </row>
    <row r="18" spans="4:23">
      <c r="D18" s="304"/>
      <c r="R18" t="s">
        <v>238</v>
      </c>
      <c r="S18" s="376"/>
      <c r="T18" s="376"/>
      <c r="U18" s="376"/>
      <c r="V18" s="376"/>
      <c r="W18" s="376"/>
    </row>
    <row r="19" spans="4:23">
      <c r="D19" s="304"/>
      <c r="R19" t="s">
        <v>238</v>
      </c>
      <c r="S19" s="376"/>
      <c r="T19" s="376"/>
      <c r="U19" s="376"/>
      <c r="V19" s="376"/>
      <c r="W19" s="376"/>
    </row>
    <row r="20" spans="4:23">
      <c r="D20" s="304"/>
      <c r="R20" t="s">
        <v>238</v>
      </c>
      <c r="S20" s="376"/>
      <c r="T20" s="376"/>
      <c r="U20" s="376"/>
      <c r="V20" s="376"/>
      <c r="W20" s="376"/>
    </row>
    <row r="21" spans="4:23">
      <c r="D21" s="304"/>
      <c r="R21" t="s">
        <v>238</v>
      </c>
      <c r="S21" s="376"/>
      <c r="T21" s="376"/>
      <c r="U21" s="376"/>
      <c r="V21" s="376"/>
      <c r="W21" s="376"/>
    </row>
    <row r="22" spans="4:23">
      <c r="D22" s="304"/>
      <c r="R22" t="s">
        <v>238</v>
      </c>
      <c r="S22" s="376"/>
      <c r="T22" s="376"/>
      <c r="U22" s="376"/>
      <c r="V22" s="376"/>
      <c r="W22" s="376"/>
    </row>
    <row r="23" spans="4:23">
      <c r="D23" s="304"/>
      <c r="R23" t="s">
        <v>238</v>
      </c>
      <c r="S23" s="376"/>
      <c r="T23" s="376"/>
      <c r="U23" s="376"/>
      <c r="V23" s="376"/>
      <c r="W23" s="376"/>
    </row>
    <row r="24" spans="4:23">
      <c r="D24" s="304"/>
      <c r="R24" t="s">
        <v>238</v>
      </c>
      <c r="S24" s="376"/>
      <c r="T24" s="376"/>
      <c r="U24" s="376"/>
      <c r="V24" s="376"/>
      <c r="W24" s="376"/>
    </row>
    <row r="25" spans="4:23">
      <c r="D25" s="304"/>
      <c r="R25" t="s">
        <v>238</v>
      </c>
      <c r="S25" s="376"/>
      <c r="T25" s="376"/>
      <c r="U25" s="376"/>
      <c r="V25" s="376"/>
      <c r="W25" s="376"/>
    </row>
    <row r="26" spans="4:23">
      <c r="D26" s="304"/>
      <c r="R26" t="s">
        <v>238</v>
      </c>
      <c r="S26" s="376"/>
      <c r="T26" s="376"/>
      <c r="U26" s="376"/>
      <c r="V26" s="376"/>
      <c r="W26" s="376"/>
    </row>
    <row r="27" spans="4:23">
      <c r="D27" s="304"/>
      <c r="R27" t="s">
        <v>238</v>
      </c>
      <c r="S27" s="376"/>
      <c r="T27" s="376"/>
      <c r="U27" s="376"/>
      <c r="V27" s="376"/>
      <c r="W27" s="376"/>
    </row>
    <row r="28" spans="4:23">
      <c r="D28" s="304"/>
      <c r="R28" t="s">
        <v>238</v>
      </c>
      <c r="S28" s="376"/>
      <c r="T28" s="376"/>
      <c r="U28" s="376"/>
      <c r="V28" s="376"/>
      <c r="W28" s="376"/>
    </row>
    <row r="29" spans="4:23">
      <c r="D29" s="304"/>
      <c r="R29" t="s">
        <v>238</v>
      </c>
      <c r="S29" s="376"/>
      <c r="T29" s="376"/>
      <c r="U29" s="376"/>
      <c r="V29" s="376"/>
      <c r="W29" s="376"/>
    </row>
    <row r="30" spans="4:23">
      <c r="D30" s="304"/>
      <c r="R30" t="s">
        <v>238</v>
      </c>
      <c r="S30" s="376"/>
      <c r="T30" s="376"/>
      <c r="U30" s="376"/>
      <c r="V30" s="376"/>
      <c r="W30" s="376"/>
    </row>
    <row r="31" spans="4:23">
      <c r="D31" s="73" t="s">
        <v>715</v>
      </c>
      <c r="E31" s="73"/>
      <c r="F31" s="73"/>
      <c r="G31" s="73"/>
      <c r="H31" s="73"/>
      <c r="I31" s="73"/>
      <c r="J31" s="73"/>
      <c r="K31" s="73"/>
      <c r="L31" s="73"/>
      <c r="M31" s="73"/>
      <c r="N31" s="73"/>
      <c r="O31" s="73"/>
      <c r="P31" s="73"/>
      <c r="Q31" s="73"/>
      <c r="R31" s="73" t="s">
        <v>238</v>
      </c>
      <c r="S31" s="381">
        <f>SUM(S11:S12,S15:S30)</f>
        <v>0</v>
      </c>
      <c r="T31" s="381">
        <f t="shared" ref="T31:W31" si="0">SUM(T11:T12,T15:T30)</f>
        <v>0</v>
      </c>
      <c r="U31" s="381">
        <f t="shared" si="0"/>
        <v>0</v>
      </c>
      <c r="V31" s="381">
        <f t="shared" si="0"/>
        <v>0</v>
      </c>
      <c r="W31" s="381">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7E6B-D286-4EFE-90D1-E9AE5D1F05AE}">
  <sheetPr>
    <tabColor rgb="FFC00000"/>
    <pageSetUpPr autoPageBreaks="0"/>
  </sheetPr>
  <dimension ref="A1:AI14"/>
  <sheetViews>
    <sheetView workbookViewId="0"/>
  </sheetViews>
  <sheetFormatPr defaultColWidth="0" defaultRowHeight="13.5" customHeight="1"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57</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ht="14.5">
      <c r="A7" s="78"/>
      <c r="B7" s="78"/>
      <c r="C7" s="78"/>
      <c r="D7" s="73" t="s">
        <v>645</v>
      </c>
      <c r="E7" s="79" t="s">
        <v>679</v>
      </c>
      <c r="F7" s="79" t="s">
        <v>680</v>
      </c>
      <c r="G7" s="79" t="s">
        <v>681</v>
      </c>
      <c r="H7" s="79" t="s">
        <v>682</v>
      </c>
      <c r="I7" s="79" t="s">
        <v>683</v>
      </c>
      <c r="J7" s="79" t="s">
        <v>684</v>
      </c>
      <c r="K7" s="79" t="s">
        <v>685</v>
      </c>
      <c r="L7" s="79" t="s">
        <v>686</v>
      </c>
      <c r="M7" s="79" t="s">
        <v>687</v>
      </c>
      <c r="N7" s="79" t="s">
        <v>688</v>
      </c>
      <c r="O7" s="79" t="s">
        <v>689</v>
      </c>
      <c r="P7" s="79" t="s">
        <v>690</v>
      </c>
      <c r="Q7" s="79" t="s">
        <v>691</v>
      </c>
      <c r="R7" s="78" t="s">
        <v>230</v>
      </c>
      <c r="S7" s="242" t="s">
        <v>182</v>
      </c>
      <c r="T7" s="242" t="s">
        <v>7</v>
      </c>
      <c r="U7" s="242" t="s">
        <v>185</v>
      </c>
      <c r="V7" s="242" t="s">
        <v>186</v>
      </c>
      <c r="W7" s="242" t="s">
        <v>187</v>
      </c>
    </row>
    <row r="8" spans="1:24" ht="14.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800</v>
      </c>
      <c r="R11" t="s">
        <v>238</v>
      </c>
      <c r="S11" s="376"/>
      <c r="T11" s="376"/>
      <c r="U11" s="376"/>
      <c r="V11" s="376"/>
      <c r="W11" s="376"/>
    </row>
    <row r="12" spans="1:24">
      <c r="D12" t="s">
        <v>801</v>
      </c>
      <c r="R12" t="s">
        <v>238</v>
      </c>
      <c r="S12" s="376"/>
      <c r="T12" s="376"/>
      <c r="U12" s="376"/>
      <c r="V12" s="376"/>
      <c r="W12" s="376"/>
    </row>
    <row r="13" spans="1:24">
      <c r="D13" s="73" t="s">
        <v>802</v>
      </c>
      <c r="R13" s="73" t="s">
        <v>238</v>
      </c>
      <c r="S13" s="381">
        <f>SUM(S11:S12)</f>
        <v>0</v>
      </c>
      <c r="T13" s="381">
        <f t="shared" ref="T13:W13" si="0">SUM(T11:T12)</f>
        <v>0</v>
      </c>
      <c r="U13" s="381">
        <f t="shared" si="0"/>
        <v>0</v>
      </c>
      <c r="V13" s="381">
        <f t="shared" si="0"/>
        <v>0</v>
      </c>
      <c r="W13" s="381">
        <f t="shared" si="0"/>
        <v>0</v>
      </c>
    </row>
    <row r="14" spans="1:24"/>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tabColor rgb="FFC00000"/>
    <pageSetUpPr autoPageBreaks="0"/>
  </sheetPr>
  <dimension ref="A1:AI15"/>
  <sheetViews>
    <sheetView workbookViewId="0"/>
  </sheetViews>
  <sheetFormatPr defaultColWidth="0" defaultRowHeight="13.5" customHeight="1"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58</v>
      </c>
      <c r="B4" s="27"/>
      <c r="C4" s="7"/>
      <c r="D4" s="7"/>
      <c r="E4" s="7"/>
      <c r="F4" s="7"/>
      <c r="G4" s="7"/>
      <c r="H4" s="7"/>
      <c r="I4" s="7"/>
      <c r="J4" s="7"/>
      <c r="K4" s="7"/>
      <c r="L4" s="7"/>
      <c r="M4" s="7"/>
      <c r="N4" s="7"/>
      <c r="O4" s="7"/>
      <c r="P4" s="7"/>
      <c r="Q4" s="7"/>
      <c r="R4" s="7"/>
      <c r="S4" s="7"/>
      <c r="T4" s="7"/>
      <c r="U4" s="7"/>
      <c r="V4" s="7"/>
      <c r="W4" s="7"/>
      <c r="X4" s="7"/>
    </row>
    <row r="5" spans="1:24"/>
    <row r="6" spans="1:24">
      <c r="S6" s="476" t="s">
        <v>254</v>
      </c>
      <c r="T6" s="477"/>
      <c r="U6" s="477"/>
      <c r="V6" s="477"/>
      <c r="W6" s="478"/>
    </row>
    <row r="7" spans="1:24" ht="14.5">
      <c r="A7" s="78"/>
      <c r="B7" s="78"/>
      <c r="C7" s="78"/>
      <c r="D7" s="73" t="s">
        <v>645</v>
      </c>
      <c r="E7" s="79" t="s">
        <v>679</v>
      </c>
      <c r="F7" s="79" t="s">
        <v>680</v>
      </c>
      <c r="G7" s="79" t="s">
        <v>681</v>
      </c>
      <c r="H7" s="79" t="s">
        <v>682</v>
      </c>
      <c r="I7" s="79" t="s">
        <v>683</v>
      </c>
      <c r="J7" s="79" t="s">
        <v>684</v>
      </c>
      <c r="K7" s="79" t="s">
        <v>685</v>
      </c>
      <c r="L7" s="79" t="s">
        <v>686</v>
      </c>
      <c r="M7" s="79" t="s">
        <v>687</v>
      </c>
      <c r="N7" s="79" t="s">
        <v>688</v>
      </c>
      <c r="O7" s="79" t="s">
        <v>689</v>
      </c>
      <c r="P7" s="79" t="s">
        <v>690</v>
      </c>
      <c r="Q7" s="79" t="s">
        <v>691</v>
      </c>
      <c r="R7" s="78" t="s">
        <v>230</v>
      </c>
      <c r="S7" s="242" t="s">
        <v>182</v>
      </c>
      <c r="T7" s="242" t="s">
        <v>7</v>
      </c>
      <c r="U7" s="242" t="s">
        <v>185</v>
      </c>
      <c r="V7" s="242" t="s">
        <v>186</v>
      </c>
      <c r="W7" s="242" t="s">
        <v>187</v>
      </c>
    </row>
    <row r="8" spans="1:24" ht="14.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803</v>
      </c>
      <c r="R11" t="s">
        <v>238</v>
      </c>
      <c r="S11" s="388">
        <f>'7.3 NIA'!V57</f>
        <v>0</v>
      </c>
      <c r="T11" s="388">
        <f>'7.3 NIA'!W57</f>
        <v>0</v>
      </c>
      <c r="U11" s="388">
        <f>'7.3 NIA'!X57</f>
        <v>0</v>
      </c>
      <c r="V11" s="388">
        <f>'7.3 NIA'!Y57</f>
        <v>0</v>
      </c>
      <c r="W11" s="388">
        <f>'7.3 NIA'!Z57</f>
        <v>0</v>
      </c>
    </row>
    <row r="12" spans="1:24">
      <c r="D12" t="s">
        <v>804</v>
      </c>
      <c r="R12" t="s">
        <v>238</v>
      </c>
      <c r="S12" s="388">
        <f>'7.5 NIC'!AD14</f>
        <v>0</v>
      </c>
      <c r="T12" s="388">
        <f>'7.5 NIC'!AE14</f>
        <v>0</v>
      </c>
      <c r="U12" s="388">
        <f>'7.5 NIC'!AF14</f>
        <v>0</v>
      </c>
      <c r="V12" s="388">
        <f>'7.5 NIC'!AG14</f>
        <v>0</v>
      </c>
      <c r="W12" s="388">
        <f>'7.5 NIC'!AH14</f>
        <v>0</v>
      </c>
    </row>
    <row r="13" spans="1:24">
      <c r="D13" t="s">
        <v>805</v>
      </c>
      <c r="R13" t="s">
        <v>238</v>
      </c>
      <c r="S13" s="388">
        <f>'7.6 SIF'!W14</f>
        <v>0</v>
      </c>
      <c r="T13" s="388">
        <f>'7.6 SIF'!X14</f>
        <v>0</v>
      </c>
      <c r="U13" s="388">
        <f>'7.6 SIF'!Y14</f>
        <v>0</v>
      </c>
      <c r="V13" s="388">
        <f>'7.6 SIF'!Z14</f>
        <v>0</v>
      </c>
      <c r="W13" s="388">
        <f>'7.6 SIF'!AA14</f>
        <v>0</v>
      </c>
    </row>
    <row r="14" spans="1:24">
      <c r="D14" s="73" t="s">
        <v>253</v>
      </c>
      <c r="R14" s="73" t="s">
        <v>238</v>
      </c>
      <c r="S14" s="381">
        <f>SUM(S11:S13)</f>
        <v>0</v>
      </c>
      <c r="T14" s="381">
        <f t="shared" ref="T14:W14" si="0">SUM(T11:T13)</f>
        <v>0</v>
      </c>
      <c r="U14" s="381">
        <f t="shared" si="0"/>
        <v>0</v>
      </c>
      <c r="V14" s="381">
        <f t="shared" si="0"/>
        <v>0</v>
      </c>
      <c r="W14" s="381">
        <f t="shared" si="0"/>
        <v>0</v>
      </c>
    </row>
    <row r="15" spans="1:24"/>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tabColor rgb="FF7030A0"/>
    <pageSetUpPr autoPageBreaks="0"/>
  </sheetPr>
  <dimension ref="A1:AI45"/>
  <sheetViews>
    <sheetView zoomScaleNormal="100" workbookViewId="0"/>
  </sheetViews>
  <sheetFormatPr defaultColWidth="0" defaultRowHeight="0" customHeight="1"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4"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60</v>
      </c>
      <c r="B4" s="27"/>
      <c r="C4" s="7"/>
      <c r="D4" s="7"/>
      <c r="E4" s="7"/>
      <c r="F4" s="7"/>
      <c r="G4" s="7"/>
      <c r="H4" s="7"/>
      <c r="I4" s="7"/>
      <c r="J4" s="7"/>
      <c r="K4" s="7"/>
      <c r="L4" s="7"/>
      <c r="M4" s="7"/>
      <c r="N4" s="7"/>
      <c r="O4" s="7"/>
      <c r="P4" s="7"/>
      <c r="Q4" s="7"/>
      <c r="R4" s="7"/>
      <c r="S4" s="7"/>
      <c r="T4" s="7"/>
      <c r="U4" s="7"/>
      <c r="V4" s="7"/>
      <c r="W4" s="7"/>
      <c r="X4" s="7"/>
    </row>
    <row r="5" spans="1:24" ht="13.5"/>
    <row r="6" spans="1:24" ht="13.5">
      <c r="S6" s="476" t="s">
        <v>254</v>
      </c>
      <c r="T6" s="477"/>
      <c r="U6" s="477"/>
      <c r="V6" s="477"/>
      <c r="W6" s="478"/>
    </row>
    <row r="7" spans="1:24" ht="14.5">
      <c r="A7" s="78"/>
      <c r="B7" s="78"/>
      <c r="C7" s="78"/>
      <c r="D7" s="73" t="s">
        <v>645</v>
      </c>
      <c r="E7" s="79" t="s">
        <v>679</v>
      </c>
      <c r="F7" s="79" t="s">
        <v>680</v>
      </c>
      <c r="G7" s="79" t="s">
        <v>681</v>
      </c>
      <c r="H7" s="79" t="s">
        <v>682</v>
      </c>
      <c r="I7" s="79" t="s">
        <v>683</v>
      </c>
      <c r="J7" s="79" t="s">
        <v>684</v>
      </c>
      <c r="K7" s="79" t="s">
        <v>685</v>
      </c>
      <c r="L7" s="79" t="s">
        <v>686</v>
      </c>
      <c r="M7" s="79" t="s">
        <v>687</v>
      </c>
      <c r="N7" s="79" t="s">
        <v>688</v>
      </c>
      <c r="O7" s="79" t="s">
        <v>689</v>
      </c>
      <c r="P7" s="79" t="s">
        <v>690</v>
      </c>
      <c r="Q7" s="79" t="s">
        <v>691</v>
      </c>
      <c r="R7" s="78" t="s">
        <v>230</v>
      </c>
      <c r="S7" s="242" t="s">
        <v>182</v>
      </c>
      <c r="T7" s="242" t="s">
        <v>7</v>
      </c>
      <c r="U7" s="242" t="s">
        <v>185</v>
      </c>
      <c r="V7" s="242" t="s">
        <v>186</v>
      </c>
      <c r="W7" s="242" t="s">
        <v>187</v>
      </c>
    </row>
    <row r="8" spans="1:24" ht="14.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3.5"/>
    <row r="11" spans="1:24" ht="13.5">
      <c r="D11" s="73" t="s">
        <v>806</v>
      </c>
    </row>
    <row r="12" spans="1:24" ht="13.5">
      <c r="D12" s="304"/>
      <c r="R12" t="s">
        <v>238</v>
      </c>
      <c r="S12" s="376"/>
      <c r="T12" s="376"/>
      <c r="U12" s="376"/>
      <c r="V12" s="376"/>
      <c r="W12" s="376"/>
    </row>
    <row r="13" spans="1:24" ht="13.5">
      <c r="D13" s="304"/>
      <c r="R13" t="s">
        <v>238</v>
      </c>
      <c r="S13" s="376"/>
      <c r="T13" s="376"/>
      <c r="U13" s="376"/>
      <c r="V13" s="376"/>
      <c r="W13" s="376"/>
    </row>
    <row r="14" spans="1:24" ht="13.5">
      <c r="D14" s="304"/>
      <c r="R14" t="s">
        <v>238</v>
      </c>
      <c r="S14" s="376"/>
      <c r="T14" s="376"/>
      <c r="U14" s="376"/>
      <c r="V14" s="376"/>
      <c r="W14" s="376"/>
    </row>
    <row r="15" spans="1:24" ht="13.5">
      <c r="D15" s="304"/>
      <c r="R15" t="s">
        <v>238</v>
      </c>
      <c r="S15" s="376"/>
      <c r="T15" s="376"/>
      <c r="U15" s="376"/>
      <c r="V15" s="376"/>
      <c r="W15" s="376"/>
    </row>
    <row r="16" spans="1:24" ht="13.5">
      <c r="D16" s="304"/>
      <c r="R16" t="s">
        <v>238</v>
      </c>
      <c r="S16" s="376"/>
      <c r="T16" s="376"/>
      <c r="U16" s="376"/>
      <c r="V16" s="376"/>
      <c r="W16" s="376"/>
    </row>
    <row r="17" spans="4:23" ht="13.5">
      <c r="D17" s="304"/>
      <c r="R17" t="s">
        <v>238</v>
      </c>
      <c r="S17" s="376"/>
      <c r="T17" s="376"/>
      <c r="U17" s="376"/>
      <c r="V17" s="376"/>
      <c r="W17" s="376"/>
    </row>
    <row r="18" spans="4:23" ht="13.5">
      <c r="D18" s="304"/>
      <c r="R18" t="s">
        <v>238</v>
      </c>
      <c r="S18" s="376"/>
      <c r="T18" s="376"/>
      <c r="U18" s="376"/>
      <c r="V18" s="376"/>
      <c r="W18" s="376"/>
    </row>
    <row r="19" spans="4:23" ht="13.5">
      <c r="D19" s="304"/>
      <c r="R19" t="s">
        <v>238</v>
      </c>
      <c r="S19" s="376"/>
      <c r="T19" s="376"/>
      <c r="U19" s="376"/>
      <c r="V19" s="376"/>
      <c r="W19" s="376"/>
    </row>
    <row r="20" spans="4:23" ht="13.5">
      <c r="D20" s="304"/>
      <c r="R20" t="s">
        <v>238</v>
      </c>
      <c r="S20" s="376"/>
      <c r="T20" s="376"/>
      <c r="U20" s="376"/>
      <c r="V20" s="376"/>
      <c r="W20" s="376"/>
    </row>
    <row r="21" spans="4:23" ht="13.5">
      <c r="D21" s="304"/>
      <c r="R21" t="s">
        <v>238</v>
      </c>
      <c r="S21" s="376"/>
      <c r="T21" s="376"/>
      <c r="U21" s="376"/>
      <c r="V21" s="376"/>
      <c r="W21" s="376"/>
    </row>
    <row r="22" spans="4:23" ht="13.5">
      <c r="D22" s="73" t="s">
        <v>715</v>
      </c>
      <c r="R22" s="73" t="s">
        <v>238</v>
      </c>
      <c r="S22" s="381">
        <f>SUM(S12:S21)</f>
        <v>0</v>
      </c>
      <c r="T22" s="381">
        <f>SUM(T12:T21)</f>
        <v>0</v>
      </c>
      <c r="U22" s="381">
        <f>SUM(U12:U21)</f>
        <v>0</v>
      </c>
      <c r="V22" s="381">
        <f>SUM(V12:V21)</f>
        <v>0</v>
      </c>
      <c r="W22" s="381">
        <f>SUM(W12:W21)</f>
        <v>0</v>
      </c>
    </row>
    <row r="23" spans="4:23" ht="13.5"/>
    <row r="24" spans="4:23" ht="13.5">
      <c r="D24" s="73" t="s">
        <v>807</v>
      </c>
    </row>
    <row r="25" spans="4:23" ht="13.5">
      <c r="D25" s="304"/>
      <c r="R25" t="s">
        <v>238</v>
      </c>
      <c r="S25" s="376"/>
      <c r="T25" s="376"/>
      <c r="U25" s="376"/>
      <c r="V25" s="376"/>
      <c r="W25" s="376"/>
    </row>
    <row r="26" spans="4:23" ht="13.5">
      <c r="D26" s="304"/>
      <c r="R26" t="s">
        <v>238</v>
      </c>
      <c r="S26" s="376"/>
      <c r="T26" s="376"/>
      <c r="U26" s="376"/>
      <c r="V26" s="376"/>
      <c r="W26" s="376"/>
    </row>
    <row r="27" spans="4:23" ht="13.5">
      <c r="D27" s="304"/>
      <c r="R27" t="s">
        <v>238</v>
      </c>
      <c r="S27" s="376"/>
      <c r="T27" s="376"/>
      <c r="U27" s="376"/>
      <c r="V27" s="376"/>
      <c r="W27" s="376"/>
    </row>
    <row r="28" spans="4:23" ht="13.5">
      <c r="D28" s="304"/>
      <c r="R28" t="s">
        <v>238</v>
      </c>
      <c r="S28" s="376"/>
      <c r="T28" s="376"/>
      <c r="U28" s="376"/>
      <c r="V28" s="376"/>
      <c r="W28" s="376"/>
    </row>
    <row r="29" spans="4:23" ht="13.5">
      <c r="D29" s="304"/>
      <c r="E29" s="73"/>
      <c r="F29" s="73"/>
      <c r="G29" s="73"/>
      <c r="H29" s="73"/>
      <c r="I29" s="73"/>
      <c r="J29" s="73"/>
      <c r="K29" s="73"/>
      <c r="L29" s="73"/>
      <c r="M29" s="73"/>
      <c r="N29" s="73"/>
      <c r="O29" s="73"/>
      <c r="P29" s="73"/>
      <c r="Q29" s="73"/>
      <c r="R29" t="s">
        <v>238</v>
      </c>
      <c r="S29" s="376"/>
      <c r="T29" s="376"/>
      <c r="U29" s="376"/>
      <c r="V29" s="376"/>
      <c r="W29" s="376"/>
    </row>
    <row r="30" spans="4:23" ht="13.5">
      <c r="D30" s="304"/>
      <c r="E30" s="73"/>
      <c r="F30" s="73"/>
      <c r="G30" s="73"/>
      <c r="H30" s="73"/>
      <c r="I30" s="73"/>
      <c r="J30" s="73"/>
      <c r="K30" s="73"/>
      <c r="L30" s="73"/>
      <c r="M30" s="73"/>
      <c r="N30" s="73"/>
      <c r="O30" s="73"/>
      <c r="P30" s="73"/>
      <c r="Q30" s="73"/>
      <c r="S30" s="376"/>
      <c r="T30" s="376"/>
      <c r="U30" s="376"/>
      <c r="V30" s="376"/>
      <c r="W30" s="376"/>
    </row>
    <row r="31" spans="4:23" ht="13.5">
      <c r="D31" s="304"/>
      <c r="R31" t="s">
        <v>238</v>
      </c>
      <c r="S31" s="376"/>
      <c r="T31" s="376"/>
      <c r="U31" s="376"/>
      <c r="V31" s="376"/>
      <c r="W31" s="376"/>
    </row>
    <row r="32" spans="4:23" ht="13.5">
      <c r="D32" s="304"/>
      <c r="R32" t="s">
        <v>238</v>
      </c>
      <c r="S32" s="376"/>
      <c r="T32" s="376"/>
      <c r="U32" s="376"/>
      <c r="V32" s="376"/>
      <c r="W32" s="376"/>
    </row>
    <row r="33" spans="4:23" ht="13.5">
      <c r="D33" s="304"/>
      <c r="R33" t="s">
        <v>238</v>
      </c>
      <c r="S33" s="376"/>
      <c r="T33" s="376"/>
      <c r="U33" s="376"/>
      <c r="V33" s="376"/>
      <c r="W33" s="376"/>
    </row>
    <row r="34" spans="4:23" ht="13.5">
      <c r="D34" s="304"/>
      <c r="R34" t="s">
        <v>238</v>
      </c>
      <c r="S34" s="376"/>
      <c r="T34" s="376"/>
      <c r="U34" s="376"/>
      <c r="V34" s="376"/>
      <c r="W34" s="376"/>
    </row>
    <row r="35" spans="4:23" ht="13.5">
      <c r="D35" s="73" t="s">
        <v>715</v>
      </c>
      <c r="R35" s="73" t="s">
        <v>238</v>
      </c>
      <c r="S35" s="381">
        <f>SUM(S25:S34)</f>
        <v>0</v>
      </c>
      <c r="T35" s="381">
        <f t="shared" ref="T35:W35" si="0">SUM(T25:T34)</f>
        <v>0</v>
      </c>
      <c r="U35" s="381">
        <f t="shared" si="0"/>
        <v>0</v>
      </c>
      <c r="V35" s="381">
        <f t="shared" si="0"/>
        <v>0</v>
      </c>
      <c r="W35" s="381">
        <f t="shared" si="0"/>
        <v>0</v>
      </c>
    </row>
    <row r="36" spans="4:23" ht="13.5"/>
    <row r="37" spans="4:23" ht="13.5" hidden="1"/>
    <row r="38" spans="4:23" ht="13.5" hidden="1"/>
    <row r="39" spans="4:23" ht="13.5" hidden="1"/>
    <row r="40" spans="4:23" ht="13.5" hidden="1"/>
    <row r="41" spans="4:23" ht="13.5" hidden="1"/>
    <row r="42" spans="4:23" ht="13.5" hidden="1"/>
    <row r="43" spans="4:23" ht="13.5" hidden="1"/>
    <row r="44" spans="4:23" ht="13.5" hidden="1">
      <c r="E44" s="73"/>
      <c r="F44" s="73"/>
      <c r="G44" s="73"/>
      <c r="H44" s="73"/>
      <c r="I44" s="73"/>
      <c r="J44" s="73"/>
      <c r="K44" s="73"/>
      <c r="L44" s="73"/>
      <c r="M44" s="73"/>
      <c r="N44" s="73"/>
      <c r="O44" s="73"/>
      <c r="P44" s="73"/>
      <c r="Q44" s="73"/>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tabColor rgb="FF7030A0"/>
    <pageSetUpPr autoPageBreaks="0"/>
  </sheetPr>
  <dimension ref="A1:AI50"/>
  <sheetViews>
    <sheetView zoomScaleNormal="100" workbookViewId="0"/>
  </sheetViews>
  <sheetFormatPr defaultColWidth="0" defaultRowHeight="13.5" customHeight="1" zeroHeight="1"/>
  <cols>
    <col min="1" max="1" width="1.765625" customWidth="1"/>
    <col min="2" max="3" width="9.23046875" customWidth="1"/>
    <col min="4" max="4" width="49.23046875" bestFit="1" customWidth="1"/>
    <col min="5" max="17" width="1.765625" customWidth="1"/>
    <col min="18" max="24" width="9.23046875" customWidth="1"/>
    <col min="25" max="28" width="9.23046875" hidden="1" customWidth="1"/>
    <col min="29" max="35" width="0" hidden="1" customWidth="1"/>
    <col min="36"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5">
      <c r="A3" s="3" t="str">
        <f>Cover!$A$4</f>
        <v>2022/23</v>
      </c>
      <c r="B3" s="3"/>
      <c r="C3" s="3"/>
      <c r="D3" s="2"/>
      <c r="E3" s="2"/>
      <c r="F3" s="2"/>
      <c r="G3" s="2"/>
      <c r="H3" s="2"/>
      <c r="I3" s="2"/>
      <c r="J3" s="2"/>
      <c r="K3" s="2"/>
      <c r="L3" s="2"/>
      <c r="M3" s="2"/>
      <c r="N3" s="2"/>
      <c r="O3" s="2"/>
      <c r="P3" s="2"/>
      <c r="Q3" s="2"/>
      <c r="R3" s="2"/>
      <c r="S3" s="2"/>
      <c r="T3" s="2"/>
      <c r="U3" s="2"/>
      <c r="V3" s="2"/>
      <c r="W3" s="2"/>
      <c r="X3" s="2"/>
    </row>
    <row r="4" spans="1:28" ht="25.5" thickBot="1">
      <c r="A4" s="27" t="s">
        <v>61</v>
      </c>
      <c r="B4" s="27"/>
      <c r="C4" s="7"/>
      <c r="D4" s="7"/>
      <c r="E4" s="7"/>
      <c r="F4" s="7"/>
      <c r="G4" s="7"/>
      <c r="H4" s="7"/>
      <c r="I4" s="7"/>
      <c r="J4" s="7"/>
      <c r="K4" s="7"/>
      <c r="L4" s="7"/>
      <c r="M4" s="7"/>
      <c r="N4" s="7"/>
      <c r="O4" s="7"/>
      <c r="P4" s="7"/>
      <c r="Q4" s="7"/>
      <c r="R4" s="7"/>
      <c r="S4" s="7"/>
      <c r="T4" s="7"/>
      <c r="U4" s="7"/>
      <c r="V4" s="7"/>
      <c r="W4" s="7"/>
      <c r="X4" s="7"/>
    </row>
    <row r="5" spans="1:28"/>
    <row r="6" spans="1:28">
      <c r="S6" s="476" t="s">
        <v>254</v>
      </c>
      <c r="T6" s="477"/>
      <c r="U6" s="477"/>
      <c r="V6" s="477"/>
      <c r="W6" s="478"/>
    </row>
    <row r="7" spans="1:28" ht="14.5">
      <c r="A7" s="78"/>
      <c r="B7" s="78"/>
      <c r="C7" s="78"/>
      <c r="D7" s="73" t="s">
        <v>645</v>
      </c>
      <c r="E7" s="79" t="s">
        <v>679</v>
      </c>
      <c r="F7" s="79" t="s">
        <v>680</v>
      </c>
      <c r="G7" s="79" t="s">
        <v>681</v>
      </c>
      <c r="H7" s="79" t="s">
        <v>682</v>
      </c>
      <c r="I7" s="79" t="s">
        <v>683</v>
      </c>
      <c r="J7" s="79" t="s">
        <v>684</v>
      </c>
      <c r="K7" s="79" t="s">
        <v>685</v>
      </c>
      <c r="L7" s="79" t="s">
        <v>686</v>
      </c>
      <c r="M7" s="79" t="s">
        <v>687</v>
      </c>
      <c r="N7" s="79" t="s">
        <v>688</v>
      </c>
      <c r="O7" s="79" t="s">
        <v>689</v>
      </c>
      <c r="P7" s="79" t="s">
        <v>690</v>
      </c>
      <c r="Q7" s="79" t="s">
        <v>691</v>
      </c>
      <c r="R7" s="78" t="s">
        <v>230</v>
      </c>
      <c r="S7" s="242" t="s">
        <v>182</v>
      </c>
      <c r="T7" s="242" t="s">
        <v>7</v>
      </c>
      <c r="U7" s="242" t="s">
        <v>185</v>
      </c>
      <c r="V7" s="242" t="s">
        <v>186</v>
      </c>
      <c r="W7" s="242" t="s">
        <v>187</v>
      </c>
    </row>
    <row r="8" spans="1:28" ht="14.5">
      <c r="E8" s="78"/>
      <c r="F8" s="78"/>
      <c r="G8" s="78"/>
      <c r="H8" s="78"/>
    </row>
    <row r="9" spans="1:28" ht="18">
      <c r="A9" s="28"/>
      <c r="B9" s="29" t="s">
        <v>808</v>
      </c>
      <c r="C9" s="28"/>
      <c r="D9" s="28"/>
      <c r="E9" s="28"/>
      <c r="F9" s="28"/>
      <c r="G9" s="28"/>
      <c r="H9" s="28"/>
      <c r="I9" s="28"/>
      <c r="J9" s="28"/>
      <c r="K9" s="28"/>
      <c r="L9" s="28"/>
      <c r="M9" s="28"/>
      <c r="N9" s="28"/>
      <c r="O9" s="28"/>
      <c r="P9" s="28"/>
      <c r="Q9" s="28"/>
      <c r="R9" s="28"/>
      <c r="S9" s="28"/>
      <c r="T9" s="28"/>
      <c r="U9" s="28"/>
      <c r="V9" s="28"/>
      <c r="W9" s="28"/>
    </row>
    <row r="10" spans="1:28"/>
    <row r="11" spans="1:28" ht="14">
      <c r="A11" s="53"/>
      <c r="B11" s="61" t="s">
        <v>571</v>
      </c>
      <c r="C11" s="62"/>
      <c r="D11" s="62"/>
      <c r="E11" s="62"/>
      <c r="F11" s="62"/>
      <c r="G11" s="62"/>
      <c r="H11" s="62"/>
      <c r="I11" s="62"/>
      <c r="J11" s="62"/>
      <c r="K11" s="62"/>
      <c r="L11" s="62"/>
      <c r="M11" s="62"/>
      <c r="N11" s="62"/>
      <c r="O11" s="62"/>
      <c r="P11" s="62"/>
      <c r="Q11" s="62"/>
      <c r="R11" s="62"/>
      <c r="S11" s="62"/>
      <c r="T11" s="62"/>
      <c r="U11" s="62"/>
      <c r="V11" s="62"/>
      <c r="W11" s="62"/>
      <c r="Y11" s="62"/>
      <c r="Z11" s="62"/>
      <c r="AA11" s="62"/>
      <c r="AB11" s="62"/>
    </row>
    <row r="12" spans="1:28"/>
    <row r="13" spans="1:28">
      <c r="D13" s="304"/>
      <c r="R13" t="s">
        <v>238</v>
      </c>
      <c r="S13" s="376"/>
      <c r="T13" s="376"/>
      <c r="U13" s="376"/>
      <c r="V13" s="376"/>
      <c r="W13" s="376"/>
    </row>
    <row r="14" spans="1:28">
      <c r="D14" s="304"/>
      <c r="R14" t="s">
        <v>238</v>
      </c>
      <c r="S14" s="376"/>
      <c r="T14" s="376"/>
      <c r="U14" s="376"/>
      <c r="V14" s="376"/>
      <c r="W14" s="376"/>
    </row>
    <row r="15" spans="1:28">
      <c r="D15" s="304"/>
      <c r="R15" t="s">
        <v>238</v>
      </c>
      <c r="S15" s="376"/>
      <c r="T15" s="376"/>
      <c r="U15" s="376"/>
      <c r="V15" s="376"/>
      <c r="W15" s="376"/>
    </row>
    <row r="16" spans="1:28">
      <c r="D16" s="304"/>
      <c r="R16" t="s">
        <v>238</v>
      </c>
      <c r="S16" s="376"/>
      <c r="T16" s="376"/>
      <c r="U16" s="376"/>
      <c r="V16" s="376"/>
      <c r="W16" s="376"/>
    </row>
    <row r="17" spans="1:28">
      <c r="D17" s="304"/>
      <c r="R17" t="s">
        <v>238</v>
      </c>
      <c r="S17" s="376"/>
      <c r="T17" s="376"/>
      <c r="U17" s="376"/>
      <c r="V17" s="376"/>
      <c r="W17" s="376"/>
    </row>
    <row r="18" spans="1:28">
      <c r="D18" s="304"/>
      <c r="R18" t="s">
        <v>238</v>
      </c>
      <c r="S18" s="376"/>
      <c r="T18" s="376"/>
      <c r="U18" s="376"/>
      <c r="V18" s="376"/>
      <c r="W18" s="376"/>
    </row>
    <row r="19" spans="1:28">
      <c r="D19" s="304"/>
      <c r="R19" t="s">
        <v>238</v>
      </c>
      <c r="S19" s="376"/>
      <c r="T19" s="376"/>
      <c r="U19" s="376"/>
      <c r="V19" s="376"/>
      <c r="W19" s="376"/>
    </row>
    <row r="20" spans="1:28">
      <c r="D20" s="304"/>
      <c r="R20" t="s">
        <v>238</v>
      </c>
      <c r="S20" s="376"/>
      <c r="T20" s="376"/>
      <c r="U20" s="376"/>
      <c r="V20" s="376"/>
      <c r="W20" s="376"/>
    </row>
    <row r="21" spans="1:28">
      <c r="D21" s="304"/>
      <c r="R21" t="s">
        <v>238</v>
      </c>
      <c r="S21" s="376"/>
      <c r="T21" s="376"/>
      <c r="U21" s="376"/>
      <c r="V21" s="376"/>
      <c r="W21" s="376"/>
    </row>
    <row r="22" spans="1:28">
      <c r="D22" s="304"/>
      <c r="R22" t="s">
        <v>238</v>
      </c>
      <c r="S22" s="376"/>
      <c r="T22" s="376"/>
      <c r="U22" s="376"/>
      <c r="V22" s="376"/>
      <c r="W22" s="376"/>
    </row>
    <row r="23" spans="1:28">
      <c r="D23" s="304"/>
      <c r="R23" t="s">
        <v>238</v>
      </c>
      <c r="S23" s="376"/>
      <c r="T23" s="376"/>
      <c r="U23" s="376"/>
      <c r="V23" s="376"/>
      <c r="W23" s="376"/>
    </row>
    <row r="24" spans="1:28">
      <c r="D24" s="304"/>
      <c r="R24" t="s">
        <v>238</v>
      </c>
      <c r="S24" s="376"/>
      <c r="T24" s="376"/>
      <c r="U24" s="376"/>
      <c r="V24" s="376"/>
      <c r="W24" s="376"/>
    </row>
    <row r="25" spans="1:28">
      <c r="D25" s="304"/>
      <c r="R25" t="s">
        <v>238</v>
      </c>
      <c r="S25" s="376"/>
      <c r="T25" s="376"/>
      <c r="U25" s="376"/>
      <c r="V25" s="376"/>
      <c r="W25" s="376"/>
    </row>
    <row r="26" spans="1:28">
      <c r="D26" s="304"/>
      <c r="R26" t="s">
        <v>238</v>
      </c>
      <c r="S26" s="376"/>
      <c r="T26" s="376"/>
      <c r="U26" s="376"/>
      <c r="V26" s="376"/>
      <c r="W26" s="376"/>
    </row>
    <row r="27" spans="1:28">
      <c r="D27" s="304"/>
      <c r="R27" t="s">
        <v>238</v>
      </c>
      <c r="S27" s="376"/>
      <c r="T27" s="376"/>
      <c r="U27" s="376"/>
      <c r="V27" s="376"/>
      <c r="W27" s="376"/>
    </row>
    <row r="28" spans="1:28">
      <c r="D28" s="304"/>
      <c r="R28" t="s">
        <v>238</v>
      </c>
      <c r="S28" s="376"/>
      <c r="T28" s="376"/>
      <c r="U28" s="376"/>
      <c r="V28" s="376"/>
      <c r="W28" s="376"/>
    </row>
    <row r="29" spans="1:28">
      <c r="D29" s="73" t="s">
        <v>253</v>
      </c>
      <c r="R29" s="73" t="s">
        <v>238</v>
      </c>
      <c r="S29" s="373">
        <f>SUM(S13:S28)</f>
        <v>0</v>
      </c>
      <c r="T29" s="373">
        <f t="shared" ref="T29:W29" si="0">SUM(T13:T28)</f>
        <v>0</v>
      </c>
      <c r="U29" s="373">
        <f t="shared" si="0"/>
        <v>0</v>
      </c>
      <c r="V29" s="373">
        <f t="shared" si="0"/>
        <v>0</v>
      </c>
      <c r="W29" s="373">
        <f t="shared" si="0"/>
        <v>0</v>
      </c>
    </row>
    <row r="30" spans="1:28"/>
    <row r="31" spans="1:28" ht="14">
      <c r="A31" s="53"/>
      <c r="B31" s="61" t="s">
        <v>574</v>
      </c>
      <c r="C31" s="62"/>
      <c r="D31" s="62"/>
      <c r="E31" s="62"/>
      <c r="F31" s="62"/>
      <c r="G31" s="62"/>
      <c r="H31" s="62"/>
      <c r="I31" s="62"/>
      <c r="J31" s="62"/>
      <c r="K31" s="62"/>
      <c r="L31" s="62"/>
      <c r="M31" s="62"/>
      <c r="N31" s="62"/>
      <c r="O31" s="62"/>
      <c r="P31" s="62"/>
      <c r="Q31" s="62"/>
      <c r="R31" s="62"/>
      <c r="S31" s="62"/>
      <c r="T31" s="62"/>
      <c r="U31" s="62"/>
      <c r="V31" s="62"/>
      <c r="W31" s="62"/>
      <c r="Y31" s="62"/>
      <c r="Z31" s="62"/>
      <c r="AA31" s="62"/>
      <c r="AB31" s="62"/>
    </row>
    <row r="32" spans="1:28"/>
    <row r="33" spans="4:23">
      <c r="D33" s="304"/>
      <c r="R33" t="s">
        <v>238</v>
      </c>
      <c r="S33" s="376"/>
      <c r="T33" s="376"/>
      <c r="U33" s="376"/>
      <c r="V33" s="376"/>
      <c r="W33" s="376"/>
    </row>
    <row r="34" spans="4:23">
      <c r="D34" s="304"/>
      <c r="R34" t="s">
        <v>238</v>
      </c>
      <c r="S34" s="376"/>
      <c r="T34" s="376"/>
      <c r="U34" s="376"/>
      <c r="V34" s="376"/>
      <c r="W34" s="376"/>
    </row>
    <row r="35" spans="4:23">
      <c r="D35" s="304"/>
      <c r="R35" t="s">
        <v>238</v>
      </c>
      <c r="S35" s="376"/>
      <c r="T35" s="376"/>
      <c r="U35" s="376"/>
      <c r="V35" s="376"/>
      <c r="W35" s="376"/>
    </row>
    <row r="36" spans="4:23">
      <c r="D36" s="304"/>
      <c r="R36" t="s">
        <v>238</v>
      </c>
      <c r="S36" s="376"/>
      <c r="T36" s="376"/>
      <c r="U36" s="376"/>
      <c r="V36" s="376"/>
      <c r="W36" s="376"/>
    </row>
    <row r="37" spans="4:23">
      <c r="D37" s="304"/>
      <c r="R37" t="s">
        <v>238</v>
      </c>
      <c r="S37" s="376"/>
      <c r="T37" s="376"/>
      <c r="U37" s="376"/>
      <c r="V37" s="376"/>
      <c r="W37" s="376"/>
    </row>
    <row r="38" spans="4:23">
      <c r="D38" s="304"/>
      <c r="R38" t="s">
        <v>238</v>
      </c>
      <c r="S38" s="376"/>
      <c r="T38" s="376"/>
      <c r="U38" s="376"/>
      <c r="V38" s="376"/>
      <c r="W38" s="376"/>
    </row>
    <row r="39" spans="4:23">
      <c r="D39" s="304"/>
      <c r="R39" t="s">
        <v>238</v>
      </c>
      <c r="S39" s="376"/>
      <c r="T39" s="376"/>
      <c r="U39" s="376"/>
      <c r="V39" s="376"/>
      <c r="W39" s="376"/>
    </row>
    <row r="40" spans="4:23">
      <c r="D40" s="304"/>
      <c r="R40" t="s">
        <v>238</v>
      </c>
      <c r="S40" s="376"/>
      <c r="T40" s="376"/>
      <c r="U40" s="376"/>
      <c r="V40" s="376"/>
      <c r="W40" s="376"/>
    </row>
    <row r="41" spans="4:23">
      <c r="D41" s="304"/>
      <c r="R41" t="s">
        <v>238</v>
      </c>
      <c r="S41" s="376"/>
      <c r="T41" s="376"/>
      <c r="U41" s="376"/>
      <c r="V41" s="376"/>
      <c r="W41" s="376"/>
    </row>
    <row r="42" spans="4:23">
      <c r="D42" s="304"/>
      <c r="R42" t="s">
        <v>238</v>
      </c>
      <c r="S42" s="376"/>
      <c r="T42" s="376"/>
      <c r="U42" s="376"/>
      <c r="V42" s="376"/>
      <c r="W42" s="376"/>
    </row>
    <row r="43" spans="4:23">
      <c r="D43" s="304"/>
      <c r="R43" t="s">
        <v>238</v>
      </c>
      <c r="S43" s="376"/>
      <c r="T43" s="376"/>
      <c r="U43" s="376"/>
      <c r="V43" s="376"/>
      <c r="W43" s="376"/>
    </row>
    <row r="44" spans="4:23">
      <c r="D44" s="304"/>
      <c r="R44" t="s">
        <v>238</v>
      </c>
      <c r="S44" s="376"/>
      <c r="T44" s="376"/>
      <c r="U44" s="376"/>
      <c r="V44" s="376"/>
      <c r="W44" s="376"/>
    </row>
    <row r="45" spans="4:23">
      <c r="D45" s="304"/>
      <c r="R45" t="s">
        <v>238</v>
      </c>
      <c r="S45" s="376"/>
      <c r="T45" s="376"/>
      <c r="U45" s="376"/>
      <c r="V45" s="376"/>
      <c r="W45" s="376"/>
    </row>
    <row r="46" spans="4:23">
      <c r="D46" s="304"/>
      <c r="R46" t="s">
        <v>238</v>
      </c>
      <c r="S46" s="376"/>
      <c r="T46" s="376"/>
      <c r="U46" s="376"/>
      <c r="V46" s="376"/>
      <c r="W46" s="376"/>
    </row>
    <row r="47" spans="4:23">
      <c r="D47" s="304"/>
      <c r="R47" t="s">
        <v>238</v>
      </c>
      <c r="S47" s="376"/>
      <c r="T47" s="376"/>
      <c r="U47" s="376"/>
      <c r="V47" s="376"/>
      <c r="W47" s="376"/>
    </row>
    <row r="48" spans="4:23">
      <c r="D48" s="304"/>
      <c r="R48" t="s">
        <v>238</v>
      </c>
      <c r="S48" s="376"/>
      <c r="T48" s="376"/>
      <c r="U48" s="376"/>
      <c r="V48" s="376"/>
      <c r="W48" s="376"/>
    </row>
    <row r="49" spans="4:23">
      <c r="D49" s="73" t="s">
        <v>253</v>
      </c>
      <c r="R49" s="73" t="s">
        <v>238</v>
      </c>
      <c r="S49" s="373">
        <f>SUM(S33:S48)</f>
        <v>0</v>
      </c>
      <c r="T49" s="373">
        <f t="shared" ref="T49:W49" si="1">SUM(T33:T48)</f>
        <v>0</v>
      </c>
      <c r="U49" s="373">
        <f t="shared" si="1"/>
        <v>0</v>
      </c>
      <c r="V49" s="373">
        <f t="shared" si="1"/>
        <v>0</v>
      </c>
      <c r="W49" s="373">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tabColor rgb="FF7030A0"/>
    <pageSetUpPr autoPageBreaks="0"/>
  </sheetPr>
  <dimension ref="A1:AQ59"/>
  <sheetViews>
    <sheetView zoomScaleNormal="100" workbookViewId="0"/>
  </sheetViews>
  <sheetFormatPr defaultColWidth="0" defaultRowHeight="13.5" zeroHeight="1"/>
  <cols>
    <col min="1" max="1" width="1.765625" customWidth="1"/>
    <col min="2" max="3" width="9.23046875" customWidth="1"/>
    <col min="4" max="4" width="28.15234375" bestFit="1" customWidth="1"/>
    <col min="5" max="5" width="23.4609375" bestFit="1" customWidth="1"/>
    <col min="6" max="6" width="105" bestFit="1" customWidth="1"/>
    <col min="7" max="7" width="7" bestFit="1" customWidth="1"/>
    <col min="8" max="20" width="1.765625" customWidth="1"/>
    <col min="21" max="21" width="16.765625" bestFit="1" customWidth="1"/>
    <col min="22" max="27" width="9.23046875" customWidth="1"/>
    <col min="28" max="43" width="0" hidden="1" customWidth="1"/>
    <col min="44" max="16384" width="9.23046875" hidden="1"/>
  </cols>
  <sheetData>
    <row r="1" spans="1:27"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62</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476" t="s">
        <v>254</v>
      </c>
      <c r="W6" s="477"/>
      <c r="X6" s="477"/>
      <c r="Y6" s="477"/>
      <c r="Z6" s="478"/>
    </row>
    <row r="7" spans="1:27">
      <c r="A7" s="73"/>
      <c r="B7" s="73"/>
      <c r="C7" s="73"/>
      <c r="D7" s="73" t="s">
        <v>809</v>
      </c>
      <c r="E7" s="73" t="s">
        <v>810</v>
      </c>
      <c r="F7" s="73" t="s">
        <v>811</v>
      </c>
      <c r="G7" s="73"/>
      <c r="H7" s="83" t="s">
        <v>679</v>
      </c>
      <c r="I7" s="83" t="s">
        <v>680</v>
      </c>
      <c r="J7" s="83" t="s">
        <v>681</v>
      </c>
      <c r="K7" s="83" t="s">
        <v>682</v>
      </c>
      <c r="L7" s="83" t="s">
        <v>683</v>
      </c>
      <c r="M7" s="83" t="s">
        <v>684</v>
      </c>
      <c r="N7" s="83" t="s">
        <v>685</v>
      </c>
      <c r="O7" s="83" t="s">
        <v>686</v>
      </c>
      <c r="P7" s="83" t="s">
        <v>687</v>
      </c>
      <c r="Q7" s="83" t="s">
        <v>688</v>
      </c>
      <c r="R7" s="83" t="s">
        <v>689</v>
      </c>
      <c r="S7" s="83" t="s">
        <v>690</v>
      </c>
      <c r="T7" s="83" t="s">
        <v>691</v>
      </c>
      <c r="U7" s="73" t="s">
        <v>230</v>
      </c>
      <c r="V7" s="242" t="s">
        <v>182</v>
      </c>
      <c r="W7" s="242" t="s">
        <v>7</v>
      </c>
      <c r="X7" s="242" t="s">
        <v>185</v>
      </c>
      <c r="Y7" s="242" t="s">
        <v>186</v>
      </c>
      <c r="Z7" s="242" t="s">
        <v>187</v>
      </c>
    </row>
    <row r="8" spans="1:27">
      <c r="H8" s="73"/>
      <c r="I8" s="73"/>
      <c r="J8" s="73"/>
      <c r="K8" s="73"/>
      <c r="L8" s="73"/>
      <c r="M8" s="73"/>
      <c r="N8" s="73"/>
    </row>
    <row r="9" spans="1:27" ht="14">
      <c r="A9" s="53"/>
      <c r="B9" s="61" t="s">
        <v>812</v>
      </c>
      <c r="C9" s="62"/>
      <c r="D9" s="62"/>
      <c r="E9" s="62"/>
      <c r="F9" s="62"/>
      <c r="G9" s="62"/>
      <c r="H9" s="62"/>
      <c r="I9" s="62"/>
      <c r="J9" s="62"/>
      <c r="K9" s="62"/>
      <c r="L9" s="62"/>
      <c r="M9" s="62"/>
      <c r="N9" s="62"/>
      <c r="O9" s="62"/>
      <c r="P9" s="62"/>
      <c r="Q9" s="62"/>
      <c r="R9" s="62"/>
      <c r="S9" s="62"/>
      <c r="T9" s="62"/>
      <c r="U9" s="62"/>
      <c r="V9" s="62"/>
      <c r="W9" s="62"/>
      <c r="X9" s="62"/>
      <c r="Y9" s="62"/>
      <c r="Z9" s="62"/>
    </row>
    <row r="10" spans="1:27"/>
    <row r="11" spans="1:27">
      <c r="D11" s="398"/>
      <c r="E11" s="398"/>
      <c r="F11" s="398"/>
      <c r="U11" t="s">
        <v>238</v>
      </c>
      <c r="V11" s="379"/>
      <c r="W11" s="379"/>
      <c r="X11" s="379"/>
      <c r="Y11" s="379"/>
      <c r="Z11" s="379"/>
    </row>
    <row r="12" spans="1:27">
      <c r="D12" s="398"/>
      <c r="E12" s="398"/>
      <c r="F12" s="398"/>
      <c r="U12" t="s">
        <v>238</v>
      </c>
      <c r="V12" s="379"/>
      <c r="W12" s="379"/>
      <c r="X12" s="379"/>
      <c r="Y12" s="379"/>
      <c r="Z12" s="379"/>
    </row>
    <row r="13" spans="1:27">
      <c r="D13" s="398"/>
      <c r="E13" s="398"/>
      <c r="F13" s="398"/>
      <c r="U13" t="s">
        <v>238</v>
      </c>
      <c r="V13" s="379"/>
      <c r="W13" s="379"/>
      <c r="X13" s="379"/>
      <c r="Y13" s="379"/>
      <c r="Z13" s="379"/>
    </row>
    <row r="14" spans="1:27">
      <c r="D14" s="398"/>
      <c r="E14" s="398"/>
      <c r="F14" s="398"/>
      <c r="U14" t="s">
        <v>238</v>
      </c>
      <c r="V14" s="379"/>
      <c r="W14" s="379"/>
      <c r="X14" s="379"/>
      <c r="Y14" s="379"/>
      <c r="Z14" s="379"/>
    </row>
    <row r="15" spans="1:27">
      <c r="D15" s="398"/>
      <c r="E15" s="398"/>
      <c r="F15" s="398"/>
      <c r="U15" t="s">
        <v>238</v>
      </c>
      <c r="V15" s="379"/>
      <c r="W15" s="379"/>
      <c r="X15" s="379"/>
      <c r="Y15" s="379"/>
      <c r="Z15" s="379"/>
    </row>
    <row r="16" spans="1:27">
      <c r="D16" s="398"/>
      <c r="E16" s="398"/>
      <c r="F16" s="398"/>
      <c r="U16" t="s">
        <v>238</v>
      </c>
      <c r="V16" s="379"/>
      <c r="W16" s="379"/>
      <c r="X16" s="379"/>
      <c r="Y16" s="379"/>
      <c r="Z16" s="379"/>
    </row>
    <row r="17" spans="4:26">
      <c r="D17" s="398"/>
      <c r="E17" s="398"/>
      <c r="F17" s="398"/>
      <c r="U17" t="s">
        <v>238</v>
      </c>
      <c r="V17" s="379"/>
      <c r="W17" s="379"/>
      <c r="X17" s="379"/>
      <c r="Y17" s="379"/>
      <c r="Z17" s="379"/>
    </row>
    <row r="18" spans="4:26">
      <c r="D18" s="398"/>
      <c r="E18" s="398"/>
      <c r="F18" s="398"/>
      <c r="U18" t="s">
        <v>238</v>
      </c>
      <c r="V18" s="379"/>
      <c r="W18" s="379"/>
      <c r="X18" s="379"/>
      <c r="Y18" s="379"/>
      <c r="Z18" s="379"/>
    </row>
    <row r="19" spans="4:26">
      <c r="D19" s="398"/>
      <c r="E19" s="398"/>
      <c r="F19" s="398"/>
      <c r="U19" t="s">
        <v>238</v>
      </c>
      <c r="V19" s="379"/>
      <c r="W19" s="379"/>
      <c r="X19" s="379"/>
      <c r="Y19" s="379"/>
      <c r="Z19" s="379"/>
    </row>
    <row r="20" spans="4:26">
      <c r="D20" s="398"/>
      <c r="E20" s="398"/>
      <c r="F20" s="398"/>
      <c r="U20" t="s">
        <v>238</v>
      </c>
      <c r="V20" s="379"/>
      <c r="W20" s="379"/>
      <c r="X20" s="379"/>
      <c r="Y20" s="379"/>
      <c r="Z20" s="379"/>
    </row>
    <row r="21" spans="4:26">
      <c r="D21" s="398"/>
      <c r="E21" s="398"/>
      <c r="F21" s="398"/>
      <c r="U21" t="s">
        <v>238</v>
      </c>
      <c r="V21" s="379"/>
      <c r="W21" s="379"/>
      <c r="X21" s="379"/>
      <c r="Y21" s="379"/>
      <c r="Z21" s="379"/>
    </row>
    <row r="22" spans="4:26">
      <c r="D22" s="398"/>
      <c r="E22" s="398"/>
      <c r="F22" s="398"/>
      <c r="U22" t="s">
        <v>238</v>
      </c>
      <c r="V22" s="379"/>
      <c r="W22" s="379"/>
      <c r="X22" s="379"/>
      <c r="Y22" s="379"/>
      <c r="Z22" s="379"/>
    </row>
    <row r="23" spans="4:26">
      <c r="D23" s="398"/>
      <c r="E23" s="398"/>
      <c r="F23" s="398"/>
      <c r="U23" t="s">
        <v>238</v>
      </c>
      <c r="V23" s="379"/>
      <c r="W23" s="379"/>
      <c r="X23" s="379"/>
      <c r="Y23" s="379"/>
      <c r="Z23" s="379"/>
    </row>
    <row r="24" spans="4:26">
      <c r="D24" s="398"/>
      <c r="E24" s="398"/>
      <c r="F24" s="398"/>
      <c r="U24" t="s">
        <v>238</v>
      </c>
      <c r="V24" s="379"/>
      <c r="W24" s="379"/>
      <c r="X24" s="379"/>
      <c r="Y24" s="379"/>
      <c r="Z24" s="379"/>
    </row>
    <row r="25" spans="4:26">
      <c r="D25" s="398"/>
      <c r="E25" s="398"/>
      <c r="F25" s="398"/>
      <c r="U25" t="s">
        <v>238</v>
      </c>
      <c r="V25" s="379"/>
      <c r="W25" s="379"/>
      <c r="X25" s="379"/>
      <c r="Y25" s="379"/>
      <c r="Z25" s="379"/>
    </row>
    <row r="26" spans="4:26">
      <c r="D26" s="398"/>
      <c r="E26" s="398"/>
      <c r="F26" s="398"/>
      <c r="U26" t="s">
        <v>238</v>
      </c>
      <c r="V26" s="379"/>
      <c r="W26" s="379"/>
      <c r="X26" s="379"/>
      <c r="Y26" s="379"/>
      <c r="Z26" s="379"/>
    </row>
    <row r="27" spans="4:26">
      <c r="D27" s="398"/>
      <c r="E27" s="398"/>
      <c r="F27" s="398"/>
      <c r="U27" t="s">
        <v>238</v>
      </c>
      <c r="V27" s="379"/>
      <c r="W27" s="379"/>
      <c r="X27" s="379"/>
      <c r="Y27" s="379"/>
      <c r="Z27" s="379"/>
    </row>
    <row r="28" spans="4:26">
      <c r="D28" s="398"/>
      <c r="E28" s="398"/>
      <c r="F28" s="398"/>
      <c r="U28" t="s">
        <v>238</v>
      </c>
      <c r="V28" s="379"/>
      <c r="W28" s="379"/>
      <c r="X28" s="379"/>
      <c r="Y28" s="379"/>
      <c r="Z28" s="379"/>
    </row>
    <row r="29" spans="4:26" ht="15.5">
      <c r="D29" s="82"/>
      <c r="F29" s="94" t="s">
        <v>814</v>
      </c>
      <c r="G29" s="94"/>
      <c r="H29" s="82"/>
      <c r="I29" s="82"/>
      <c r="J29" s="82"/>
      <c r="K29" s="82"/>
      <c r="U29" s="73" t="s">
        <v>238</v>
      </c>
      <c r="V29" s="380">
        <f>SUM(V11:V28)</f>
        <v>0</v>
      </c>
      <c r="W29" s="380">
        <f>SUM(W11:W28)</f>
        <v>0</v>
      </c>
      <c r="X29" s="380">
        <f>SUM(X11:X28)</f>
        <v>0</v>
      </c>
      <c r="Y29" s="380">
        <f>SUM(Y11:Y28)</f>
        <v>0</v>
      </c>
      <c r="Z29" s="380">
        <f>SUM(Z11:Z28)</f>
        <v>0</v>
      </c>
    </row>
    <row r="30" spans="4:26">
      <c r="D30" s="82"/>
      <c r="F30" s="94"/>
      <c r="G30" s="94"/>
      <c r="H30" s="82"/>
      <c r="I30" s="82"/>
      <c r="J30" s="82"/>
      <c r="K30" s="82"/>
      <c r="U30" s="73"/>
    </row>
    <row r="31" spans="4:26" ht="15.5">
      <c r="D31" s="82"/>
      <c r="F31" s="96" t="s">
        <v>815</v>
      </c>
      <c r="G31" s="30">
        <f>'Universal Data'!D31</f>
        <v>283.30833333333334</v>
      </c>
      <c r="I31" s="82"/>
      <c r="J31" s="82"/>
      <c r="K31" s="82"/>
      <c r="U31" s="73"/>
    </row>
    <row r="32" spans="4:26" ht="15.5">
      <c r="D32" s="82"/>
      <c r="F32" s="96" t="s">
        <v>816</v>
      </c>
      <c r="G32" s="310" t="e">
        <f>INDEX('Universal Data'!$D$29:$D$39,MATCH('Universal Data'!$C$17,'Universal Data'!$C$29:$C$39,0))</f>
        <v>#N/A</v>
      </c>
      <c r="I32" s="82"/>
      <c r="J32" s="82"/>
      <c r="K32" s="82"/>
      <c r="U32" s="73"/>
    </row>
    <row r="33" spans="1:27">
      <c r="D33" s="82"/>
      <c r="F33" s="94"/>
      <c r="G33" s="94"/>
      <c r="H33" s="82"/>
      <c r="I33" s="82"/>
      <c r="J33" s="82"/>
      <c r="K33" s="82"/>
      <c r="U33" s="73"/>
    </row>
    <row r="34" spans="1:27" ht="15.5">
      <c r="D34" s="82"/>
      <c r="F34" s="94" t="s">
        <v>814</v>
      </c>
      <c r="G34" s="94"/>
      <c r="H34" s="82"/>
      <c r="I34" s="82"/>
      <c r="J34" s="82"/>
      <c r="K34" s="82"/>
      <c r="U34" s="73" t="s">
        <v>257</v>
      </c>
      <c r="V34" s="380" t="str">
        <f>IFERROR(V29*($G$31/$G$32),"-")</f>
        <v>-</v>
      </c>
      <c r="W34" s="380" t="str">
        <f t="shared" ref="W34:Z34" si="0">IFERROR(W29*($G$31/$G$32),"-")</f>
        <v>-</v>
      </c>
      <c r="X34" s="380" t="str">
        <f t="shared" si="0"/>
        <v>-</v>
      </c>
      <c r="Y34" s="380" t="str">
        <f t="shared" si="0"/>
        <v>-</v>
      </c>
      <c r="Z34" s="380" t="str">
        <f t="shared" si="0"/>
        <v>-</v>
      </c>
    </row>
    <row r="35" spans="1:27"/>
    <row r="36" spans="1:27" ht="14">
      <c r="A36" s="53"/>
      <c r="B36" s="61" t="s">
        <v>817</v>
      </c>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7"/>
    <row r="38" spans="1:27">
      <c r="D38" s="379"/>
      <c r="E38" s="379"/>
      <c r="F38" s="379" t="s">
        <v>813</v>
      </c>
      <c r="U38" t="s">
        <v>238</v>
      </c>
      <c r="V38" s="379"/>
      <c r="W38" s="379"/>
      <c r="X38" s="379"/>
      <c r="Y38" s="379"/>
      <c r="Z38" s="379"/>
    </row>
    <row r="39" spans="1:27">
      <c r="D39" s="379"/>
      <c r="E39" s="379"/>
      <c r="F39" s="379" t="s">
        <v>813</v>
      </c>
      <c r="U39" t="s">
        <v>238</v>
      </c>
      <c r="V39" s="379"/>
      <c r="W39" s="379"/>
      <c r="X39" s="379"/>
      <c r="Y39" s="379"/>
      <c r="Z39" s="379"/>
    </row>
    <row r="40" spans="1:27">
      <c r="D40" s="82"/>
      <c r="F40" s="94" t="s">
        <v>253</v>
      </c>
      <c r="G40" s="94"/>
      <c r="H40" s="82"/>
      <c r="I40" s="82"/>
      <c r="J40" s="82"/>
      <c r="K40" s="82"/>
      <c r="U40" s="73" t="s">
        <v>238</v>
      </c>
      <c r="V40" s="380">
        <f>SUM(V38:V39)</f>
        <v>0</v>
      </c>
      <c r="W40" s="380">
        <f t="shared" ref="W40:Z40" si="1">SUM(W38:W39)</f>
        <v>0</v>
      </c>
      <c r="X40" s="380">
        <f t="shared" si="1"/>
        <v>0</v>
      </c>
      <c r="Y40" s="380">
        <f t="shared" si="1"/>
        <v>0</v>
      </c>
      <c r="Z40" s="380">
        <f t="shared" si="1"/>
        <v>0</v>
      </c>
    </row>
    <row r="41" spans="1:27">
      <c r="F41" s="94" t="s">
        <v>253</v>
      </c>
      <c r="U41" s="73" t="s">
        <v>257</v>
      </c>
      <c r="V41" s="336" t="str">
        <f>IFERROR(V40*($G$31/$G$32),"-")</f>
        <v>-</v>
      </c>
      <c r="W41" s="336" t="str">
        <f t="shared" ref="W41:Z41" si="2">IFERROR(W40*($G$31/$G$32),"-")</f>
        <v>-</v>
      </c>
      <c r="X41" s="336" t="str">
        <f t="shared" si="2"/>
        <v>-</v>
      </c>
      <c r="Y41" s="336" t="str">
        <f t="shared" si="2"/>
        <v>-</v>
      </c>
      <c r="Z41" s="336" t="str">
        <f t="shared" si="2"/>
        <v>-</v>
      </c>
      <c r="AA41" s="97"/>
    </row>
    <row r="42" spans="1:27">
      <c r="V42" s="97"/>
      <c r="W42" s="97"/>
      <c r="X42" s="97"/>
      <c r="Y42" s="97"/>
      <c r="Z42" s="97"/>
    </row>
    <row r="43" spans="1:27" ht="14">
      <c r="A43" s="53"/>
      <c r="B43" s="61" t="s">
        <v>818</v>
      </c>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7"/>
    <row r="45" spans="1:27" ht="14.5">
      <c r="F45" s="95" t="s">
        <v>819</v>
      </c>
      <c r="G45" s="95"/>
      <c r="U45" t="s">
        <v>238</v>
      </c>
      <c r="V45" s="379"/>
      <c r="W45" s="379"/>
      <c r="X45" s="379"/>
      <c r="Y45" s="379"/>
      <c r="Z45" s="379"/>
      <c r="AA45" s="93"/>
    </row>
    <row r="46" spans="1:27">
      <c r="F46" t="s">
        <v>253</v>
      </c>
      <c r="U46" t="s">
        <v>257</v>
      </c>
      <c r="V46" s="292" t="str">
        <f>IFERROR(V45*($G$31/$G$32),"-")</f>
        <v>-</v>
      </c>
      <c r="W46" s="292" t="str">
        <f t="shared" ref="W46" si="3">IFERROR(W45*($G$31/$G$32),"-")</f>
        <v>-</v>
      </c>
      <c r="X46" s="292" t="str">
        <f t="shared" ref="X46" si="4">IFERROR(X45*($G$31/$G$32),"-")</f>
        <v>-</v>
      </c>
      <c r="Y46" s="292" t="str">
        <f t="shared" ref="Y46" si="5">IFERROR(Y45*($G$31/$G$32),"-")</f>
        <v>-</v>
      </c>
      <c r="Z46" s="292" t="str">
        <f t="shared" ref="Z46" si="6">IFERROR(Z45*($G$31/$G$32),"-")</f>
        <v>-</v>
      </c>
      <c r="AA46" s="97"/>
    </row>
    <row r="47" spans="1:27">
      <c r="V47" s="389" t="b">
        <f>SUM($V$46:$Z$46)&lt;=0.25*SUM($V$34:$Z$34)</f>
        <v>1</v>
      </c>
      <c r="W47" s="389" t="b">
        <f>SUM($V$46:$Z$46)&lt;=0.25*SUM($V$34:$Z$34)</f>
        <v>1</v>
      </c>
      <c r="X47" s="389" t="b">
        <f>SUM($V$46:$Z$46)&lt;=0.25*SUM($V$34:$Z$34)</f>
        <v>1</v>
      </c>
      <c r="Y47" s="389" t="b">
        <f>SUM($V$46:$Z$46)&lt;=0.25*SUM($V$34:$Z$34)</f>
        <v>1</v>
      </c>
      <c r="Z47" s="389" t="b">
        <f>SUM($V$46:$Z$46)&lt;=0.25*SUM($V$34:$Z$34)</f>
        <v>1</v>
      </c>
      <c r="AA47" s="98"/>
    </row>
    <row r="48" spans="1:27">
      <c r="V48" s="97"/>
      <c r="W48" s="97"/>
      <c r="X48" s="97"/>
      <c r="Y48" s="97"/>
      <c r="Z48" s="97"/>
    </row>
    <row r="49" spans="1:27" ht="14">
      <c r="A49" s="53"/>
      <c r="B49" s="61" t="s">
        <v>820</v>
      </c>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7"/>
    <row r="51" spans="1:27" ht="15.5">
      <c r="F51" s="95" t="s">
        <v>821</v>
      </c>
      <c r="G51" s="95"/>
      <c r="U51" t="s">
        <v>257</v>
      </c>
      <c r="V51" s="483">
        <v>20.7</v>
      </c>
      <c r="W51" s="483"/>
      <c r="X51" s="483"/>
      <c r="Y51" s="483"/>
      <c r="Z51" s="483"/>
    </row>
    <row r="52" spans="1:27" ht="15.5">
      <c r="F52" s="94" t="s">
        <v>822</v>
      </c>
      <c r="G52" s="94"/>
      <c r="U52" s="73" t="s">
        <v>257</v>
      </c>
      <c r="V52" s="381" t="e">
        <f>0.9*V34</f>
        <v>#VALUE!</v>
      </c>
      <c r="W52" s="381" t="e">
        <f t="shared" ref="W52:Z52" si="7">0.9*W34</f>
        <v>#VALUE!</v>
      </c>
      <c r="X52" s="381" t="e">
        <f t="shared" si="7"/>
        <v>#VALUE!</v>
      </c>
      <c r="Y52" s="381" t="e">
        <f t="shared" si="7"/>
        <v>#VALUE!</v>
      </c>
      <c r="Z52" s="381" t="e">
        <f t="shared" si="7"/>
        <v>#VALUE!</v>
      </c>
      <c r="AA52" s="93"/>
    </row>
    <row r="53" spans="1:27">
      <c r="V53" s="389" t="e">
        <f>SUM($V$52:$Z$52)&lt;=$V$51</f>
        <v>#VALUE!</v>
      </c>
      <c r="W53" s="389" t="e">
        <f t="shared" ref="W53:Z53" si="8">SUM($V$52:$Z$52)&lt;=$V$51</f>
        <v>#VALUE!</v>
      </c>
      <c r="X53" s="389" t="e">
        <f t="shared" si="8"/>
        <v>#VALUE!</v>
      </c>
      <c r="Y53" s="389" t="e">
        <f t="shared" si="8"/>
        <v>#VALUE!</v>
      </c>
      <c r="Z53" s="389" t="e">
        <f t="shared" si="8"/>
        <v>#VALUE!</v>
      </c>
    </row>
    <row r="54" spans="1:27"/>
    <row r="55" spans="1:27" ht="14">
      <c r="A55" s="53"/>
      <c r="B55" s="61" t="s">
        <v>823</v>
      </c>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7"/>
    <row r="57" spans="1:27">
      <c r="F57" s="94" t="s">
        <v>823</v>
      </c>
      <c r="G57" s="94"/>
      <c r="U57" s="73" t="s">
        <v>238</v>
      </c>
      <c r="V57" s="379"/>
      <c r="W57" s="379"/>
      <c r="X57" s="379"/>
      <c r="Y57" s="379"/>
      <c r="Z57" s="379"/>
    </row>
    <row r="58" spans="1:27">
      <c r="G58" s="94"/>
      <c r="U58" s="73"/>
      <c r="V58" s="389" t="b">
        <f>SUM($V$57:$Z$57)&lt;=0.1*SUM($V$29:$Z$29)</f>
        <v>1</v>
      </c>
      <c r="W58" s="389" t="b">
        <f>SUM($V$57:$Z$57)&lt;=0.1*SUM($V$29:$Z$29)</f>
        <v>1</v>
      </c>
      <c r="X58" s="389" t="b">
        <f t="shared" ref="X58:Z58" si="9">SUM($V$57:$Z$57)&lt;=0.1*SUM($V$29:$Z$29)</f>
        <v>1</v>
      </c>
      <c r="Y58" s="389" t="b">
        <f t="shared" si="9"/>
        <v>1</v>
      </c>
      <c r="Z58" s="389" t="b">
        <f t="shared" si="9"/>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tabColor rgb="FF7030A0"/>
    <pageSetUpPr autoPageBreaks="0"/>
  </sheetPr>
  <dimension ref="A1:AA56"/>
  <sheetViews>
    <sheetView zoomScaleNormal="100" zoomScaleSheetLayoutView="50" workbookViewId="0"/>
  </sheetViews>
  <sheetFormatPr defaultColWidth="0" defaultRowHeight="13.5" zeroHeight="1"/>
  <cols>
    <col min="1" max="1" width="1.765625" customWidth="1"/>
    <col min="2" max="3" width="9.23046875" customWidth="1"/>
    <col min="4" max="4" width="25.3828125" bestFit="1" customWidth="1"/>
    <col min="5" max="5" width="21.23046875" bestFit="1" customWidth="1"/>
    <col min="6" max="6" width="56.84375" bestFit="1" customWidth="1"/>
    <col min="7" max="7" width="7.4609375" bestFit="1" customWidth="1"/>
    <col min="8" max="20" width="1.765625" customWidth="1"/>
    <col min="21" max="21" width="15.23046875" bestFit="1" customWidth="1"/>
    <col min="22" max="26" width="9.23046875" customWidth="1"/>
    <col min="27" max="27" width="155.15234375" bestFit="1" customWidth="1"/>
    <col min="28" max="16384" width="9.23046875" hidden="1"/>
  </cols>
  <sheetData>
    <row r="1" spans="1:27"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63</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476" t="s">
        <v>254</v>
      </c>
      <c r="W6" s="477"/>
      <c r="X6" s="477"/>
      <c r="Y6" s="477"/>
      <c r="Z6" s="478"/>
    </row>
    <row r="7" spans="1:27">
      <c r="A7" s="73"/>
      <c r="B7" s="73"/>
      <c r="C7" s="73"/>
      <c r="D7" s="73" t="s">
        <v>809</v>
      </c>
      <c r="E7" s="73" t="s">
        <v>810</v>
      </c>
      <c r="F7" s="73" t="s">
        <v>811</v>
      </c>
      <c r="H7" s="83" t="s">
        <v>679</v>
      </c>
      <c r="I7" s="83" t="s">
        <v>680</v>
      </c>
      <c r="J7" s="83" t="s">
        <v>681</v>
      </c>
      <c r="K7" s="83" t="s">
        <v>682</v>
      </c>
      <c r="L7" s="83" t="s">
        <v>683</v>
      </c>
      <c r="M7" s="83" t="s">
        <v>684</v>
      </c>
      <c r="N7" s="83" t="s">
        <v>685</v>
      </c>
      <c r="O7" s="83" t="s">
        <v>686</v>
      </c>
      <c r="P7" s="83" t="s">
        <v>687</v>
      </c>
      <c r="Q7" s="83" t="s">
        <v>688</v>
      </c>
      <c r="R7" s="83" t="s">
        <v>689</v>
      </c>
      <c r="S7" s="83" t="s">
        <v>690</v>
      </c>
      <c r="T7" s="83" t="s">
        <v>691</v>
      </c>
      <c r="U7" s="73" t="s">
        <v>230</v>
      </c>
      <c r="V7" s="242" t="s">
        <v>182</v>
      </c>
      <c r="W7" s="242" t="s">
        <v>7</v>
      </c>
      <c r="X7" s="242" t="s">
        <v>185</v>
      </c>
      <c r="Y7" s="242" t="s">
        <v>186</v>
      </c>
      <c r="Z7" s="242" t="s">
        <v>187</v>
      </c>
    </row>
    <row r="8" spans="1:27">
      <c r="G8" s="73"/>
      <c r="H8" s="73"/>
      <c r="I8" s="73"/>
      <c r="J8" s="73"/>
      <c r="K8" s="73"/>
      <c r="L8" s="73"/>
      <c r="M8" s="73"/>
      <c r="N8" s="73"/>
    </row>
    <row r="9" spans="1:27" ht="18">
      <c r="A9" s="28"/>
      <c r="B9" s="29" t="s">
        <v>824</v>
      </c>
      <c r="C9" s="28"/>
      <c r="D9" s="28"/>
      <c r="E9" s="28"/>
      <c r="F9" s="28"/>
      <c r="G9" s="28"/>
      <c r="H9" s="28"/>
      <c r="I9" s="28"/>
      <c r="J9" s="28"/>
      <c r="K9" s="28"/>
      <c r="L9" s="28"/>
      <c r="M9" s="28"/>
      <c r="N9" s="28"/>
      <c r="O9" s="28"/>
      <c r="P9" s="28"/>
      <c r="Q9" s="28"/>
      <c r="R9" s="28"/>
      <c r="S9" s="28"/>
      <c r="T9" s="28"/>
      <c r="U9" s="28"/>
      <c r="V9" s="28"/>
      <c r="W9" s="28"/>
      <c r="X9" s="28"/>
      <c r="Y9" s="28"/>
      <c r="Z9" s="28"/>
    </row>
    <row r="10" spans="1:27">
      <c r="G10" s="73"/>
      <c r="H10" s="73"/>
      <c r="I10" s="73"/>
      <c r="J10" s="73"/>
      <c r="K10" s="73"/>
      <c r="L10" s="73"/>
      <c r="M10" s="73"/>
      <c r="N10" s="73"/>
    </row>
    <row r="11" spans="1:27" ht="14">
      <c r="A11" s="53"/>
      <c r="B11" s="61" t="s">
        <v>824</v>
      </c>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7"/>
    <row r="13" spans="1:27">
      <c r="T13" s="96" t="s">
        <v>825</v>
      </c>
      <c r="U13" t="s">
        <v>238</v>
      </c>
      <c r="V13" s="379"/>
      <c r="W13" s="391"/>
      <c r="X13" s="391"/>
      <c r="Y13" s="391"/>
      <c r="Z13" s="391"/>
    </row>
    <row r="14" spans="1:27">
      <c r="T14" s="96" t="s">
        <v>826</v>
      </c>
      <c r="U14" t="s">
        <v>238</v>
      </c>
      <c r="V14" s="379"/>
      <c r="W14" s="391"/>
      <c r="X14" s="391"/>
      <c r="Y14" s="391"/>
      <c r="Z14" s="391"/>
    </row>
    <row r="15" spans="1:27">
      <c r="U15" t="s">
        <v>238</v>
      </c>
      <c r="V15" s="381">
        <f>SUM(V13:V14)</f>
        <v>0</v>
      </c>
      <c r="W15" s="391"/>
      <c r="X15" s="391"/>
      <c r="Y15" s="391"/>
      <c r="Z15" s="391"/>
    </row>
    <row r="16" spans="1:27"/>
    <row r="17" spans="1:26" ht="14">
      <c r="A17" s="53"/>
      <c r="B17" s="61" t="s">
        <v>827</v>
      </c>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row r="19" spans="1:26">
      <c r="D19" s="398"/>
      <c r="E19" s="398"/>
      <c r="F19" s="398"/>
      <c r="V19" s="379"/>
      <c r="W19" s="391"/>
      <c r="X19" s="391"/>
      <c r="Y19" s="391"/>
      <c r="Z19" s="391"/>
    </row>
    <row r="20" spans="1:26">
      <c r="D20" s="398"/>
      <c r="E20" s="398"/>
      <c r="F20" s="398"/>
      <c r="V20" s="379"/>
      <c r="W20" s="391"/>
      <c r="X20" s="391"/>
      <c r="Y20" s="391"/>
      <c r="Z20" s="391"/>
    </row>
    <row r="21" spans="1:26">
      <c r="D21" s="398"/>
      <c r="E21" s="398"/>
      <c r="F21" s="398"/>
      <c r="V21" s="379"/>
      <c r="W21" s="391"/>
      <c r="X21" s="391"/>
      <c r="Y21" s="391"/>
      <c r="Z21" s="391"/>
    </row>
    <row r="22" spans="1:26">
      <c r="D22" s="398"/>
      <c r="E22" s="398"/>
      <c r="F22" s="398"/>
      <c r="V22" s="379"/>
      <c r="W22" s="391"/>
      <c r="X22" s="391"/>
      <c r="Y22" s="391"/>
      <c r="Z22" s="391"/>
    </row>
    <row r="23" spans="1:26">
      <c r="D23" s="398"/>
      <c r="E23" s="398"/>
      <c r="F23" s="398"/>
      <c r="V23" s="379"/>
      <c r="W23" s="391"/>
      <c r="X23" s="391"/>
      <c r="Y23" s="391"/>
      <c r="Z23" s="391"/>
    </row>
    <row r="24" spans="1:26">
      <c r="D24" s="398"/>
      <c r="E24" s="398"/>
      <c r="F24" s="398"/>
      <c r="V24" s="379"/>
      <c r="W24" s="391"/>
      <c r="X24" s="391"/>
      <c r="Y24" s="391"/>
      <c r="Z24" s="391"/>
    </row>
    <row r="25" spans="1:26">
      <c r="D25" s="398"/>
      <c r="E25" s="398"/>
      <c r="F25" s="398"/>
      <c r="V25" s="379"/>
      <c r="W25" s="391"/>
      <c r="X25" s="391"/>
      <c r="Y25" s="391"/>
      <c r="Z25" s="391"/>
    </row>
    <row r="26" spans="1:26">
      <c r="D26" s="398"/>
      <c r="E26" s="398"/>
      <c r="F26" s="398"/>
      <c r="V26" s="379"/>
      <c r="W26" s="391"/>
      <c r="X26" s="391"/>
      <c r="Y26" s="391"/>
      <c r="Z26" s="391"/>
    </row>
    <row r="27" spans="1:26">
      <c r="D27" s="398"/>
      <c r="E27" s="398"/>
      <c r="F27" s="398"/>
      <c r="V27" s="379"/>
      <c r="W27" s="391"/>
      <c r="X27" s="391"/>
      <c r="Y27" s="391"/>
      <c r="Z27" s="391"/>
    </row>
    <row r="28" spans="1:26">
      <c r="D28" s="398"/>
      <c r="E28" s="398"/>
      <c r="F28" s="398"/>
      <c r="V28" s="379"/>
      <c r="W28" s="391"/>
      <c r="X28" s="391"/>
      <c r="Y28" s="391"/>
      <c r="Z28" s="391"/>
    </row>
    <row r="29" spans="1:26">
      <c r="D29" s="398"/>
      <c r="E29" s="398"/>
      <c r="F29" s="398"/>
      <c r="V29" s="379"/>
      <c r="W29" s="391"/>
      <c r="X29" s="391"/>
      <c r="Y29" s="391"/>
      <c r="Z29" s="391"/>
    </row>
    <row r="30" spans="1:26">
      <c r="D30" s="398"/>
      <c r="E30" s="398"/>
      <c r="F30" s="398"/>
      <c r="U30" t="s">
        <v>238</v>
      </c>
      <c r="V30" s="379"/>
      <c r="W30" s="391"/>
      <c r="X30" s="391"/>
      <c r="Y30" s="391"/>
      <c r="Z30" s="391"/>
    </row>
    <row r="31" spans="1:26">
      <c r="D31" s="398"/>
      <c r="E31" s="398"/>
      <c r="F31" s="398"/>
      <c r="U31" t="s">
        <v>238</v>
      </c>
      <c r="V31" s="379"/>
      <c r="W31" s="391"/>
      <c r="X31" s="391"/>
      <c r="Y31" s="391"/>
      <c r="Z31" s="391"/>
    </row>
    <row r="32" spans="1:26" ht="15.5">
      <c r="D32" s="82"/>
      <c r="F32" s="94" t="s">
        <v>828</v>
      </c>
      <c r="G32" s="82"/>
      <c r="H32" s="82"/>
      <c r="I32" s="82"/>
      <c r="J32" s="82"/>
      <c r="K32" s="82"/>
      <c r="U32" s="73" t="s">
        <v>238</v>
      </c>
      <c r="V32" s="381">
        <f>SUM(V19:V31)</f>
        <v>0</v>
      </c>
      <c r="W32" s="391"/>
      <c r="X32" s="391"/>
      <c r="Y32" s="391"/>
      <c r="Z32" s="391"/>
    </row>
    <row r="33" spans="1:27"/>
    <row r="34" spans="1:27" ht="14">
      <c r="A34" s="53"/>
      <c r="B34" s="61" t="s">
        <v>829</v>
      </c>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7"/>
    <row r="36" spans="1:27">
      <c r="F36" s="95" t="s">
        <v>830</v>
      </c>
      <c r="U36" t="s">
        <v>238</v>
      </c>
      <c r="V36" s="379"/>
      <c r="W36" s="391"/>
      <c r="X36" s="391"/>
      <c r="Y36" s="391"/>
      <c r="Z36" s="391"/>
    </row>
    <row r="37" spans="1:27"/>
    <row r="38" spans="1:27" ht="14">
      <c r="B38" s="61" t="s">
        <v>831</v>
      </c>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7"/>
    <row r="40" spans="1:27" ht="15.5">
      <c r="F40" s="95" t="s">
        <v>832</v>
      </c>
      <c r="U40" t="s">
        <v>238</v>
      </c>
      <c r="V40" s="379"/>
      <c r="W40" s="391"/>
      <c r="X40" s="391"/>
      <c r="Y40" s="391"/>
      <c r="Z40" s="391"/>
    </row>
    <row r="41" spans="1:27"/>
    <row r="42" spans="1:27" ht="14">
      <c r="B42" s="61" t="s">
        <v>833</v>
      </c>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7"/>
    <row r="44" spans="1:27" ht="15.5">
      <c r="F44" s="95" t="s">
        <v>834</v>
      </c>
      <c r="U44" t="s">
        <v>238</v>
      </c>
      <c r="V44" s="379"/>
      <c r="W44" s="391"/>
      <c r="X44" s="391"/>
      <c r="Y44" s="391"/>
      <c r="Z44" s="391"/>
      <c r="AA44" s="35" t="s">
        <v>835</v>
      </c>
    </row>
    <row r="45" spans="1:27" ht="15.5">
      <c r="F45" s="95" t="s">
        <v>836</v>
      </c>
      <c r="U45" t="s">
        <v>238</v>
      </c>
      <c r="V45" s="379"/>
      <c r="W45" s="391"/>
      <c r="X45" s="391"/>
      <c r="Y45" s="391"/>
      <c r="Z45" s="391"/>
      <c r="AA45" s="35" t="s">
        <v>837</v>
      </c>
    </row>
    <row r="46" spans="1:27" ht="15.5">
      <c r="F46" s="95" t="s">
        <v>838</v>
      </c>
      <c r="U46" t="s">
        <v>238</v>
      </c>
      <c r="V46" s="379"/>
      <c r="W46" s="391"/>
      <c r="X46" s="391"/>
      <c r="Y46" s="391"/>
      <c r="Z46" s="391"/>
      <c r="AA46" s="35" t="s">
        <v>839</v>
      </c>
    </row>
    <row r="47" spans="1:27" ht="15.5">
      <c r="F47" s="95" t="s">
        <v>840</v>
      </c>
      <c r="U47" t="s">
        <v>238</v>
      </c>
      <c r="V47" s="379"/>
      <c r="W47" s="391"/>
      <c r="X47" s="391"/>
      <c r="Y47" s="391"/>
      <c r="Z47" s="391"/>
      <c r="AA47" s="35" t="s">
        <v>841</v>
      </c>
    </row>
    <row r="48" spans="1:27">
      <c r="F48" s="95" t="s">
        <v>842</v>
      </c>
      <c r="U48" t="s">
        <v>238</v>
      </c>
      <c r="V48" s="381">
        <f>V44*V45 - (V46+V47)</f>
        <v>0</v>
      </c>
      <c r="W48" s="391"/>
      <c r="X48" s="391"/>
      <c r="Y48" s="391"/>
      <c r="Z48" s="391"/>
    </row>
    <row r="49" spans="2:26"/>
    <row r="50" spans="2:26" ht="14">
      <c r="B50" s="61" t="s">
        <v>843</v>
      </c>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2:26"/>
    <row r="52" spans="2:26" ht="15.5">
      <c r="F52" s="96" t="s">
        <v>815</v>
      </c>
      <c r="G52" s="30">
        <f>'Universal Data'!D31</f>
        <v>283.30833333333334</v>
      </c>
    </row>
    <row r="53" spans="2:26" ht="15.5">
      <c r="F53" s="96" t="s">
        <v>816</v>
      </c>
      <c r="G53" s="310" t="e">
        <f>INDEX('Universal Data'!$D$29:$D$39,MATCH('Universal Data'!$C$17,'Universal Data'!$C$29:$C$39,0))</f>
        <v>#N/A</v>
      </c>
    </row>
    <row r="54" spans="2:26"/>
    <row r="55" spans="2:26">
      <c r="F55" s="95" t="s">
        <v>844</v>
      </c>
      <c r="U55" s="73" t="s">
        <v>257</v>
      </c>
      <c r="V55" s="381" t="str">
        <f>IFERROR((0.9*MIN(V32,V48)-V40)*G52/G53,"-")</f>
        <v>-</v>
      </c>
      <c r="W55" s="391"/>
      <c r="X55" s="391"/>
      <c r="Y55" s="391"/>
      <c r="Z55" s="391"/>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tabColor theme="5"/>
    <pageSetUpPr autoPageBreaks="0"/>
  </sheetPr>
  <dimension ref="A1:G61"/>
  <sheetViews>
    <sheetView zoomScale="85" zoomScaleNormal="85" workbookViewId="0"/>
  </sheetViews>
  <sheetFormatPr defaultColWidth="0" defaultRowHeight="13.5" zeroHeight="1"/>
  <cols>
    <col min="1" max="1" width="9.23046875" customWidth="1"/>
    <col min="2" max="2" width="14.15234375" bestFit="1" customWidth="1"/>
    <col min="3" max="3" width="11.15234375" bestFit="1" customWidth="1"/>
    <col min="4" max="4" width="28.3828125" customWidth="1"/>
    <col min="5" max="5" width="59.61328125" customWidth="1"/>
    <col min="6" max="6" width="21.84375" bestFit="1" customWidth="1"/>
    <col min="7" max="7" width="9.23046875" customWidth="1"/>
    <col min="8" max="16384" width="9.23046875" hidden="1"/>
  </cols>
  <sheetData>
    <row r="1" spans="1:7" ht="25">
      <c r="A1" s="1" t="str">
        <f>Cover!$A$2</f>
        <v>ESO Regulatory Reporting Pack</v>
      </c>
      <c r="B1" s="1"/>
      <c r="C1" s="22"/>
      <c r="D1" s="22"/>
      <c r="E1" s="22"/>
      <c r="F1" s="22"/>
      <c r="G1" s="22"/>
    </row>
    <row r="2" spans="1:7" ht="25">
      <c r="A2" s="4" t="str">
        <f>Cover!$A$3</f>
        <v>National Grid Electricity System Operator</v>
      </c>
      <c r="B2" s="4"/>
      <c r="C2" s="22"/>
      <c r="D2" s="22"/>
      <c r="E2" s="22"/>
      <c r="F2" s="22"/>
      <c r="G2" s="22"/>
    </row>
    <row r="3" spans="1:7" ht="25">
      <c r="A3" s="3" t="str">
        <f>Cover!$A$4</f>
        <v>2022/23</v>
      </c>
      <c r="B3" s="3"/>
      <c r="C3" s="3"/>
      <c r="D3" s="3"/>
      <c r="E3" s="3"/>
      <c r="F3" s="22"/>
      <c r="G3" s="22"/>
    </row>
    <row r="4" spans="1:7" ht="25.5" thickBot="1">
      <c r="A4" s="23" t="s">
        <v>29</v>
      </c>
      <c r="B4" s="23"/>
      <c r="C4" s="24"/>
      <c r="D4" s="24"/>
      <c r="E4" s="24"/>
      <c r="F4" s="24"/>
      <c r="G4" s="24"/>
    </row>
    <row r="5" spans="1:7"/>
    <row r="6" spans="1:7" ht="14">
      <c r="B6" s="111" t="s">
        <v>86</v>
      </c>
      <c r="C6" s="111" t="s">
        <v>87</v>
      </c>
      <c r="D6" s="111" t="s">
        <v>88</v>
      </c>
      <c r="E6" s="112" t="s">
        <v>89</v>
      </c>
      <c r="F6" s="111" t="s">
        <v>90</v>
      </c>
    </row>
    <row r="7" spans="1:7" ht="14">
      <c r="B7" s="127">
        <v>1</v>
      </c>
      <c r="C7" s="132">
        <v>0.1</v>
      </c>
      <c r="D7" s="127" t="s">
        <v>91</v>
      </c>
      <c r="E7" s="133" t="s">
        <v>92</v>
      </c>
      <c r="F7" s="134" t="s">
        <v>93</v>
      </c>
    </row>
    <row r="8" spans="1:7" ht="14">
      <c r="B8" s="127">
        <v>2</v>
      </c>
      <c r="C8" s="132">
        <v>1</v>
      </c>
      <c r="D8" s="127" t="s">
        <v>27</v>
      </c>
      <c r="E8" s="133" t="s">
        <v>94</v>
      </c>
      <c r="F8" s="135" t="s">
        <v>93</v>
      </c>
    </row>
    <row r="9" spans="1:7" ht="28">
      <c r="B9" s="127">
        <v>3</v>
      </c>
      <c r="C9" s="132">
        <v>1</v>
      </c>
      <c r="D9" s="127" t="s">
        <v>20</v>
      </c>
      <c r="E9" s="133" t="s">
        <v>95</v>
      </c>
      <c r="F9" s="135" t="s">
        <v>93</v>
      </c>
    </row>
    <row r="10" spans="1:7" ht="42">
      <c r="B10" s="127">
        <v>4</v>
      </c>
      <c r="C10" s="132">
        <v>1</v>
      </c>
      <c r="D10" s="127" t="s">
        <v>33</v>
      </c>
      <c r="E10" s="133" t="s">
        <v>96</v>
      </c>
      <c r="F10" s="135" t="s">
        <v>93</v>
      </c>
    </row>
    <row r="11" spans="1:7" ht="48">
      <c r="B11" s="127">
        <v>5</v>
      </c>
      <c r="C11" s="132">
        <v>1</v>
      </c>
      <c r="D11" s="136" t="s">
        <v>97</v>
      </c>
      <c r="E11" s="133" t="s">
        <v>98</v>
      </c>
      <c r="F11" s="135" t="s">
        <v>93</v>
      </c>
    </row>
    <row r="12" spans="1:7" ht="28">
      <c r="B12" s="127">
        <v>6</v>
      </c>
      <c r="C12" s="132">
        <v>1</v>
      </c>
      <c r="D12" s="136" t="s">
        <v>99</v>
      </c>
      <c r="E12" s="133" t="s">
        <v>100</v>
      </c>
      <c r="F12" s="135" t="s">
        <v>93</v>
      </c>
    </row>
    <row r="13" spans="1:7" ht="14">
      <c r="B13" s="127">
        <v>7</v>
      </c>
      <c r="C13" s="132">
        <v>1</v>
      </c>
      <c r="D13" s="127" t="s">
        <v>48</v>
      </c>
      <c r="E13" s="133" t="s">
        <v>101</v>
      </c>
      <c r="F13" s="135" t="s">
        <v>93</v>
      </c>
    </row>
    <row r="14" spans="1:7" ht="28">
      <c r="B14" s="127">
        <v>8</v>
      </c>
      <c r="C14" s="132">
        <v>1</v>
      </c>
      <c r="D14" s="127" t="s">
        <v>102</v>
      </c>
      <c r="E14" s="133" t="s">
        <v>103</v>
      </c>
      <c r="F14" s="135" t="s">
        <v>93</v>
      </c>
    </row>
    <row r="15" spans="1:7" ht="14">
      <c r="B15" s="127">
        <v>9</v>
      </c>
      <c r="C15" s="132">
        <v>1</v>
      </c>
      <c r="D15" s="127" t="s">
        <v>53</v>
      </c>
      <c r="E15" s="133" t="s">
        <v>104</v>
      </c>
      <c r="F15" s="135" t="s">
        <v>93</v>
      </c>
    </row>
    <row r="16" spans="1:7" ht="14">
      <c r="B16" s="127">
        <v>10</v>
      </c>
      <c r="C16" s="132">
        <v>1</v>
      </c>
      <c r="D16" s="127" t="s">
        <v>105</v>
      </c>
      <c r="E16" s="133" t="s">
        <v>106</v>
      </c>
      <c r="F16" s="135" t="s">
        <v>93</v>
      </c>
    </row>
    <row r="17" spans="2:6" ht="14">
      <c r="B17" s="127">
        <v>11</v>
      </c>
      <c r="C17" s="132">
        <v>1</v>
      </c>
      <c r="D17" s="127" t="s">
        <v>107</v>
      </c>
      <c r="E17" s="133" t="s">
        <v>108</v>
      </c>
      <c r="F17" s="135" t="s">
        <v>93</v>
      </c>
    </row>
    <row r="18" spans="2:6" ht="42">
      <c r="B18" s="127">
        <v>12</v>
      </c>
      <c r="C18" s="132">
        <v>1</v>
      </c>
      <c r="D18" s="127" t="s">
        <v>109</v>
      </c>
      <c r="E18" s="133" t="s">
        <v>110</v>
      </c>
      <c r="F18" s="135" t="s">
        <v>93</v>
      </c>
    </row>
    <row r="19" spans="2:6" ht="14">
      <c r="B19" s="127">
        <v>13</v>
      </c>
      <c r="C19" s="132">
        <v>1</v>
      </c>
      <c r="D19" s="127" t="s">
        <v>111</v>
      </c>
      <c r="E19" s="133" t="s">
        <v>112</v>
      </c>
      <c r="F19" s="135" t="s">
        <v>93</v>
      </c>
    </row>
    <row r="20" spans="2:6" ht="98">
      <c r="B20" s="127">
        <v>14</v>
      </c>
      <c r="C20" s="132">
        <v>1</v>
      </c>
      <c r="D20" s="136" t="s">
        <v>113</v>
      </c>
      <c r="E20" s="133" t="s">
        <v>114</v>
      </c>
      <c r="F20" s="135" t="s">
        <v>93</v>
      </c>
    </row>
    <row r="21" spans="2:6" ht="112">
      <c r="B21" s="127">
        <v>15</v>
      </c>
      <c r="C21" s="132">
        <v>1</v>
      </c>
      <c r="D21" s="136" t="s">
        <v>115</v>
      </c>
      <c r="E21" s="133" t="s">
        <v>116</v>
      </c>
      <c r="F21" s="135" t="s">
        <v>93</v>
      </c>
    </row>
    <row r="22" spans="2:6" ht="70">
      <c r="B22" s="127">
        <v>16</v>
      </c>
      <c r="C22" s="132">
        <v>1</v>
      </c>
      <c r="D22" s="127" t="s">
        <v>55</v>
      </c>
      <c r="E22" s="133" t="s">
        <v>117</v>
      </c>
      <c r="F22" s="135" t="s">
        <v>93</v>
      </c>
    </row>
    <row r="23" spans="2:6" ht="168">
      <c r="B23" s="127">
        <v>17</v>
      </c>
      <c r="C23" s="132">
        <v>1</v>
      </c>
      <c r="D23" s="136" t="s">
        <v>118</v>
      </c>
      <c r="E23" s="133" t="s">
        <v>119</v>
      </c>
      <c r="F23" s="135" t="s">
        <v>93</v>
      </c>
    </row>
    <row r="24" spans="2:6" ht="56">
      <c r="B24" s="127">
        <v>18</v>
      </c>
      <c r="C24" s="132">
        <v>1</v>
      </c>
      <c r="D24" s="136" t="s">
        <v>120</v>
      </c>
      <c r="E24" s="133" t="s">
        <v>121</v>
      </c>
      <c r="F24" s="135" t="s">
        <v>93</v>
      </c>
    </row>
    <row r="25" spans="2:6" ht="70">
      <c r="B25" s="127">
        <v>19</v>
      </c>
      <c r="C25" s="132">
        <v>1</v>
      </c>
      <c r="D25" s="127" t="s">
        <v>44</v>
      </c>
      <c r="E25" s="133" t="s">
        <v>122</v>
      </c>
      <c r="F25" s="135" t="s">
        <v>93</v>
      </c>
    </row>
    <row r="26" spans="2:6" ht="30">
      <c r="B26" s="127">
        <v>20</v>
      </c>
      <c r="C26" s="132">
        <v>1</v>
      </c>
      <c r="D26" s="127" t="s">
        <v>123</v>
      </c>
      <c r="E26" s="133" t="s">
        <v>124</v>
      </c>
      <c r="F26" s="135" t="s">
        <v>93</v>
      </c>
    </row>
    <row r="27" spans="2:6" ht="42">
      <c r="B27" s="127">
        <v>21</v>
      </c>
      <c r="C27" s="132">
        <v>1</v>
      </c>
      <c r="D27" s="136" t="s">
        <v>125</v>
      </c>
      <c r="E27" s="133" t="s">
        <v>126</v>
      </c>
      <c r="F27" s="135" t="s">
        <v>93</v>
      </c>
    </row>
    <row r="28" spans="2:6" ht="56">
      <c r="B28" s="127">
        <v>22</v>
      </c>
      <c r="C28" s="132">
        <v>1</v>
      </c>
      <c r="D28" s="127" t="s">
        <v>43</v>
      </c>
      <c r="E28" s="133" t="s">
        <v>127</v>
      </c>
      <c r="F28" s="135" t="s">
        <v>93</v>
      </c>
    </row>
    <row r="29" spans="2:6" ht="28">
      <c r="B29" s="127">
        <v>23</v>
      </c>
      <c r="C29" s="132">
        <v>1</v>
      </c>
      <c r="D29" s="127" t="s">
        <v>42</v>
      </c>
      <c r="E29" s="133" t="s">
        <v>128</v>
      </c>
      <c r="F29" s="135" t="s">
        <v>93</v>
      </c>
    </row>
    <row r="30" spans="2:6" ht="56">
      <c r="B30" s="127">
        <v>24</v>
      </c>
      <c r="C30" s="132">
        <v>1</v>
      </c>
      <c r="D30" s="127" t="s">
        <v>102</v>
      </c>
      <c r="E30" s="133" t="s">
        <v>129</v>
      </c>
      <c r="F30" s="135" t="s">
        <v>93</v>
      </c>
    </row>
    <row r="31" spans="2:6" ht="30">
      <c r="B31" s="127">
        <v>25</v>
      </c>
      <c r="C31" s="132">
        <v>1</v>
      </c>
      <c r="D31" s="127" t="s">
        <v>35</v>
      </c>
      <c r="E31" s="271" t="s">
        <v>130</v>
      </c>
      <c r="F31" s="135" t="s">
        <v>93</v>
      </c>
    </row>
    <row r="32" spans="2:6" ht="28">
      <c r="B32" s="127">
        <v>26</v>
      </c>
      <c r="C32" s="132">
        <v>1.1000000000000001</v>
      </c>
      <c r="D32" s="127" t="s">
        <v>131</v>
      </c>
      <c r="E32" s="133" t="s">
        <v>132</v>
      </c>
      <c r="F32" s="135" t="s">
        <v>133</v>
      </c>
    </row>
    <row r="33" spans="2:6" ht="14">
      <c r="B33" s="127">
        <v>27</v>
      </c>
      <c r="C33" s="132">
        <v>1.1000000000000001</v>
      </c>
      <c r="D33" s="127" t="s">
        <v>35</v>
      </c>
      <c r="E33" s="133" t="s">
        <v>134</v>
      </c>
      <c r="F33" s="135" t="s">
        <v>133</v>
      </c>
    </row>
    <row r="34" spans="2:6" ht="14">
      <c r="B34" s="127">
        <v>28</v>
      </c>
      <c r="C34" s="132">
        <v>1.1000000000000001</v>
      </c>
      <c r="D34" s="127" t="s">
        <v>123</v>
      </c>
      <c r="E34" s="133" t="s">
        <v>135</v>
      </c>
      <c r="F34" s="135" t="s">
        <v>136</v>
      </c>
    </row>
    <row r="35" spans="2:6" ht="28">
      <c r="B35" s="272">
        <v>29</v>
      </c>
      <c r="C35" s="132">
        <v>1.1000000000000001</v>
      </c>
      <c r="D35" s="272" t="s">
        <v>35</v>
      </c>
      <c r="E35" s="273" t="s">
        <v>137</v>
      </c>
      <c r="F35" s="134" t="s">
        <v>136</v>
      </c>
    </row>
    <row r="36" spans="2:6" ht="14">
      <c r="B36" s="127">
        <v>30</v>
      </c>
      <c r="C36" s="132">
        <v>1.1000000000000001</v>
      </c>
      <c r="D36" s="127" t="s">
        <v>138</v>
      </c>
      <c r="E36" s="133" t="s">
        <v>139</v>
      </c>
      <c r="F36" s="134" t="s">
        <v>136</v>
      </c>
    </row>
    <row r="37" spans="2:6" ht="14">
      <c r="B37" s="127">
        <v>31</v>
      </c>
      <c r="C37" s="132">
        <v>1.1000000000000001</v>
      </c>
      <c r="D37" s="127" t="s">
        <v>140</v>
      </c>
      <c r="E37" s="133" t="s">
        <v>139</v>
      </c>
      <c r="F37" s="134" t="s">
        <v>136</v>
      </c>
    </row>
    <row r="38" spans="2:6" ht="14">
      <c r="B38" s="127">
        <v>32</v>
      </c>
      <c r="C38" s="132">
        <v>1.1000000000000001</v>
      </c>
      <c r="D38" s="127" t="s">
        <v>141</v>
      </c>
      <c r="E38" s="133" t="s">
        <v>139</v>
      </c>
      <c r="F38" s="134" t="s">
        <v>136</v>
      </c>
    </row>
    <row r="39" spans="2:6" ht="14">
      <c r="B39" s="127">
        <v>33</v>
      </c>
      <c r="C39" s="132">
        <v>1.1000000000000001</v>
      </c>
      <c r="D39" s="127" t="s">
        <v>31</v>
      </c>
      <c r="E39" s="133" t="s">
        <v>139</v>
      </c>
      <c r="F39" s="134" t="s">
        <v>136</v>
      </c>
    </row>
    <row r="40" spans="2:6" ht="14">
      <c r="B40" s="127">
        <v>34</v>
      </c>
      <c r="C40" s="132">
        <v>1.2</v>
      </c>
      <c r="D40" s="127" t="s">
        <v>39</v>
      </c>
      <c r="E40" s="133" t="s">
        <v>139</v>
      </c>
      <c r="F40" s="134" t="s">
        <v>136</v>
      </c>
    </row>
    <row r="41" spans="2:6" ht="42">
      <c r="B41" s="127">
        <v>35</v>
      </c>
      <c r="C41" s="132">
        <v>1.2</v>
      </c>
      <c r="D41" s="127" t="s">
        <v>142</v>
      </c>
      <c r="E41" s="133" t="s">
        <v>143</v>
      </c>
      <c r="F41" s="134" t="s">
        <v>144</v>
      </c>
    </row>
    <row r="42" spans="2:6" ht="28">
      <c r="B42" s="127">
        <v>36</v>
      </c>
      <c r="C42" s="132">
        <v>1.2</v>
      </c>
      <c r="D42" s="127" t="s">
        <v>145</v>
      </c>
      <c r="E42" s="133" t="s">
        <v>146</v>
      </c>
      <c r="F42" s="134" t="s">
        <v>144</v>
      </c>
    </row>
    <row r="43" spans="2:6" ht="28">
      <c r="B43" s="127">
        <v>37</v>
      </c>
      <c r="C43" s="132">
        <v>1.2</v>
      </c>
      <c r="D43" s="127" t="s">
        <v>53</v>
      </c>
      <c r="E43" s="133" t="s">
        <v>147</v>
      </c>
      <c r="F43" s="134" t="s">
        <v>144</v>
      </c>
    </row>
    <row r="44" spans="2:6" ht="42">
      <c r="B44" s="127">
        <v>38</v>
      </c>
      <c r="C44" s="132">
        <v>1.2</v>
      </c>
      <c r="D44" s="127" t="s">
        <v>39</v>
      </c>
      <c r="E44" s="133" t="s">
        <v>148</v>
      </c>
      <c r="F44" s="134" t="s">
        <v>144</v>
      </c>
    </row>
    <row r="45" spans="2:6" ht="70">
      <c r="B45" s="127">
        <v>39</v>
      </c>
      <c r="C45" s="132">
        <v>1.2</v>
      </c>
      <c r="D45" s="127" t="s">
        <v>105</v>
      </c>
      <c r="E45" s="133" t="s">
        <v>149</v>
      </c>
      <c r="F45" s="134" t="s">
        <v>144</v>
      </c>
    </row>
    <row r="46" spans="2:6" ht="84">
      <c r="B46" s="127">
        <v>40</v>
      </c>
      <c r="C46" s="132">
        <v>1.2</v>
      </c>
      <c r="D46" s="127" t="s">
        <v>42</v>
      </c>
      <c r="E46" s="133" t="s">
        <v>150</v>
      </c>
      <c r="F46" s="134" t="s">
        <v>144</v>
      </c>
    </row>
    <row r="47" spans="2:6" ht="196">
      <c r="B47" s="127">
        <v>41</v>
      </c>
      <c r="C47" s="132">
        <v>1.2</v>
      </c>
      <c r="D47" s="127" t="s">
        <v>36</v>
      </c>
      <c r="E47" s="133" t="s">
        <v>905</v>
      </c>
      <c r="F47" s="135" t="s">
        <v>144</v>
      </c>
    </row>
    <row r="48" spans="2:6" ht="28">
      <c r="B48" s="127">
        <v>42</v>
      </c>
      <c r="C48" s="132">
        <v>1.2</v>
      </c>
      <c r="D48" s="127" t="s">
        <v>36</v>
      </c>
      <c r="E48" s="133" t="s">
        <v>151</v>
      </c>
      <c r="F48" s="135" t="s">
        <v>144</v>
      </c>
    </row>
    <row r="49" spans="2:6" ht="14">
      <c r="B49" s="127">
        <v>43</v>
      </c>
      <c r="C49" s="132">
        <v>1.3</v>
      </c>
      <c r="D49" s="127" t="s">
        <v>27</v>
      </c>
      <c r="E49" s="133" t="s">
        <v>152</v>
      </c>
      <c r="F49" s="135" t="s">
        <v>153</v>
      </c>
    </row>
    <row r="50" spans="2:6" ht="28">
      <c r="B50" s="127">
        <v>44</v>
      </c>
      <c r="C50" s="132">
        <v>1.3</v>
      </c>
      <c r="D50" s="136" t="s">
        <v>123</v>
      </c>
      <c r="E50" s="133" t="s">
        <v>912</v>
      </c>
      <c r="F50" s="135" t="s">
        <v>153</v>
      </c>
    </row>
    <row r="51" spans="2:6" ht="14">
      <c r="B51" s="127">
        <v>45</v>
      </c>
      <c r="C51" s="132">
        <v>1.3</v>
      </c>
      <c r="D51" s="127" t="s">
        <v>123</v>
      </c>
      <c r="E51" s="133" t="s">
        <v>155</v>
      </c>
      <c r="F51" s="135" t="s">
        <v>153</v>
      </c>
    </row>
    <row r="52" spans="2:6" ht="14">
      <c r="B52" s="127">
        <v>46</v>
      </c>
      <c r="C52" s="132">
        <v>1.3</v>
      </c>
      <c r="D52" s="136" t="s">
        <v>35</v>
      </c>
      <c r="E52" s="133" t="s">
        <v>154</v>
      </c>
      <c r="F52" s="135" t="s">
        <v>153</v>
      </c>
    </row>
    <row r="53" spans="2:6" ht="28">
      <c r="B53" s="127">
        <v>47</v>
      </c>
      <c r="C53" s="132">
        <v>1.3</v>
      </c>
      <c r="D53" s="136" t="s">
        <v>907</v>
      </c>
      <c r="E53" s="133" t="s">
        <v>906</v>
      </c>
      <c r="F53" s="135" t="s">
        <v>133</v>
      </c>
    </row>
    <row r="54" spans="2:6" ht="28">
      <c r="B54" s="127">
        <v>48</v>
      </c>
      <c r="C54" s="132">
        <v>1.3</v>
      </c>
      <c r="D54" s="136" t="s">
        <v>35</v>
      </c>
      <c r="E54" s="133" t="s">
        <v>908</v>
      </c>
      <c r="F54" s="135" t="s">
        <v>133</v>
      </c>
    </row>
    <row r="55" spans="2:6" ht="42">
      <c r="B55" s="127">
        <v>49</v>
      </c>
      <c r="C55" s="132">
        <v>1.3</v>
      </c>
      <c r="D55" s="136" t="s">
        <v>123</v>
      </c>
      <c r="E55" s="133" t="s">
        <v>909</v>
      </c>
      <c r="F55" s="135" t="s">
        <v>133</v>
      </c>
    </row>
    <row r="56" spans="2:6" ht="28">
      <c r="B56" s="127">
        <v>50</v>
      </c>
      <c r="C56" s="132">
        <v>1.3</v>
      </c>
      <c r="D56" s="136" t="s">
        <v>123</v>
      </c>
      <c r="E56" s="133" t="s">
        <v>910</v>
      </c>
      <c r="F56" s="135" t="s">
        <v>133</v>
      </c>
    </row>
    <row r="57" spans="2:6" ht="14">
      <c r="B57" s="127">
        <v>51</v>
      </c>
      <c r="C57" s="132">
        <v>1.3</v>
      </c>
      <c r="D57" s="136" t="s">
        <v>123</v>
      </c>
      <c r="E57" s="133" t="s">
        <v>915</v>
      </c>
      <c r="F57" s="135" t="s">
        <v>133</v>
      </c>
    </row>
    <row r="58" spans="2:6" ht="14">
      <c r="B58" s="127"/>
      <c r="C58" s="132"/>
      <c r="D58" s="127"/>
      <c r="E58" s="133"/>
      <c r="F58" s="135"/>
    </row>
    <row r="59" spans="2:6"/>
    <row r="60" spans="2:6"/>
    <row r="61"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tabColor rgb="FF7030A0"/>
    <pageSetUpPr autoPageBreaks="0"/>
  </sheetPr>
  <dimension ref="A1:AT84"/>
  <sheetViews>
    <sheetView zoomScaleNormal="100" workbookViewId="0"/>
  </sheetViews>
  <sheetFormatPr defaultColWidth="0" defaultRowHeight="13.5" zeroHeight="1"/>
  <cols>
    <col min="1" max="1" width="1.765625" customWidth="1"/>
    <col min="2" max="3" width="9.23046875" customWidth="1"/>
    <col min="4" max="5" width="23.15234375" customWidth="1"/>
    <col min="6" max="6" width="63" bestFit="1" customWidth="1"/>
    <col min="7" max="7" width="49.4609375" bestFit="1" customWidth="1"/>
    <col min="8" max="20" width="1.765625" customWidth="1"/>
    <col min="21" max="21" width="16.765625" bestFit="1" customWidth="1"/>
    <col min="22" max="29" width="9.15234375" customWidth="1"/>
    <col min="30" max="35" width="9.23046875" customWidth="1"/>
    <col min="36" max="46" width="0" hidden="1" customWidth="1"/>
    <col min="47" max="16384" width="9.23046875" hidden="1"/>
  </cols>
  <sheetData>
    <row r="1" spans="1:35"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5">
      <c r="A2" s="3" t="str">
        <f>Cover!$A$3</f>
        <v>National Grid Electricity System Operator</v>
      </c>
      <c r="B2" s="3"/>
    </row>
    <row r="3" spans="1:35" s="2" customFormat="1" ht="25">
      <c r="A3" s="3" t="str">
        <f>Cover!$A$4</f>
        <v>2022/23</v>
      </c>
      <c r="B3" s="3"/>
      <c r="C3" s="3"/>
    </row>
    <row r="4" spans="1:35" s="7" customFormat="1" ht="25.5" thickBot="1">
      <c r="A4" s="27" t="s">
        <v>64</v>
      </c>
      <c r="B4" s="27"/>
    </row>
    <row r="5" spans="1:35"/>
    <row r="6" spans="1:35"/>
    <row r="7" spans="1:35">
      <c r="V7" s="484" t="s">
        <v>460</v>
      </c>
      <c r="W7" s="484"/>
      <c r="X7" s="484"/>
      <c r="Y7" s="484"/>
      <c r="Z7" s="484"/>
      <c r="AA7" s="484"/>
      <c r="AB7" s="484"/>
      <c r="AC7" s="484"/>
      <c r="AD7" s="481" t="s">
        <v>254</v>
      </c>
      <c r="AE7" s="481"/>
      <c r="AF7" s="481"/>
      <c r="AG7" s="481"/>
      <c r="AH7" s="481"/>
    </row>
    <row r="8" spans="1:35">
      <c r="A8" s="73"/>
      <c r="B8" s="73"/>
      <c r="C8" s="73"/>
      <c r="D8" s="73" t="s">
        <v>845</v>
      </c>
      <c r="E8" s="73" t="s">
        <v>846</v>
      </c>
      <c r="F8" s="73" t="s">
        <v>811</v>
      </c>
      <c r="G8" s="73"/>
      <c r="H8" s="83" t="s">
        <v>679</v>
      </c>
      <c r="I8" s="83" t="s">
        <v>680</v>
      </c>
      <c r="J8" s="83" t="s">
        <v>681</v>
      </c>
      <c r="K8" s="83" t="s">
        <v>682</v>
      </c>
      <c r="L8" s="83" t="s">
        <v>683</v>
      </c>
      <c r="M8" s="83" t="s">
        <v>684</v>
      </c>
      <c r="N8" s="83" t="s">
        <v>685</v>
      </c>
      <c r="O8" s="83" t="s">
        <v>686</v>
      </c>
      <c r="P8" s="83" t="s">
        <v>687</v>
      </c>
      <c r="Q8" s="83" t="s">
        <v>688</v>
      </c>
      <c r="R8" s="83" t="s">
        <v>689</v>
      </c>
      <c r="S8" s="83" t="s">
        <v>690</v>
      </c>
      <c r="T8" s="83" t="s">
        <v>691</v>
      </c>
      <c r="U8" s="73" t="s">
        <v>230</v>
      </c>
      <c r="V8" s="242" t="s">
        <v>847</v>
      </c>
      <c r="W8" s="40" t="s">
        <v>848</v>
      </c>
      <c r="X8" s="40" t="s">
        <v>849</v>
      </c>
      <c r="Y8" s="242" t="s">
        <v>177</v>
      </c>
      <c r="Z8" s="40" t="s">
        <v>178</v>
      </c>
      <c r="AA8" s="40" t="s">
        <v>179</v>
      </c>
      <c r="AB8" s="242" t="s">
        <v>180</v>
      </c>
      <c r="AC8" s="40" t="s">
        <v>181</v>
      </c>
      <c r="AD8" s="242" t="s">
        <v>182</v>
      </c>
      <c r="AE8" s="40" t="s">
        <v>7</v>
      </c>
      <c r="AF8" s="40" t="s">
        <v>185</v>
      </c>
      <c r="AG8" s="40" t="s">
        <v>186</v>
      </c>
      <c r="AH8" s="242" t="s">
        <v>187</v>
      </c>
    </row>
    <row r="9" spans="1:35">
      <c r="H9" s="73"/>
      <c r="I9" s="73"/>
      <c r="J9" s="73"/>
      <c r="K9" s="73"/>
      <c r="L9" s="73"/>
      <c r="M9" s="73"/>
      <c r="N9" s="73"/>
    </row>
    <row r="10" spans="1:35">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5"/>
    <row r="12" spans="1:35" ht="14">
      <c r="A12" s="53"/>
      <c r="B12" s="61" t="s">
        <v>850</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5"/>
    <row r="14" spans="1:35">
      <c r="G14" s="94" t="s">
        <v>850</v>
      </c>
      <c r="H14" s="94"/>
      <c r="U14" s="73" t="s">
        <v>238</v>
      </c>
      <c r="V14" s="391"/>
      <c r="W14" s="391"/>
      <c r="X14" s="391"/>
      <c r="Y14" s="391"/>
      <c r="Z14" s="391"/>
      <c r="AA14" s="391"/>
      <c r="AB14" s="391"/>
      <c r="AC14" s="391"/>
      <c r="AD14" s="379"/>
      <c r="AE14" s="379"/>
      <c r="AF14" s="379"/>
      <c r="AG14" s="379"/>
      <c r="AH14" s="379"/>
    </row>
    <row r="15" spans="1:35"/>
    <row r="17" spans="1:34" ht="14">
      <c r="A17" s="53"/>
      <c r="B17" s="61" t="s">
        <v>851</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row r="19" spans="1:34">
      <c r="D19" s="398"/>
      <c r="E19" s="398"/>
      <c r="F19" s="398"/>
      <c r="N19" s="85"/>
      <c r="U19" t="s">
        <v>238</v>
      </c>
      <c r="V19" s="379"/>
      <c r="W19" s="379"/>
      <c r="X19" s="379"/>
      <c r="Y19" s="379"/>
      <c r="Z19" s="379"/>
      <c r="AA19" s="379"/>
      <c r="AB19" s="379"/>
      <c r="AC19" s="379"/>
      <c r="AD19" s="379"/>
      <c r="AE19" s="379"/>
      <c r="AF19" s="379"/>
      <c r="AG19" s="379"/>
      <c r="AH19" s="379"/>
    </row>
    <row r="20" spans="1:34">
      <c r="D20" s="398"/>
      <c r="E20" s="398"/>
      <c r="F20" s="398"/>
      <c r="N20" s="85"/>
      <c r="U20" t="s">
        <v>238</v>
      </c>
      <c r="V20" s="379"/>
      <c r="W20" s="379"/>
      <c r="X20" s="379"/>
      <c r="Y20" s="379"/>
      <c r="Z20" s="379"/>
      <c r="AA20" s="379"/>
      <c r="AB20" s="379"/>
      <c r="AC20" s="379"/>
      <c r="AD20" s="379"/>
      <c r="AE20" s="379"/>
      <c r="AF20" s="379"/>
      <c r="AG20" s="379"/>
      <c r="AH20" s="379"/>
    </row>
    <row r="21" spans="1:34">
      <c r="D21" s="398"/>
      <c r="E21" s="398"/>
      <c r="F21" s="398"/>
      <c r="N21" s="85"/>
      <c r="U21" t="s">
        <v>238</v>
      </c>
      <c r="V21" s="379"/>
      <c r="W21" s="379"/>
      <c r="X21" s="379"/>
      <c r="Y21" s="379"/>
      <c r="Z21" s="379"/>
      <c r="AA21" s="379"/>
      <c r="AB21" s="379"/>
      <c r="AC21" s="379"/>
      <c r="AD21" s="379"/>
      <c r="AE21" s="379"/>
      <c r="AF21" s="379"/>
      <c r="AG21" s="379"/>
      <c r="AH21" s="379"/>
    </row>
    <row r="22" spans="1:34">
      <c r="D22" s="398"/>
      <c r="E22" s="398"/>
      <c r="F22" s="398"/>
      <c r="U22" t="s">
        <v>238</v>
      </c>
      <c r="V22" s="379"/>
      <c r="W22" s="379"/>
      <c r="X22" s="379"/>
      <c r="Y22" s="379"/>
      <c r="Z22" s="379"/>
      <c r="AA22" s="379"/>
      <c r="AB22" s="379"/>
      <c r="AC22" s="379"/>
      <c r="AD22" s="379"/>
      <c r="AE22" s="379"/>
      <c r="AF22" s="379"/>
      <c r="AG22" s="379"/>
      <c r="AH22" s="379"/>
    </row>
    <row r="23" spans="1:34">
      <c r="D23" s="398"/>
      <c r="E23" s="398"/>
      <c r="F23" s="398"/>
      <c r="U23" t="s">
        <v>238</v>
      </c>
      <c r="V23" s="379"/>
      <c r="W23" s="379"/>
      <c r="X23" s="379"/>
      <c r="Y23" s="379"/>
      <c r="Z23" s="379"/>
      <c r="AA23" s="379"/>
      <c r="AB23" s="379"/>
      <c r="AC23" s="379"/>
      <c r="AD23" s="379"/>
      <c r="AE23" s="379"/>
      <c r="AF23" s="379"/>
      <c r="AG23" s="379"/>
      <c r="AH23" s="379"/>
    </row>
    <row r="24" spans="1:34">
      <c r="K24" s="80"/>
      <c r="U24" s="73" t="s">
        <v>238</v>
      </c>
      <c r="V24" s="381">
        <f>SUM(V19:V23)</f>
        <v>0</v>
      </c>
      <c r="W24" s="381">
        <f t="shared" ref="W24:AC24" si="0">SUM(W19:W23)</f>
        <v>0</v>
      </c>
      <c r="X24" s="381">
        <f t="shared" si="0"/>
        <v>0</v>
      </c>
      <c r="Y24" s="381">
        <f t="shared" si="0"/>
        <v>0</v>
      </c>
      <c r="Z24" s="381">
        <f t="shared" si="0"/>
        <v>0</v>
      </c>
      <c r="AA24" s="381">
        <f t="shared" si="0"/>
        <v>0</v>
      </c>
      <c r="AB24" s="381">
        <f t="shared" si="0"/>
        <v>0</v>
      </c>
      <c r="AC24" s="381">
        <f t="shared" si="0"/>
        <v>0</v>
      </c>
      <c r="AD24" s="381">
        <f>SUM(AD19:AD23)</f>
        <v>0</v>
      </c>
      <c r="AE24" s="381">
        <f t="shared" ref="AE24:AH24" si="1">SUM(AE19:AE23)</f>
        <v>0</v>
      </c>
      <c r="AF24" s="381">
        <f t="shared" si="1"/>
        <v>0</v>
      </c>
      <c r="AG24" s="381">
        <f t="shared" si="1"/>
        <v>0</v>
      </c>
      <c r="AH24" s="381">
        <f t="shared" si="1"/>
        <v>0</v>
      </c>
    </row>
    <row r="25" spans="1:34"/>
    <row r="26" spans="1:34"/>
    <row r="27" spans="1:34" ht="14">
      <c r="A27" s="53"/>
      <c r="B27" s="61" t="s">
        <v>852</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row r="29" spans="1:34">
      <c r="D29" s="398"/>
      <c r="E29" s="398"/>
      <c r="F29" s="398"/>
      <c r="N29" s="85"/>
      <c r="U29" t="s">
        <v>238</v>
      </c>
      <c r="V29" s="379"/>
      <c r="W29" s="379"/>
      <c r="X29" s="379"/>
      <c r="Y29" s="379"/>
      <c r="Z29" s="379"/>
      <c r="AA29" s="379"/>
      <c r="AB29" s="379"/>
      <c r="AC29" s="379"/>
      <c r="AD29" s="379"/>
      <c r="AE29" s="379"/>
      <c r="AF29" s="379"/>
      <c r="AG29" s="379"/>
      <c r="AH29" s="379"/>
    </row>
    <row r="30" spans="1:34">
      <c r="D30" s="398"/>
      <c r="E30" s="398"/>
      <c r="F30" s="398"/>
      <c r="N30" s="85"/>
      <c r="U30" t="s">
        <v>238</v>
      </c>
      <c r="V30" s="379"/>
      <c r="W30" s="379"/>
      <c r="X30" s="379"/>
      <c r="Y30" s="379"/>
      <c r="Z30" s="379"/>
      <c r="AA30" s="379"/>
      <c r="AB30" s="379"/>
      <c r="AC30" s="379"/>
      <c r="AD30" s="379"/>
      <c r="AE30" s="379"/>
      <c r="AF30" s="379"/>
      <c r="AG30" s="379"/>
      <c r="AH30" s="379"/>
    </row>
    <row r="31" spans="1:34">
      <c r="D31" s="398"/>
      <c r="E31" s="398"/>
      <c r="F31" s="398"/>
      <c r="N31" s="85"/>
      <c r="U31" t="s">
        <v>238</v>
      </c>
      <c r="V31" s="379"/>
      <c r="W31" s="379"/>
      <c r="X31" s="379"/>
      <c r="Y31" s="379"/>
      <c r="Z31" s="379"/>
      <c r="AA31" s="379"/>
      <c r="AB31" s="379"/>
      <c r="AC31" s="379"/>
      <c r="AD31" s="379"/>
      <c r="AE31" s="379"/>
      <c r="AF31" s="379"/>
      <c r="AG31" s="379"/>
      <c r="AH31" s="379"/>
    </row>
    <row r="32" spans="1:34">
      <c r="D32" s="398"/>
      <c r="E32" s="398"/>
      <c r="F32" s="398"/>
      <c r="U32" t="s">
        <v>238</v>
      </c>
      <c r="V32" s="379"/>
      <c r="W32" s="379"/>
      <c r="X32" s="379"/>
      <c r="Y32" s="379"/>
      <c r="Z32" s="379"/>
      <c r="AA32" s="379"/>
      <c r="AB32" s="379"/>
      <c r="AC32" s="379"/>
      <c r="AD32" s="379"/>
      <c r="AE32" s="379"/>
      <c r="AF32" s="379"/>
      <c r="AG32" s="379"/>
      <c r="AH32" s="379"/>
    </row>
    <row r="33" spans="1:34">
      <c r="D33" s="398"/>
      <c r="E33" s="398"/>
      <c r="F33" s="398"/>
      <c r="U33" t="s">
        <v>238</v>
      </c>
      <c r="V33" s="379"/>
      <c r="W33" s="379"/>
      <c r="X33" s="379"/>
      <c r="Y33" s="379"/>
      <c r="Z33" s="379"/>
      <c r="AA33" s="379"/>
      <c r="AB33" s="379"/>
      <c r="AC33" s="379"/>
      <c r="AD33" s="379"/>
      <c r="AE33" s="379"/>
      <c r="AF33" s="379"/>
      <c r="AG33" s="379"/>
      <c r="AH33" s="379"/>
    </row>
    <row r="34" spans="1:34">
      <c r="K34" s="80"/>
      <c r="U34" s="73" t="s">
        <v>238</v>
      </c>
      <c r="V34" s="381">
        <f t="shared" ref="V34:AC34" si="2">SUM(V29:V33)</f>
        <v>0</v>
      </c>
      <c r="W34" s="381">
        <f t="shared" si="2"/>
        <v>0</v>
      </c>
      <c r="X34" s="381">
        <f t="shared" si="2"/>
        <v>0</v>
      </c>
      <c r="Y34" s="381">
        <f>SUM(Y29:Y33)</f>
        <v>0</v>
      </c>
      <c r="Z34" s="381">
        <f t="shared" si="2"/>
        <v>0</v>
      </c>
      <c r="AA34" s="381">
        <f t="shared" si="2"/>
        <v>0</v>
      </c>
      <c r="AB34" s="381">
        <f t="shared" si="2"/>
        <v>0</v>
      </c>
      <c r="AC34" s="381">
        <f t="shared" si="2"/>
        <v>0</v>
      </c>
      <c r="AD34" s="381">
        <f>SUM(AD29:AD33)</f>
        <v>0</v>
      </c>
      <c r="AE34" s="381">
        <f t="shared" ref="AE34:AH34" si="3">SUM(AE29:AE33)</f>
        <v>0</v>
      </c>
      <c r="AF34" s="381">
        <f t="shared" si="3"/>
        <v>0</v>
      </c>
      <c r="AG34" s="381">
        <f t="shared" si="3"/>
        <v>0</v>
      </c>
      <c r="AH34" s="381">
        <f t="shared" si="3"/>
        <v>0</v>
      </c>
    </row>
    <row r="35" spans="1:34"/>
    <row r="36" spans="1:34"/>
    <row r="37" spans="1:34" ht="14">
      <c r="A37" s="53"/>
      <c r="B37" s="61" t="s">
        <v>853</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row r="39" spans="1:34">
      <c r="D39" s="398"/>
      <c r="E39" s="398"/>
      <c r="F39" s="398"/>
      <c r="N39" s="85"/>
      <c r="U39" t="s">
        <v>238</v>
      </c>
      <c r="V39" s="379"/>
      <c r="W39" s="379"/>
      <c r="X39" s="379"/>
      <c r="Y39" s="379"/>
      <c r="Z39" s="379"/>
      <c r="AA39" s="379"/>
      <c r="AB39" s="379"/>
      <c r="AC39" s="379"/>
      <c r="AD39" s="379"/>
      <c r="AE39" s="379"/>
      <c r="AF39" s="379"/>
      <c r="AG39" s="379"/>
      <c r="AH39" s="379"/>
    </row>
    <row r="40" spans="1:34">
      <c r="D40" s="398"/>
      <c r="E40" s="398"/>
      <c r="F40" s="398"/>
      <c r="N40" s="85"/>
      <c r="U40" t="s">
        <v>238</v>
      </c>
      <c r="V40" s="379"/>
      <c r="W40" s="379"/>
      <c r="X40" s="379"/>
      <c r="Y40" s="379"/>
      <c r="Z40" s="379"/>
      <c r="AA40" s="379"/>
      <c r="AB40" s="379"/>
      <c r="AC40" s="379"/>
      <c r="AD40" s="379"/>
      <c r="AE40" s="379"/>
      <c r="AF40" s="379"/>
      <c r="AG40" s="379"/>
      <c r="AH40" s="379"/>
    </row>
    <row r="41" spans="1:34">
      <c r="D41" s="398"/>
      <c r="E41" s="398"/>
      <c r="F41" s="398"/>
      <c r="N41" s="85"/>
      <c r="U41" t="s">
        <v>238</v>
      </c>
      <c r="V41" s="379"/>
      <c r="W41" s="379"/>
      <c r="X41" s="379"/>
      <c r="Y41" s="379"/>
      <c r="Z41" s="379"/>
      <c r="AA41" s="379"/>
      <c r="AB41" s="379"/>
      <c r="AC41" s="379"/>
      <c r="AD41" s="379"/>
      <c r="AE41" s="379"/>
      <c r="AF41" s="379"/>
      <c r="AG41" s="379"/>
      <c r="AH41" s="379"/>
    </row>
    <row r="42" spans="1:34">
      <c r="D42" s="398"/>
      <c r="E42" s="398"/>
      <c r="F42" s="398"/>
      <c r="U42" t="s">
        <v>238</v>
      </c>
      <c r="V42" s="379"/>
      <c r="W42" s="379"/>
      <c r="X42" s="379"/>
      <c r="Y42" s="379"/>
      <c r="Z42" s="379"/>
      <c r="AA42" s="379"/>
      <c r="AB42" s="379"/>
      <c r="AC42" s="379"/>
      <c r="AD42" s="379"/>
      <c r="AE42" s="379"/>
      <c r="AF42" s="379"/>
      <c r="AG42" s="379"/>
      <c r="AH42" s="379"/>
    </row>
    <row r="43" spans="1:34">
      <c r="D43" s="398"/>
      <c r="E43" s="398"/>
      <c r="F43" s="398"/>
      <c r="U43" t="s">
        <v>238</v>
      </c>
      <c r="V43" s="379"/>
      <c r="W43" s="379"/>
      <c r="X43" s="379"/>
      <c r="Y43" s="379"/>
      <c r="Z43" s="379"/>
      <c r="AA43" s="379"/>
      <c r="AB43" s="379"/>
      <c r="AC43" s="379"/>
      <c r="AD43" s="379"/>
      <c r="AE43" s="379"/>
      <c r="AF43" s="379"/>
      <c r="AG43" s="379"/>
      <c r="AH43" s="379"/>
    </row>
    <row r="44" spans="1:34">
      <c r="K44" s="80"/>
      <c r="U44" s="73" t="s">
        <v>238</v>
      </c>
      <c r="V44" s="381">
        <f t="shared" ref="V44:AC44" si="4">SUM(V39:V43)</f>
        <v>0</v>
      </c>
      <c r="W44" s="381">
        <f>SUM(W39:W43)</f>
        <v>0</v>
      </c>
      <c r="X44" s="381">
        <f t="shared" si="4"/>
        <v>0</v>
      </c>
      <c r="Y44" s="381">
        <f t="shared" si="4"/>
        <v>0</v>
      </c>
      <c r="Z44" s="381">
        <f t="shared" si="4"/>
        <v>0</v>
      </c>
      <c r="AA44" s="381">
        <f t="shared" si="4"/>
        <v>0</v>
      </c>
      <c r="AB44" s="381">
        <f t="shared" si="4"/>
        <v>0</v>
      </c>
      <c r="AC44" s="381">
        <f t="shared" si="4"/>
        <v>0</v>
      </c>
      <c r="AD44" s="381">
        <f>SUM(AD39:AD43)</f>
        <v>0</v>
      </c>
      <c r="AE44" s="381">
        <f t="shared" ref="AE44:AH44" si="5">SUM(AE39:AE43)</f>
        <v>0</v>
      </c>
      <c r="AF44" s="381">
        <f t="shared" si="5"/>
        <v>0</v>
      </c>
      <c r="AG44" s="381">
        <f t="shared" si="5"/>
        <v>0</v>
      </c>
      <c r="AH44" s="381">
        <f t="shared" si="5"/>
        <v>0</v>
      </c>
    </row>
    <row r="45" spans="1:34"/>
    <row r="46" spans="1:34"/>
    <row r="47" spans="1:34" ht="14">
      <c r="A47" s="53"/>
      <c r="B47" s="61" t="s">
        <v>854</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1:34"/>
    <row r="49" spans="1:34">
      <c r="D49" s="398"/>
      <c r="E49" s="398"/>
      <c r="F49" s="398"/>
      <c r="N49" s="85"/>
      <c r="U49" t="s">
        <v>238</v>
      </c>
      <c r="V49" s="379"/>
      <c r="W49" s="379"/>
      <c r="X49" s="379"/>
      <c r="Y49" s="379"/>
      <c r="Z49" s="379"/>
      <c r="AA49" s="379"/>
      <c r="AB49" s="379"/>
      <c r="AC49" s="379"/>
      <c r="AD49" s="379"/>
      <c r="AE49" s="379"/>
      <c r="AF49" s="379"/>
      <c r="AG49" s="379"/>
      <c r="AH49" s="379"/>
    </row>
    <row r="50" spans="1:34">
      <c r="D50" s="398"/>
      <c r="E50" s="398"/>
      <c r="F50" s="398"/>
      <c r="N50" s="85"/>
      <c r="U50" t="s">
        <v>238</v>
      </c>
      <c r="V50" s="379"/>
      <c r="W50" s="379"/>
      <c r="X50" s="379"/>
      <c r="Y50" s="379"/>
      <c r="Z50" s="379"/>
      <c r="AA50" s="379"/>
      <c r="AB50" s="379"/>
      <c r="AC50" s="379"/>
      <c r="AD50" s="379"/>
      <c r="AE50" s="379"/>
      <c r="AF50" s="379"/>
      <c r="AG50" s="379"/>
      <c r="AH50" s="379"/>
    </row>
    <row r="51" spans="1:34">
      <c r="D51" s="398"/>
      <c r="E51" s="398"/>
      <c r="F51" s="398"/>
      <c r="N51" s="85"/>
      <c r="U51" t="s">
        <v>238</v>
      </c>
      <c r="V51" s="379"/>
      <c r="W51" s="379"/>
      <c r="X51" s="379"/>
      <c r="Y51" s="379"/>
      <c r="Z51" s="379"/>
      <c r="AA51" s="379"/>
      <c r="AB51" s="379"/>
      <c r="AC51" s="379"/>
      <c r="AD51" s="379"/>
      <c r="AE51" s="379"/>
      <c r="AF51" s="379"/>
      <c r="AG51" s="379"/>
      <c r="AH51" s="379"/>
    </row>
    <row r="52" spans="1:34">
      <c r="D52" s="398"/>
      <c r="E52" s="398"/>
      <c r="F52" s="398"/>
      <c r="U52" t="s">
        <v>238</v>
      </c>
      <c r="V52" s="379"/>
      <c r="W52" s="379"/>
      <c r="X52" s="379"/>
      <c r="Y52" s="379"/>
      <c r="Z52" s="379"/>
      <c r="AA52" s="379"/>
      <c r="AB52" s="379"/>
      <c r="AC52" s="379"/>
      <c r="AD52" s="379"/>
      <c r="AE52" s="379"/>
      <c r="AF52" s="379"/>
      <c r="AG52" s="379"/>
      <c r="AH52" s="379"/>
    </row>
    <row r="53" spans="1:34">
      <c r="D53" s="398"/>
      <c r="E53" s="398"/>
      <c r="F53" s="398"/>
      <c r="U53" t="s">
        <v>238</v>
      </c>
      <c r="V53" s="379"/>
      <c r="W53" s="379"/>
      <c r="X53" s="379"/>
      <c r="Y53" s="379"/>
      <c r="Z53" s="379"/>
      <c r="AA53" s="379"/>
      <c r="AB53" s="379"/>
      <c r="AC53" s="379"/>
      <c r="AD53" s="379"/>
      <c r="AE53" s="379"/>
      <c r="AF53" s="379"/>
      <c r="AG53" s="379"/>
      <c r="AH53" s="379"/>
    </row>
    <row r="54" spans="1:34">
      <c r="K54" s="80"/>
      <c r="U54" s="73" t="s">
        <v>238</v>
      </c>
      <c r="V54" s="381">
        <f t="shared" ref="V54:AC54" si="6">SUM(V49:V53)</f>
        <v>0</v>
      </c>
      <c r="W54" s="381">
        <f t="shared" si="6"/>
        <v>0</v>
      </c>
      <c r="X54" s="381">
        <f t="shared" si="6"/>
        <v>0</v>
      </c>
      <c r="Y54" s="381">
        <f t="shared" si="6"/>
        <v>0</v>
      </c>
      <c r="Z54" s="381">
        <f t="shared" si="6"/>
        <v>0</v>
      </c>
      <c r="AA54" s="381">
        <f>SUM(AA49:AA53)</f>
        <v>0</v>
      </c>
      <c r="AB54" s="381">
        <f t="shared" si="6"/>
        <v>0</v>
      </c>
      <c r="AC54" s="381">
        <f t="shared" si="6"/>
        <v>0</v>
      </c>
      <c r="AD54" s="381">
        <f>SUM(AD49:AD53)</f>
        <v>0</v>
      </c>
      <c r="AE54" s="381">
        <f t="shared" ref="AE54:AH54" si="7">SUM(AE49:AE53)</f>
        <v>0</v>
      </c>
      <c r="AF54" s="381">
        <f t="shared" si="7"/>
        <v>0</v>
      </c>
      <c r="AG54" s="381">
        <f t="shared" si="7"/>
        <v>0</v>
      </c>
      <c r="AH54" s="381">
        <f t="shared" si="7"/>
        <v>0</v>
      </c>
    </row>
    <row r="55" spans="1:34"/>
    <row r="56" spans="1:34"/>
    <row r="57" spans="1:34" ht="14">
      <c r="A57" s="53"/>
      <c r="B57" s="61" t="s">
        <v>855</v>
      </c>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row>
    <row r="58" spans="1:34"/>
    <row r="59" spans="1:34">
      <c r="D59" s="398"/>
      <c r="E59" s="398"/>
      <c r="F59" s="398"/>
      <c r="N59" s="85"/>
      <c r="U59" t="s">
        <v>238</v>
      </c>
      <c r="V59" s="379"/>
      <c r="W59" s="379"/>
      <c r="X59" s="379"/>
      <c r="Y59" s="379"/>
      <c r="Z59" s="379"/>
      <c r="AA59" s="379"/>
      <c r="AB59" s="379"/>
      <c r="AC59" s="379"/>
      <c r="AD59" s="379"/>
      <c r="AE59" s="379"/>
      <c r="AF59" s="379"/>
      <c r="AG59" s="379"/>
      <c r="AH59" s="379"/>
    </row>
    <row r="60" spans="1:34">
      <c r="D60" s="398"/>
      <c r="E60" s="398"/>
      <c r="F60" s="398"/>
      <c r="N60" s="85"/>
      <c r="U60" t="s">
        <v>238</v>
      </c>
      <c r="V60" s="379"/>
      <c r="W60" s="379"/>
      <c r="X60" s="379"/>
      <c r="Y60" s="379"/>
      <c r="Z60" s="379"/>
      <c r="AA60" s="379"/>
      <c r="AB60" s="379"/>
      <c r="AC60" s="379"/>
      <c r="AD60" s="379"/>
      <c r="AE60" s="379"/>
      <c r="AF60" s="379"/>
      <c r="AG60" s="379"/>
      <c r="AH60" s="379"/>
    </row>
    <row r="61" spans="1:34">
      <c r="D61" s="398"/>
      <c r="E61" s="398"/>
      <c r="F61" s="398"/>
      <c r="N61" s="85"/>
      <c r="U61" t="s">
        <v>238</v>
      </c>
      <c r="V61" s="379"/>
      <c r="W61" s="379"/>
      <c r="X61" s="379"/>
      <c r="Y61" s="379"/>
      <c r="Z61" s="379"/>
      <c r="AA61" s="379"/>
      <c r="AB61" s="379"/>
      <c r="AC61" s="379"/>
      <c r="AD61" s="379"/>
      <c r="AE61" s="379"/>
      <c r="AF61" s="379"/>
      <c r="AG61" s="379"/>
      <c r="AH61" s="379"/>
    </row>
    <row r="62" spans="1:34">
      <c r="D62" s="398"/>
      <c r="E62" s="398"/>
      <c r="F62" s="398"/>
      <c r="U62" t="s">
        <v>238</v>
      </c>
      <c r="V62" s="379"/>
      <c r="W62" s="379"/>
      <c r="X62" s="379"/>
      <c r="Y62" s="379"/>
      <c r="Z62" s="379"/>
      <c r="AA62" s="379"/>
      <c r="AB62" s="379"/>
      <c r="AC62" s="379"/>
      <c r="AD62" s="379"/>
      <c r="AE62" s="379"/>
      <c r="AF62" s="379"/>
      <c r="AG62" s="379"/>
      <c r="AH62" s="379"/>
    </row>
    <row r="63" spans="1:34">
      <c r="D63" s="398"/>
      <c r="E63" s="398"/>
      <c r="F63" s="398"/>
      <c r="U63" t="s">
        <v>238</v>
      </c>
      <c r="V63" s="379"/>
      <c r="W63" s="379"/>
      <c r="X63" s="379"/>
      <c r="Y63" s="379"/>
      <c r="Z63" s="379"/>
      <c r="AA63" s="379"/>
      <c r="AB63" s="379"/>
      <c r="AC63" s="379"/>
      <c r="AD63" s="379"/>
      <c r="AE63" s="379"/>
      <c r="AF63" s="379"/>
      <c r="AG63" s="379"/>
      <c r="AH63" s="379"/>
    </row>
    <row r="64" spans="1:34">
      <c r="K64" s="80"/>
      <c r="U64" s="73" t="s">
        <v>238</v>
      </c>
      <c r="V64" s="381">
        <f t="shared" ref="V64:AC64" si="8">SUM(V59:V63)</f>
        <v>0</v>
      </c>
      <c r="W64" s="381">
        <f t="shared" si="8"/>
        <v>0</v>
      </c>
      <c r="X64" s="381">
        <f t="shared" si="8"/>
        <v>0</v>
      </c>
      <c r="Y64" s="381">
        <f t="shared" si="8"/>
        <v>0</v>
      </c>
      <c r="Z64" s="381">
        <f t="shared" si="8"/>
        <v>0</v>
      </c>
      <c r="AA64" s="381">
        <f t="shared" si="8"/>
        <v>0</v>
      </c>
      <c r="AB64" s="381">
        <f t="shared" si="8"/>
        <v>0</v>
      </c>
      <c r="AC64" s="381">
        <f t="shared" si="8"/>
        <v>0</v>
      </c>
      <c r="AD64" s="381">
        <f>SUM(AD59:AD63)</f>
        <v>0</v>
      </c>
      <c r="AE64" s="381">
        <f t="shared" ref="AE64:AH64" si="9">SUM(AE59:AE63)</f>
        <v>0</v>
      </c>
      <c r="AF64" s="381">
        <f t="shared" si="9"/>
        <v>0</v>
      </c>
      <c r="AG64" s="381">
        <f t="shared" si="9"/>
        <v>0</v>
      </c>
      <c r="AH64" s="381">
        <f t="shared" si="9"/>
        <v>0</v>
      </c>
    </row>
    <row r="65" spans="1:34"/>
    <row r="66" spans="1:34"/>
    <row r="67" spans="1:34" ht="14">
      <c r="A67" s="53"/>
      <c r="B67" s="61" t="s">
        <v>856</v>
      </c>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row>
    <row r="68" spans="1:34"/>
    <row r="69" spans="1:34">
      <c r="D69" s="398"/>
      <c r="E69" s="398"/>
      <c r="F69" s="398"/>
      <c r="N69" s="85"/>
      <c r="U69" t="s">
        <v>238</v>
      </c>
      <c r="V69" s="379"/>
      <c r="W69" s="379"/>
      <c r="X69" s="379"/>
      <c r="Y69" s="379"/>
      <c r="Z69" s="379"/>
      <c r="AA69" s="379"/>
      <c r="AB69" s="379"/>
      <c r="AC69" s="379"/>
      <c r="AD69" s="379"/>
      <c r="AE69" s="379"/>
      <c r="AF69" s="379"/>
      <c r="AG69" s="379"/>
      <c r="AH69" s="379"/>
    </row>
    <row r="70" spans="1:34">
      <c r="D70" s="398"/>
      <c r="E70" s="398"/>
      <c r="F70" s="398"/>
      <c r="N70" s="85"/>
      <c r="U70" t="s">
        <v>238</v>
      </c>
      <c r="V70" s="379"/>
      <c r="W70" s="379"/>
      <c r="X70" s="379"/>
      <c r="Y70" s="379"/>
      <c r="Z70" s="379"/>
      <c r="AA70" s="379"/>
      <c r="AB70" s="379"/>
      <c r="AC70" s="379"/>
      <c r="AD70" s="379"/>
      <c r="AE70" s="379"/>
      <c r="AF70" s="379"/>
      <c r="AG70" s="379"/>
      <c r="AH70" s="379"/>
    </row>
    <row r="71" spans="1:34">
      <c r="D71" s="398"/>
      <c r="E71" s="398"/>
      <c r="F71" s="398"/>
      <c r="N71" s="85"/>
      <c r="U71" t="s">
        <v>238</v>
      </c>
      <c r="V71" s="379"/>
      <c r="W71" s="379"/>
      <c r="X71" s="379"/>
      <c r="Y71" s="379"/>
      <c r="Z71" s="379"/>
      <c r="AA71" s="379"/>
      <c r="AB71" s="379"/>
      <c r="AC71" s="379"/>
      <c r="AD71" s="379"/>
      <c r="AE71" s="379"/>
      <c r="AF71" s="379"/>
      <c r="AG71" s="379"/>
      <c r="AH71" s="379"/>
    </row>
    <row r="72" spans="1:34">
      <c r="D72" s="398"/>
      <c r="E72" s="398"/>
      <c r="F72" s="398"/>
      <c r="U72" t="s">
        <v>238</v>
      </c>
      <c r="V72" s="379"/>
      <c r="W72" s="379"/>
      <c r="X72" s="379"/>
      <c r="Y72" s="379"/>
      <c r="Z72" s="379"/>
      <c r="AA72" s="379"/>
      <c r="AB72" s="379"/>
      <c r="AC72" s="379"/>
      <c r="AD72" s="379"/>
      <c r="AE72" s="379"/>
      <c r="AF72" s="379"/>
      <c r="AG72" s="379"/>
      <c r="AH72" s="379"/>
    </row>
    <row r="73" spans="1:34">
      <c r="D73" s="398"/>
      <c r="E73" s="398"/>
      <c r="F73" s="398"/>
      <c r="U73" t="s">
        <v>238</v>
      </c>
      <c r="V73" s="379"/>
      <c r="W73" s="379"/>
      <c r="X73" s="379"/>
      <c r="Y73" s="379"/>
      <c r="Z73" s="379"/>
      <c r="AA73" s="379"/>
      <c r="AB73" s="379"/>
      <c r="AC73" s="379"/>
      <c r="AD73" s="379"/>
      <c r="AE73" s="379"/>
      <c r="AF73" s="379"/>
      <c r="AG73" s="379"/>
      <c r="AH73" s="379"/>
    </row>
    <row r="74" spans="1:34">
      <c r="K74" s="80"/>
      <c r="U74" s="73" t="s">
        <v>238</v>
      </c>
      <c r="V74" s="381">
        <f t="shared" ref="V74:AC74" si="10">SUM(V69:V73)</f>
        <v>0</v>
      </c>
      <c r="W74" s="381">
        <f t="shared" si="10"/>
        <v>0</v>
      </c>
      <c r="X74" s="381">
        <f t="shared" si="10"/>
        <v>0</v>
      </c>
      <c r="Y74" s="381">
        <f t="shared" si="10"/>
        <v>0</v>
      </c>
      <c r="Z74" s="381">
        <f t="shared" si="10"/>
        <v>0</v>
      </c>
      <c r="AA74" s="381">
        <f t="shared" si="10"/>
        <v>0</v>
      </c>
      <c r="AB74" s="381">
        <f t="shared" si="10"/>
        <v>0</v>
      </c>
      <c r="AC74" s="381">
        <f t="shared" si="10"/>
        <v>0</v>
      </c>
      <c r="AD74" s="381">
        <f>SUM(AD69:AD73)</f>
        <v>0</v>
      </c>
      <c r="AE74" s="381">
        <f t="shared" ref="AE74:AH74" si="11">SUM(AE69:AE73)</f>
        <v>0</v>
      </c>
      <c r="AF74" s="381">
        <f t="shared" si="11"/>
        <v>0</v>
      </c>
      <c r="AG74" s="381">
        <f t="shared" si="11"/>
        <v>0</v>
      </c>
      <c r="AH74" s="381">
        <f t="shared" si="11"/>
        <v>0</v>
      </c>
    </row>
    <row r="75" spans="1:34"/>
    <row r="76" spans="1:34" ht="14">
      <c r="A76" s="53"/>
      <c r="B76" s="61" t="s">
        <v>857</v>
      </c>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row>
    <row r="77" spans="1:34"/>
    <row r="78" spans="1:34">
      <c r="D78" s="398"/>
      <c r="E78" s="398"/>
      <c r="F78" s="398"/>
      <c r="N78" s="85"/>
      <c r="U78" t="s">
        <v>238</v>
      </c>
      <c r="V78" s="379"/>
      <c r="W78" s="379"/>
      <c r="X78" s="379"/>
      <c r="Y78" s="379"/>
      <c r="Z78" s="379"/>
      <c r="AA78" s="379"/>
      <c r="AB78" s="379"/>
      <c r="AC78" s="379"/>
      <c r="AD78" s="379"/>
      <c r="AE78" s="379"/>
      <c r="AF78" s="379"/>
      <c r="AG78" s="379"/>
      <c r="AH78" s="379"/>
    </row>
    <row r="79" spans="1:34">
      <c r="D79" s="398"/>
      <c r="E79" s="398"/>
      <c r="F79" s="398"/>
      <c r="N79" s="85"/>
      <c r="U79" t="s">
        <v>238</v>
      </c>
      <c r="V79" s="379"/>
      <c r="W79" s="379"/>
      <c r="X79" s="379"/>
      <c r="Y79" s="379"/>
      <c r="Z79" s="379"/>
      <c r="AA79" s="379"/>
      <c r="AB79" s="379"/>
      <c r="AC79" s="379"/>
      <c r="AD79" s="379"/>
      <c r="AE79" s="379"/>
      <c r="AF79" s="379"/>
      <c r="AG79" s="379"/>
      <c r="AH79" s="379"/>
    </row>
    <row r="80" spans="1:34">
      <c r="D80" s="398"/>
      <c r="E80" s="398"/>
      <c r="F80" s="398"/>
      <c r="N80" s="85"/>
      <c r="U80" t="s">
        <v>238</v>
      </c>
      <c r="V80" s="379"/>
      <c r="W80" s="379"/>
      <c r="X80" s="379"/>
      <c r="Y80" s="379"/>
      <c r="Z80" s="379"/>
      <c r="AA80" s="379"/>
      <c r="AB80" s="379"/>
      <c r="AC80" s="379"/>
      <c r="AD80" s="379"/>
      <c r="AE80" s="379"/>
      <c r="AF80" s="379"/>
      <c r="AG80" s="379"/>
      <c r="AH80" s="379"/>
    </row>
    <row r="81" spans="4:34">
      <c r="D81" s="398"/>
      <c r="E81" s="398"/>
      <c r="F81" s="398"/>
      <c r="U81" t="s">
        <v>238</v>
      </c>
      <c r="V81" s="379"/>
      <c r="W81" s="379"/>
      <c r="X81" s="379"/>
      <c r="Y81" s="379"/>
      <c r="Z81" s="379"/>
      <c r="AA81" s="379"/>
      <c r="AB81" s="379"/>
      <c r="AC81" s="379"/>
      <c r="AD81" s="379"/>
      <c r="AE81" s="379"/>
      <c r="AF81" s="379"/>
      <c r="AG81" s="379"/>
      <c r="AH81" s="379"/>
    </row>
    <row r="82" spans="4:34">
      <c r="D82" s="398"/>
      <c r="E82" s="398"/>
      <c r="F82" s="398"/>
      <c r="U82" t="s">
        <v>238</v>
      </c>
      <c r="V82" s="379"/>
      <c r="W82" s="379"/>
      <c r="X82" s="379"/>
      <c r="Y82" s="379"/>
      <c r="Z82" s="379"/>
      <c r="AA82" s="379"/>
      <c r="AB82" s="379"/>
      <c r="AC82" s="379"/>
      <c r="AD82" s="379"/>
      <c r="AE82" s="379"/>
      <c r="AF82" s="379"/>
      <c r="AG82" s="379"/>
      <c r="AH82" s="379"/>
    </row>
    <row r="83" spans="4:34">
      <c r="K83" s="80"/>
      <c r="U83" s="73" t="s">
        <v>238</v>
      </c>
      <c r="V83" s="381">
        <f t="shared" ref="V83:AC83" si="12">SUM(V78:V82)</f>
        <v>0</v>
      </c>
      <c r="W83" s="381">
        <f t="shared" si="12"/>
        <v>0</v>
      </c>
      <c r="X83" s="381">
        <f t="shared" si="12"/>
        <v>0</v>
      </c>
      <c r="Y83" s="381">
        <f t="shared" si="12"/>
        <v>0</v>
      </c>
      <c r="Z83" s="381">
        <f t="shared" si="12"/>
        <v>0</v>
      </c>
      <c r="AA83" s="381">
        <f>SUM(AA78:AA82)</f>
        <v>0</v>
      </c>
      <c r="AB83" s="381">
        <f t="shared" si="12"/>
        <v>0</v>
      </c>
      <c r="AC83" s="381">
        <f t="shared" si="12"/>
        <v>0</v>
      </c>
      <c r="AD83" s="381">
        <f>SUM(AD78:AD82)</f>
        <v>0</v>
      </c>
      <c r="AE83" s="381">
        <f t="shared" ref="AE83:AH83" si="13">SUM(AE78:AE82)</f>
        <v>0</v>
      </c>
      <c r="AF83" s="381">
        <f t="shared" si="13"/>
        <v>0</v>
      </c>
      <c r="AG83" s="381">
        <f t="shared" si="13"/>
        <v>0</v>
      </c>
      <c r="AH83" s="381">
        <f t="shared" si="13"/>
        <v>0</v>
      </c>
    </row>
    <row r="84" spans="4:34">
      <c r="K84" s="80"/>
      <c r="U84" s="73"/>
    </row>
  </sheetData>
  <mergeCells count="2">
    <mergeCell ref="AD7:AH7"/>
    <mergeCell ref="V7:AC7"/>
  </mergeCells>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tabColor rgb="FF7030A0"/>
    <pageSetUpPr autoPageBreaks="0"/>
  </sheetPr>
  <dimension ref="A1:AL83"/>
  <sheetViews>
    <sheetView zoomScaleNormal="100" workbookViewId="0"/>
  </sheetViews>
  <sheetFormatPr defaultColWidth="0" defaultRowHeight="13.5" zeroHeight="1"/>
  <cols>
    <col min="1" max="1" width="1.765625" customWidth="1"/>
    <col min="2" max="3" width="9.23046875" customWidth="1"/>
    <col min="4" max="6" width="22.61328125" customWidth="1"/>
    <col min="7" max="7" width="56.84375" bestFit="1" customWidth="1"/>
    <col min="8" max="8" width="39.23046875" bestFit="1" customWidth="1"/>
    <col min="9" max="21" width="1.765625" customWidth="1"/>
    <col min="22" max="22" width="15.23046875" bestFit="1" customWidth="1"/>
    <col min="23" max="28" width="9.23046875" customWidth="1"/>
    <col min="29" max="38" width="0" hidden="1" customWidth="1"/>
    <col min="39" max="16384" width="9.23046875" hidden="1"/>
  </cols>
  <sheetData>
    <row r="1" spans="1:28" ht="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5.5" thickBot="1">
      <c r="A4" s="27" t="s">
        <v>65</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476" t="s">
        <v>254</v>
      </c>
      <c r="X7" s="477"/>
      <c r="Y7" s="477"/>
      <c r="Z7" s="477"/>
      <c r="AA7" s="478"/>
    </row>
    <row r="8" spans="1:28">
      <c r="A8" s="73"/>
      <c r="B8" s="73"/>
      <c r="C8" s="73"/>
      <c r="D8" s="73" t="s">
        <v>845</v>
      </c>
      <c r="E8" s="73" t="s">
        <v>846</v>
      </c>
      <c r="F8" s="73" t="s">
        <v>858</v>
      </c>
      <c r="G8" s="73" t="s">
        <v>811</v>
      </c>
      <c r="H8" s="73"/>
      <c r="I8" s="83" t="s">
        <v>679</v>
      </c>
      <c r="J8" s="83" t="s">
        <v>680</v>
      </c>
      <c r="K8" s="83" t="s">
        <v>681</v>
      </c>
      <c r="L8" s="83" t="s">
        <v>682</v>
      </c>
      <c r="M8" s="83" t="s">
        <v>683</v>
      </c>
      <c r="N8" s="83" t="s">
        <v>684</v>
      </c>
      <c r="O8" s="83" t="s">
        <v>685</v>
      </c>
      <c r="P8" s="83" t="s">
        <v>686</v>
      </c>
      <c r="Q8" s="83" t="s">
        <v>687</v>
      </c>
      <c r="R8" s="83" t="s">
        <v>688</v>
      </c>
      <c r="S8" s="83" t="s">
        <v>689</v>
      </c>
      <c r="T8" s="83" t="s">
        <v>690</v>
      </c>
      <c r="U8" s="83" t="s">
        <v>691</v>
      </c>
      <c r="V8" s="73" t="s">
        <v>230</v>
      </c>
      <c r="W8" s="242" t="s">
        <v>182</v>
      </c>
      <c r="X8" s="242" t="s">
        <v>7</v>
      </c>
      <c r="Y8" s="242" t="s">
        <v>185</v>
      </c>
      <c r="Z8" s="242" t="s">
        <v>186</v>
      </c>
      <c r="AA8" s="242" t="s">
        <v>187</v>
      </c>
    </row>
    <row r="9" spans="1:28">
      <c r="I9" s="73"/>
      <c r="J9" s="73"/>
      <c r="K9" s="73"/>
      <c r="L9" s="73"/>
      <c r="M9" s="73"/>
      <c r="N9" s="73"/>
      <c r="O9" s="73"/>
    </row>
    <row r="10" spans="1:28">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row>
    <row r="11" spans="1:28"/>
    <row r="12" spans="1:28" ht="14">
      <c r="A12" s="53"/>
      <c r="B12" s="61" t="s">
        <v>859</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row>
    <row r="13" spans="1:28"/>
    <row r="14" spans="1:28">
      <c r="H14" s="94" t="s">
        <v>859</v>
      </c>
      <c r="V14" s="73" t="s">
        <v>238</v>
      </c>
      <c r="W14" s="390"/>
      <c r="X14" s="390"/>
      <c r="Y14" s="390"/>
      <c r="Z14" s="390"/>
      <c r="AA14" s="390"/>
    </row>
    <row r="15" spans="1:28"/>
    <row r="16" spans="1:28" ht="14">
      <c r="A16" s="53"/>
      <c r="B16" s="61" t="s">
        <v>860</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row>
    <row r="17" spans="1:27"/>
    <row r="18" spans="1:27">
      <c r="D18" s="379"/>
      <c r="E18" s="379"/>
      <c r="F18" s="379"/>
      <c r="G18" s="379"/>
      <c r="O18" s="85"/>
      <c r="V18" t="s">
        <v>238</v>
      </c>
      <c r="W18" s="379"/>
      <c r="X18" s="379"/>
      <c r="Y18" s="379"/>
      <c r="Z18" s="379"/>
      <c r="AA18" s="379"/>
    </row>
    <row r="19" spans="1:27">
      <c r="D19" s="379"/>
      <c r="E19" s="379"/>
      <c r="F19" s="379"/>
      <c r="G19" s="379"/>
      <c r="O19" s="85"/>
      <c r="V19" t="s">
        <v>238</v>
      </c>
      <c r="W19" s="379"/>
      <c r="X19" s="379"/>
      <c r="Y19" s="379"/>
      <c r="Z19" s="379"/>
      <c r="AA19" s="379"/>
    </row>
    <row r="20" spans="1:27">
      <c r="D20" s="379"/>
      <c r="E20" s="379"/>
      <c r="F20" s="379"/>
      <c r="G20" s="379"/>
      <c r="O20" s="85"/>
      <c r="V20" t="s">
        <v>238</v>
      </c>
      <c r="W20" s="379"/>
      <c r="X20" s="379"/>
      <c r="Y20" s="379"/>
      <c r="Z20" s="379"/>
      <c r="AA20" s="379"/>
    </row>
    <row r="21" spans="1:27">
      <c r="D21" s="379"/>
      <c r="E21" s="379"/>
      <c r="F21" s="379"/>
      <c r="G21" s="379"/>
      <c r="V21" t="s">
        <v>238</v>
      </c>
      <c r="W21" s="379"/>
      <c r="X21" s="379"/>
      <c r="Y21" s="379"/>
      <c r="Z21" s="379"/>
      <c r="AA21" s="379"/>
    </row>
    <row r="22" spans="1:27">
      <c r="D22" s="379"/>
      <c r="E22" s="379"/>
      <c r="F22" s="379"/>
      <c r="G22" s="379"/>
      <c r="V22" t="s">
        <v>238</v>
      </c>
      <c r="W22" s="379"/>
      <c r="X22" s="379"/>
      <c r="Y22" s="379"/>
      <c r="Z22" s="379"/>
      <c r="AA22" s="379"/>
    </row>
    <row r="23" spans="1:27">
      <c r="L23" s="80"/>
      <c r="V23" s="73" t="s">
        <v>238</v>
      </c>
      <c r="W23" s="381">
        <f>SUM(W18:W22)</f>
        <v>0</v>
      </c>
      <c r="X23" s="381">
        <f t="shared" ref="X23:AA23" si="0">SUM(X18:X22)</f>
        <v>0</v>
      </c>
      <c r="Y23" s="381">
        <f t="shared" si="0"/>
        <v>0</v>
      </c>
      <c r="Z23" s="381">
        <f t="shared" si="0"/>
        <v>0</v>
      </c>
      <c r="AA23" s="381">
        <f t="shared" si="0"/>
        <v>0</v>
      </c>
    </row>
    <row r="24" spans="1:27"/>
    <row r="25" spans="1:27"/>
    <row r="26" spans="1:27" ht="14">
      <c r="A26" s="53"/>
      <c r="B26" s="61" t="s">
        <v>861</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row>
    <row r="27" spans="1:27"/>
    <row r="28" spans="1:27">
      <c r="D28" s="379"/>
      <c r="E28" s="379"/>
      <c r="F28" s="379"/>
      <c r="G28" s="379"/>
      <c r="O28" s="85"/>
      <c r="V28" t="s">
        <v>238</v>
      </c>
      <c r="W28" s="379"/>
      <c r="X28" s="379"/>
      <c r="Y28" s="379"/>
      <c r="Z28" s="379"/>
      <c r="AA28" s="379"/>
    </row>
    <row r="29" spans="1:27">
      <c r="D29" s="379"/>
      <c r="E29" s="379"/>
      <c r="F29" s="379"/>
      <c r="G29" s="379"/>
      <c r="O29" s="85"/>
      <c r="V29" t="s">
        <v>238</v>
      </c>
      <c r="W29" s="379"/>
      <c r="X29" s="379"/>
      <c r="Y29" s="379"/>
      <c r="Z29" s="379"/>
      <c r="AA29" s="379"/>
    </row>
    <row r="30" spans="1:27">
      <c r="D30" s="379"/>
      <c r="E30" s="379"/>
      <c r="F30" s="379"/>
      <c r="G30" s="379"/>
      <c r="O30" s="85"/>
      <c r="V30" t="s">
        <v>238</v>
      </c>
      <c r="W30" s="379"/>
      <c r="X30" s="379"/>
      <c r="Y30" s="379"/>
      <c r="Z30" s="379"/>
      <c r="AA30" s="379"/>
    </row>
    <row r="31" spans="1:27">
      <c r="D31" s="379"/>
      <c r="E31" s="379"/>
      <c r="F31" s="379"/>
      <c r="G31" s="379"/>
      <c r="V31" t="s">
        <v>238</v>
      </c>
      <c r="W31" s="379"/>
      <c r="X31" s="379"/>
      <c r="Y31" s="379"/>
      <c r="Z31" s="379"/>
      <c r="AA31" s="379"/>
    </row>
    <row r="32" spans="1:27">
      <c r="D32" s="379"/>
      <c r="E32" s="379"/>
      <c r="F32" s="379"/>
      <c r="G32" s="379"/>
      <c r="V32" t="s">
        <v>238</v>
      </c>
      <c r="W32" s="379"/>
      <c r="X32" s="379"/>
      <c r="Y32" s="379"/>
      <c r="Z32" s="379"/>
      <c r="AA32" s="379"/>
    </row>
    <row r="33" spans="1:27">
      <c r="L33" s="80"/>
      <c r="V33" s="73" t="s">
        <v>238</v>
      </c>
      <c r="W33" s="381">
        <f>SUM(W28:W32)</f>
        <v>0</v>
      </c>
      <c r="X33" s="381">
        <f t="shared" ref="X33" si="1">SUM(X28:X32)</f>
        <v>0</v>
      </c>
      <c r="Y33" s="381">
        <f t="shared" ref="Y33" si="2">SUM(Y28:Y32)</f>
        <v>0</v>
      </c>
      <c r="Z33" s="381">
        <f t="shared" ref="Z33" si="3">SUM(Z28:Z32)</f>
        <v>0</v>
      </c>
      <c r="AA33" s="381">
        <f t="shared" ref="AA33" si="4">SUM(AA28:AA32)</f>
        <v>0</v>
      </c>
    </row>
    <row r="34" spans="1:27"/>
    <row r="35" spans="1:27"/>
    <row r="36" spans="1:27" ht="14">
      <c r="A36" s="53"/>
      <c r="B36" s="61" t="s">
        <v>862</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row r="38" spans="1:27">
      <c r="D38" s="379"/>
      <c r="E38" s="379"/>
      <c r="F38" s="379"/>
      <c r="G38" s="379"/>
      <c r="O38" s="85"/>
      <c r="V38" t="s">
        <v>238</v>
      </c>
      <c r="W38" s="379"/>
      <c r="X38" s="379"/>
      <c r="Y38" s="379"/>
      <c r="Z38" s="379"/>
      <c r="AA38" s="379"/>
    </row>
    <row r="39" spans="1:27">
      <c r="D39" s="379"/>
      <c r="E39" s="379"/>
      <c r="F39" s="379"/>
      <c r="G39" s="379"/>
      <c r="O39" s="85"/>
      <c r="V39" t="s">
        <v>238</v>
      </c>
      <c r="W39" s="379"/>
      <c r="X39" s="379"/>
      <c r="Y39" s="379"/>
      <c r="Z39" s="379"/>
      <c r="AA39" s="379"/>
    </row>
    <row r="40" spans="1:27">
      <c r="D40" s="379"/>
      <c r="E40" s="379"/>
      <c r="F40" s="379"/>
      <c r="G40" s="379"/>
      <c r="O40" s="85"/>
      <c r="V40" t="s">
        <v>238</v>
      </c>
      <c r="W40" s="379"/>
      <c r="X40" s="379"/>
      <c r="Y40" s="379"/>
      <c r="Z40" s="379"/>
      <c r="AA40" s="379"/>
    </row>
    <row r="41" spans="1:27">
      <c r="D41" s="379"/>
      <c r="E41" s="379"/>
      <c r="F41" s="379"/>
      <c r="G41" s="379"/>
      <c r="V41" t="s">
        <v>238</v>
      </c>
      <c r="W41" s="379"/>
      <c r="X41" s="379"/>
      <c r="Y41" s="379"/>
      <c r="Z41" s="379"/>
      <c r="AA41" s="379"/>
    </row>
    <row r="42" spans="1:27">
      <c r="D42" s="379"/>
      <c r="E42" s="379"/>
      <c r="F42" s="379"/>
      <c r="G42" s="379"/>
      <c r="V42" t="s">
        <v>238</v>
      </c>
      <c r="W42" s="379"/>
      <c r="X42" s="379"/>
      <c r="Y42" s="379"/>
      <c r="Z42" s="379"/>
      <c r="AA42" s="379"/>
    </row>
    <row r="43" spans="1:27">
      <c r="L43" s="80"/>
      <c r="V43" s="73" t="s">
        <v>238</v>
      </c>
      <c r="W43" s="381">
        <f>SUM(W38:W42)</f>
        <v>0</v>
      </c>
      <c r="X43" s="381">
        <f t="shared" ref="X43" si="5">SUM(X38:X42)</f>
        <v>0</v>
      </c>
      <c r="Y43" s="381">
        <f t="shared" ref="Y43" si="6">SUM(Y38:Y42)</f>
        <v>0</v>
      </c>
      <c r="Z43" s="381">
        <f t="shared" ref="Z43" si="7">SUM(Z38:Z42)</f>
        <v>0</v>
      </c>
      <c r="AA43" s="381">
        <f t="shared" ref="AA43" si="8">SUM(AA38:AA42)</f>
        <v>0</v>
      </c>
    </row>
    <row r="44" spans="1:27"/>
    <row r="45" spans="1:27"/>
    <row r="46" spans="1:27" ht="14">
      <c r="A46" s="53"/>
      <c r="B46" s="61" t="s">
        <v>863</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row>
    <row r="47" spans="1:27"/>
    <row r="48" spans="1:27">
      <c r="D48" s="379"/>
      <c r="E48" s="379"/>
      <c r="F48" s="379"/>
      <c r="G48" s="379"/>
      <c r="O48" s="85"/>
      <c r="V48" t="s">
        <v>238</v>
      </c>
      <c r="W48" s="379"/>
      <c r="X48" s="379"/>
      <c r="Y48" s="379"/>
      <c r="Z48" s="379"/>
      <c r="AA48" s="379"/>
    </row>
    <row r="49" spans="1:27">
      <c r="D49" s="379"/>
      <c r="E49" s="379"/>
      <c r="F49" s="379"/>
      <c r="G49" s="379"/>
      <c r="O49" s="85"/>
      <c r="V49" t="s">
        <v>238</v>
      </c>
      <c r="W49" s="379"/>
      <c r="X49" s="379"/>
      <c r="Y49" s="379"/>
      <c r="Z49" s="379"/>
      <c r="AA49" s="379"/>
    </row>
    <row r="50" spans="1:27">
      <c r="D50" s="379"/>
      <c r="E50" s="379"/>
      <c r="F50" s="379"/>
      <c r="G50" s="379"/>
      <c r="O50" s="85"/>
      <c r="V50" t="s">
        <v>238</v>
      </c>
      <c r="W50" s="379"/>
      <c r="X50" s="379"/>
      <c r="Y50" s="379"/>
      <c r="Z50" s="379"/>
      <c r="AA50" s="379"/>
    </row>
    <row r="51" spans="1:27">
      <c r="D51" s="379"/>
      <c r="E51" s="379"/>
      <c r="F51" s="379"/>
      <c r="G51" s="379"/>
      <c r="V51" t="s">
        <v>238</v>
      </c>
      <c r="W51" s="379"/>
      <c r="X51" s="379"/>
      <c r="Y51" s="379"/>
      <c r="Z51" s="379"/>
      <c r="AA51" s="379"/>
    </row>
    <row r="52" spans="1:27">
      <c r="D52" s="379"/>
      <c r="E52" s="379"/>
      <c r="F52" s="379"/>
      <c r="G52" s="379"/>
      <c r="V52" t="s">
        <v>238</v>
      </c>
      <c r="W52" s="379"/>
      <c r="X52" s="379"/>
      <c r="Y52" s="379"/>
      <c r="Z52" s="379"/>
      <c r="AA52" s="379"/>
    </row>
    <row r="53" spans="1:27">
      <c r="L53" s="80"/>
      <c r="V53" s="73" t="s">
        <v>238</v>
      </c>
      <c r="W53" s="381">
        <f>SUM(W48:W52)</f>
        <v>0</v>
      </c>
      <c r="X53" s="381">
        <f t="shared" ref="X53" si="9">SUM(X48:X52)</f>
        <v>0</v>
      </c>
      <c r="Y53" s="381">
        <f t="shared" ref="Y53" si="10">SUM(Y48:Y52)</f>
        <v>0</v>
      </c>
      <c r="Z53" s="381">
        <f t="shared" ref="Z53" si="11">SUM(Z48:Z52)</f>
        <v>0</v>
      </c>
      <c r="AA53" s="381">
        <f t="shared" ref="AA53" si="12">SUM(AA48:AA52)</f>
        <v>0</v>
      </c>
    </row>
    <row r="54" spans="1:27"/>
    <row r="55" spans="1:27"/>
    <row r="56" spans="1:27" ht="14">
      <c r="A56" s="53"/>
      <c r="B56" s="61" t="s">
        <v>864</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row>
    <row r="57" spans="1:27"/>
    <row r="58" spans="1:27">
      <c r="D58" s="379"/>
      <c r="E58" s="379"/>
      <c r="F58" s="379"/>
      <c r="G58" s="379"/>
      <c r="O58" s="85"/>
      <c r="V58" t="s">
        <v>238</v>
      </c>
      <c r="W58" s="379"/>
      <c r="X58" s="379"/>
      <c r="Y58" s="379"/>
      <c r="Z58" s="379"/>
      <c r="AA58" s="379"/>
    </row>
    <row r="59" spans="1:27">
      <c r="D59" s="379"/>
      <c r="E59" s="379"/>
      <c r="F59" s="379"/>
      <c r="G59" s="379"/>
      <c r="O59" s="85"/>
      <c r="V59" t="s">
        <v>238</v>
      </c>
      <c r="W59" s="379"/>
      <c r="X59" s="379"/>
      <c r="Y59" s="379"/>
      <c r="Z59" s="379"/>
      <c r="AA59" s="379"/>
    </row>
    <row r="60" spans="1:27">
      <c r="D60" s="379"/>
      <c r="E60" s="379"/>
      <c r="F60" s="379"/>
      <c r="G60" s="379"/>
      <c r="O60" s="85"/>
      <c r="V60" t="s">
        <v>238</v>
      </c>
      <c r="W60" s="379"/>
      <c r="X60" s="379"/>
      <c r="Y60" s="379"/>
      <c r="Z60" s="379"/>
      <c r="AA60" s="379"/>
    </row>
    <row r="61" spans="1:27">
      <c r="D61" s="379"/>
      <c r="E61" s="379"/>
      <c r="F61" s="379"/>
      <c r="G61" s="379"/>
      <c r="V61" t="s">
        <v>238</v>
      </c>
      <c r="W61" s="379"/>
      <c r="X61" s="379"/>
      <c r="Y61" s="379"/>
      <c r="Z61" s="379"/>
      <c r="AA61" s="379"/>
    </row>
    <row r="62" spans="1:27">
      <c r="D62" s="379"/>
      <c r="E62" s="379"/>
      <c r="F62" s="379"/>
      <c r="G62" s="379"/>
      <c r="V62" t="s">
        <v>238</v>
      </c>
      <c r="W62" s="379"/>
      <c r="X62" s="379"/>
      <c r="Y62" s="379"/>
      <c r="Z62" s="379"/>
      <c r="AA62" s="379"/>
    </row>
    <row r="63" spans="1:27">
      <c r="L63" s="80"/>
      <c r="V63" s="73" t="s">
        <v>238</v>
      </c>
      <c r="W63" s="381">
        <f>SUM(W58:W62)</f>
        <v>0</v>
      </c>
      <c r="X63" s="381">
        <f t="shared" ref="X63" si="13">SUM(X58:X62)</f>
        <v>0</v>
      </c>
      <c r="Y63" s="381">
        <f t="shared" ref="Y63" si="14">SUM(Y58:Y62)</f>
        <v>0</v>
      </c>
      <c r="Z63" s="381">
        <f t="shared" ref="Z63" si="15">SUM(Z58:Z62)</f>
        <v>0</v>
      </c>
      <c r="AA63" s="381">
        <f t="shared" ref="AA63" si="16">SUM(AA58:AA62)</f>
        <v>0</v>
      </c>
    </row>
    <row r="64" spans="1:27"/>
    <row r="65" spans="1:27"/>
    <row r="66" spans="1:27" ht="14">
      <c r="A66" s="53"/>
      <c r="B66" s="61" t="s">
        <v>865</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row>
    <row r="67" spans="1:27"/>
    <row r="68" spans="1:27">
      <c r="D68" s="379"/>
      <c r="E68" s="379"/>
      <c r="F68" s="379"/>
      <c r="G68" s="379"/>
      <c r="O68" s="85"/>
      <c r="V68" t="s">
        <v>238</v>
      </c>
      <c r="W68" s="379"/>
      <c r="X68" s="379"/>
      <c r="Y68" s="379"/>
      <c r="Z68" s="379"/>
      <c r="AA68" s="379"/>
    </row>
    <row r="69" spans="1:27">
      <c r="D69" s="379"/>
      <c r="E69" s="379"/>
      <c r="F69" s="379"/>
      <c r="G69" s="379"/>
      <c r="O69" s="85"/>
      <c r="V69" t="s">
        <v>238</v>
      </c>
      <c r="W69" s="379"/>
      <c r="X69" s="379"/>
      <c r="Y69" s="379"/>
      <c r="Z69" s="379"/>
      <c r="AA69" s="379"/>
    </row>
    <row r="70" spans="1:27">
      <c r="D70" s="379"/>
      <c r="E70" s="379"/>
      <c r="F70" s="379"/>
      <c r="G70" s="379"/>
      <c r="O70" s="85"/>
      <c r="V70" t="s">
        <v>238</v>
      </c>
      <c r="W70" s="379"/>
      <c r="X70" s="379"/>
      <c r="Y70" s="379"/>
      <c r="Z70" s="379"/>
      <c r="AA70" s="379"/>
    </row>
    <row r="71" spans="1:27">
      <c r="D71" s="379"/>
      <c r="E71" s="379"/>
      <c r="F71" s="379"/>
      <c r="G71" s="379"/>
      <c r="V71" t="s">
        <v>238</v>
      </c>
      <c r="W71" s="379"/>
      <c r="X71" s="379"/>
      <c r="Y71" s="379"/>
      <c r="Z71" s="379"/>
      <c r="AA71" s="379"/>
    </row>
    <row r="72" spans="1:27">
      <c r="D72" s="379"/>
      <c r="E72" s="379"/>
      <c r="F72" s="379"/>
      <c r="G72" s="379"/>
      <c r="V72" t="s">
        <v>238</v>
      </c>
      <c r="W72" s="379"/>
      <c r="X72" s="379"/>
      <c r="Y72" s="379"/>
      <c r="Z72" s="379"/>
      <c r="AA72" s="379"/>
    </row>
    <row r="73" spans="1:27">
      <c r="L73" s="80"/>
      <c r="V73" s="73" t="s">
        <v>238</v>
      </c>
      <c r="W73" s="381">
        <f>SUM(W68:W72)</f>
        <v>0</v>
      </c>
      <c r="X73" s="381">
        <f t="shared" ref="X73" si="17">SUM(X68:X72)</f>
        <v>0</v>
      </c>
      <c r="Y73" s="381">
        <f t="shared" ref="Y73" si="18">SUM(Y68:Y72)</f>
        <v>0</v>
      </c>
      <c r="Z73" s="381">
        <f t="shared" ref="Z73" si="19">SUM(Z68:Z72)</f>
        <v>0</v>
      </c>
      <c r="AA73" s="381">
        <f t="shared" ref="AA73" si="20">SUM(AA68:AA72)</f>
        <v>0</v>
      </c>
    </row>
    <row r="74" spans="1:27"/>
    <row r="75" spans="1:27" ht="14">
      <c r="A75" s="53"/>
      <c r="B75" s="61" t="s">
        <v>866</v>
      </c>
      <c r="C75" s="62"/>
      <c r="D75" s="62"/>
      <c r="E75" s="62"/>
      <c r="F75" s="62"/>
      <c r="G75" s="62"/>
      <c r="H75" s="62"/>
      <c r="I75" s="62"/>
      <c r="J75" s="62"/>
      <c r="K75" s="62"/>
      <c r="L75" s="62"/>
      <c r="M75" s="62"/>
      <c r="N75" s="62"/>
      <c r="O75" s="62"/>
      <c r="P75" s="62"/>
      <c r="Q75" s="62"/>
      <c r="R75" s="62"/>
      <c r="S75" s="62"/>
      <c r="T75" s="62"/>
      <c r="U75" s="62"/>
      <c r="V75" s="62"/>
      <c r="W75" s="62"/>
      <c r="X75" s="62"/>
      <c r="Y75" s="62"/>
      <c r="Z75" s="62"/>
      <c r="AA75" s="62"/>
    </row>
    <row r="76" spans="1:27"/>
    <row r="77" spans="1:27">
      <c r="D77" s="379"/>
      <c r="E77" s="379"/>
      <c r="F77" s="379"/>
      <c r="G77" s="379"/>
      <c r="O77" s="85"/>
      <c r="V77" t="s">
        <v>238</v>
      </c>
      <c r="W77" s="379"/>
      <c r="X77" s="379"/>
      <c r="Y77" s="379"/>
      <c r="Z77" s="379"/>
      <c r="AA77" s="379"/>
    </row>
    <row r="78" spans="1:27">
      <c r="D78" s="379"/>
      <c r="E78" s="379"/>
      <c r="F78" s="379"/>
      <c r="G78" s="379"/>
      <c r="O78" s="85"/>
      <c r="V78" t="s">
        <v>238</v>
      </c>
      <c r="W78" s="379"/>
      <c r="X78" s="379"/>
      <c r="Y78" s="379"/>
      <c r="Z78" s="379"/>
      <c r="AA78" s="379"/>
    </row>
    <row r="79" spans="1:27">
      <c r="D79" s="379"/>
      <c r="E79" s="379"/>
      <c r="F79" s="379"/>
      <c r="G79" s="379"/>
      <c r="O79" s="85"/>
      <c r="V79" t="s">
        <v>238</v>
      </c>
      <c r="W79" s="379"/>
      <c r="X79" s="379"/>
      <c r="Y79" s="379"/>
      <c r="Z79" s="379"/>
      <c r="AA79" s="379"/>
    </row>
    <row r="80" spans="1:27">
      <c r="D80" s="379"/>
      <c r="E80" s="379"/>
      <c r="F80" s="379"/>
      <c r="G80" s="379"/>
      <c r="V80" t="s">
        <v>238</v>
      </c>
      <c r="W80" s="379"/>
      <c r="X80" s="379"/>
      <c r="Y80" s="379"/>
      <c r="Z80" s="379"/>
      <c r="AA80" s="379"/>
    </row>
    <row r="81" spans="4:27">
      <c r="D81" s="379"/>
      <c r="E81" s="379"/>
      <c r="F81" s="379"/>
      <c r="G81" s="379"/>
      <c r="V81" t="s">
        <v>238</v>
      </c>
      <c r="W81" s="379"/>
      <c r="X81" s="379"/>
      <c r="Y81" s="379"/>
      <c r="Z81" s="379"/>
      <c r="AA81" s="379"/>
    </row>
    <row r="82" spans="4:27">
      <c r="L82" s="80"/>
      <c r="V82" s="73" t="s">
        <v>238</v>
      </c>
      <c r="W82" s="381">
        <f>SUM(W77:W81)</f>
        <v>0</v>
      </c>
      <c r="X82" s="381">
        <f t="shared" ref="X82" si="21">SUM(X77:X81)</f>
        <v>0</v>
      </c>
      <c r="Y82" s="381">
        <f t="shared" ref="Y82" si="22">SUM(Y77:Y81)</f>
        <v>0</v>
      </c>
      <c r="Z82" s="381">
        <f t="shared" ref="Z82" si="23">SUM(Z77:Z81)</f>
        <v>0</v>
      </c>
      <c r="AA82" s="381">
        <f t="shared" ref="AA82" si="24">SUM(AA77:AA81)</f>
        <v>0</v>
      </c>
    </row>
    <row r="83" spans="4:27">
      <c r="L83" s="80"/>
      <c r="V83" s="73"/>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tabColor rgb="FF00B050"/>
    <pageSetUpPr autoPageBreaks="0"/>
  </sheetPr>
  <dimension ref="A1:AJ57"/>
  <sheetViews>
    <sheetView zoomScaleNormal="100" workbookViewId="0"/>
  </sheetViews>
  <sheetFormatPr defaultColWidth="0" defaultRowHeight="0" customHeight="1" zeroHeight="1"/>
  <cols>
    <col min="1" max="1" width="1.765625" customWidth="1"/>
    <col min="2" max="3" width="9.23046875" customWidth="1"/>
    <col min="4" max="4" width="56.15234375" bestFit="1" customWidth="1"/>
    <col min="5" max="17" width="1.765625" customWidth="1"/>
    <col min="18" max="18" width="4.3828125" bestFit="1" customWidth="1"/>
    <col min="19" max="24" width="9.23046875" customWidth="1"/>
    <col min="25" max="36" width="0" hidden="1" customWidth="1"/>
    <col min="37" max="16384" width="9.23046875" hidden="1"/>
  </cols>
  <sheetData>
    <row r="1" spans="1:24" s="2" customFormat="1" ht="25">
      <c r="A1" s="26" t="str">
        <f>Cover!$A$2</f>
        <v>ESO Regulatory Reporting Pack</v>
      </c>
      <c r="B1" s="3"/>
      <c r="D1" s="4"/>
      <c r="E1" s="4"/>
      <c r="F1" s="4"/>
      <c r="G1" s="4"/>
      <c r="H1" s="4"/>
      <c r="I1" s="4"/>
      <c r="J1" s="4"/>
      <c r="K1" s="4"/>
      <c r="L1" s="4"/>
      <c r="M1" s="4"/>
      <c r="N1" s="4"/>
      <c r="O1" s="4"/>
      <c r="P1" s="4"/>
      <c r="Q1" s="4"/>
      <c r="R1" s="4"/>
      <c r="V1" s="3"/>
    </row>
    <row r="2" spans="1:24" ht="25">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5">
      <c r="A3" s="3" t="str">
        <f>Cover!A4</f>
        <v>2022/23</v>
      </c>
      <c r="B3" s="3"/>
      <c r="C3" s="4"/>
      <c r="D3" s="2"/>
      <c r="E3" s="2"/>
      <c r="F3" s="2"/>
      <c r="G3" s="2"/>
      <c r="H3" s="2"/>
      <c r="I3" s="2"/>
      <c r="J3" s="2"/>
      <c r="K3" s="2"/>
      <c r="L3" s="2"/>
      <c r="M3" s="2"/>
      <c r="N3" s="2"/>
      <c r="O3" s="2"/>
      <c r="P3" s="2"/>
      <c r="Q3" s="2"/>
      <c r="R3" s="2"/>
      <c r="S3" s="2"/>
      <c r="T3" s="2"/>
      <c r="U3" s="2"/>
      <c r="V3" s="2"/>
      <c r="W3" s="2"/>
      <c r="X3" s="2"/>
    </row>
    <row r="4" spans="1:24" ht="25.5" thickBot="1">
      <c r="A4" s="27" t="s">
        <v>67</v>
      </c>
      <c r="B4" s="27"/>
      <c r="C4" s="27"/>
      <c r="D4" s="7"/>
      <c r="E4" s="7"/>
      <c r="F4" s="7"/>
      <c r="G4" s="7"/>
      <c r="H4" s="7"/>
      <c r="I4" s="7"/>
      <c r="J4" s="7"/>
      <c r="K4" s="7"/>
      <c r="L4" s="7"/>
      <c r="M4" s="7"/>
      <c r="N4" s="7"/>
      <c r="O4" s="7"/>
      <c r="P4" s="7"/>
      <c r="Q4" s="7"/>
      <c r="R4" s="7"/>
      <c r="S4" s="7"/>
      <c r="T4" s="7"/>
      <c r="U4" s="7"/>
      <c r="V4" s="7"/>
      <c r="W4" s="7"/>
      <c r="X4" s="7"/>
    </row>
    <row r="5" spans="1:24" ht="13.5"/>
    <row r="6" spans="1:24" ht="13.5">
      <c r="D6" s="87" t="s">
        <v>867</v>
      </c>
    </row>
    <row r="7" spans="1:24" ht="13.5">
      <c r="S7" s="476" t="s">
        <v>254</v>
      </c>
      <c r="T7" s="477"/>
      <c r="U7" s="477"/>
      <c r="V7" s="477"/>
      <c r="W7" s="478"/>
    </row>
    <row r="8" spans="1:24" ht="13.5">
      <c r="A8" s="73"/>
      <c r="B8" s="73"/>
      <c r="C8" s="73"/>
      <c r="D8" s="73" t="s">
        <v>645</v>
      </c>
      <c r="E8" s="83" t="s">
        <v>679</v>
      </c>
      <c r="F8" s="83" t="s">
        <v>680</v>
      </c>
      <c r="G8" s="83" t="s">
        <v>681</v>
      </c>
      <c r="H8" s="83" t="s">
        <v>682</v>
      </c>
      <c r="I8" s="83" t="s">
        <v>683</v>
      </c>
      <c r="J8" s="83" t="s">
        <v>684</v>
      </c>
      <c r="K8" s="83" t="s">
        <v>685</v>
      </c>
      <c r="L8" s="83" t="s">
        <v>686</v>
      </c>
      <c r="M8" s="83" t="s">
        <v>687</v>
      </c>
      <c r="N8" s="83" t="s">
        <v>688</v>
      </c>
      <c r="O8" s="83" t="s">
        <v>689</v>
      </c>
      <c r="P8" s="83" t="s">
        <v>690</v>
      </c>
      <c r="Q8" s="83" t="s">
        <v>691</v>
      </c>
      <c r="R8" s="73" t="s">
        <v>230</v>
      </c>
      <c r="S8" s="242" t="s">
        <v>182</v>
      </c>
      <c r="T8" s="242" t="s">
        <v>7</v>
      </c>
      <c r="U8" s="242" t="s">
        <v>185</v>
      </c>
      <c r="V8" s="242" t="s">
        <v>186</v>
      </c>
      <c r="W8" s="242" t="s">
        <v>187</v>
      </c>
    </row>
    <row r="9" spans="1:24" ht="13.5">
      <c r="E9" s="73"/>
      <c r="F9" s="73"/>
      <c r="G9" s="73"/>
      <c r="H9" s="73"/>
      <c r="I9" s="73"/>
      <c r="J9" s="73"/>
      <c r="K9" s="73"/>
    </row>
    <row r="10" spans="1:24" ht="13.5">
      <c r="A10" s="62"/>
      <c r="B10" s="84"/>
      <c r="C10" s="84"/>
      <c r="D10" s="62"/>
      <c r="E10" s="62"/>
      <c r="F10" s="62"/>
      <c r="G10" s="62"/>
      <c r="H10" s="62"/>
      <c r="I10" s="62"/>
      <c r="J10" s="62"/>
      <c r="K10" s="62"/>
      <c r="L10" s="62"/>
      <c r="M10" s="62"/>
      <c r="N10" s="62"/>
      <c r="O10" s="62"/>
      <c r="P10" s="62"/>
      <c r="Q10" s="62"/>
      <c r="R10" s="62"/>
      <c r="S10" s="62"/>
      <c r="T10" s="62"/>
      <c r="U10" s="62"/>
      <c r="V10" s="62"/>
      <c r="W10" s="62"/>
    </row>
    <row r="11" spans="1:24" ht="13.5"/>
    <row r="12" spans="1:24" ht="14">
      <c r="A12" s="53"/>
      <c r="B12" s="61" t="s">
        <v>868</v>
      </c>
      <c r="C12" s="61"/>
      <c r="D12" s="62"/>
      <c r="E12" s="62"/>
      <c r="F12" s="62"/>
      <c r="G12" s="62"/>
      <c r="H12" s="62"/>
      <c r="I12" s="62"/>
      <c r="J12" s="62"/>
      <c r="K12" s="62"/>
      <c r="L12" s="62"/>
      <c r="M12" s="62"/>
      <c r="N12" s="62"/>
      <c r="O12" s="62"/>
      <c r="P12" s="62"/>
      <c r="Q12" s="62"/>
      <c r="R12" s="62"/>
      <c r="S12" s="62"/>
      <c r="T12" s="62"/>
      <c r="U12" s="62"/>
      <c r="V12" s="62"/>
      <c r="W12" s="62"/>
    </row>
    <row r="13" spans="1:24" ht="13.5"/>
    <row r="14" spans="1:24" ht="13.5">
      <c r="D14" t="s">
        <v>869</v>
      </c>
      <c r="R14" t="s">
        <v>870</v>
      </c>
      <c r="S14" s="379"/>
      <c r="T14" s="379"/>
      <c r="U14" s="379"/>
      <c r="V14" s="379"/>
      <c r="W14" s="379"/>
    </row>
    <row r="15" spans="1:24" ht="13.5">
      <c r="D15" t="s">
        <v>871</v>
      </c>
      <c r="K15" s="85"/>
      <c r="R15" t="s">
        <v>870</v>
      </c>
      <c r="S15" s="379"/>
      <c r="T15" s="379"/>
      <c r="U15" s="379"/>
      <c r="V15" s="379"/>
      <c r="W15" s="379"/>
    </row>
    <row r="16" spans="1:24" ht="13.5">
      <c r="D16" t="s">
        <v>872</v>
      </c>
      <c r="K16" s="85"/>
      <c r="R16" t="s">
        <v>870</v>
      </c>
      <c r="S16" s="392">
        <f>S14-S15</f>
        <v>0</v>
      </c>
      <c r="T16" s="392">
        <f t="shared" ref="T16:W16" si="0">T14-T15</f>
        <v>0</v>
      </c>
      <c r="U16" s="392">
        <f t="shared" si="0"/>
        <v>0</v>
      </c>
      <c r="V16" s="392">
        <f t="shared" si="0"/>
        <v>0</v>
      </c>
      <c r="W16" s="392">
        <f t="shared" si="0"/>
        <v>0</v>
      </c>
    </row>
    <row r="17" spans="1:23" ht="13.5">
      <c r="D17" t="s">
        <v>873</v>
      </c>
      <c r="K17" s="85"/>
      <c r="R17" t="s">
        <v>870</v>
      </c>
      <c r="S17" s="379"/>
      <c r="T17" s="379"/>
      <c r="U17" s="379"/>
      <c r="V17" s="379"/>
      <c r="W17" s="379"/>
    </row>
    <row r="18" spans="1:23" ht="13.5">
      <c r="D18" t="s">
        <v>874</v>
      </c>
      <c r="R18" t="s">
        <v>870</v>
      </c>
      <c r="S18" s="379"/>
      <c r="T18" s="379"/>
      <c r="U18" s="379"/>
      <c r="V18" s="379"/>
      <c r="W18" s="379"/>
    </row>
    <row r="19" spans="1:23" ht="13.5">
      <c r="D19" t="s">
        <v>875</v>
      </c>
      <c r="R19" t="s">
        <v>870</v>
      </c>
      <c r="S19" s="379"/>
      <c r="T19" s="379"/>
      <c r="U19" s="379"/>
      <c r="V19" s="379"/>
      <c r="W19" s="379"/>
    </row>
    <row r="20" spans="1:23" ht="13.5">
      <c r="D20" t="s">
        <v>876</v>
      </c>
      <c r="H20" s="80"/>
      <c r="R20" t="s">
        <v>870</v>
      </c>
      <c r="S20" s="379"/>
      <c r="T20" s="379"/>
      <c r="U20" s="379"/>
      <c r="V20" s="379"/>
      <c r="W20" s="379"/>
    </row>
    <row r="21" spans="1:23" ht="13.5">
      <c r="D21" t="s">
        <v>877</v>
      </c>
      <c r="R21" t="s">
        <v>870</v>
      </c>
      <c r="S21" s="379"/>
      <c r="T21" s="379"/>
      <c r="U21" s="379"/>
      <c r="V21" s="379"/>
      <c r="W21" s="379"/>
    </row>
    <row r="22" spans="1:23" ht="13.5">
      <c r="D22" t="s">
        <v>878</v>
      </c>
      <c r="R22" t="s">
        <v>870</v>
      </c>
      <c r="S22" s="379"/>
      <c r="T22" s="379"/>
      <c r="U22" s="379"/>
      <c r="V22" s="379"/>
      <c r="W22" s="379"/>
    </row>
    <row r="23" spans="1:23" ht="13.5">
      <c r="D23" t="s">
        <v>879</v>
      </c>
      <c r="R23" t="s">
        <v>870</v>
      </c>
      <c r="S23" s="379"/>
      <c r="T23" s="379"/>
      <c r="U23" s="379"/>
      <c r="V23" s="379"/>
      <c r="W23" s="379"/>
    </row>
    <row r="24" spans="1:23" ht="13.5">
      <c r="D24" t="s">
        <v>880</v>
      </c>
      <c r="R24" t="s">
        <v>870</v>
      </c>
      <c r="S24" s="379"/>
      <c r="T24" s="379"/>
      <c r="U24" s="379"/>
      <c r="V24" s="379"/>
      <c r="W24" s="379"/>
    </row>
    <row r="25" spans="1:23" ht="13.5"/>
    <row r="26" spans="1:23" ht="14">
      <c r="A26" s="53"/>
      <c r="B26" s="61" t="s">
        <v>881</v>
      </c>
      <c r="C26" s="61"/>
      <c r="D26" s="62"/>
      <c r="E26" s="62"/>
      <c r="F26" s="62"/>
      <c r="G26" s="62"/>
      <c r="H26" s="62"/>
      <c r="I26" s="62"/>
      <c r="J26" s="62"/>
      <c r="K26" s="62"/>
      <c r="L26" s="62"/>
      <c r="M26" s="62"/>
      <c r="N26" s="62"/>
      <c r="O26" s="62"/>
      <c r="P26" s="62"/>
      <c r="Q26" s="62"/>
      <c r="R26" s="62"/>
      <c r="S26" s="62"/>
      <c r="T26" s="62"/>
      <c r="U26" s="62"/>
      <c r="V26" s="62"/>
      <c r="W26" s="62"/>
    </row>
    <row r="27" spans="1:23" ht="13.5"/>
    <row r="28" spans="1:23" ht="13.5">
      <c r="D28" t="s">
        <v>882</v>
      </c>
      <c r="K28" s="85"/>
      <c r="R28" t="s">
        <v>870</v>
      </c>
      <c r="S28" s="379"/>
      <c r="T28" s="379"/>
      <c r="U28" s="379"/>
      <c r="V28" s="379"/>
      <c r="W28" s="379"/>
    </row>
    <row r="29" spans="1:23" ht="13.5">
      <c r="D29" t="s">
        <v>883</v>
      </c>
      <c r="K29" s="85"/>
      <c r="R29" t="s">
        <v>870</v>
      </c>
      <c r="S29" s="379"/>
      <c r="T29" s="379"/>
      <c r="U29" s="379"/>
      <c r="V29" s="379"/>
      <c r="W29" s="379"/>
    </row>
    <row r="30" spans="1:23" ht="13.5">
      <c r="D30" t="s">
        <v>884</v>
      </c>
      <c r="K30" s="85"/>
      <c r="R30" t="s">
        <v>870</v>
      </c>
      <c r="S30" s="379"/>
      <c r="T30" s="379"/>
      <c r="U30" s="379"/>
      <c r="V30" s="379"/>
      <c r="W30" s="379"/>
    </row>
    <row r="31" spans="1:23" ht="13.5">
      <c r="D31" t="s">
        <v>885</v>
      </c>
      <c r="R31" t="s">
        <v>870</v>
      </c>
      <c r="S31" s="379"/>
      <c r="T31" s="379"/>
      <c r="U31" s="379"/>
      <c r="V31" s="379"/>
      <c r="W31" s="379"/>
    </row>
    <row r="32" spans="1:23" ht="13.5">
      <c r="D32" t="s">
        <v>886</v>
      </c>
      <c r="R32" t="s">
        <v>870</v>
      </c>
      <c r="S32" s="379"/>
      <c r="T32" s="379"/>
      <c r="U32" s="379"/>
      <c r="V32" s="379"/>
      <c r="W32" s="379"/>
    </row>
    <row r="33" spans="1:23" ht="13.5">
      <c r="D33" t="s">
        <v>887</v>
      </c>
      <c r="H33" s="80"/>
      <c r="R33" t="s">
        <v>870</v>
      </c>
      <c r="S33" s="379"/>
      <c r="T33" s="379"/>
      <c r="U33" s="379"/>
      <c r="V33" s="379"/>
      <c r="W33" s="379"/>
    </row>
    <row r="34" spans="1:23" ht="13.5"/>
    <row r="35" spans="1:23" ht="14">
      <c r="A35" s="53"/>
      <c r="B35" s="61" t="s">
        <v>888</v>
      </c>
      <c r="C35" s="61"/>
      <c r="D35" s="62"/>
      <c r="E35" s="62"/>
      <c r="F35" s="62"/>
      <c r="G35" s="62"/>
      <c r="H35" s="62"/>
      <c r="I35" s="62"/>
      <c r="J35" s="62"/>
      <c r="K35" s="62"/>
      <c r="L35" s="62"/>
      <c r="M35" s="62"/>
      <c r="N35" s="62"/>
      <c r="O35" s="62"/>
      <c r="P35" s="62"/>
      <c r="Q35" s="62"/>
      <c r="R35" s="62"/>
      <c r="S35" s="62"/>
      <c r="T35" s="62"/>
      <c r="U35" s="62"/>
      <c r="V35" s="62"/>
      <c r="W35" s="62"/>
    </row>
    <row r="36" spans="1:23" ht="13.5"/>
    <row r="37" spans="1:23" ht="13.5">
      <c r="D37" t="s">
        <v>889</v>
      </c>
      <c r="K37" s="85"/>
      <c r="R37" t="s">
        <v>870</v>
      </c>
      <c r="S37" s="379"/>
      <c r="T37" s="379"/>
      <c r="U37" s="379"/>
      <c r="V37" s="379"/>
      <c r="W37" s="379"/>
    </row>
    <row r="38" spans="1:23" ht="13.5">
      <c r="D38" t="s">
        <v>890</v>
      </c>
      <c r="K38" s="85"/>
      <c r="R38" t="s">
        <v>870</v>
      </c>
      <c r="S38" s="379"/>
      <c r="T38" s="379"/>
      <c r="U38" s="379"/>
      <c r="V38" s="379"/>
      <c r="W38" s="379"/>
    </row>
    <row r="39" spans="1:23" ht="13.5">
      <c r="D39" t="s">
        <v>891</v>
      </c>
      <c r="K39" s="85"/>
      <c r="R39" t="s">
        <v>870</v>
      </c>
      <c r="S39" s="379"/>
      <c r="T39" s="379"/>
      <c r="U39" s="379"/>
      <c r="V39" s="379"/>
      <c r="W39" s="379"/>
    </row>
    <row r="40" spans="1:23" ht="13.5">
      <c r="D40" t="s">
        <v>892</v>
      </c>
      <c r="R40" t="s">
        <v>870</v>
      </c>
      <c r="S40" s="379"/>
      <c r="T40" s="379"/>
      <c r="U40" s="379"/>
      <c r="V40" s="379"/>
      <c r="W40" s="379"/>
    </row>
    <row r="41" spans="1:23" ht="13.5">
      <c r="D41" t="s">
        <v>893</v>
      </c>
      <c r="R41" t="s">
        <v>870</v>
      </c>
      <c r="S41" s="379"/>
      <c r="T41" s="379"/>
      <c r="U41" s="379"/>
      <c r="V41" s="379"/>
      <c r="W41" s="379"/>
    </row>
    <row r="42" spans="1:23" ht="13.5">
      <c r="D42" t="s">
        <v>894</v>
      </c>
      <c r="H42" s="80"/>
      <c r="R42" t="s">
        <v>895</v>
      </c>
      <c r="S42" s="379"/>
      <c r="T42" s="379"/>
      <c r="U42" s="379"/>
      <c r="V42" s="379"/>
      <c r="W42" s="379"/>
    </row>
    <row r="43" spans="1:23" ht="13.5"/>
    <row r="44" spans="1:23" ht="14">
      <c r="A44" s="53"/>
      <c r="B44" s="61" t="s">
        <v>896</v>
      </c>
      <c r="C44" s="61"/>
      <c r="D44" s="62"/>
      <c r="E44" s="62"/>
      <c r="F44" s="62"/>
      <c r="G44" s="62"/>
      <c r="H44" s="62"/>
      <c r="I44" s="62"/>
      <c r="J44" s="62"/>
      <c r="K44" s="62"/>
      <c r="L44" s="62"/>
      <c r="M44" s="62"/>
      <c r="N44" s="62"/>
      <c r="O44" s="62"/>
      <c r="P44" s="62"/>
      <c r="Q44" s="62"/>
      <c r="R44" s="62"/>
      <c r="S44" s="62"/>
      <c r="T44" s="62"/>
      <c r="U44" s="62"/>
      <c r="V44" s="62"/>
      <c r="W44" s="62"/>
    </row>
    <row r="45" spans="1:23" ht="13.5"/>
    <row r="46" spans="1:23" ht="13.5">
      <c r="D46" t="s">
        <v>897</v>
      </c>
      <c r="K46" s="85"/>
      <c r="R46" t="s">
        <v>895</v>
      </c>
      <c r="S46" s="379"/>
      <c r="T46" s="379"/>
      <c r="U46" s="379"/>
      <c r="V46" s="379"/>
      <c r="W46" s="379"/>
    </row>
    <row r="47" spans="1:23" ht="13.5">
      <c r="D47" t="s">
        <v>898</v>
      </c>
      <c r="K47" s="85"/>
      <c r="R47" t="s">
        <v>895</v>
      </c>
      <c r="S47" s="379"/>
      <c r="T47" s="379"/>
      <c r="U47" s="379"/>
      <c r="V47" s="379"/>
      <c r="W47" s="379"/>
    </row>
    <row r="48" spans="1:23" ht="13.5">
      <c r="D48" t="s">
        <v>899</v>
      </c>
      <c r="K48" s="85"/>
      <c r="R48" t="s">
        <v>895</v>
      </c>
      <c r="S48" s="379"/>
      <c r="T48" s="379"/>
      <c r="U48" s="379"/>
      <c r="V48" s="379"/>
      <c r="W48" s="379"/>
    </row>
    <row r="49" spans="1:23" ht="13.5"/>
    <row r="50" spans="1:23" ht="14">
      <c r="A50" s="53"/>
      <c r="B50" s="61" t="s">
        <v>900</v>
      </c>
      <c r="C50" s="61"/>
      <c r="D50" s="62"/>
      <c r="E50" s="62"/>
      <c r="F50" s="62"/>
      <c r="G50" s="62"/>
      <c r="H50" s="62"/>
      <c r="I50" s="62"/>
      <c r="J50" s="62"/>
      <c r="K50" s="62"/>
      <c r="L50" s="62"/>
      <c r="M50" s="62"/>
      <c r="N50" s="62"/>
      <c r="O50" s="62"/>
      <c r="P50" s="62"/>
      <c r="Q50" s="62"/>
      <c r="R50" s="62"/>
      <c r="S50" s="62"/>
      <c r="T50" s="62"/>
      <c r="U50" s="62"/>
      <c r="V50" s="62"/>
      <c r="W50" s="62"/>
    </row>
    <row r="51" spans="1:23" ht="13.5"/>
    <row r="52" spans="1:23" ht="13.5">
      <c r="D52" t="s">
        <v>901</v>
      </c>
      <c r="K52" s="85"/>
      <c r="R52" t="s">
        <v>870</v>
      </c>
      <c r="S52" s="379"/>
      <c r="T52" s="379"/>
      <c r="U52" s="379"/>
      <c r="V52" s="379"/>
      <c r="W52" s="379"/>
    </row>
    <row r="53" spans="1:23" ht="13.5">
      <c r="D53" t="s">
        <v>902</v>
      </c>
      <c r="K53" s="85"/>
      <c r="R53" t="s">
        <v>813</v>
      </c>
      <c r="S53" s="379"/>
      <c r="T53" s="379"/>
      <c r="U53" s="379"/>
      <c r="V53" s="379"/>
      <c r="W53" s="379"/>
    </row>
    <row r="54" spans="1:23" ht="13.5">
      <c r="D54" t="s">
        <v>903</v>
      </c>
      <c r="K54" s="85"/>
      <c r="R54" t="s">
        <v>870</v>
      </c>
      <c r="S54" s="379"/>
      <c r="T54" s="379"/>
      <c r="U54" s="379"/>
      <c r="V54" s="379"/>
      <c r="W54" s="379"/>
    </row>
    <row r="55" spans="1:23" ht="13.5">
      <c r="D55" t="s">
        <v>904</v>
      </c>
      <c r="R55" t="s">
        <v>813</v>
      </c>
      <c r="S55" s="379"/>
      <c r="T55" s="379"/>
      <c r="U55" s="379"/>
      <c r="V55" s="379"/>
      <c r="W55" s="379"/>
    </row>
    <row r="56" spans="1:23" ht="13.5"/>
    <row r="57" spans="1:23" ht="13.5"/>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tabColor theme="5"/>
    <pageSetUpPr autoPageBreaks="0"/>
  </sheetPr>
  <dimension ref="A1:AD44"/>
  <sheetViews>
    <sheetView topLeftCell="E27" workbookViewId="0">
      <selection activeCell="G34" sqref="G34:G38"/>
    </sheetView>
  </sheetViews>
  <sheetFormatPr defaultColWidth="0" defaultRowHeight="13.5" zeroHeight="1"/>
  <cols>
    <col min="1" max="1" width="9.23046875" customWidth="1"/>
    <col min="2" max="2" width="34.15234375" bestFit="1" customWidth="1"/>
    <col min="3" max="3" width="33.61328125" bestFit="1" customWidth="1"/>
    <col min="4" max="5" width="24.765625" customWidth="1"/>
    <col min="6" max="7" width="25.765625" customWidth="1"/>
    <col min="8" max="30" width="0" hidden="1" customWidth="1"/>
    <col min="31" max="16384" width="9.23046875" hidden="1"/>
  </cols>
  <sheetData>
    <row r="1" spans="1:7" ht="25">
      <c r="A1" s="1" t="str">
        <f>Cover!$A$2</f>
        <v>ESO Regulatory Reporting Pack</v>
      </c>
      <c r="B1" s="22"/>
      <c r="C1" s="22"/>
      <c r="D1" s="22"/>
      <c r="E1" s="22"/>
      <c r="F1" s="22"/>
      <c r="G1" s="22"/>
    </row>
    <row r="2" spans="1:7" ht="25">
      <c r="A2" s="4" t="str">
        <f>Cover!$A$3</f>
        <v>National Grid Electricity System Operator</v>
      </c>
      <c r="B2" s="22"/>
      <c r="C2" s="22"/>
      <c r="D2" s="22"/>
      <c r="E2" s="22"/>
      <c r="F2" s="22"/>
      <c r="G2" s="22"/>
    </row>
    <row r="3" spans="1:7" ht="25">
      <c r="A3" s="3" t="str">
        <f>Cover!$A$4</f>
        <v>2022/23</v>
      </c>
      <c r="B3" s="3"/>
      <c r="C3" s="3"/>
      <c r="D3" s="3"/>
      <c r="E3" s="3"/>
      <c r="F3" s="3"/>
      <c r="G3" s="3"/>
    </row>
    <row r="4" spans="1:7" ht="25.5" thickBot="1">
      <c r="A4" s="23" t="s">
        <v>30</v>
      </c>
      <c r="B4" s="24"/>
      <c r="C4" s="24"/>
      <c r="D4" s="24"/>
      <c r="E4" s="24"/>
      <c r="F4" s="24"/>
      <c r="G4" s="24"/>
    </row>
    <row r="5" spans="1:7"/>
    <row r="6" spans="1:7">
      <c r="B6" s="274" t="s">
        <v>156</v>
      </c>
      <c r="C6" s="275" t="s">
        <v>3</v>
      </c>
    </row>
    <row r="7" spans="1:7">
      <c r="B7" s="274" t="s">
        <v>157</v>
      </c>
      <c r="C7" s="276" t="s">
        <v>5</v>
      </c>
    </row>
    <row r="8" spans="1:7">
      <c r="B8" s="274" t="s">
        <v>158</v>
      </c>
      <c r="C8" s="277"/>
    </row>
    <row r="9" spans="1:7">
      <c r="B9" s="274" t="s">
        <v>159</v>
      </c>
      <c r="C9" s="278">
        <f>Cover!E20</f>
        <v>1.3</v>
      </c>
    </row>
    <row r="10" spans="1:7">
      <c r="B10" s="274" t="s">
        <v>160</v>
      </c>
      <c r="C10" s="279">
        <f>Cover!E22</f>
        <v>45078</v>
      </c>
    </row>
    <row r="11" spans="1:7"/>
    <row r="12" spans="1:7">
      <c r="B12" s="274" t="s">
        <v>161</v>
      </c>
      <c r="C12" s="280" t="str">
        <f>$C$8-6&amp;"/"&amp;RIGHT($C$8-5,2)</f>
        <v>-6/-5</v>
      </c>
    </row>
    <row r="13" spans="1:7">
      <c r="B13" s="274" t="s">
        <v>162</v>
      </c>
      <c r="C13" s="280" t="str">
        <f>$C$8-5&amp;"/"&amp;RIGHT($C$8-4,2)</f>
        <v>-5/-4</v>
      </c>
    </row>
    <row r="14" spans="1:7">
      <c r="B14" s="274" t="s">
        <v>163</v>
      </c>
      <c r="C14" s="280" t="str">
        <f>$C$8-4&amp;"/"&amp;RIGHT($C$8-3,2)</f>
        <v>-4/-3</v>
      </c>
    </row>
    <row r="15" spans="1:7">
      <c r="B15" s="274" t="s">
        <v>164</v>
      </c>
      <c r="C15" s="280" t="str">
        <f>$C$8-3&amp;"/"&amp;RIGHT($C$8-2,2)</f>
        <v>-3/-2</v>
      </c>
    </row>
    <row r="16" spans="1:7">
      <c r="B16" s="274" t="s">
        <v>165</v>
      </c>
      <c r="C16" s="280" t="str">
        <f>$C$8-2&amp;"/"&amp;RIGHT($C$8-1,2)</f>
        <v>-2/-1</v>
      </c>
    </row>
    <row r="17" spans="2:7">
      <c r="B17" s="281" t="s">
        <v>6</v>
      </c>
      <c r="C17" s="280" t="str">
        <f>$C$8-1&amp;"/"&amp;RIGHT($C$8,2)</f>
        <v>-1/</v>
      </c>
    </row>
    <row r="18" spans="2:7">
      <c r="B18" s="274" t="s">
        <v>166</v>
      </c>
      <c r="C18" s="280" t="str">
        <f>$C$8&amp;"/"&amp;RIGHT($C$8+1,2)</f>
        <v>/1</v>
      </c>
    </row>
    <row r="19" spans="2:7">
      <c r="B19" s="274" t="s">
        <v>167</v>
      </c>
      <c r="C19" s="280" t="str">
        <f>$C$8+1&amp;"/"&amp;RIGHT($C$8+2,2)</f>
        <v>1/2</v>
      </c>
    </row>
    <row r="20" spans="2:7">
      <c r="B20" s="274" t="s">
        <v>168</v>
      </c>
      <c r="C20" s="280" t="str">
        <f>$C$8+2&amp;"/"&amp;RIGHT($C$8+3,2)</f>
        <v>2/3</v>
      </c>
    </row>
    <row r="21" spans="2:7">
      <c r="B21" s="274" t="s">
        <v>169</v>
      </c>
      <c r="C21" s="280" t="str">
        <f>$C$8+3&amp;"/"&amp;RIGHT($C$8+4,2)</f>
        <v>3/4</v>
      </c>
    </row>
    <row r="22" spans="2:7">
      <c r="B22" s="274" t="s">
        <v>170</v>
      </c>
      <c r="C22" s="280" t="str">
        <f>$C$8+4&amp;"/"&amp;RIGHT($C$8+5,2)</f>
        <v>4/5</v>
      </c>
    </row>
    <row r="23" spans="2:7">
      <c r="B23" s="76"/>
      <c r="C23" s="76"/>
    </row>
    <row r="24" spans="2:7">
      <c r="B24" s="76"/>
      <c r="C24" s="76"/>
    </row>
    <row r="25" spans="2:7">
      <c r="B25" s="76" t="s">
        <v>171</v>
      </c>
      <c r="C25" s="282">
        <v>0.1</v>
      </c>
    </row>
    <row r="26" spans="2:7"/>
    <row r="27" spans="2:7"/>
    <row r="28" spans="2:7" ht="54">
      <c r="B28" s="283" t="s">
        <v>172</v>
      </c>
      <c r="C28" s="284" t="s">
        <v>173</v>
      </c>
      <c r="D28" s="285" t="s">
        <v>174</v>
      </c>
      <c r="E28" s="284" t="s">
        <v>175</v>
      </c>
      <c r="F28" s="284" t="s">
        <v>176</v>
      </c>
    </row>
    <row r="29" spans="2:7">
      <c r="B29" s="286"/>
      <c r="C29" s="287" t="s">
        <v>177</v>
      </c>
      <c r="D29" s="288">
        <f>+'[23]Annual Inflation'!$AK$29</f>
        <v>264.99166666666673</v>
      </c>
      <c r="E29" s="289"/>
      <c r="F29" s="289"/>
      <c r="G29" s="97"/>
    </row>
    <row r="30" spans="2:7">
      <c r="B30" s="286"/>
      <c r="C30" s="287" t="s">
        <v>178</v>
      </c>
      <c r="D30" s="288">
        <f>+'[23]Annual Inflation'!$AL$29</f>
        <v>274.90833333333336</v>
      </c>
      <c r="E30" s="289"/>
      <c r="F30" s="289"/>
      <c r="G30" s="97"/>
    </row>
    <row r="31" spans="2:7">
      <c r="B31" s="286"/>
      <c r="C31" s="287" t="s">
        <v>179</v>
      </c>
      <c r="D31" s="288">
        <f>+'[23]Annual Inflation'!$AM$29</f>
        <v>283.30833333333334</v>
      </c>
      <c r="E31" s="290">
        <f>D31/$D$31</f>
        <v>1</v>
      </c>
      <c r="F31" s="290">
        <f>$E$31/E31</f>
        <v>1</v>
      </c>
      <c r="G31" s="97"/>
    </row>
    <row r="32" spans="2:7">
      <c r="B32" s="286"/>
      <c r="C32" s="287" t="s">
        <v>180</v>
      </c>
      <c r="D32" s="288">
        <f>+'[23]Annual Inflation'!$AN$29</f>
        <v>290.64166666666665</v>
      </c>
      <c r="E32" s="290">
        <f t="shared" ref="E32:E38" si="0">D32/$D$31</f>
        <v>1.0258846368797245</v>
      </c>
      <c r="F32" s="290">
        <f t="shared" ref="F32:F38" si="1">$E$31/E32</f>
        <v>0.97476847205895012</v>
      </c>
      <c r="G32" s="97"/>
    </row>
    <row r="33" spans="2:7">
      <c r="B33" s="286"/>
      <c r="C33" s="287" t="s">
        <v>181</v>
      </c>
      <c r="D33" s="288">
        <f>+'[23]Annual Inflation'!$AO$29</f>
        <v>294.16666666666669</v>
      </c>
      <c r="E33" s="290">
        <f t="shared" si="0"/>
        <v>1.0383269111980469</v>
      </c>
      <c r="F33" s="290">
        <f t="shared" si="1"/>
        <v>0.96308781869688387</v>
      </c>
      <c r="G33" s="97"/>
    </row>
    <row r="34" spans="2:7">
      <c r="B34" s="286"/>
      <c r="C34" s="287" t="s">
        <v>182</v>
      </c>
      <c r="D34" s="288">
        <f>+'[23]Annual Inflation'!$AP$29</f>
        <v>307.32821397646848</v>
      </c>
      <c r="E34" s="290">
        <f t="shared" si="0"/>
        <v>1.0847835302284383</v>
      </c>
      <c r="F34" s="290">
        <f t="shared" si="1"/>
        <v>0.92184290426073834</v>
      </c>
      <c r="G34" s="420" t="s">
        <v>183</v>
      </c>
    </row>
    <row r="35" spans="2:7">
      <c r="B35" s="286"/>
      <c r="C35" s="287" t="s">
        <v>7</v>
      </c>
      <c r="D35" s="288">
        <v>334.29358180068937</v>
      </c>
      <c r="E35" s="290">
        <f t="shared" si="0"/>
        <v>1.1799638149272795</v>
      </c>
      <c r="F35" s="290">
        <f t="shared" si="1"/>
        <v>0.84748361547140272</v>
      </c>
      <c r="G35" s="420" t="s">
        <v>184</v>
      </c>
    </row>
    <row r="36" spans="2:7">
      <c r="B36" s="286"/>
      <c r="C36" s="287" t="s">
        <v>185</v>
      </c>
      <c r="D36" s="288">
        <v>350.17008495704403</v>
      </c>
      <c r="E36" s="290">
        <f t="shared" si="0"/>
        <v>1.2360034766257399</v>
      </c>
      <c r="F36" s="290">
        <f t="shared" si="1"/>
        <v>0.80905921294815142</v>
      </c>
      <c r="G36" s="420" t="s">
        <v>184</v>
      </c>
    </row>
    <row r="37" spans="2:7">
      <c r="B37" s="286"/>
      <c r="C37" s="287" t="s">
        <v>186</v>
      </c>
      <c r="D37" s="288">
        <v>352.72791950127947</v>
      </c>
      <c r="E37" s="290">
        <f t="shared" si="0"/>
        <v>1.2450319245860968</v>
      </c>
      <c r="F37" s="290">
        <f t="shared" si="1"/>
        <v>0.80319225575877806</v>
      </c>
      <c r="G37" s="420" t="s">
        <v>184</v>
      </c>
    </row>
    <row r="38" spans="2:7">
      <c r="B38" s="286"/>
      <c r="C38" s="287" t="s">
        <v>187</v>
      </c>
      <c r="D38" s="288">
        <v>353.6130043675667</v>
      </c>
      <c r="E38" s="290">
        <f t="shared" si="0"/>
        <v>1.248156029182222</v>
      </c>
      <c r="F38" s="290">
        <f t="shared" si="1"/>
        <v>0.80118188481226094</v>
      </c>
      <c r="G38" s="420" t="s">
        <v>184</v>
      </c>
    </row>
    <row r="39" spans="2:7">
      <c r="B39" s="286"/>
      <c r="C39" s="287" t="s">
        <v>188</v>
      </c>
      <c r="D39" s="291"/>
      <c r="E39" s="289"/>
      <c r="F39" s="289"/>
    </row>
    <row r="40" spans="2:7">
      <c r="B40" s="76"/>
      <c r="C40" s="76"/>
      <c r="D40" s="76"/>
    </row>
    <row r="41" spans="2:7">
      <c r="B41" s="438" t="s">
        <v>189</v>
      </c>
      <c r="C41" s="438"/>
      <c r="D41" s="292" t="e">
        <f>INDEX($D$29:$D$39,MATCH($C$17,C29:C39,0))</f>
        <v>#N/A</v>
      </c>
    </row>
    <row r="42" spans="2:7">
      <c r="B42" s="76"/>
    </row>
    <row r="43" spans="2:7">
      <c r="B43" s="76"/>
    </row>
    <row r="44" spans="2:7" ht="14" hidden="1">
      <c r="B44" s="31"/>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tabColor theme="5" tint="-0.249977111117893"/>
    <pageSetUpPr autoPageBreaks="0" fitToPage="1"/>
  </sheetPr>
  <dimension ref="A1:XFD256"/>
  <sheetViews>
    <sheetView showGridLines="0" tabSelected="1" zoomScale="85" zoomScaleNormal="85" zoomScaleSheetLayoutView="85" workbookViewId="0">
      <pane xSplit="1" ySplit="5" topLeftCell="B6" activePane="bottomRight" state="frozen"/>
      <selection pane="topRight" activeCell="H70" sqref="H70"/>
      <selection pane="bottomLeft" activeCell="H70" sqref="H70"/>
      <selection pane="bottomRight" activeCell="B4" sqref="B4"/>
    </sheetView>
  </sheetViews>
  <sheetFormatPr defaultColWidth="0" defaultRowHeight="0" customHeight="1" zeroHeight="1"/>
  <cols>
    <col min="1" max="1" width="39" style="188" customWidth="1"/>
    <col min="2" max="2" width="12.3828125" style="189" customWidth="1"/>
    <col min="3" max="3" width="11.3828125" style="200" customWidth="1"/>
    <col min="4" max="4" width="9.15234375" style="200" customWidth="1"/>
    <col min="5" max="5" width="14.4609375" style="200" bestFit="1" customWidth="1"/>
    <col min="6" max="6" width="9.15234375" style="188" customWidth="1"/>
    <col min="7" max="7" width="9.3828125" style="188" customWidth="1"/>
    <col min="8" max="8" width="10.765625" style="188" customWidth="1"/>
    <col min="9" max="9" width="9.15234375" style="188" customWidth="1"/>
    <col min="10" max="10" width="11.765625" style="188" customWidth="1"/>
    <col min="11" max="11" width="9.3828125" style="188" customWidth="1"/>
    <col min="12" max="12" width="10.3828125" style="188" customWidth="1"/>
    <col min="13" max="13" width="9.3828125" style="188" customWidth="1"/>
    <col min="14" max="14" width="10" style="191" customWidth="1"/>
    <col min="15" max="15" width="10" style="189" customWidth="1"/>
    <col min="16" max="16" width="14" style="189" customWidth="1"/>
    <col min="17" max="17" width="0" style="191" hidden="1"/>
    <col min="18" max="18" width="11.4609375" style="189" hidden="1" customWidth="1"/>
    <col min="19" max="19" width="6.61328125" style="189" hidden="1" customWidth="1"/>
    <col min="20" max="20" width="18.15234375" style="189" hidden="1" customWidth="1"/>
    <col min="21" max="21" width="18.15234375" style="188" hidden="1" customWidth="1"/>
    <col min="22" max="22" width="11.4609375" style="188" hidden="1" customWidth="1"/>
    <col min="23" max="23" width="6.61328125" style="188" hidden="1" customWidth="1"/>
    <col min="24" max="31" width="18.15234375" style="188" hidden="1" customWidth="1"/>
    <col min="32" max="16383" width="9" style="188" hidden="1"/>
    <col min="16384" max="16384" width="12" style="188" customWidth="1"/>
  </cols>
  <sheetData>
    <row r="1" spans="1:26" s="189" customFormat="1" ht="12.75" customHeight="1">
      <c r="A1" s="199" t="s">
        <v>190</v>
      </c>
      <c r="B1" s="198"/>
      <c r="C1" s="197"/>
      <c r="D1" s="197"/>
      <c r="E1" s="197"/>
    </row>
    <row r="2" spans="1:26" s="189" customFormat="1" ht="12.75" customHeight="1">
      <c r="A2" s="196" t="s">
        <v>191</v>
      </c>
      <c r="B2" s="196"/>
      <c r="C2" s="196"/>
      <c r="D2" s="196"/>
      <c r="E2" s="195"/>
      <c r="F2" s="195"/>
    </row>
    <row r="3" spans="1:26" ht="12.75" customHeight="1">
      <c r="A3" s="415" t="s">
        <v>192</v>
      </c>
      <c r="B3" s="415"/>
      <c r="C3" s="415"/>
      <c r="D3" s="415"/>
      <c r="E3" s="194"/>
      <c r="G3" s="439"/>
      <c r="H3" s="439"/>
      <c r="I3" s="193"/>
      <c r="J3" s="193"/>
      <c r="K3" s="193"/>
      <c r="L3" s="193"/>
      <c r="M3" s="193"/>
      <c r="O3" s="192"/>
      <c r="P3" s="192"/>
      <c r="S3" s="190"/>
    </row>
    <row r="4" spans="1:26" s="189" customFormat="1" ht="12.75" customHeight="1">
      <c r="A4" s="201" t="s">
        <v>193</v>
      </c>
      <c r="B4" s="217"/>
      <c r="C4" s="217">
        <v>2011</v>
      </c>
      <c r="D4" s="217">
        <v>2012</v>
      </c>
      <c r="E4" s="217">
        <v>2013</v>
      </c>
      <c r="F4" s="217">
        <v>2014</v>
      </c>
      <c r="G4" s="217">
        <v>2015</v>
      </c>
      <c r="H4" s="217">
        <v>2016</v>
      </c>
      <c r="I4" s="217">
        <v>2017</v>
      </c>
      <c r="J4" s="217">
        <v>2018</v>
      </c>
      <c r="K4" s="217">
        <v>2019</v>
      </c>
      <c r="L4" s="217">
        <v>2020</v>
      </c>
      <c r="M4" s="217">
        <v>2021</v>
      </c>
      <c r="N4" s="216">
        <v>2022</v>
      </c>
      <c r="O4" s="216">
        <v>2023</v>
      </c>
      <c r="P4" s="216">
        <v>2024</v>
      </c>
      <c r="U4" s="188"/>
      <c r="V4" s="188"/>
      <c r="W4" s="188"/>
      <c r="X4" s="188"/>
      <c r="Y4" s="188"/>
      <c r="Z4" s="188"/>
    </row>
    <row r="5" spans="1:26" ht="12.75" customHeight="1">
      <c r="A5" s="195"/>
      <c r="B5" s="190"/>
      <c r="C5" s="215"/>
      <c r="D5" s="215"/>
      <c r="E5" s="215"/>
      <c r="F5" s="215"/>
      <c r="G5" s="215"/>
      <c r="H5" s="215"/>
      <c r="I5" s="215"/>
      <c r="J5" s="215"/>
      <c r="K5" s="215"/>
      <c r="L5" s="215"/>
      <c r="M5" s="215"/>
      <c r="O5" s="192"/>
      <c r="P5" s="192"/>
      <c r="S5" s="190"/>
    </row>
    <row r="6" spans="1:26" s="189" customFormat="1" ht="13.5">
      <c r="A6" s="201"/>
      <c r="C6" s="197"/>
      <c r="D6" s="197"/>
      <c r="E6" s="197"/>
      <c r="O6" s="192"/>
      <c r="P6" s="192"/>
      <c r="U6" s="188"/>
      <c r="V6" s="188"/>
      <c r="W6" s="188"/>
      <c r="X6" s="188"/>
      <c r="Y6" s="188"/>
      <c r="Z6" s="188"/>
    </row>
    <row r="7" spans="1:26" s="165" customFormat="1" ht="12.75" customHeight="1">
      <c r="A7" s="205" t="s">
        <v>194</v>
      </c>
      <c r="C7" s="205"/>
      <c r="D7" s="293">
        <v>2012</v>
      </c>
      <c r="E7" s="293">
        <v>2013</v>
      </c>
      <c r="F7" s="293">
        <v>2014</v>
      </c>
      <c r="G7" s="293">
        <v>2015</v>
      </c>
      <c r="H7" s="293">
        <v>2016</v>
      </c>
      <c r="I7" s="293">
        <v>2017</v>
      </c>
      <c r="J7" s="293">
        <v>2018</v>
      </c>
      <c r="K7" s="293">
        <v>2019</v>
      </c>
      <c r="L7" s="293">
        <v>2020</v>
      </c>
      <c r="M7" s="293">
        <v>2021</v>
      </c>
      <c r="N7" s="293">
        <v>2022</v>
      </c>
      <c r="O7" s="293">
        <v>2023</v>
      </c>
    </row>
    <row r="8" spans="1:26" s="189" customFormat="1" ht="12.75" customHeight="1">
      <c r="A8" s="201" t="s">
        <v>195</v>
      </c>
      <c r="B8" s="214" t="s">
        <v>196</v>
      </c>
      <c r="D8" s="294">
        <f t="shared" ref="D8:O8" si="0">ROUND(D9/$B$9,3)</f>
        <v>1.1000000000000001</v>
      </c>
      <c r="E8" s="295">
        <f t="shared" si="0"/>
        <v>1.1339999999999999</v>
      </c>
      <c r="F8" s="294">
        <f t="shared" si="0"/>
        <v>1.167</v>
      </c>
      <c r="G8" s="294">
        <f t="shared" si="0"/>
        <v>1.19</v>
      </c>
      <c r="H8" s="294">
        <f t="shared" si="0"/>
        <v>1.202</v>
      </c>
      <c r="I8" s="294">
        <f t="shared" si="0"/>
        <v>1.228</v>
      </c>
      <c r="J8" s="294">
        <f t="shared" si="0"/>
        <v>1.274</v>
      </c>
      <c r="K8" s="294">
        <f t="shared" si="0"/>
        <v>1.3129999999999999</v>
      </c>
      <c r="L8" s="294">
        <f t="shared" si="0"/>
        <v>1.347</v>
      </c>
      <c r="M8" s="294">
        <f t="shared" si="0"/>
        <v>1.363</v>
      </c>
      <c r="N8" s="294">
        <f t="shared" si="0"/>
        <v>1.399</v>
      </c>
      <c r="O8" s="294">
        <f t="shared" si="0"/>
        <v>1.4430000000000001</v>
      </c>
      <c r="P8" s="192"/>
      <c r="U8" s="188"/>
      <c r="V8" s="188"/>
      <c r="W8" s="188"/>
      <c r="X8" s="188"/>
      <c r="Y8" s="188"/>
      <c r="Z8" s="188"/>
    </row>
    <row r="9" spans="1:26" s="189" customFormat="1" ht="12.75" customHeight="1">
      <c r="A9" s="201" t="s">
        <v>197</v>
      </c>
      <c r="B9" s="296">
        <v>215.767</v>
      </c>
      <c r="C9" s="296">
        <v>226.47499999999999</v>
      </c>
      <c r="D9" s="296">
        <v>237.34200000000001</v>
      </c>
      <c r="E9" s="296">
        <v>244.67500000000001</v>
      </c>
      <c r="F9" s="296">
        <v>251.733</v>
      </c>
      <c r="G9" s="296">
        <v>256.66699999999997</v>
      </c>
      <c r="H9" s="296">
        <v>259.43299999999999</v>
      </c>
      <c r="I9" s="296">
        <v>264.99200000000002</v>
      </c>
      <c r="J9" s="296">
        <v>274.90800000000002</v>
      </c>
      <c r="K9" s="297">
        <v>283.30799999999999</v>
      </c>
      <c r="L9" s="297">
        <v>290.642</v>
      </c>
      <c r="M9" s="297">
        <v>294.16699999999997</v>
      </c>
      <c r="N9" s="297">
        <v>301.96242549999994</v>
      </c>
      <c r="O9" s="297">
        <v>311.24777008412497</v>
      </c>
      <c r="P9" s="213"/>
      <c r="U9" s="188"/>
      <c r="V9" s="188"/>
      <c r="W9" s="188"/>
      <c r="X9" s="188"/>
      <c r="Y9" s="188"/>
      <c r="Z9" s="188"/>
    </row>
    <row r="10" spans="1:26" s="189" customFormat="1" ht="12.75" customHeight="1">
      <c r="A10" s="201"/>
      <c r="C10" s="197"/>
      <c r="G10" s="212"/>
      <c r="H10" s="212"/>
      <c r="I10" s="212"/>
      <c r="J10" s="212"/>
      <c r="K10" s="212"/>
      <c r="L10" s="212"/>
      <c r="M10" s="212"/>
      <c r="P10" s="192"/>
      <c r="U10" s="188"/>
      <c r="V10" s="188"/>
      <c r="W10" s="188"/>
      <c r="X10" s="188"/>
      <c r="Y10" s="188"/>
      <c r="Z10" s="188"/>
    </row>
    <row r="11" spans="1:26" s="165" customFormat="1" ht="12.75" customHeight="1">
      <c r="A11" s="211" t="s">
        <v>198</v>
      </c>
    </row>
    <row r="12" spans="1:26" s="165" customFormat="1" ht="12.75" customHeight="1">
      <c r="A12" s="211" t="s">
        <v>194</v>
      </c>
      <c r="C12" s="211"/>
      <c r="D12" s="293">
        <v>2012</v>
      </c>
      <c r="E12" s="293">
        <v>2013</v>
      </c>
      <c r="F12" s="293">
        <v>2014</v>
      </c>
      <c r="G12" s="293">
        <v>2015</v>
      </c>
      <c r="H12" s="293">
        <v>2016</v>
      </c>
      <c r="I12" s="293">
        <v>2017</v>
      </c>
      <c r="J12" s="293">
        <v>2018</v>
      </c>
      <c r="K12" s="293">
        <v>2019</v>
      </c>
      <c r="L12" s="293">
        <v>2020</v>
      </c>
      <c r="M12" s="293">
        <v>2021</v>
      </c>
      <c r="N12" s="293">
        <v>2022</v>
      </c>
      <c r="O12" s="293">
        <v>2023</v>
      </c>
    </row>
    <row r="13" spans="1:26" s="165" customFormat="1" ht="12.75" customHeight="1">
      <c r="A13" s="165" t="s">
        <v>199</v>
      </c>
      <c r="B13" s="165" t="s">
        <v>200</v>
      </c>
      <c r="D13" s="298">
        <v>3.3000000000000002E-2</v>
      </c>
      <c r="E13" s="298">
        <v>2.5999999999999999E-2</v>
      </c>
    </row>
    <row r="14" spans="1:26" s="165" customFormat="1" ht="12.75" customHeight="1">
      <c r="A14" s="165" t="s">
        <v>199</v>
      </c>
      <c r="B14" s="165" t="s">
        <v>201</v>
      </c>
      <c r="D14" s="298">
        <v>3.1E-2</v>
      </c>
      <c r="E14" s="298">
        <v>2.7E-2</v>
      </c>
      <c r="F14" s="298">
        <v>2.5000000000000001E-2</v>
      </c>
      <c r="G14" s="166"/>
      <c r="H14" s="166"/>
      <c r="I14" s="166"/>
      <c r="J14" s="166"/>
      <c r="Q14" s="165">
        <v>5.4487240225358002E-2</v>
      </c>
    </row>
    <row r="15" spans="1:26" s="165" customFormat="1" ht="12.75" customHeight="1">
      <c r="A15" s="165" t="s">
        <v>199</v>
      </c>
      <c r="B15" s="165" t="s">
        <v>202</v>
      </c>
      <c r="D15" s="166"/>
      <c r="E15" s="298">
        <v>3.1E-2</v>
      </c>
      <c r="F15" s="298">
        <v>3.1E-2</v>
      </c>
      <c r="G15" s="298">
        <v>0.03</v>
      </c>
      <c r="H15" s="166"/>
      <c r="I15" s="166"/>
      <c r="J15" s="166"/>
    </row>
    <row r="16" spans="1:26" s="165" customFormat="1" ht="12.75" customHeight="1">
      <c r="A16" s="165" t="s">
        <v>199</v>
      </c>
      <c r="B16" s="165" t="s">
        <v>203</v>
      </c>
      <c r="D16" s="166"/>
      <c r="E16" s="210"/>
      <c r="F16" s="298">
        <v>2.5000000000000001E-2</v>
      </c>
      <c r="G16" s="298">
        <v>2.4E-2</v>
      </c>
      <c r="H16" s="298">
        <v>3.2000000000000001E-2</v>
      </c>
      <c r="I16" s="166"/>
      <c r="J16" s="166"/>
    </row>
    <row r="17" spans="1:16" s="165" customFormat="1" ht="12.75" customHeight="1">
      <c r="A17" s="165" t="s">
        <v>199</v>
      </c>
      <c r="B17" s="165" t="s">
        <v>204</v>
      </c>
      <c r="D17" s="166"/>
      <c r="E17" s="166"/>
      <c r="F17" s="166"/>
      <c r="G17" s="298">
        <v>0.01</v>
      </c>
      <c r="H17" s="298">
        <v>2.1000000000000001E-2</v>
      </c>
      <c r="I17" s="298">
        <v>0.03</v>
      </c>
      <c r="J17" s="166"/>
    </row>
    <row r="18" spans="1:16" s="165" customFormat="1" ht="12.75" customHeight="1">
      <c r="A18" s="165" t="s">
        <v>199</v>
      </c>
      <c r="B18" s="165" t="s">
        <v>205</v>
      </c>
      <c r="D18" s="166"/>
      <c r="E18" s="166"/>
      <c r="F18" s="166"/>
      <c r="G18" s="166"/>
      <c r="H18" s="298">
        <v>1.7999999999999999E-2</v>
      </c>
      <c r="I18" s="298">
        <v>3.5000000000000003E-2</v>
      </c>
      <c r="J18" s="298">
        <v>3.1E-2</v>
      </c>
      <c r="N18" s="209"/>
      <c r="O18" s="209"/>
      <c r="P18" s="209"/>
    </row>
    <row r="19" spans="1:16" s="165" customFormat="1" ht="12.75" customHeight="1">
      <c r="A19" s="165" t="s">
        <v>199</v>
      </c>
      <c r="B19" s="165" t="s">
        <v>206</v>
      </c>
      <c r="D19" s="166"/>
      <c r="E19" s="166"/>
      <c r="F19" s="166"/>
      <c r="G19" s="166"/>
      <c r="H19" s="166"/>
      <c r="I19" s="298">
        <v>3.5999999999999997E-2</v>
      </c>
      <c r="J19" s="298">
        <v>3.4000000000000002E-2</v>
      </c>
      <c r="K19" s="298">
        <v>3.1E-2</v>
      </c>
    </row>
    <row r="20" spans="1:16" s="165" customFormat="1" ht="12.75" customHeight="1">
      <c r="A20" s="165" t="s">
        <v>199</v>
      </c>
      <c r="B20" s="165" t="s">
        <v>207</v>
      </c>
      <c r="D20" s="166"/>
      <c r="E20" s="166"/>
      <c r="F20" s="166"/>
      <c r="G20" s="166"/>
      <c r="H20" s="166"/>
      <c r="I20" s="166"/>
      <c r="J20" s="298">
        <v>3.4000000000000002E-2</v>
      </c>
      <c r="K20" s="298">
        <v>3.2000000000000001E-2</v>
      </c>
      <c r="L20" s="298">
        <v>3.1E-2</v>
      </c>
    </row>
    <row r="21" spans="1:16" s="165" customFormat="1" ht="12.75" customHeight="1">
      <c r="A21" s="165" t="s">
        <v>199</v>
      </c>
      <c r="B21" s="165" t="s">
        <v>208</v>
      </c>
      <c r="F21" s="208"/>
      <c r="K21" s="298">
        <v>2.5999999999999999E-2</v>
      </c>
      <c r="L21" s="298">
        <v>2.4E-2</v>
      </c>
      <c r="M21" s="298">
        <v>2.7E-2</v>
      </c>
    </row>
    <row r="22" spans="1:16" s="165" customFormat="1" ht="12.75" customHeight="1">
      <c r="A22" s="165" t="s">
        <v>199</v>
      </c>
      <c r="B22" s="166" t="s">
        <v>209</v>
      </c>
      <c r="F22" s="208"/>
      <c r="K22" s="207"/>
      <c r="L22" s="298">
        <v>1.4999999999999999E-2</v>
      </c>
      <c r="M22" s="298">
        <v>2.3E-2</v>
      </c>
      <c r="N22" s="298">
        <v>3.1E-2</v>
      </c>
      <c r="P22" s="206"/>
    </row>
    <row r="23" spans="1:16" s="165" customFormat="1" ht="12.75" customHeight="1">
      <c r="A23" s="165" t="s">
        <v>199</v>
      </c>
      <c r="B23" s="166" t="s">
        <v>210</v>
      </c>
      <c r="L23" s="207"/>
      <c r="M23" s="298">
        <v>2.4E-2</v>
      </c>
      <c r="N23" s="298">
        <v>2.8000000000000001E-2</v>
      </c>
      <c r="O23" s="298">
        <v>2.9000000000000001E-2</v>
      </c>
      <c r="P23" s="206"/>
    </row>
    <row r="24" spans="1:16" s="197" customFormat="1" ht="12.75" customHeight="1">
      <c r="A24" s="201"/>
      <c r="B24" s="189"/>
    </row>
    <row r="25" spans="1:16" s="165" customFormat="1" ht="12.75" customHeight="1">
      <c r="A25" s="201"/>
      <c r="B25" s="189"/>
      <c r="C25" s="197"/>
    </row>
    <row r="26" spans="1:16" s="165" customFormat="1" ht="12.75" customHeight="1">
      <c r="A26" s="205" t="s">
        <v>194</v>
      </c>
      <c r="D26" s="293">
        <v>2012</v>
      </c>
      <c r="E26" s="293">
        <v>2013</v>
      </c>
      <c r="F26" s="293">
        <v>2014</v>
      </c>
      <c r="G26" s="293">
        <v>2015</v>
      </c>
      <c r="H26" s="293">
        <v>2016</v>
      </c>
      <c r="I26" s="293">
        <v>2017</v>
      </c>
      <c r="J26" s="293">
        <v>2018</v>
      </c>
      <c r="K26" s="293">
        <v>2019</v>
      </c>
      <c r="L26" s="293">
        <v>2020</v>
      </c>
      <c r="M26" s="293">
        <v>2021</v>
      </c>
      <c r="N26" s="293">
        <v>2022</v>
      </c>
      <c r="O26" s="293">
        <v>2023</v>
      </c>
    </row>
    <row r="27" spans="1:16" s="165" customFormat="1" ht="12.75" customHeight="1">
      <c r="A27" s="165" t="s">
        <v>211</v>
      </c>
      <c r="D27" s="294">
        <f t="shared" ref="D27:O27" si="1">+D8</f>
        <v>1.1000000000000001</v>
      </c>
      <c r="E27" s="294">
        <f t="shared" si="1"/>
        <v>1.1339999999999999</v>
      </c>
      <c r="F27" s="294">
        <f t="shared" si="1"/>
        <v>1.167</v>
      </c>
      <c r="G27" s="294">
        <f t="shared" si="1"/>
        <v>1.19</v>
      </c>
      <c r="H27" s="294">
        <f t="shared" si="1"/>
        <v>1.202</v>
      </c>
      <c r="I27" s="294">
        <f t="shared" si="1"/>
        <v>1.228</v>
      </c>
      <c r="J27" s="294">
        <f t="shared" si="1"/>
        <v>1.274</v>
      </c>
      <c r="K27" s="294">
        <f t="shared" si="1"/>
        <v>1.3129999999999999</v>
      </c>
      <c r="L27" s="294">
        <f t="shared" si="1"/>
        <v>1.347</v>
      </c>
      <c r="M27" s="294">
        <f t="shared" si="1"/>
        <v>1.363</v>
      </c>
      <c r="N27" s="294">
        <f t="shared" si="1"/>
        <v>1.399</v>
      </c>
      <c r="O27" s="294">
        <f t="shared" si="1"/>
        <v>1.4430000000000001</v>
      </c>
      <c r="P27" s="187"/>
    </row>
    <row r="28" spans="1:16" s="165" customFormat="1" ht="12.75" customHeight="1">
      <c r="A28" s="165" t="s">
        <v>198</v>
      </c>
      <c r="B28" s="165" t="s">
        <v>212</v>
      </c>
      <c r="E28" s="299">
        <f>0.75*'RIIO-1 RPI and PVF'!D14+0.25*'RIIO-1 RPI and PVF'!E14</f>
        <v>0.03</v>
      </c>
      <c r="F28" s="299">
        <f>0.75*'RIIO-1 RPI and PVF'!E14+0.25*'RIIO-1 RPI and PVF'!F14</f>
        <v>2.6500000000000003E-2</v>
      </c>
      <c r="N28" s="191"/>
    </row>
    <row r="29" spans="1:16" s="165" customFormat="1" ht="12.75" customHeight="1">
      <c r="A29" s="165" t="s">
        <v>198</v>
      </c>
      <c r="B29" s="165" t="s">
        <v>213</v>
      </c>
      <c r="F29" s="299">
        <f>0.75*'RIIO-1 RPI and PVF'!E15+0.25*'RIIO-1 RPI and PVF'!F15</f>
        <v>3.1E-2</v>
      </c>
      <c r="G29" s="299">
        <f>0.75*'RIIO-1 RPI and PVF'!F15+0.25*'RIIO-1 RPI and PVF'!G15</f>
        <v>3.075E-2</v>
      </c>
      <c r="N29" s="191"/>
    </row>
    <row r="30" spans="1:16" s="165" customFormat="1" ht="12.75" customHeight="1">
      <c r="A30" s="165" t="s">
        <v>198</v>
      </c>
      <c r="B30" s="165" t="s">
        <v>214</v>
      </c>
      <c r="G30" s="299">
        <f>0.75*'RIIO-1 RPI and PVF'!F16+0.25*'RIIO-1 RPI and PVF'!G16</f>
        <v>2.4750000000000001E-2</v>
      </c>
      <c r="H30" s="299">
        <f>0.75*'RIIO-1 RPI and PVF'!G16+0.25*'RIIO-1 RPI and PVF'!H16</f>
        <v>2.6000000000000002E-2</v>
      </c>
      <c r="N30" s="191"/>
    </row>
    <row r="31" spans="1:16" s="165" customFormat="1" ht="12.75" customHeight="1">
      <c r="A31" s="165" t="s">
        <v>198</v>
      </c>
      <c r="B31" s="165" t="s">
        <v>215</v>
      </c>
      <c r="H31" s="299">
        <f>0.75*'RIIO-1 RPI and PVF'!G17+0.25*'RIIO-1 RPI and PVF'!H17</f>
        <v>1.2750000000000001E-2</v>
      </c>
      <c r="I31" s="299">
        <f>0.75*'RIIO-1 RPI and PVF'!H17+0.25*'RIIO-1 RPI and PVF'!I17</f>
        <v>2.325E-2</v>
      </c>
      <c r="N31" s="191"/>
    </row>
    <row r="32" spans="1:16" s="165" customFormat="1" ht="12.75" customHeight="1">
      <c r="A32" s="165" t="s">
        <v>198</v>
      </c>
      <c r="B32" s="165" t="s">
        <v>216</v>
      </c>
      <c r="I32" s="299">
        <f>0.75*'RIIO-1 RPI and PVF'!H18+0.25*'RIIO-1 RPI and PVF'!I18</f>
        <v>2.2249999999999999E-2</v>
      </c>
      <c r="J32" s="299">
        <f>0.75*'RIIO-1 RPI and PVF'!I18+0.25*'RIIO-1 RPI and PVF'!J18</f>
        <v>3.4000000000000002E-2</v>
      </c>
      <c r="N32" s="191"/>
    </row>
    <row r="33" spans="1:26 16384:16384" s="165" customFormat="1" ht="12.75" customHeight="1">
      <c r="A33" s="165" t="s">
        <v>198</v>
      </c>
      <c r="B33" s="165" t="s">
        <v>217</v>
      </c>
      <c r="J33" s="299">
        <f>0.75*'RIIO-1 RPI and PVF'!I19+0.25*'RIIO-1 RPI and PVF'!J19</f>
        <v>3.5499999999999997E-2</v>
      </c>
      <c r="K33" s="299">
        <f>0.75*'RIIO-1 RPI and PVF'!J19+0.25*'RIIO-1 RPI and PVF'!K19</f>
        <v>3.3250000000000002E-2</v>
      </c>
      <c r="N33" s="191"/>
    </row>
    <row r="34" spans="1:26 16384:16384" s="165" customFormat="1" ht="12.75" customHeight="1">
      <c r="A34" s="165" t="s">
        <v>198</v>
      </c>
      <c r="B34" s="165" t="s">
        <v>218</v>
      </c>
      <c r="K34" s="299">
        <f>0.75*'RIIO-1 RPI and PVF'!J20+0.25*'RIIO-1 RPI and PVF'!K20</f>
        <v>3.3500000000000002E-2</v>
      </c>
      <c r="L34" s="299">
        <f>0.75*'RIIO-1 RPI and PVF'!K20+0.25*'RIIO-1 RPI and PVF'!L20</f>
        <v>3.175E-2</v>
      </c>
      <c r="N34" s="191"/>
    </row>
    <row r="35" spans="1:26 16384:16384" s="165" customFormat="1" ht="12.75" customHeight="1">
      <c r="A35" s="165" t="s">
        <v>198</v>
      </c>
      <c r="B35" s="165" t="s">
        <v>219</v>
      </c>
      <c r="L35" s="299">
        <f>0.75*'RIIO-1 RPI and PVF'!K21+0.25*'RIIO-1 RPI and PVF'!L21</f>
        <v>2.5500000000000002E-2</v>
      </c>
      <c r="M35" s="299">
        <f>0.75*'RIIO-1 RPI and PVF'!L21+0.25*'RIIO-1 RPI and PVF'!M21</f>
        <v>2.4750000000000001E-2</v>
      </c>
    </row>
    <row r="36" spans="1:26 16384:16384" s="165" customFormat="1" ht="12.75" customHeight="1">
      <c r="A36" s="165" t="s">
        <v>198</v>
      </c>
      <c r="B36" s="165" t="s">
        <v>220</v>
      </c>
      <c r="M36" s="299">
        <f>0.75*'RIIO-1 RPI and PVF'!L22+0.25*'RIIO-1 RPI and PVF'!M22</f>
        <v>1.7000000000000001E-2</v>
      </c>
      <c r="N36" s="299">
        <f>0.75*'RIIO-1 RPI and PVF'!M22+0.25*'RIIO-1 RPI and PVF'!N22</f>
        <v>2.5000000000000001E-2</v>
      </c>
    </row>
    <row r="37" spans="1:26 16384:16384" s="165" customFormat="1" ht="12.75" customHeight="1">
      <c r="A37" s="165" t="s">
        <v>198</v>
      </c>
      <c r="B37" s="165" t="s">
        <v>221</v>
      </c>
      <c r="N37" s="299">
        <f>0.75*'RIIO-1 RPI and PVF'!M23+0.25*'RIIO-1 RPI and PVF'!N23</f>
        <v>2.5000000000000001E-2</v>
      </c>
      <c r="O37" s="299">
        <f>0.75*'RIIO-1 RPI and PVF'!N23+0.25*'RIIO-1 RPI and PVF'!O23</f>
        <v>2.8250000000000001E-2</v>
      </c>
    </row>
    <row r="38" spans="1:26 16384:16384" s="165" customFormat="1" ht="12.75" customHeight="1">
      <c r="A38" s="165" t="s">
        <v>222</v>
      </c>
      <c r="E38" s="294">
        <f>1.1344</f>
        <v>1.1344000000000001</v>
      </c>
      <c r="F38" s="294">
        <f>ROUND(D27*(1+$E$28)*(1+$F$28),3)</f>
        <v>1.163</v>
      </c>
      <c r="G38" s="294">
        <f>ROUND(E27*(1+$F$29)*(1+$G$29),3)</f>
        <v>1.2050000000000001</v>
      </c>
      <c r="H38" s="294">
        <f>ROUND(F27*(1+$G$30)*(1+$H$30),3)</f>
        <v>1.2270000000000001</v>
      </c>
      <c r="I38" s="294">
        <f>ROUND(G27*(1+$H$31)*(1+$I$31),3)</f>
        <v>1.2330000000000001</v>
      </c>
      <c r="J38" s="294">
        <f>ROUND(H27*(1+$I$32)*(1+$J$32),3)</f>
        <v>1.2709999999999999</v>
      </c>
      <c r="K38" s="294">
        <f>ROUND(I27*(1+$J$33)*(1+$K$33),3)</f>
        <v>1.3140000000000001</v>
      </c>
      <c r="L38" s="294">
        <f>ROUND(J27*(1+$K$34)*(1+$L$34),3)</f>
        <v>1.3580000000000001</v>
      </c>
      <c r="M38" s="294">
        <f>ROUND(K27*(1+$L$35)*(1+$M$35),3)</f>
        <v>1.38</v>
      </c>
      <c r="N38" s="294">
        <f>ROUND(L27*(1+$M$36)*(1+$N$36),3)</f>
        <v>1.4039999999999999</v>
      </c>
      <c r="O38" s="294">
        <f>ROUND(M27*(1+$N$37)*(1+$O$37),3)</f>
        <v>1.4370000000000001</v>
      </c>
      <c r="P38" s="204"/>
    </row>
    <row r="39" spans="1:26 16384:16384" s="165" customFormat="1" ht="12.75" customHeight="1">
      <c r="A39" s="201"/>
      <c r="B39" s="189"/>
      <c r="C39" s="197"/>
    </row>
    <row r="40" spans="1:26 16384:16384" s="189" customFormat="1" ht="12.75" customHeight="1">
      <c r="A40" s="203"/>
      <c r="B40" s="166"/>
      <c r="C40" s="202"/>
      <c r="O40" s="192"/>
      <c r="P40" s="192"/>
      <c r="U40" s="188"/>
      <c r="V40" s="188"/>
      <c r="W40" s="188"/>
      <c r="X40" s="188"/>
      <c r="Y40" s="188"/>
      <c r="Z40" s="188"/>
    </row>
    <row r="41" spans="1:26 16384:16384" s="189" customFormat="1" ht="12.75" customHeight="1">
      <c r="A41" s="201" t="s">
        <v>223</v>
      </c>
      <c r="C41" s="197"/>
      <c r="O41" s="192"/>
      <c r="U41" s="188"/>
      <c r="V41" s="188"/>
      <c r="W41" s="188"/>
      <c r="X41" s="188"/>
      <c r="Y41" s="188"/>
      <c r="Z41" s="188"/>
    </row>
    <row r="42" spans="1:26 16384:16384" s="189" customFormat="1" ht="12.75" customHeight="1">
      <c r="A42" s="189" t="s">
        <v>224</v>
      </c>
      <c r="B42" s="189" t="s">
        <v>225</v>
      </c>
      <c r="C42" s="197" t="s">
        <v>226</v>
      </c>
      <c r="D42" s="197"/>
      <c r="E42" s="300">
        <v>4.7500000000000001E-2</v>
      </c>
      <c r="F42" s="300">
        <v>4.5520000000000005E-2</v>
      </c>
      <c r="G42" s="300">
        <v>4.4319999999999998E-2</v>
      </c>
      <c r="H42" s="300">
        <v>4.3300000000000005E-2</v>
      </c>
      <c r="I42" s="300">
        <v>4.2280000000000005E-2</v>
      </c>
      <c r="J42" s="300">
        <v>4.1320000000000003E-2</v>
      </c>
      <c r="K42" s="300">
        <v>3.9460000000000002E-2</v>
      </c>
      <c r="L42" s="300">
        <v>3.7480000000000006E-2</v>
      </c>
      <c r="M42" s="300">
        <v>3.4540000000000001E-2</v>
      </c>
      <c r="N42" s="300">
        <v>2.0808E-2</v>
      </c>
      <c r="O42" s="300">
        <v>2.2339000000000001E-2</v>
      </c>
      <c r="P42" s="300">
        <v>2.4840999999999998E-2</v>
      </c>
      <c r="U42" s="188"/>
      <c r="V42" s="188"/>
      <c r="W42" s="188"/>
      <c r="X42" s="188"/>
      <c r="Y42" s="188"/>
      <c r="Z42" s="188"/>
      <c r="XFD42" s="192"/>
    </row>
    <row r="43" spans="1:26 16384:16384" s="189" customFormat="1" ht="12.75" customHeight="1">
      <c r="A43" s="189" t="s">
        <v>227</v>
      </c>
      <c r="B43" s="189" t="s">
        <v>228</v>
      </c>
      <c r="C43" s="197" t="s">
        <v>196</v>
      </c>
      <c r="E43" s="301">
        <f t="shared" ref="E43:P43" si="2">1+E42</f>
        <v>1.0475000000000001</v>
      </c>
      <c r="F43" s="301">
        <f t="shared" si="2"/>
        <v>1.04552</v>
      </c>
      <c r="G43" s="301">
        <f t="shared" si="2"/>
        <v>1.0443199999999999</v>
      </c>
      <c r="H43" s="301">
        <f t="shared" si="2"/>
        <v>1.0432999999999999</v>
      </c>
      <c r="I43" s="301">
        <f t="shared" si="2"/>
        <v>1.0422800000000001</v>
      </c>
      <c r="J43" s="301">
        <f t="shared" si="2"/>
        <v>1.04132</v>
      </c>
      <c r="K43" s="301">
        <f t="shared" si="2"/>
        <v>1.0394600000000001</v>
      </c>
      <c r="L43" s="301">
        <f t="shared" si="2"/>
        <v>1.03748</v>
      </c>
      <c r="M43" s="301">
        <f t="shared" si="2"/>
        <v>1.03454</v>
      </c>
      <c r="N43" s="301">
        <f t="shared" si="2"/>
        <v>1.0208079999999999</v>
      </c>
      <c r="O43" s="301">
        <f t="shared" si="2"/>
        <v>1.0223390000000001</v>
      </c>
      <c r="P43" s="301">
        <f t="shared" si="2"/>
        <v>1.0248409999999999</v>
      </c>
      <c r="U43" s="188"/>
      <c r="V43" s="188"/>
      <c r="W43" s="188"/>
      <c r="X43" s="188"/>
      <c r="Y43" s="188"/>
      <c r="Z43" s="188"/>
      <c r="XFD43" s="192"/>
    </row>
    <row r="44" spans="1:26 16384:16384" s="189" customFormat="1" ht="13.5">
      <c r="C44" s="197"/>
      <c r="O44" s="192"/>
      <c r="P44" s="192"/>
      <c r="U44" s="188"/>
      <c r="V44" s="188"/>
      <c r="W44" s="188"/>
      <c r="X44" s="188"/>
      <c r="Y44" s="188"/>
      <c r="Z44" s="188"/>
    </row>
    <row r="45" spans="1:26 16384:16384" ht="13.5"/>
    <row r="46" spans="1:26 16384:16384" ht="13.5"/>
    <row r="47" spans="1:26 16384:16384" ht="13.5"/>
    <row r="48" spans="1:26 16384:16384" ht="13.5"/>
    <row r="49" ht="13.5"/>
    <row r="50" ht="13.5"/>
    <row r="51" ht="13.5"/>
    <row r="52" ht="13.5"/>
    <row r="53" ht="13.5"/>
    <row r="54" ht="13.5"/>
    <row r="55" ht="13.5"/>
    <row r="56" ht="13.5"/>
    <row r="57" ht="13.5"/>
    <row r="58" ht="13.5"/>
    <row r="59" ht="13.5"/>
    <row r="60" ht="13.5"/>
    <row r="61" ht="13.5"/>
    <row r="62" ht="13.5"/>
    <row r="63" ht="13.5"/>
    <row r="64" ht="13.5"/>
    <row r="65" ht="13.5"/>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tabColor theme="4"/>
    <pageSetUpPr autoPageBreaks="0"/>
  </sheetPr>
  <dimension ref="A1:AC30"/>
  <sheetViews>
    <sheetView workbookViewId="0"/>
  </sheetViews>
  <sheetFormatPr defaultColWidth="0" defaultRowHeight="13.5" zeroHeight="1"/>
  <cols>
    <col min="1" max="1" width="1.765625" customWidth="1"/>
    <col min="2" max="2" width="65.765625" customWidth="1"/>
    <col min="3" max="3" width="9.23046875" customWidth="1"/>
    <col min="4" max="4" width="4.15234375" bestFit="1" customWidth="1"/>
    <col min="5" max="5" width="10.15234375" customWidth="1"/>
    <col min="6" max="6" width="11.15234375" customWidth="1"/>
    <col min="7" max="10" width="10.15234375" customWidth="1"/>
    <col min="11" max="11" width="9.23046875" customWidth="1"/>
    <col min="12" max="29" width="0" hidden="1" customWidth="1"/>
    <col min="30" max="16384" width="9.23046875" hidden="1"/>
  </cols>
  <sheetData>
    <row r="1" spans="1:11" ht="25">
      <c r="A1" s="1" t="str">
        <f>Cover!$A$2</f>
        <v>ESO Regulatory Reporting Pack</v>
      </c>
      <c r="B1" s="22"/>
      <c r="C1" s="22"/>
      <c r="D1" s="22"/>
      <c r="E1" s="22"/>
      <c r="F1" s="22"/>
      <c r="G1" s="22"/>
      <c r="H1" s="22"/>
      <c r="I1" s="22"/>
      <c r="J1" s="22"/>
      <c r="K1" s="22"/>
    </row>
    <row r="2" spans="1:11" ht="25">
      <c r="A2" s="4" t="str">
        <f>Cover!$A$3</f>
        <v>National Grid Electricity System Operator</v>
      </c>
      <c r="B2" s="22"/>
      <c r="C2" s="22"/>
      <c r="D2" s="22"/>
      <c r="E2" s="22"/>
      <c r="F2" s="22"/>
      <c r="G2" s="22"/>
      <c r="H2" s="22"/>
      <c r="I2" s="22"/>
      <c r="J2" s="22"/>
      <c r="K2" s="22"/>
    </row>
    <row r="3" spans="1:11" ht="25">
      <c r="A3" s="4" t="str">
        <f>Cover!$A$4</f>
        <v>2022/23</v>
      </c>
      <c r="B3" s="22"/>
      <c r="C3" s="22"/>
      <c r="D3" s="22"/>
      <c r="E3" s="22"/>
      <c r="F3" s="22"/>
      <c r="G3" s="22"/>
      <c r="H3" s="22"/>
      <c r="I3" s="22"/>
      <c r="J3" s="22"/>
      <c r="K3" s="22"/>
    </row>
    <row r="4" spans="1:11" ht="25.5" thickBot="1">
      <c r="A4" s="23" t="s">
        <v>33</v>
      </c>
      <c r="B4" s="24"/>
      <c r="C4" s="24"/>
      <c r="D4" s="24"/>
      <c r="E4" s="24"/>
      <c r="F4" s="24"/>
      <c r="G4" s="24"/>
      <c r="H4" s="24"/>
      <c r="I4" s="24"/>
      <c r="J4" s="24"/>
      <c r="K4" s="24"/>
    </row>
    <row r="5" spans="1:11"/>
    <row r="6" spans="1:11"/>
    <row r="7" spans="1:11" ht="17.5">
      <c r="A7" s="116"/>
      <c r="B7" s="117" t="s">
        <v>229</v>
      </c>
      <c r="C7" s="116"/>
      <c r="D7" s="116"/>
      <c r="E7" s="116"/>
      <c r="F7" s="116"/>
      <c r="G7" s="116"/>
      <c r="H7" s="116"/>
      <c r="I7" s="116"/>
      <c r="J7" s="116"/>
    </row>
    <row r="8" spans="1:11"/>
    <row r="9" spans="1:11" ht="13.5" customHeight="1">
      <c r="E9" s="440" t="str">
        <f>A3</f>
        <v>2022/23</v>
      </c>
      <c r="F9" s="441"/>
      <c r="G9" s="441"/>
      <c r="H9" s="441"/>
      <c r="I9" s="441"/>
      <c r="J9" s="441"/>
    </row>
    <row r="10" spans="1:11" ht="40.5">
      <c r="D10" t="s">
        <v>230</v>
      </c>
      <c r="E10" s="302" t="s">
        <v>231</v>
      </c>
      <c r="F10" s="302" t="s">
        <v>232</v>
      </c>
      <c r="G10" s="302" t="s">
        <v>233</v>
      </c>
      <c r="H10" s="302" t="s">
        <v>234</v>
      </c>
      <c r="I10" s="302" t="s">
        <v>235</v>
      </c>
      <c r="J10" s="302" t="s">
        <v>236</v>
      </c>
    </row>
    <row r="11" spans="1:11">
      <c r="B11" t="s">
        <v>237</v>
      </c>
      <c r="D11" t="s">
        <v>238</v>
      </c>
      <c r="E11" s="303"/>
      <c r="F11" s="303"/>
      <c r="G11" s="292">
        <f>E11-F11</f>
        <v>0</v>
      </c>
      <c r="H11" s="303"/>
      <c r="I11" s="303"/>
      <c r="J11" s="292">
        <f>H11-G11</f>
        <v>0</v>
      </c>
    </row>
    <row r="12" spans="1:11">
      <c r="B12" t="s">
        <v>239</v>
      </c>
      <c r="D12" t="s">
        <v>238</v>
      </c>
      <c r="E12" s="303"/>
      <c r="F12" s="303"/>
      <c r="G12" s="292">
        <f t="shared" ref="G12:G16" si="0">E12-F12</f>
        <v>0</v>
      </c>
      <c r="H12" s="303"/>
      <c r="I12" s="303"/>
      <c r="J12" s="292">
        <f t="shared" ref="J12:J16" si="1">H12-G12</f>
        <v>0</v>
      </c>
    </row>
    <row r="13" spans="1:11">
      <c r="B13" t="s">
        <v>240</v>
      </c>
      <c r="D13" t="s">
        <v>238</v>
      </c>
      <c r="E13" s="303"/>
      <c r="F13" s="303"/>
      <c r="G13" s="292">
        <f t="shared" si="0"/>
        <v>0</v>
      </c>
      <c r="H13" s="303"/>
      <c r="I13" s="303"/>
      <c r="J13" s="292">
        <f t="shared" si="1"/>
        <v>0</v>
      </c>
    </row>
    <row r="14" spans="1:11">
      <c r="B14" t="s">
        <v>241</v>
      </c>
      <c r="D14" t="s">
        <v>238</v>
      </c>
      <c r="E14" s="303"/>
      <c r="F14" s="303"/>
      <c r="G14" s="292">
        <f t="shared" si="0"/>
        <v>0</v>
      </c>
      <c r="H14" s="303"/>
      <c r="I14" s="303"/>
      <c r="J14" s="292">
        <f t="shared" si="1"/>
        <v>0</v>
      </c>
    </row>
    <row r="15" spans="1:11">
      <c r="B15" t="s">
        <v>242</v>
      </c>
      <c r="D15" t="s">
        <v>238</v>
      </c>
      <c r="E15" s="303"/>
      <c r="F15" s="303"/>
      <c r="G15" s="292">
        <f t="shared" si="0"/>
        <v>0</v>
      </c>
      <c r="H15" s="303"/>
      <c r="I15" s="303"/>
      <c r="J15" s="292">
        <f t="shared" si="1"/>
        <v>0</v>
      </c>
    </row>
    <row r="16" spans="1:11">
      <c r="B16" t="s">
        <v>243</v>
      </c>
      <c r="D16" t="s">
        <v>238</v>
      </c>
      <c r="E16" s="303"/>
      <c r="F16" s="303"/>
      <c r="G16" s="292">
        <f t="shared" si="0"/>
        <v>0</v>
      </c>
      <c r="H16" s="303"/>
      <c r="I16" s="303"/>
      <c r="J16" s="292">
        <f t="shared" si="1"/>
        <v>0</v>
      </c>
    </row>
    <row r="17" spans="2:10">
      <c r="B17" s="73" t="s">
        <v>244</v>
      </c>
      <c r="D17" s="73" t="s">
        <v>238</v>
      </c>
      <c r="E17" s="292">
        <f>SUM(E11:E16)</f>
        <v>0</v>
      </c>
      <c r="F17" s="292">
        <f t="shared" ref="F17:I17" si="2">SUM(F11:F16)</f>
        <v>0</v>
      </c>
      <c r="G17" s="292">
        <f t="shared" si="2"/>
        <v>0</v>
      </c>
      <c r="H17" s="292">
        <f t="shared" si="2"/>
        <v>0</v>
      </c>
      <c r="I17" s="292">
        <f t="shared" si="2"/>
        <v>0</v>
      </c>
      <c r="J17" s="292">
        <f>SUM(J11:J16)</f>
        <v>0</v>
      </c>
    </row>
    <row r="18" spans="2:10"/>
    <row r="19" spans="2:10" ht="14">
      <c r="B19" s="116" t="s">
        <v>245</v>
      </c>
      <c r="C19" s="118"/>
      <c r="D19" s="118"/>
      <c r="E19" s="118"/>
      <c r="F19" s="118"/>
      <c r="G19" s="118"/>
      <c r="H19" s="118"/>
      <c r="I19" s="118"/>
      <c r="J19" s="118"/>
    </row>
    <row r="20" spans="2:10"/>
    <row r="21" spans="2:10">
      <c r="B21" s="304" t="s">
        <v>246</v>
      </c>
      <c r="D21" t="s">
        <v>238</v>
      </c>
      <c r="E21" s="303"/>
      <c r="F21" s="303"/>
      <c r="G21" s="292">
        <f>E21-F21</f>
        <v>0</v>
      </c>
      <c r="H21" s="303"/>
      <c r="I21" s="303"/>
      <c r="J21" s="292">
        <f>H21-G21</f>
        <v>0</v>
      </c>
    </row>
    <row r="22" spans="2:10">
      <c r="B22" s="304" t="s">
        <v>247</v>
      </c>
      <c r="D22" t="s">
        <v>238</v>
      </c>
      <c r="E22" s="303"/>
      <c r="F22" s="303"/>
      <c r="G22" s="292">
        <f t="shared" ref="G22:G27" si="3">E22-F22</f>
        <v>0</v>
      </c>
      <c r="H22" s="303"/>
      <c r="I22" s="303"/>
      <c r="J22" s="292">
        <f t="shared" ref="J22:J27" si="4">H22-G22</f>
        <v>0</v>
      </c>
    </row>
    <row r="23" spans="2:10">
      <c r="B23" s="304" t="s">
        <v>248</v>
      </c>
      <c r="D23" t="s">
        <v>238</v>
      </c>
      <c r="E23" s="303"/>
      <c r="F23" s="303"/>
      <c r="G23" s="292">
        <f t="shared" si="3"/>
        <v>0</v>
      </c>
      <c r="H23" s="303"/>
      <c r="I23" s="303"/>
      <c r="J23" s="292">
        <f t="shared" si="4"/>
        <v>0</v>
      </c>
    </row>
    <row r="24" spans="2:10">
      <c r="B24" s="304" t="s">
        <v>249</v>
      </c>
      <c r="D24" t="s">
        <v>238</v>
      </c>
      <c r="E24" s="303"/>
      <c r="F24" s="303"/>
      <c r="G24" s="292">
        <f t="shared" si="3"/>
        <v>0</v>
      </c>
      <c r="H24" s="303"/>
      <c r="I24" s="303"/>
      <c r="J24" s="292">
        <f t="shared" si="4"/>
        <v>0</v>
      </c>
    </row>
    <row r="25" spans="2:10">
      <c r="B25" s="304" t="s">
        <v>250</v>
      </c>
      <c r="D25" t="s">
        <v>238</v>
      </c>
      <c r="E25" s="303"/>
      <c r="F25" s="303"/>
      <c r="G25" s="292">
        <f t="shared" si="3"/>
        <v>0</v>
      </c>
      <c r="H25" s="303"/>
      <c r="I25" s="303"/>
      <c r="J25" s="292">
        <f t="shared" si="4"/>
        <v>0</v>
      </c>
    </row>
    <row r="26" spans="2:10">
      <c r="B26" s="304" t="s">
        <v>251</v>
      </c>
      <c r="D26" t="s">
        <v>238</v>
      </c>
      <c r="E26" s="303"/>
      <c r="F26" s="303"/>
      <c r="G26" s="292">
        <f t="shared" si="3"/>
        <v>0</v>
      </c>
      <c r="H26" s="303"/>
      <c r="I26" s="303"/>
      <c r="J26" s="292">
        <f t="shared" si="4"/>
        <v>0</v>
      </c>
    </row>
    <row r="27" spans="2:10">
      <c r="B27" s="304" t="s">
        <v>252</v>
      </c>
      <c r="D27" t="s">
        <v>238</v>
      </c>
      <c r="E27" s="303"/>
      <c r="F27" s="303"/>
      <c r="G27" s="292">
        <f t="shared" si="3"/>
        <v>0</v>
      </c>
      <c r="H27" s="303"/>
      <c r="I27" s="303"/>
      <c r="J27" s="292">
        <f t="shared" si="4"/>
        <v>0</v>
      </c>
    </row>
    <row r="28" spans="2:10">
      <c r="B28" s="73" t="s">
        <v>253</v>
      </c>
      <c r="D28" s="73" t="s">
        <v>238</v>
      </c>
      <c r="E28" s="305">
        <f>SUM(E17,E21:E27)</f>
        <v>0</v>
      </c>
      <c r="F28" s="305">
        <f t="shared" ref="F28:I28" si="5">SUM(F17,F21:F27)</f>
        <v>0</v>
      </c>
      <c r="G28" s="305">
        <f t="shared" si="5"/>
        <v>0</v>
      </c>
      <c r="H28" s="305">
        <f t="shared" si="5"/>
        <v>0</v>
      </c>
      <c r="I28" s="305">
        <f t="shared" si="5"/>
        <v>0</v>
      </c>
      <c r="J28" s="305">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tabColor theme="4"/>
    <pageSetUpPr autoPageBreaks="0"/>
  </sheetPr>
  <dimension ref="A1:AD57"/>
  <sheetViews>
    <sheetView zoomScale="115" zoomScaleNormal="115" workbookViewId="0"/>
  </sheetViews>
  <sheetFormatPr defaultColWidth="0" defaultRowHeight="13.5" zeroHeight="1"/>
  <cols>
    <col min="1" max="1" width="1.765625" customWidth="1"/>
    <col min="2" max="2" width="45.15234375" bestFit="1" customWidth="1"/>
    <col min="3" max="3" width="7" customWidth="1"/>
    <col min="4" max="4" width="13.765625" customWidth="1"/>
    <col min="5" max="5" width="8.15234375" bestFit="1" customWidth="1"/>
    <col min="6" max="13" width="9.23046875" customWidth="1"/>
    <col min="14" max="30" width="0" hidden="1" customWidth="1"/>
    <col min="31" max="16384" width="9.23046875" hidden="1"/>
  </cols>
  <sheetData>
    <row r="1" spans="1:13" ht="25">
      <c r="A1" s="1" t="str">
        <f>Cover!$A$2</f>
        <v>ESO Regulatory Reporting Pack</v>
      </c>
      <c r="B1" s="3"/>
      <c r="C1" s="2"/>
      <c r="D1" s="2"/>
      <c r="E1" s="2"/>
      <c r="F1" s="2"/>
      <c r="G1" s="2"/>
      <c r="H1" s="2"/>
      <c r="I1" s="2"/>
      <c r="J1" s="2"/>
      <c r="K1" s="2"/>
      <c r="L1" s="2"/>
      <c r="M1" s="2"/>
    </row>
    <row r="2" spans="1:13" ht="25">
      <c r="A2" s="3" t="str">
        <f>Cover!$A$3</f>
        <v>National Grid Electricity System Operator</v>
      </c>
      <c r="B2" s="3"/>
      <c r="C2" s="2"/>
      <c r="D2" s="2"/>
      <c r="E2" s="2"/>
      <c r="F2" s="2"/>
      <c r="G2" s="2"/>
      <c r="H2" s="2"/>
      <c r="I2" s="2"/>
      <c r="J2" s="2"/>
      <c r="K2" s="2"/>
      <c r="L2" s="2"/>
      <c r="M2" s="2"/>
    </row>
    <row r="3" spans="1:13" ht="25">
      <c r="A3" s="3" t="str">
        <f>Cover!$A$4</f>
        <v>2022/23</v>
      </c>
      <c r="B3" s="3"/>
      <c r="C3" s="3"/>
      <c r="D3" s="3"/>
      <c r="E3" s="2"/>
      <c r="F3" s="2"/>
      <c r="G3" s="2"/>
      <c r="H3" s="2"/>
      <c r="I3" s="2"/>
      <c r="J3" s="2"/>
      <c r="K3" s="2"/>
      <c r="L3" s="2"/>
      <c r="M3" s="2"/>
    </row>
    <row r="4" spans="1:13" ht="25.5" thickBot="1">
      <c r="A4" s="27" t="s">
        <v>34</v>
      </c>
      <c r="B4" s="27"/>
      <c r="C4" s="7"/>
      <c r="D4" s="7"/>
      <c r="E4" s="7"/>
      <c r="F4" s="7"/>
      <c r="G4" s="7"/>
      <c r="H4" s="7"/>
      <c r="I4" s="7"/>
      <c r="J4" s="7"/>
      <c r="K4" s="7"/>
      <c r="L4" s="7"/>
      <c r="M4" s="7"/>
    </row>
    <row r="5" spans="1:13" ht="14" thickBot="1"/>
    <row r="6" spans="1:13">
      <c r="H6" s="113" t="s">
        <v>254</v>
      </c>
      <c r="I6" s="114"/>
      <c r="J6" s="114"/>
      <c r="K6" s="114"/>
      <c r="L6" s="115"/>
    </row>
    <row r="7" spans="1:13">
      <c r="H7" s="242" t="s">
        <v>182</v>
      </c>
      <c r="I7" s="40" t="s">
        <v>7</v>
      </c>
      <c r="J7" s="40" t="s">
        <v>185</v>
      </c>
      <c r="K7" s="40" t="s">
        <v>186</v>
      </c>
      <c r="L7" s="242" t="s">
        <v>187</v>
      </c>
    </row>
    <row r="8" spans="1:13"/>
    <row r="9" spans="1:13" ht="17.5">
      <c r="A9" s="116"/>
      <c r="B9" s="117" t="s">
        <v>255</v>
      </c>
      <c r="C9" s="116"/>
      <c r="D9" s="116"/>
      <c r="E9" s="116"/>
      <c r="F9" s="116"/>
      <c r="G9" s="116"/>
      <c r="H9" s="116"/>
      <c r="I9" s="116"/>
      <c r="J9" s="116"/>
      <c r="K9" s="116"/>
      <c r="L9" s="116"/>
    </row>
    <row r="10" spans="1:13"/>
    <row r="11" spans="1:13">
      <c r="B11" t="s">
        <v>256</v>
      </c>
      <c r="D11" t="s">
        <v>257</v>
      </c>
      <c r="E11" t="s">
        <v>258</v>
      </c>
      <c r="H11" s="65" t="e">
        <f>(INDEX('Universal Data'!$F$31:$F$38,MATCH('Universal Data'!$C$17,'Universal Data'!$C$31:$C$38,0)))*'2.1 Totex Summary'!I13</f>
        <v>#N/A</v>
      </c>
      <c r="I11" s="65" t="e">
        <f>(INDEX('Universal Data'!$F$31:$F$38,MATCH('Universal Data'!$C$17,'Universal Data'!$C$31:$C$38,0)))*'2.1 Totex Summary'!J13</f>
        <v>#N/A</v>
      </c>
      <c r="J11" s="65" t="e">
        <f>(INDEX('Universal Data'!$F$31:$F$38,MATCH('Universal Data'!$C$17,'Universal Data'!$C$31:$C$38,0)))*'2.1 Totex Summary'!K13</f>
        <v>#N/A</v>
      </c>
      <c r="K11" s="65" t="e">
        <f>(INDEX('Universal Data'!$F$31:$F$38,MATCH('Universal Data'!$C$17,'Universal Data'!$C$31:$C$38,0)))*'2.1 Totex Summary'!L13</f>
        <v>#N/A</v>
      </c>
      <c r="L11" s="65" t="e">
        <f>(INDEX('Universal Data'!$F$31:$F$38,MATCH('Universal Data'!$C$17,'Universal Data'!$C$31:$C$38,0)))*'2.1 Totex Summary'!M13</f>
        <v>#N/A</v>
      </c>
    </row>
    <row r="12" spans="1:13">
      <c r="B12" t="s">
        <v>259</v>
      </c>
      <c r="D12" t="s">
        <v>257</v>
      </c>
      <c r="E12" t="s">
        <v>260</v>
      </c>
      <c r="H12" s="65" t="e">
        <f>(INDEX('Universal Data'!$F$31:$F$38,MATCH('Universal Data'!$C$17,'Universal Data'!$C$31:$C$38,0)))*'2.1 Totex Summary'!I14</f>
        <v>#N/A</v>
      </c>
      <c r="I12" s="65" t="e">
        <f>(INDEX('Universal Data'!$F$31:$F$38,MATCH('Universal Data'!$C$17,'Universal Data'!$C$31:$C$38,0)))*'2.1 Totex Summary'!J14</f>
        <v>#N/A</v>
      </c>
      <c r="J12" s="65" t="e">
        <f>(INDEX('Universal Data'!$F$31:$F$38,MATCH('Universal Data'!$C$17,'Universal Data'!$C$31:$C$38,0)))*'2.1 Totex Summary'!K14</f>
        <v>#N/A</v>
      </c>
      <c r="K12" s="65" t="e">
        <f>(INDEX('Universal Data'!$F$31:$F$38,MATCH('Universal Data'!$C$17,'Universal Data'!$C$31:$C$38,0)))*'2.1 Totex Summary'!L14</f>
        <v>#N/A</v>
      </c>
      <c r="L12" s="65" t="e">
        <f>(INDEX('Universal Data'!$F$31:$F$38,MATCH('Universal Data'!$C$17,'Universal Data'!$C$31:$C$38,0)))*'2.1 Totex Summary'!M14</f>
        <v>#N/A</v>
      </c>
    </row>
    <row r="13" spans="1:13"/>
    <row r="14" spans="1:13" ht="20.5">
      <c r="A14" s="116"/>
      <c r="B14" s="117" t="s">
        <v>261</v>
      </c>
      <c r="C14" s="116"/>
      <c r="D14" s="116"/>
      <c r="E14" s="116"/>
      <c r="F14" s="116"/>
      <c r="G14" s="116"/>
      <c r="H14" s="116"/>
      <c r="I14" s="116"/>
      <c r="J14" s="116"/>
      <c r="K14" s="116"/>
      <c r="L14" s="116"/>
    </row>
    <row r="15" spans="1:13"/>
    <row r="16" spans="1:13" ht="15.5">
      <c r="B16" t="s">
        <v>262</v>
      </c>
      <c r="C16" t="s">
        <v>263</v>
      </c>
      <c r="D16" t="s">
        <v>266</v>
      </c>
      <c r="E16" t="s">
        <v>264</v>
      </c>
      <c r="H16" s="30">
        <f>'1.3 Pass Through'!G14</f>
        <v>0</v>
      </c>
      <c r="I16" s="30">
        <f>'1.3 Pass Through'!H14</f>
        <v>0</v>
      </c>
      <c r="J16" s="30">
        <f>'1.3 Pass Through'!I14</f>
        <v>0</v>
      </c>
      <c r="K16" s="30">
        <f>'1.3 Pass Through'!J14</f>
        <v>0</v>
      </c>
      <c r="L16" s="30">
        <f>'1.3 Pass Through'!K14</f>
        <v>0</v>
      </c>
    </row>
    <row r="17" spans="1:12" ht="15.5">
      <c r="B17" t="s">
        <v>265</v>
      </c>
      <c r="C17" t="s">
        <v>263</v>
      </c>
      <c r="D17" t="s">
        <v>266</v>
      </c>
      <c r="E17" t="s">
        <v>267</v>
      </c>
      <c r="H17" s="30">
        <f>'1.3 Pass Through'!G15</f>
        <v>0</v>
      </c>
      <c r="I17" s="30">
        <f>'1.3 Pass Through'!H15</f>
        <v>0</v>
      </c>
      <c r="J17" s="30">
        <f>'1.3 Pass Through'!I15</f>
        <v>0</v>
      </c>
      <c r="K17" s="30">
        <f>'1.3 Pass Through'!J15</f>
        <v>0</v>
      </c>
      <c r="L17" s="30">
        <f>'1.3 Pass Through'!K15</f>
        <v>0</v>
      </c>
    </row>
    <row r="18" spans="1:12" ht="15.5">
      <c r="B18" t="s">
        <v>268</v>
      </c>
      <c r="C18" t="s">
        <v>263</v>
      </c>
      <c r="D18" t="s">
        <v>266</v>
      </c>
      <c r="E18" t="s">
        <v>269</v>
      </c>
      <c r="H18" s="30">
        <f>'1.3 Pass Through'!G16</f>
        <v>0</v>
      </c>
      <c r="I18" s="30">
        <f>'1.3 Pass Through'!H16</f>
        <v>0</v>
      </c>
      <c r="J18" s="30">
        <f>'1.3 Pass Through'!I16</f>
        <v>0</v>
      </c>
      <c r="K18" s="30">
        <f>'1.3 Pass Through'!J16</f>
        <v>0</v>
      </c>
      <c r="L18" s="30">
        <f>'1.3 Pass Through'!K16</f>
        <v>0</v>
      </c>
    </row>
    <row r="19" spans="1:12" ht="15.5">
      <c r="B19" t="s">
        <v>270</v>
      </c>
      <c r="C19" t="s">
        <v>263</v>
      </c>
      <c r="D19" s="124" t="s">
        <v>257</v>
      </c>
      <c r="E19" t="s">
        <v>271</v>
      </c>
      <c r="H19" s="30">
        <f>'1.3 Pass Through'!G17</f>
        <v>0</v>
      </c>
      <c r="I19" s="30">
        <f>'1.3 Pass Through'!H17</f>
        <v>0</v>
      </c>
      <c r="J19" s="30">
        <f>'1.3 Pass Through'!I17</f>
        <v>0</v>
      </c>
      <c r="K19" s="30">
        <f>'1.3 Pass Through'!J17</f>
        <v>0</v>
      </c>
      <c r="L19" s="30">
        <f>'1.3 Pass Through'!K17</f>
        <v>0</v>
      </c>
    </row>
    <row r="20" spans="1:12" ht="15.5">
      <c r="B20" t="s">
        <v>913</v>
      </c>
      <c r="C20" t="s">
        <v>263</v>
      </c>
      <c r="D20" t="s">
        <v>266</v>
      </c>
      <c r="E20" t="s">
        <v>914</v>
      </c>
      <c r="H20" s="70"/>
      <c r="I20" s="70"/>
      <c r="J20" s="70"/>
      <c r="K20" s="70"/>
      <c r="L20" s="70"/>
    </row>
    <row r="21" spans="1:12"/>
    <row r="22" spans="1:12" ht="20.5">
      <c r="A22" s="116"/>
      <c r="B22" s="117" t="s">
        <v>272</v>
      </c>
      <c r="C22" s="116"/>
      <c r="D22" s="116"/>
      <c r="E22" s="116"/>
      <c r="F22" s="116"/>
      <c r="G22" s="116"/>
      <c r="H22" s="116"/>
      <c r="I22" s="116"/>
      <c r="J22" s="116"/>
      <c r="K22" s="116"/>
      <c r="L22" s="116"/>
    </row>
    <row r="23" spans="1:12"/>
    <row r="24" spans="1:12" ht="15.5">
      <c r="B24" t="s">
        <v>273</v>
      </c>
      <c r="C24" t="s">
        <v>274</v>
      </c>
      <c r="D24" t="s">
        <v>257</v>
      </c>
      <c r="E24" t="s">
        <v>275</v>
      </c>
      <c r="H24" s="30" t="e">
        <f>'7.3 NIA'!V52</f>
        <v>#VALUE!</v>
      </c>
      <c r="I24" s="30" t="e">
        <f>'7.3 NIA'!W52</f>
        <v>#VALUE!</v>
      </c>
      <c r="J24" s="30" t="e">
        <f>'7.3 NIA'!X52</f>
        <v>#VALUE!</v>
      </c>
      <c r="K24" s="30" t="e">
        <f>'7.3 NIA'!Y52</f>
        <v>#VALUE!</v>
      </c>
      <c r="L24" s="30" t="e">
        <f>'7.3 NIA'!Z52</f>
        <v>#VALUE!</v>
      </c>
    </row>
    <row r="25" spans="1:12" ht="15.5">
      <c r="B25" t="s">
        <v>276</v>
      </c>
      <c r="C25" t="s">
        <v>277</v>
      </c>
      <c r="D25" t="s">
        <v>257</v>
      </c>
      <c r="E25" t="s">
        <v>278</v>
      </c>
      <c r="H25" s="30" t="str">
        <f>'7.4 CNIA'!V55</f>
        <v>-</v>
      </c>
      <c r="I25" s="289"/>
      <c r="J25" s="289"/>
      <c r="K25" s="289"/>
      <c r="L25" s="289"/>
    </row>
    <row r="26" spans="1:12"/>
    <row r="27" spans="1:12" ht="17.5">
      <c r="A27" s="116"/>
      <c r="B27" s="117" t="s">
        <v>279</v>
      </c>
      <c r="C27" s="116"/>
      <c r="D27" s="116"/>
      <c r="E27" s="116"/>
      <c r="F27" s="116"/>
      <c r="G27" s="116"/>
      <c r="H27" s="116"/>
      <c r="I27" s="116"/>
      <c r="J27" s="116"/>
      <c r="K27" s="116"/>
      <c r="L27" s="116"/>
    </row>
    <row r="28" spans="1:12"/>
    <row r="29" spans="1:12" ht="15.5">
      <c r="B29" t="s">
        <v>280</v>
      </c>
      <c r="D29" t="s">
        <v>266</v>
      </c>
      <c r="E29" t="s">
        <v>281</v>
      </c>
      <c r="H29" s="306">
        <v>4.8</v>
      </c>
      <c r="I29" s="306">
        <v>4.8</v>
      </c>
      <c r="J29" s="306">
        <v>4.8</v>
      </c>
      <c r="K29" s="306">
        <v>4.8</v>
      </c>
      <c r="L29" s="306">
        <v>4.8</v>
      </c>
    </row>
    <row r="30" spans="1:12" ht="15.5">
      <c r="B30" t="s">
        <v>282</v>
      </c>
      <c r="C30" t="s">
        <v>283</v>
      </c>
      <c r="D30" t="s">
        <v>266</v>
      </c>
      <c r="E30" t="s">
        <v>284</v>
      </c>
      <c r="H30" s="70"/>
      <c r="I30" s="70"/>
      <c r="J30" s="70"/>
      <c r="K30" s="70"/>
      <c r="L30" s="70"/>
    </row>
    <row r="31" spans="1:12"/>
    <row r="32" spans="1:12" ht="17.5">
      <c r="A32" s="116"/>
      <c r="B32" s="117" t="s">
        <v>285</v>
      </c>
      <c r="C32" s="116"/>
      <c r="D32" s="116"/>
      <c r="E32" s="116"/>
      <c r="F32" s="116"/>
      <c r="G32" s="116"/>
      <c r="H32" s="116"/>
      <c r="I32" s="116"/>
      <c r="J32" s="116"/>
      <c r="K32" s="116"/>
      <c r="L32" s="116"/>
    </row>
    <row r="33" spans="2:12"/>
    <row r="34" spans="2:12">
      <c r="B34" t="s">
        <v>286</v>
      </c>
    </row>
    <row r="35" spans="2:12"/>
    <row r="36" spans="2:12" ht="15.5">
      <c r="B36" t="s">
        <v>287</v>
      </c>
      <c r="D36" t="s">
        <v>226</v>
      </c>
      <c r="E36" t="s">
        <v>288</v>
      </c>
      <c r="H36" s="401">
        <f>'1.4 Tax Pool Inputs'!H55</f>
        <v>0</v>
      </c>
      <c r="I36" s="401">
        <f>'1.4 Tax Pool Inputs'!I55</f>
        <v>0</v>
      </c>
      <c r="J36" s="401">
        <f>'1.4 Tax Pool Inputs'!J55</f>
        <v>0</v>
      </c>
      <c r="K36" s="401">
        <f>'1.4 Tax Pool Inputs'!K55</f>
        <v>0</v>
      </c>
      <c r="L36" s="401">
        <f>'1.4 Tax Pool Inputs'!L55</f>
        <v>0</v>
      </c>
    </row>
    <row r="37" spans="2:12" ht="15.5">
      <c r="B37" t="s">
        <v>289</v>
      </c>
      <c r="D37" t="s">
        <v>226</v>
      </c>
      <c r="E37" t="s">
        <v>290</v>
      </c>
      <c r="H37" s="401">
        <f>'1.4 Tax Pool Inputs'!H56</f>
        <v>0</v>
      </c>
      <c r="I37" s="401">
        <f>'1.4 Tax Pool Inputs'!I56</f>
        <v>0</v>
      </c>
      <c r="J37" s="401">
        <f>'1.4 Tax Pool Inputs'!J56</f>
        <v>0</v>
      </c>
      <c r="K37" s="401">
        <f>'1.4 Tax Pool Inputs'!K56</f>
        <v>0</v>
      </c>
      <c r="L37" s="401">
        <f>'1.4 Tax Pool Inputs'!L56</f>
        <v>0</v>
      </c>
    </row>
    <row r="38" spans="2:12" ht="15.5">
      <c r="B38" t="s">
        <v>291</v>
      </c>
      <c r="D38" t="s">
        <v>226</v>
      </c>
      <c r="E38" t="s">
        <v>292</v>
      </c>
      <c r="H38" s="401">
        <f>'1.4 Tax Pool Inputs'!H57</f>
        <v>0</v>
      </c>
      <c r="I38" s="401">
        <f>'1.4 Tax Pool Inputs'!I57</f>
        <v>0</v>
      </c>
      <c r="J38" s="401">
        <f>'1.4 Tax Pool Inputs'!J57</f>
        <v>0</v>
      </c>
      <c r="K38" s="401">
        <f>'1.4 Tax Pool Inputs'!K57</f>
        <v>0</v>
      </c>
      <c r="L38" s="401">
        <f>'1.4 Tax Pool Inputs'!L57</f>
        <v>0</v>
      </c>
    </row>
    <row r="39" spans="2:12" ht="15.5">
      <c r="B39" t="s">
        <v>293</v>
      </c>
      <c r="D39" t="s">
        <v>226</v>
      </c>
      <c r="E39" t="s">
        <v>294</v>
      </c>
      <c r="H39" s="401">
        <f>'1.4 Tax Pool Inputs'!H58</f>
        <v>0</v>
      </c>
      <c r="I39" s="401">
        <f>'1.4 Tax Pool Inputs'!I58</f>
        <v>0</v>
      </c>
      <c r="J39" s="401">
        <f>'1.4 Tax Pool Inputs'!J58</f>
        <v>0</v>
      </c>
      <c r="K39" s="401">
        <f>'1.4 Tax Pool Inputs'!K58</f>
        <v>0</v>
      </c>
      <c r="L39" s="401">
        <f>'1.4 Tax Pool Inputs'!L58</f>
        <v>0</v>
      </c>
    </row>
    <row r="40" spans="2:12" ht="15.5">
      <c r="B40" t="s">
        <v>295</v>
      </c>
      <c r="D40" t="s">
        <v>226</v>
      </c>
      <c r="E40" t="s">
        <v>296</v>
      </c>
      <c r="H40" s="401">
        <f>'1.4 Tax Pool Inputs'!H59</f>
        <v>0</v>
      </c>
      <c r="I40" s="401">
        <f>'1.4 Tax Pool Inputs'!I59</f>
        <v>0</v>
      </c>
      <c r="J40" s="401">
        <f>'1.4 Tax Pool Inputs'!J59</f>
        <v>0</v>
      </c>
      <c r="K40" s="401">
        <f>'1.4 Tax Pool Inputs'!K59</f>
        <v>0</v>
      </c>
      <c r="L40" s="401">
        <f>'1.4 Tax Pool Inputs'!L59</f>
        <v>0</v>
      </c>
    </row>
    <row r="41" spans="2:12" ht="15.5">
      <c r="B41" t="s">
        <v>297</v>
      </c>
      <c r="D41" t="s">
        <v>226</v>
      </c>
      <c r="E41" t="s">
        <v>298</v>
      </c>
      <c r="H41" s="401">
        <f>'1.4 Tax Pool Inputs'!H60</f>
        <v>0</v>
      </c>
      <c r="I41" s="401">
        <f>'1.4 Tax Pool Inputs'!I60</f>
        <v>0</v>
      </c>
      <c r="J41" s="401">
        <f>'1.4 Tax Pool Inputs'!J60</f>
        <v>0</v>
      </c>
      <c r="K41" s="401">
        <f>'1.4 Tax Pool Inputs'!K60</f>
        <v>0</v>
      </c>
      <c r="L41" s="401">
        <f>'1.4 Tax Pool Inputs'!L60</f>
        <v>0</v>
      </c>
    </row>
    <row r="42" spans="2:12" ht="15.5">
      <c r="B42" t="s">
        <v>299</v>
      </c>
      <c r="D42" t="s">
        <v>226</v>
      </c>
      <c r="E42" t="s">
        <v>300</v>
      </c>
      <c r="H42" s="401">
        <f>'1.4 Tax Pool Inputs'!H61</f>
        <v>0</v>
      </c>
      <c r="I42" s="401">
        <f>'1.4 Tax Pool Inputs'!I61</f>
        <v>0</v>
      </c>
      <c r="J42" s="401">
        <f>'1.4 Tax Pool Inputs'!J61</f>
        <v>0</v>
      </c>
      <c r="K42" s="401">
        <f>'1.4 Tax Pool Inputs'!K61</f>
        <v>0</v>
      </c>
      <c r="L42" s="401">
        <f>'1.4 Tax Pool Inputs'!L61</f>
        <v>0</v>
      </c>
    </row>
    <row r="43" spans="2:12"/>
    <row r="44" spans="2:12" ht="16.5">
      <c r="B44" t="s">
        <v>301</v>
      </c>
      <c r="D44" t="s">
        <v>266</v>
      </c>
      <c r="E44" t="s">
        <v>302</v>
      </c>
      <c r="H44" s="30">
        <f>'1.4 Tax Pool Inputs'!H66</f>
        <v>0</v>
      </c>
      <c r="I44" s="289"/>
      <c r="J44" s="289"/>
      <c r="K44" s="289"/>
      <c r="L44" s="289"/>
    </row>
    <row r="45" spans="2:12" ht="16.5">
      <c r="B45" t="s">
        <v>303</v>
      </c>
      <c r="D45" t="s">
        <v>266</v>
      </c>
      <c r="E45" t="s">
        <v>304</v>
      </c>
      <c r="H45" s="30">
        <f>'1.4 Tax Pool Inputs'!H67</f>
        <v>0</v>
      </c>
      <c r="I45" s="289"/>
      <c r="J45" s="289"/>
      <c r="K45" s="289"/>
      <c r="L45" s="289"/>
    </row>
    <row r="46" spans="2:12" ht="16.5">
      <c r="B46" t="s">
        <v>305</v>
      </c>
      <c r="D46" t="s">
        <v>266</v>
      </c>
      <c r="E46" t="s">
        <v>306</v>
      </c>
      <c r="H46" s="30">
        <f>'1.4 Tax Pool Inputs'!H68</f>
        <v>0</v>
      </c>
      <c r="I46" s="289"/>
      <c r="J46" s="289"/>
      <c r="K46" s="289"/>
      <c r="L46" s="289"/>
    </row>
    <row r="47" spans="2:12" ht="16.5">
      <c r="B47" t="s">
        <v>307</v>
      </c>
      <c r="D47" t="s">
        <v>266</v>
      </c>
      <c r="E47" t="s">
        <v>308</v>
      </c>
      <c r="H47" s="30">
        <f>'1.4 Tax Pool Inputs'!H69</f>
        <v>0</v>
      </c>
      <c r="I47" s="289"/>
      <c r="J47" s="289"/>
      <c r="K47" s="289"/>
      <c r="L47" s="289"/>
    </row>
    <row r="48" spans="2:12" ht="16.5">
      <c r="B48" t="s">
        <v>309</v>
      </c>
      <c r="D48" t="s">
        <v>266</v>
      </c>
      <c r="E48" t="s">
        <v>310</v>
      </c>
      <c r="H48" s="30">
        <f>'1.4 Tax Pool Inputs'!H70</f>
        <v>0</v>
      </c>
      <c r="I48" s="289"/>
      <c r="J48" s="289"/>
      <c r="K48" s="289"/>
      <c r="L48" s="289"/>
    </row>
    <row r="49" spans="1:12"/>
    <row r="50" spans="1:12" ht="17.5">
      <c r="A50" s="116"/>
      <c r="B50" s="117" t="s">
        <v>311</v>
      </c>
      <c r="C50" s="116"/>
      <c r="D50" s="116"/>
      <c r="E50" s="116"/>
      <c r="F50" s="116"/>
      <c r="G50" s="116"/>
      <c r="H50" s="116"/>
      <c r="I50" s="116"/>
      <c r="J50" s="116"/>
      <c r="K50" s="116"/>
      <c r="L50" s="116"/>
    </row>
    <row r="51" spans="1:12"/>
    <row r="52" spans="1:12" ht="15.5">
      <c r="B52" t="s">
        <v>312</v>
      </c>
      <c r="D52" t="s">
        <v>257</v>
      </c>
      <c r="E52" t="s">
        <v>313</v>
      </c>
      <c r="H52" s="65">
        <f>'1.7 DRS Revenue'!I32+'1.7 DRS Revenue'!I57</f>
        <v>0</v>
      </c>
      <c r="I52" s="65">
        <f>'1.7 DRS Revenue'!J32+'1.7 DRS Revenue'!J57</f>
        <v>0</v>
      </c>
      <c r="J52" s="65">
        <f>'1.7 DRS Revenue'!K32+'1.7 DRS Revenue'!K57</f>
        <v>0</v>
      </c>
      <c r="K52" s="65">
        <f>'1.7 DRS Revenue'!L32+'1.7 DRS Revenue'!L57</f>
        <v>0</v>
      </c>
      <c r="L52" s="65">
        <f>'1.7 DRS Revenue'!M32+'1.7 DRS Revenue'!M57</f>
        <v>0</v>
      </c>
    </row>
    <row r="53" spans="1:12" ht="15.5">
      <c r="B53" t="s">
        <v>314</v>
      </c>
      <c r="D53" t="s">
        <v>257</v>
      </c>
      <c r="E53" t="s">
        <v>315</v>
      </c>
      <c r="H53" s="137" t="e">
        <f>(INDEX('Universal Data'!$F$31:$F$38,MATCH('Universal Data'!$C$17,'Universal Data'!$C$31:$C$38,0)))*'7.2 DRS'!S29</f>
        <v>#N/A</v>
      </c>
      <c r="I53" s="137" t="e">
        <f>(INDEX('Universal Data'!$F$31:$F$38,MATCH('Universal Data'!$C$17,'Universal Data'!$C$31:$C$38,0)))*'7.2 DRS'!T29</f>
        <v>#N/A</v>
      </c>
      <c r="J53" s="137" t="e">
        <f>(INDEX('Universal Data'!$F$31:$F$38,MATCH('Universal Data'!$C$17,'Universal Data'!$C$31:$C$38,0)))*'7.2 DRS'!U29</f>
        <v>#N/A</v>
      </c>
      <c r="K53" s="137" t="e">
        <f>(INDEX('Universal Data'!$F$31:$F$38,MATCH('Universal Data'!$C$17,'Universal Data'!$C$31:$C$38,0)))*'7.2 DRS'!V29</f>
        <v>#N/A</v>
      </c>
      <c r="L53" s="137" t="e">
        <f>(INDEX('Universal Data'!$F$31:$F$38,MATCH('Universal Data'!$C$17,'Universal Data'!$C$31:$C$38,0)))*'7.2 DRS'!W29</f>
        <v>#N/A</v>
      </c>
    </row>
    <row r="54" spans="1:12"/>
    <row r="55" spans="1:12"/>
    <row r="56" spans="1:12"/>
    <row r="57" spans="1:12"/>
  </sheetData>
  <phoneticPr fontId="107"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tabColor theme="4"/>
    <pageSetUpPr autoPageBreaks="0"/>
  </sheetPr>
  <dimension ref="A1:U27"/>
  <sheetViews>
    <sheetView zoomScaleNormal="100" workbookViewId="0"/>
  </sheetViews>
  <sheetFormatPr defaultColWidth="9.23046875" defaultRowHeight="13.5" zeroHeight="1"/>
  <cols>
    <col min="1" max="1" width="1.765625" customWidth="1"/>
    <col min="2" max="2" width="40.15234375" customWidth="1"/>
    <col min="3" max="3" width="8.3828125" customWidth="1"/>
    <col min="4" max="4" width="13.765625" bestFit="1" customWidth="1"/>
    <col min="5" max="5" width="6.4609375" bestFit="1" customWidth="1"/>
    <col min="6" max="6" width="9.23046875" customWidth="1"/>
    <col min="7" max="7" width="19" customWidth="1"/>
    <col min="8" max="12" width="9.23046875" customWidth="1"/>
    <col min="13" max="14" width="2.23046875" customWidth="1"/>
    <col min="15" max="30" width="9.23046875" customWidth="1"/>
  </cols>
  <sheetData>
    <row r="1" spans="1:21" ht="25">
      <c r="A1" s="1" t="str">
        <f>Cover!$A$2</f>
        <v>ESO Regulatory Reporting Pack</v>
      </c>
      <c r="B1" s="3"/>
      <c r="C1" s="2"/>
      <c r="D1" s="2"/>
      <c r="E1" s="2"/>
      <c r="F1" s="2"/>
      <c r="G1" s="2"/>
      <c r="H1" s="2"/>
      <c r="I1" s="2"/>
      <c r="J1" s="2"/>
      <c r="K1" s="2"/>
      <c r="L1" s="2"/>
      <c r="M1" s="2"/>
      <c r="N1" s="2"/>
      <c r="O1" s="2"/>
      <c r="P1" s="2"/>
      <c r="Q1" s="2"/>
      <c r="R1" s="2"/>
      <c r="S1" s="2"/>
    </row>
    <row r="2" spans="1:21" ht="25">
      <c r="A2" s="3" t="str">
        <f>Cover!$A$3</f>
        <v>National Grid Electricity System Operator</v>
      </c>
      <c r="B2" s="3"/>
      <c r="C2" s="2"/>
      <c r="D2" s="2"/>
      <c r="E2" s="2"/>
      <c r="F2" s="2"/>
      <c r="G2" s="2"/>
      <c r="H2" s="2"/>
      <c r="I2" s="2"/>
      <c r="J2" s="2"/>
      <c r="K2" s="2"/>
      <c r="L2" s="2"/>
      <c r="M2" s="2"/>
      <c r="N2" s="2"/>
      <c r="O2" s="2"/>
      <c r="P2" s="2"/>
      <c r="Q2" s="2"/>
      <c r="R2" s="2"/>
      <c r="S2" s="2"/>
    </row>
    <row r="3" spans="1:21" ht="25">
      <c r="A3" s="3" t="str">
        <f>Cover!$A$4</f>
        <v>2022/23</v>
      </c>
      <c r="B3" s="3"/>
      <c r="C3" s="3"/>
      <c r="D3" s="3"/>
      <c r="E3" s="2"/>
      <c r="F3" s="2"/>
      <c r="G3" s="2"/>
      <c r="H3" s="2"/>
      <c r="I3" s="2"/>
      <c r="J3" s="2"/>
      <c r="K3" s="2"/>
      <c r="L3" s="2"/>
      <c r="M3" s="2"/>
      <c r="N3" s="2"/>
      <c r="O3" s="2"/>
      <c r="P3" s="2"/>
      <c r="Q3" s="2"/>
      <c r="R3" s="2"/>
      <c r="S3" s="2"/>
    </row>
    <row r="4" spans="1:21" ht="25.5" thickBot="1">
      <c r="A4" s="27" t="s">
        <v>35</v>
      </c>
      <c r="B4" s="27"/>
      <c r="C4" s="7"/>
      <c r="D4" s="7"/>
      <c r="E4" s="7"/>
      <c r="F4" s="7"/>
      <c r="G4" s="7"/>
      <c r="H4" s="7"/>
      <c r="I4" s="7"/>
      <c r="J4" s="7"/>
      <c r="K4" s="7"/>
      <c r="L4" s="7"/>
      <c r="M4" s="7"/>
      <c r="N4" s="7"/>
      <c r="O4" s="7"/>
      <c r="P4" s="7"/>
      <c r="Q4" s="7"/>
      <c r="R4" s="7"/>
      <c r="S4" s="7"/>
    </row>
    <row r="5" spans="1:21">
      <c r="L5" s="230"/>
    </row>
    <row r="6" spans="1:21">
      <c r="L6" s="231"/>
      <c r="O6" s="442"/>
      <c r="P6" s="442"/>
      <c r="Q6" s="406"/>
      <c r="R6" s="407"/>
      <c r="S6" s="407"/>
    </row>
    <row r="7" spans="1:21" ht="14" thickBot="1">
      <c r="G7" s="73" t="s">
        <v>316</v>
      </c>
      <c r="L7" s="231"/>
      <c r="O7" s="408"/>
      <c r="P7" s="407"/>
      <c r="Q7" s="407"/>
      <c r="R7" s="407"/>
      <c r="S7" s="407"/>
    </row>
    <row r="8" spans="1:21">
      <c r="G8" s="113" t="s">
        <v>254</v>
      </c>
      <c r="H8" s="114"/>
      <c r="I8" s="114"/>
      <c r="J8" s="114"/>
      <c r="K8" s="115"/>
      <c r="L8" s="231"/>
      <c r="O8" s="409"/>
      <c r="P8" s="409"/>
      <c r="Q8" s="409"/>
      <c r="R8" s="409"/>
      <c r="S8" s="409"/>
    </row>
    <row r="9" spans="1:21">
      <c r="G9" s="242" t="s">
        <v>182</v>
      </c>
      <c r="H9" s="40" t="s">
        <v>7</v>
      </c>
      <c r="I9" s="40" t="s">
        <v>185</v>
      </c>
      <c r="J9" s="40" t="s">
        <v>186</v>
      </c>
      <c r="K9" s="242" t="s">
        <v>187</v>
      </c>
      <c r="L9" s="231"/>
      <c r="O9" s="410"/>
      <c r="P9" s="410"/>
      <c r="Q9" s="410"/>
      <c r="R9" s="410"/>
      <c r="S9" s="410"/>
    </row>
    <row r="10" spans="1:21">
      <c r="D10" t="s">
        <v>317</v>
      </c>
      <c r="G10" s="233">
        <v>2022</v>
      </c>
      <c r="H10" s="233">
        <v>2023</v>
      </c>
      <c r="I10" s="233">
        <v>2024</v>
      </c>
      <c r="J10" s="233">
        <v>2025</v>
      </c>
      <c r="K10" s="233">
        <v>2026</v>
      </c>
      <c r="L10" s="231"/>
      <c r="O10" s="411"/>
      <c r="P10" s="411"/>
      <c r="Q10" s="411"/>
      <c r="R10" s="411"/>
      <c r="S10" s="411"/>
    </row>
    <row r="11" spans="1:21" ht="20.5">
      <c r="A11" s="116"/>
      <c r="B11" s="117" t="s">
        <v>318</v>
      </c>
      <c r="C11" s="116"/>
      <c r="D11" s="116"/>
      <c r="E11" s="116"/>
      <c r="F11" s="116"/>
      <c r="G11" s="116"/>
      <c r="H11" s="116"/>
      <c r="I11" s="116"/>
      <c r="J11" s="116"/>
      <c r="K11" s="116"/>
      <c r="L11" s="413"/>
      <c r="N11" s="404"/>
      <c r="O11" s="412"/>
      <c r="P11" s="412"/>
      <c r="Q11" s="412"/>
      <c r="R11" s="412"/>
      <c r="S11" s="412"/>
    </row>
    <row r="12" spans="1:21" ht="15.5">
      <c r="B12" s="73" t="s">
        <v>319</v>
      </c>
      <c r="E12" s="403" t="s">
        <v>911</v>
      </c>
      <c r="L12" s="231"/>
      <c r="O12" s="407"/>
      <c r="P12" s="407"/>
      <c r="Q12" s="407"/>
      <c r="R12" s="407"/>
      <c r="S12" s="407"/>
    </row>
    <row r="13" spans="1:21">
      <c r="L13" s="231"/>
      <c r="O13" s="407"/>
      <c r="P13" s="407"/>
      <c r="Q13" s="407"/>
      <c r="R13" s="407"/>
      <c r="S13" s="407"/>
    </row>
    <row r="14" spans="1:21" ht="15.5">
      <c r="B14" t="s">
        <v>262</v>
      </c>
      <c r="C14" t="s">
        <v>264</v>
      </c>
      <c r="D14" t="s">
        <v>266</v>
      </c>
      <c r="G14" s="402"/>
      <c r="H14" s="402"/>
      <c r="I14" s="402"/>
      <c r="J14" s="402"/>
      <c r="K14" s="402"/>
      <c r="L14" s="231"/>
      <c r="O14" s="405"/>
      <c r="P14" s="405"/>
      <c r="Q14" s="405"/>
      <c r="R14" s="405"/>
      <c r="S14" s="405"/>
      <c r="U14" s="232"/>
    </row>
    <row r="15" spans="1:21" ht="15.5">
      <c r="B15" t="s">
        <v>265</v>
      </c>
      <c r="C15" t="s">
        <v>267</v>
      </c>
      <c r="D15" t="s">
        <v>266</v>
      </c>
      <c r="G15" s="402"/>
      <c r="H15" s="402"/>
      <c r="I15" s="402"/>
      <c r="J15" s="402"/>
      <c r="K15" s="402"/>
      <c r="L15" s="231"/>
    </row>
    <row r="16" spans="1:21" ht="15.5">
      <c r="B16" t="s">
        <v>268</v>
      </c>
      <c r="C16" t="s">
        <v>269</v>
      </c>
      <c r="D16" t="s">
        <v>266</v>
      </c>
      <c r="G16" s="30">
        <f>G26</f>
        <v>0</v>
      </c>
      <c r="H16" s="30">
        <f t="shared" ref="H16:K16" si="0">H26</f>
        <v>0</v>
      </c>
      <c r="I16" s="30">
        <f t="shared" si="0"/>
        <v>0</v>
      </c>
      <c r="J16" s="30">
        <f t="shared" si="0"/>
        <v>0</v>
      </c>
      <c r="K16" s="30">
        <f t="shared" si="0"/>
        <v>0</v>
      </c>
      <c r="L16" s="231"/>
    </row>
    <row r="17" spans="1:12" ht="15.5">
      <c r="B17" t="s">
        <v>270</v>
      </c>
      <c r="C17" t="s">
        <v>271</v>
      </c>
      <c r="D17" t="s">
        <v>257</v>
      </c>
      <c r="G17" s="414"/>
      <c r="H17" s="414"/>
      <c r="I17" s="414"/>
      <c r="J17" s="414"/>
      <c r="K17" s="414"/>
      <c r="L17" s="231"/>
    </row>
    <row r="18" spans="1:12">
      <c r="L18" s="231"/>
    </row>
    <row r="19" spans="1:12" ht="20.5">
      <c r="A19" s="116"/>
      <c r="B19" s="117" t="s">
        <v>320</v>
      </c>
      <c r="C19" s="116"/>
      <c r="D19" s="116"/>
      <c r="E19" s="116"/>
      <c r="F19" s="116"/>
      <c r="G19" s="116"/>
      <c r="H19" s="116"/>
      <c r="I19" s="116"/>
      <c r="J19" s="116"/>
      <c r="K19" s="116"/>
      <c r="L19" s="231"/>
    </row>
    <row r="20" spans="1:12">
      <c r="B20" s="73" t="s">
        <v>321</v>
      </c>
      <c r="L20" s="231"/>
    </row>
    <row r="21" spans="1:12">
      <c r="L21" s="231"/>
    </row>
    <row r="22" spans="1:12">
      <c r="B22" t="s">
        <v>322</v>
      </c>
      <c r="D22" t="s">
        <v>266</v>
      </c>
      <c r="G22" s="47"/>
      <c r="H22" s="47"/>
      <c r="I22" s="47"/>
      <c r="J22" s="47"/>
      <c r="K22" s="47"/>
      <c r="L22" s="231"/>
    </row>
    <row r="23" spans="1:12">
      <c r="B23" t="s">
        <v>323</v>
      </c>
      <c r="D23" t="s">
        <v>266</v>
      </c>
      <c r="G23" s="47"/>
      <c r="H23" s="47"/>
      <c r="I23" s="47"/>
      <c r="J23" s="47"/>
      <c r="K23" s="47"/>
      <c r="L23" s="231"/>
    </row>
    <row r="24" spans="1:12" ht="15.5">
      <c r="B24" t="s">
        <v>324</v>
      </c>
      <c r="C24" t="s">
        <v>325</v>
      </c>
      <c r="D24" t="s">
        <v>266</v>
      </c>
      <c r="G24" s="38">
        <f>SUM(G22:G23)</f>
        <v>0</v>
      </c>
      <c r="H24" s="38">
        <f>SUM(H22:H23)</f>
        <v>0</v>
      </c>
      <c r="I24" s="38">
        <f>SUM(I22:I23)</f>
        <v>0</v>
      </c>
      <c r="J24" s="38">
        <f>SUM(J22:J23)</f>
        <v>0</v>
      </c>
      <c r="K24" s="38">
        <f>SUM(K22:K23)</f>
        <v>0</v>
      </c>
      <c r="L24" s="231"/>
    </row>
    <row r="25" spans="1:12" ht="15.5">
      <c r="B25" t="s">
        <v>326</v>
      </c>
      <c r="C25" t="s">
        <v>327</v>
      </c>
      <c r="D25" t="s">
        <v>266</v>
      </c>
      <c r="G25" s="47"/>
      <c r="H25" s="47"/>
      <c r="I25" s="47"/>
      <c r="J25" s="47"/>
      <c r="K25" s="47"/>
      <c r="L25" s="231"/>
    </row>
    <row r="26" spans="1:12" ht="15.5">
      <c r="B26" t="s">
        <v>328</v>
      </c>
      <c r="C26" t="s">
        <v>269</v>
      </c>
      <c r="D26" t="s">
        <v>266</v>
      </c>
      <c r="G26" s="307">
        <f>G24-G25</f>
        <v>0</v>
      </c>
      <c r="H26" s="307">
        <f t="shared" ref="H26:K26" si="1">H24-H25</f>
        <v>0</v>
      </c>
      <c r="I26" s="307">
        <f t="shared" si="1"/>
        <v>0</v>
      </c>
      <c r="J26" s="307">
        <f t="shared" si="1"/>
        <v>0</v>
      </c>
      <c r="K26" s="307">
        <f t="shared" si="1"/>
        <v>0</v>
      </c>
      <c r="L26" s="231"/>
    </row>
    <row r="27" spans="1:12">
      <c r="G27" s="405"/>
      <c r="H27" s="405"/>
      <c r="I27" s="405"/>
      <c r="J27" s="405"/>
      <c r="K27" s="405"/>
      <c r="L27" s="231"/>
    </row>
  </sheetData>
  <mergeCells count="1">
    <mergeCell ref="O6:P6"/>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tabColor theme="4"/>
    <pageSetUpPr autoPageBreaks="0"/>
  </sheetPr>
  <dimension ref="A1:X71"/>
  <sheetViews>
    <sheetView topLeftCell="A49" zoomScale="85" zoomScaleNormal="85" workbookViewId="0">
      <selection activeCell="C62" sqref="C62:D62"/>
    </sheetView>
  </sheetViews>
  <sheetFormatPr defaultColWidth="0" defaultRowHeight="13.5" zeroHeight="1"/>
  <cols>
    <col min="1" max="1" width="1.765625" customWidth="1"/>
    <col min="2" max="2" width="9.23046875" customWidth="1"/>
    <col min="3" max="3" width="60.765625" bestFit="1" customWidth="1"/>
    <col min="4" max="4" width="13.765625" bestFit="1" customWidth="1"/>
    <col min="5" max="5" width="18.4609375" bestFit="1" customWidth="1"/>
    <col min="6" max="7" width="6.765625" customWidth="1"/>
    <col min="8" max="12" width="9.23046875" customWidth="1"/>
    <col min="13" max="13" width="3" customWidth="1"/>
    <col min="14" max="14" width="2.61328125" customWidth="1"/>
    <col min="15" max="15" width="2" customWidth="1"/>
    <col min="16" max="19" width="9.23046875" customWidth="1"/>
    <col min="20" max="24" width="9.23046875" hidden="1" customWidth="1"/>
  </cols>
  <sheetData>
    <row r="1" spans="1:24" ht="25">
      <c r="A1" s="1" t="str">
        <f>Cover!$A$2</f>
        <v>ESO Regulatory Reporting Pack</v>
      </c>
      <c r="B1" s="3"/>
      <c r="C1" s="2"/>
      <c r="D1" s="2"/>
      <c r="E1" s="2"/>
      <c r="F1" s="2"/>
      <c r="G1" s="2"/>
      <c r="H1" s="2"/>
      <c r="I1" s="2"/>
      <c r="J1" s="2"/>
      <c r="K1" s="2"/>
      <c r="L1" s="2"/>
      <c r="M1" s="2"/>
      <c r="N1" s="2"/>
      <c r="O1" s="2"/>
      <c r="P1" s="220"/>
      <c r="Q1" s="220"/>
      <c r="R1" s="220"/>
      <c r="S1" s="220"/>
      <c r="T1" s="220"/>
      <c r="U1" s="220"/>
      <c r="V1" s="220"/>
      <c r="W1" s="220"/>
      <c r="X1" s="220"/>
    </row>
    <row r="2" spans="1:24" ht="25">
      <c r="A2" s="3" t="str">
        <f>Cover!$A$3</f>
        <v>National Grid Electricity System Operator</v>
      </c>
      <c r="B2" s="3"/>
      <c r="C2" s="2"/>
      <c r="D2" s="2"/>
      <c r="E2" s="2"/>
      <c r="F2" s="2"/>
      <c r="G2" s="2"/>
      <c r="H2" s="2"/>
      <c r="I2" s="2"/>
      <c r="J2" s="2"/>
      <c r="K2" s="2"/>
      <c r="L2" s="2"/>
      <c r="M2" s="2"/>
      <c r="N2" s="2"/>
      <c r="O2" s="2"/>
      <c r="P2" s="220"/>
      <c r="Q2" s="220"/>
      <c r="R2" s="220"/>
      <c r="S2" s="220"/>
      <c r="T2" s="220"/>
      <c r="U2" s="220"/>
      <c r="V2" s="220"/>
      <c r="W2" s="220"/>
      <c r="X2" s="220"/>
    </row>
    <row r="3" spans="1:24" ht="25">
      <c r="A3" s="3" t="str">
        <f>Cover!$A$4</f>
        <v>2022/23</v>
      </c>
      <c r="B3" s="3"/>
      <c r="C3" s="3"/>
      <c r="D3" s="3"/>
      <c r="E3" s="2"/>
      <c r="F3" s="2"/>
      <c r="G3" s="2"/>
      <c r="H3" s="2"/>
      <c r="I3" s="2"/>
      <c r="J3" s="2"/>
      <c r="K3" s="2"/>
      <c r="L3" s="2"/>
      <c r="M3" s="2"/>
      <c r="N3" s="2"/>
      <c r="O3" s="2"/>
      <c r="P3" s="220"/>
      <c r="Q3" s="220"/>
      <c r="R3" s="220"/>
      <c r="S3" s="220"/>
      <c r="T3" s="220"/>
      <c r="U3" s="220"/>
      <c r="V3" s="220"/>
      <c r="W3" s="220"/>
      <c r="X3" s="220"/>
    </row>
    <row r="4" spans="1:24" ht="25.5" thickBot="1">
      <c r="A4" s="27" t="s">
        <v>329</v>
      </c>
      <c r="B4" s="27"/>
      <c r="C4" s="7"/>
      <c r="D4" s="7"/>
      <c r="E4" s="7"/>
      <c r="F4" s="7"/>
      <c r="G4" s="7"/>
      <c r="H4" s="7"/>
      <c r="I4" s="7"/>
      <c r="J4" s="7"/>
      <c r="K4" s="7"/>
      <c r="L4" s="7"/>
      <c r="M4" s="7"/>
      <c r="N4" s="7"/>
      <c r="O4" s="7"/>
      <c r="P4" s="220"/>
      <c r="Q4" s="220"/>
      <c r="R4" s="220"/>
      <c r="S4" s="220"/>
      <c r="T4" s="220"/>
      <c r="U4" s="220"/>
      <c r="V4" s="220"/>
      <c r="W4" s="220"/>
      <c r="X4" s="220"/>
    </row>
    <row r="5" spans="1:24"/>
    <row r="6" spans="1:24"/>
    <row r="7" spans="1:24" ht="13.5" customHeight="1">
      <c r="R7" s="126"/>
    </row>
    <row r="8" spans="1:24" ht="14" thickBot="1">
      <c r="H8" s="73"/>
      <c r="P8" s="73"/>
    </row>
    <row r="9" spans="1:24" ht="13.5" customHeight="1">
      <c r="H9" s="443" t="s">
        <v>254</v>
      </c>
      <c r="I9" s="444"/>
      <c r="J9" s="444"/>
      <c r="K9" s="444"/>
      <c r="L9" s="445"/>
      <c r="P9" s="55"/>
      <c r="Q9" s="55"/>
      <c r="R9" s="55"/>
      <c r="S9" s="55"/>
      <c r="T9" s="55"/>
    </row>
    <row r="10" spans="1:24">
      <c r="H10" s="242" t="s">
        <v>182</v>
      </c>
      <c r="I10" s="242" t="s">
        <v>7</v>
      </c>
      <c r="J10" s="242" t="s">
        <v>185</v>
      </c>
      <c r="K10" s="242" t="s">
        <v>186</v>
      </c>
      <c r="L10" s="242" t="s">
        <v>187</v>
      </c>
      <c r="P10" s="158"/>
      <c r="Q10" s="158"/>
      <c r="R10" s="158"/>
      <c r="S10" s="158"/>
      <c r="T10" s="158"/>
    </row>
    <row r="11" spans="1:24">
      <c r="P11" s="233"/>
      <c r="Q11" s="233"/>
      <c r="R11" s="233"/>
      <c r="S11" s="233"/>
      <c r="T11" s="233"/>
    </row>
    <row r="12" spans="1:24" ht="17.5">
      <c r="A12" s="116"/>
      <c r="B12" s="117" t="s">
        <v>330</v>
      </c>
      <c r="C12" s="116"/>
      <c r="D12" s="116"/>
      <c r="E12" s="116"/>
      <c r="F12" s="116"/>
      <c r="G12" s="116"/>
      <c r="H12" s="116"/>
      <c r="I12" s="116"/>
      <c r="J12" s="116"/>
      <c r="K12" s="116"/>
      <c r="L12" s="116"/>
      <c r="M12" s="116"/>
      <c r="N12" s="116"/>
      <c r="O12" s="116"/>
      <c r="P12" s="16"/>
      <c r="Q12" s="16"/>
      <c r="R12" s="16"/>
      <c r="S12" s="16"/>
      <c r="T12" s="16"/>
    </row>
    <row r="13" spans="1:24"/>
    <row r="14" spans="1:24" ht="14">
      <c r="B14" s="116" t="s">
        <v>331</v>
      </c>
      <c r="C14" s="118"/>
      <c r="D14" s="118"/>
      <c r="E14" s="118"/>
      <c r="F14" s="118"/>
      <c r="G14" s="118"/>
      <c r="H14" s="118"/>
      <c r="I14" s="118"/>
      <c r="J14" s="118"/>
      <c r="K14" s="118"/>
      <c r="L14" s="118"/>
      <c r="M14" s="118"/>
      <c r="N14" s="118"/>
      <c r="O14" s="118"/>
      <c r="P14" s="237"/>
      <c r="Q14" s="237"/>
      <c r="R14" s="237"/>
      <c r="S14" s="237"/>
      <c r="T14" s="237"/>
    </row>
    <row r="15" spans="1:24"/>
    <row r="16" spans="1:24">
      <c r="C16" t="s">
        <v>332</v>
      </c>
      <c r="D16" t="s">
        <v>226</v>
      </c>
      <c r="E16" t="s">
        <v>333</v>
      </c>
      <c r="H16" s="308"/>
      <c r="I16" s="308"/>
      <c r="J16" s="308"/>
      <c r="K16" s="308"/>
      <c r="L16" s="308"/>
      <c r="M16" s="35" t="s">
        <v>334</v>
      </c>
    </row>
    <row r="17" spans="2:20">
      <c r="C17" s="48" t="s">
        <v>332</v>
      </c>
      <c r="D17" s="48" t="s">
        <v>226</v>
      </c>
      <c r="E17" s="48" t="s">
        <v>335</v>
      </c>
      <c r="F17" s="48"/>
      <c r="G17" s="48"/>
      <c r="H17" s="308"/>
      <c r="I17" s="308"/>
      <c r="J17" s="308"/>
      <c r="K17" s="308"/>
      <c r="L17" s="308"/>
    </row>
    <row r="18" spans="2:20">
      <c r="C18" t="s">
        <v>336</v>
      </c>
      <c r="D18" t="s">
        <v>226</v>
      </c>
      <c r="E18" t="s">
        <v>333</v>
      </c>
      <c r="H18" s="308"/>
      <c r="I18" s="308"/>
      <c r="J18" s="308"/>
      <c r="K18" s="308"/>
      <c r="L18" s="308"/>
    </row>
    <row r="19" spans="2:20">
      <c r="C19" s="48" t="s">
        <v>336</v>
      </c>
      <c r="D19" s="48" t="s">
        <v>226</v>
      </c>
      <c r="E19" s="48" t="s">
        <v>335</v>
      </c>
      <c r="F19" s="48"/>
      <c r="G19" s="48"/>
      <c r="H19" s="308"/>
      <c r="I19" s="308"/>
      <c r="J19" s="308"/>
      <c r="K19" s="308"/>
      <c r="L19" s="308"/>
    </row>
    <row r="20" spans="2:20">
      <c r="C20" t="s">
        <v>337</v>
      </c>
      <c r="D20" t="s">
        <v>226</v>
      </c>
      <c r="E20" t="s">
        <v>333</v>
      </c>
      <c r="H20" s="308"/>
      <c r="I20" s="308"/>
      <c r="J20" s="308"/>
      <c r="K20" s="308"/>
      <c r="L20" s="308"/>
    </row>
    <row r="21" spans="2:20">
      <c r="C21" s="48" t="s">
        <v>337</v>
      </c>
      <c r="D21" s="48" t="s">
        <v>226</v>
      </c>
      <c r="E21" s="48" t="s">
        <v>335</v>
      </c>
      <c r="F21" s="48"/>
      <c r="G21" s="48"/>
      <c r="H21" s="308"/>
      <c r="I21" s="308"/>
      <c r="J21" s="308"/>
      <c r="K21" s="308"/>
      <c r="L21" s="308"/>
    </row>
    <row r="22" spans="2:20">
      <c r="C22" t="s">
        <v>338</v>
      </c>
      <c r="D22" t="s">
        <v>226</v>
      </c>
      <c r="E22" t="s">
        <v>333</v>
      </c>
      <c r="H22" s="308"/>
      <c r="I22" s="308"/>
      <c r="J22" s="308"/>
      <c r="K22" s="308"/>
      <c r="L22" s="308"/>
    </row>
    <row r="23" spans="2:20">
      <c r="C23" s="48" t="s">
        <v>338</v>
      </c>
      <c r="D23" s="48" t="s">
        <v>226</v>
      </c>
      <c r="E23" s="48" t="s">
        <v>335</v>
      </c>
      <c r="F23" s="48"/>
      <c r="G23" s="48"/>
      <c r="H23" s="308"/>
      <c r="I23" s="308"/>
      <c r="J23" s="308"/>
      <c r="K23" s="308"/>
      <c r="L23" s="308"/>
    </row>
    <row r="24" spans="2:20">
      <c r="C24" t="s">
        <v>339</v>
      </c>
      <c r="D24" t="s">
        <v>226</v>
      </c>
      <c r="E24" t="s">
        <v>333</v>
      </c>
      <c r="H24" s="308"/>
      <c r="I24" s="308"/>
      <c r="J24" s="308"/>
      <c r="K24" s="308"/>
      <c r="L24" s="308"/>
    </row>
    <row r="25" spans="2:20">
      <c r="C25" s="48" t="s">
        <v>339</v>
      </c>
      <c r="D25" s="48" t="s">
        <v>226</v>
      </c>
      <c r="E25" s="48" t="s">
        <v>335</v>
      </c>
      <c r="F25" s="48"/>
      <c r="G25" s="48"/>
      <c r="H25" s="308"/>
      <c r="I25" s="308"/>
      <c r="J25" s="308"/>
      <c r="K25" s="308"/>
      <c r="L25" s="308"/>
    </row>
    <row r="26" spans="2:20">
      <c r="C26" t="s">
        <v>340</v>
      </c>
      <c r="D26" t="s">
        <v>226</v>
      </c>
      <c r="E26" t="s">
        <v>333</v>
      </c>
      <c r="H26" s="308"/>
      <c r="I26" s="308"/>
      <c r="J26" s="308"/>
      <c r="K26" s="308"/>
      <c r="L26" s="308"/>
    </row>
    <row r="27" spans="2:20">
      <c r="C27" s="48" t="s">
        <v>340</v>
      </c>
      <c r="D27" s="48" t="s">
        <v>226</v>
      </c>
      <c r="E27" s="48" t="s">
        <v>335</v>
      </c>
      <c r="F27" s="48"/>
      <c r="G27" s="48"/>
      <c r="H27" s="308"/>
      <c r="I27" s="308"/>
      <c r="J27" s="308"/>
      <c r="K27" s="308"/>
      <c r="L27" s="308"/>
    </row>
    <row r="28" spans="2:20">
      <c r="C28" t="s">
        <v>341</v>
      </c>
      <c r="D28" t="s">
        <v>226</v>
      </c>
      <c r="E28" t="s">
        <v>333</v>
      </c>
      <c r="H28" s="308"/>
      <c r="I28" s="308"/>
      <c r="J28" s="308"/>
      <c r="K28" s="308"/>
      <c r="L28" s="308"/>
    </row>
    <row r="29" spans="2:20">
      <c r="C29" t="s">
        <v>341</v>
      </c>
      <c r="D29" t="s">
        <v>226</v>
      </c>
      <c r="E29" t="s">
        <v>335</v>
      </c>
      <c r="H29" s="308"/>
      <c r="I29" s="308"/>
      <c r="J29" s="308"/>
      <c r="K29" s="308"/>
      <c r="L29" s="308"/>
    </row>
    <row r="30" spans="2:20"/>
    <row r="31" spans="2:20" ht="14">
      <c r="B31" s="116" t="s">
        <v>342</v>
      </c>
      <c r="C31" s="118"/>
      <c r="D31" s="118"/>
      <c r="E31" s="118"/>
      <c r="F31" s="118"/>
      <c r="G31" s="118"/>
      <c r="H31" s="118"/>
      <c r="I31" s="118"/>
      <c r="J31" s="118"/>
      <c r="K31" s="118"/>
      <c r="L31" s="118"/>
      <c r="M31" s="118"/>
      <c r="N31" s="118"/>
      <c r="O31" s="118"/>
      <c r="P31" s="237"/>
      <c r="Q31" s="237"/>
      <c r="R31" s="237"/>
      <c r="S31" s="237"/>
      <c r="T31" s="237"/>
    </row>
    <row r="32" spans="2:20"/>
    <row r="33" spans="3:12">
      <c r="C33" t="s">
        <v>343</v>
      </c>
      <c r="D33" t="s">
        <v>257</v>
      </c>
      <c r="E33" t="s">
        <v>333</v>
      </c>
      <c r="H33" s="309" t="e">
        <f>'1.2 PCFM Inputs Summary'!H11</f>
        <v>#N/A</v>
      </c>
      <c r="I33" s="309" t="e">
        <f>'1.2 PCFM Inputs Summary'!I11</f>
        <v>#N/A</v>
      </c>
      <c r="J33" s="309" t="e">
        <f>'1.2 PCFM Inputs Summary'!J11</f>
        <v>#N/A</v>
      </c>
      <c r="K33" s="309" t="e">
        <f>'1.2 PCFM Inputs Summary'!K11</f>
        <v>#N/A</v>
      </c>
      <c r="L33" s="309" t="e">
        <f>'1.2 PCFM Inputs Summary'!L11</f>
        <v>#N/A</v>
      </c>
    </row>
    <row r="34" spans="3:12">
      <c r="C34" s="48" t="s">
        <v>344</v>
      </c>
      <c r="D34" s="48" t="s">
        <v>257</v>
      </c>
      <c r="E34" s="48" t="s">
        <v>335</v>
      </c>
      <c r="F34" s="48"/>
      <c r="G34" s="48"/>
      <c r="H34" s="309" t="e">
        <f>'1.2 PCFM Inputs Summary'!H12</f>
        <v>#N/A</v>
      </c>
      <c r="I34" s="309" t="e">
        <f>'1.2 PCFM Inputs Summary'!I12</f>
        <v>#N/A</v>
      </c>
      <c r="J34" s="309" t="e">
        <f>'1.2 PCFM Inputs Summary'!J12</f>
        <v>#N/A</v>
      </c>
      <c r="K34" s="309" t="e">
        <f>'1.2 PCFM Inputs Summary'!K12</f>
        <v>#N/A</v>
      </c>
      <c r="L34" s="309" t="e">
        <f>'1.2 PCFM Inputs Summary'!L12</f>
        <v>#N/A</v>
      </c>
    </row>
    <row r="35" spans="3:12">
      <c r="C35" t="s">
        <v>345</v>
      </c>
      <c r="D35" t="s">
        <v>257</v>
      </c>
      <c r="H35" s="292" t="e">
        <f>SUM(H33:H34)</f>
        <v>#N/A</v>
      </c>
      <c r="I35" s="292" t="e">
        <f t="shared" ref="I35:K35" si="0">SUM(I33:I34)</f>
        <v>#N/A</v>
      </c>
      <c r="J35" s="292" t="e">
        <f t="shared" si="0"/>
        <v>#N/A</v>
      </c>
      <c r="K35" s="292" t="e">
        <f t="shared" si="0"/>
        <v>#N/A</v>
      </c>
      <c r="L35" s="292" t="e">
        <f>SUM(L33:L34)</f>
        <v>#N/A</v>
      </c>
    </row>
    <row r="36" spans="3:12"/>
    <row r="37" spans="3:12"/>
    <row r="38" spans="3:12">
      <c r="C38" t="s">
        <v>332</v>
      </c>
      <c r="D38" t="s">
        <v>257</v>
      </c>
      <c r="E38" t="s">
        <v>333</v>
      </c>
      <c r="H38" s="310" t="str">
        <f>IFERROR((INDEX($H$33:$H$34,MATCH($E38,$E$33:$E$34,0))*H16),"-")</f>
        <v>-</v>
      </c>
      <c r="I38" s="310" t="str">
        <f>IFERROR((INDEX(I$33:I$34,MATCH($E38,$E$33:$E$34,0))*I16),"-")</f>
        <v>-</v>
      </c>
      <c r="J38" s="310" t="str">
        <f t="shared" ref="J38:L38" si="1">IFERROR((INDEX(J$33:J$34,MATCH($E38,$E$33:$E$34,0))*J16),"-")</f>
        <v>-</v>
      </c>
      <c r="K38" s="310" t="str">
        <f t="shared" si="1"/>
        <v>-</v>
      </c>
      <c r="L38" s="310" t="str">
        <f t="shared" si="1"/>
        <v>-</v>
      </c>
    </row>
    <row r="39" spans="3:12">
      <c r="C39" s="48" t="s">
        <v>332</v>
      </c>
      <c r="D39" s="48" t="s">
        <v>257</v>
      </c>
      <c r="E39" s="48" t="s">
        <v>335</v>
      </c>
      <c r="F39" s="48"/>
      <c r="G39" s="48"/>
      <c r="H39" s="310" t="str">
        <f t="shared" ref="H39" si="2">IFERROR((INDEX($H$33:$H$34,MATCH($E39,$E$33:$E$34,0))*H17),"-")</f>
        <v>-</v>
      </c>
      <c r="I39" s="310" t="str">
        <f t="shared" ref="I39:L39" si="3">IFERROR((INDEX(I$33:I$34,MATCH($E39,$E$33:$E$34,0))*I17),"-")</f>
        <v>-</v>
      </c>
      <c r="J39" s="310" t="str">
        <f t="shared" si="3"/>
        <v>-</v>
      </c>
      <c r="K39" s="310" t="str">
        <f t="shared" si="3"/>
        <v>-</v>
      </c>
      <c r="L39" s="310" t="str">
        <f t="shared" si="3"/>
        <v>-</v>
      </c>
    </row>
    <row r="40" spans="3:12">
      <c r="C40" t="s">
        <v>336</v>
      </c>
      <c r="D40" t="s">
        <v>257</v>
      </c>
      <c r="E40" t="s">
        <v>333</v>
      </c>
      <c r="H40" s="310" t="str">
        <f t="shared" ref="H40" si="4">IFERROR((INDEX($H$33:$H$34,MATCH($E40,$E$33:$E$34,0))*H18),"-")</f>
        <v>-</v>
      </c>
      <c r="I40" s="310" t="str">
        <f t="shared" ref="I40:L40" si="5">IFERROR((INDEX(I$33:I$34,MATCH($E40,$E$33:$E$34,0))*I18),"-")</f>
        <v>-</v>
      </c>
      <c r="J40" s="310" t="str">
        <f t="shared" si="5"/>
        <v>-</v>
      </c>
      <c r="K40" s="310" t="str">
        <f t="shared" si="5"/>
        <v>-</v>
      </c>
      <c r="L40" s="310" t="str">
        <f t="shared" si="5"/>
        <v>-</v>
      </c>
    </row>
    <row r="41" spans="3:12">
      <c r="C41" s="48" t="s">
        <v>336</v>
      </c>
      <c r="D41" s="48" t="s">
        <v>257</v>
      </c>
      <c r="E41" s="48" t="s">
        <v>335</v>
      </c>
      <c r="F41" s="48"/>
      <c r="G41" s="48"/>
      <c r="H41" s="310" t="str">
        <f t="shared" ref="H41" si="6">IFERROR((INDEX($H$33:$H$34,MATCH($E41,$E$33:$E$34,0))*H19),"-")</f>
        <v>-</v>
      </c>
      <c r="I41" s="310" t="str">
        <f t="shared" ref="I41:L41" si="7">IFERROR((INDEX(I$33:I$34,MATCH($E41,$E$33:$E$34,0))*I19),"-")</f>
        <v>-</v>
      </c>
      <c r="J41" s="310" t="str">
        <f t="shared" si="7"/>
        <v>-</v>
      </c>
      <c r="K41" s="310" t="str">
        <f t="shared" si="7"/>
        <v>-</v>
      </c>
      <c r="L41" s="310" t="str">
        <f t="shared" si="7"/>
        <v>-</v>
      </c>
    </row>
    <row r="42" spans="3:12">
      <c r="C42" t="s">
        <v>337</v>
      </c>
      <c r="D42" t="s">
        <v>257</v>
      </c>
      <c r="E42" t="s">
        <v>333</v>
      </c>
      <c r="H42" s="310" t="str">
        <f t="shared" ref="H42" si="8">IFERROR((INDEX($H$33:$H$34,MATCH($E42,$E$33:$E$34,0))*H20),"-")</f>
        <v>-</v>
      </c>
      <c r="I42" s="310" t="str">
        <f t="shared" ref="I42:L42" si="9">IFERROR((INDEX(I$33:I$34,MATCH($E42,$E$33:$E$34,0))*I20),"-")</f>
        <v>-</v>
      </c>
      <c r="J42" s="310" t="str">
        <f t="shared" si="9"/>
        <v>-</v>
      </c>
      <c r="K42" s="310" t="str">
        <f t="shared" si="9"/>
        <v>-</v>
      </c>
      <c r="L42" s="310" t="str">
        <f t="shared" si="9"/>
        <v>-</v>
      </c>
    </row>
    <row r="43" spans="3:12">
      <c r="C43" s="48" t="s">
        <v>337</v>
      </c>
      <c r="D43" s="48" t="s">
        <v>257</v>
      </c>
      <c r="E43" s="48" t="s">
        <v>335</v>
      </c>
      <c r="F43" s="48"/>
      <c r="G43" s="48"/>
      <c r="H43" s="310" t="str">
        <f t="shared" ref="H43" si="10">IFERROR((INDEX($H$33:$H$34,MATCH($E43,$E$33:$E$34,0))*H21),"-")</f>
        <v>-</v>
      </c>
      <c r="I43" s="310" t="str">
        <f t="shared" ref="I43:L43" si="11">IFERROR((INDEX(I$33:I$34,MATCH($E43,$E$33:$E$34,0))*I21),"-")</f>
        <v>-</v>
      </c>
      <c r="J43" s="310" t="str">
        <f t="shared" si="11"/>
        <v>-</v>
      </c>
      <c r="K43" s="310" t="str">
        <f t="shared" si="11"/>
        <v>-</v>
      </c>
      <c r="L43" s="310" t="str">
        <f t="shared" si="11"/>
        <v>-</v>
      </c>
    </row>
    <row r="44" spans="3:12">
      <c r="C44" t="s">
        <v>338</v>
      </c>
      <c r="D44" t="s">
        <v>257</v>
      </c>
      <c r="E44" t="s">
        <v>333</v>
      </c>
      <c r="H44" s="310" t="str">
        <f t="shared" ref="H44" si="12">IFERROR((INDEX($H$33:$H$34,MATCH($E44,$E$33:$E$34,0))*H22),"-")</f>
        <v>-</v>
      </c>
      <c r="I44" s="310" t="str">
        <f t="shared" ref="I44:L44" si="13">IFERROR((INDEX(I$33:I$34,MATCH($E44,$E$33:$E$34,0))*I22),"-")</f>
        <v>-</v>
      </c>
      <c r="J44" s="310" t="str">
        <f t="shared" si="13"/>
        <v>-</v>
      </c>
      <c r="K44" s="310" t="str">
        <f t="shared" si="13"/>
        <v>-</v>
      </c>
      <c r="L44" s="310" t="str">
        <f t="shared" si="13"/>
        <v>-</v>
      </c>
    </row>
    <row r="45" spans="3:12">
      <c r="C45" s="48" t="s">
        <v>338</v>
      </c>
      <c r="D45" s="48" t="s">
        <v>257</v>
      </c>
      <c r="E45" s="48" t="s">
        <v>335</v>
      </c>
      <c r="F45" s="48"/>
      <c r="G45" s="48"/>
      <c r="H45" s="310" t="str">
        <f t="shared" ref="H45" si="14">IFERROR((INDEX($H$33:$H$34,MATCH($E45,$E$33:$E$34,0))*H23),"-")</f>
        <v>-</v>
      </c>
      <c r="I45" s="310" t="str">
        <f t="shared" ref="I45:L45" si="15">IFERROR((INDEX(I$33:I$34,MATCH($E45,$E$33:$E$34,0))*I23),"-")</f>
        <v>-</v>
      </c>
      <c r="J45" s="310" t="str">
        <f t="shared" si="15"/>
        <v>-</v>
      </c>
      <c r="K45" s="310" t="str">
        <f t="shared" si="15"/>
        <v>-</v>
      </c>
      <c r="L45" s="310" t="str">
        <f t="shared" si="15"/>
        <v>-</v>
      </c>
    </row>
    <row r="46" spans="3:12">
      <c r="C46" t="s">
        <v>339</v>
      </c>
      <c r="D46" t="s">
        <v>257</v>
      </c>
      <c r="E46" t="s">
        <v>333</v>
      </c>
      <c r="H46" s="310" t="str">
        <f t="shared" ref="H46" si="16">IFERROR((INDEX($H$33:$H$34,MATCH($E46,$E$33:$E$34,0))*H24),"-")</f>
        <v>-</v>
      </c>
      <c r="I46" s="310" t="str">
        <f t="shared" ref="I46:L46" si="17">IFERROR((INDEX(I$33:I$34,MATCH($E46,$E$33:$E$34,0))*I24),"-")</f>
        <v>-</v>
      </c>
      <c r="J46" s="310" t="str">
        <f t="shared" si="17"/>
        <v>-</v>
      </c>
      <c r="K46" s="310" t="str">
        <f t="shared" si="17"/>
        <v>-</v>
      </c>
      <c r="L46" s="310" t="str">
        <f t="shared" si="17"/>
        <v>-</v>
      </c>
    </row>
    <row r="47" spans="3:12">
      <c r="C47" s="48" t="s">
        <v>339</v>
      </c>
      <c r="D47" s="48" t="s">
        <v>257</v>
      </c>
      <c r="E47" s="48" t="s">
        <v>335</v>
      </c>
      <c r="F47" s="48"/>
      <c r="G47" s="48"/>
      <c r="H47" s="310" t="str">
        <f t="shared" ref="H47" si="18">IFERROR((INDEX($H$33:$H$34,MATCH($E47,$E$33:$E$34,0))*H25),"-")</f>
        <v>-</v>
      </c>
      <c r="I47" s="310" t="str">
        <f t="shared" ref="I47:L47" si="19">IFERROR((INDEX(I$33:I$34,MATCH($E47,$E$33:$E$34,0))*I25),"-")</f>
        <v>-</v>
      </c>
      <c r="J47" s="310" t="str">
        <f t="shared" si="19"/>
        <v>-</v>
      </c>
      <c r="K47" s="310" t="str">
        <f t="shared" si="19"/>
        <v>-</v>
      </c>
      <c r="L47" s="310" t="str">
        <f t="shared" si="19"/>
        <v>-</v>
      </c>
    </row>
    <row r="48" spans="3:12">
      <c r="C48" t="s">
        <v>340</v>
      </c>
      <c r="D48" t="s">
        <v>257</v>
      </c>
      <c r="E48" t="s">
        <v>333</v>
      </c>
      <c r="H48" s="310" t="str">
        <f t="shared" ref="H48" si="20">IFERROR((INDEX($H$33:$H$34,MATCH($E48,$E$33:$E$34,0))*H26),"-")</f>
        <v>-</v>
      </c>
      <c r="I48" s="310" t="str">
        <f t="shared" ref="I48:L48" si="21">IFERROR((INDEX(I$33:I$34,MATCH($E48,$E$33:$E$34,0))*I26),"-")</f>
        <v>-</v>
      </c>
      <c r="J48" s="310" t="str">
        <f t="shared" si="21"/>
        <v>-</v>
      </c>
      <c r="K48" s="310" t="str">
        <f t="shared" si="21"/>
        <v>-</v>
      </c>
      <c r="L48" s="310" t="str">
        <f t="shared" si="21"/>
        <v>-</v>
      </c>
    </row>
    <row r="49" spans="2:20">
      <c r="C49" s="48" t="s">
        <v>340</v>
      </c>
      <c r="D49" s="48" t="s">
        <v>257</v>
      </c>
      <c r="E49" s="48" t="s">
        <v>335</v>
      </c>
      <c r="F49" s="48"/>
      <c r="G49" s="48"/>
      <c r="H49" s="310" t="str">
        <f t="shared" ref="H49" si="22">IFERROR((INDEX($H$33:$H$34,MATCH($E49,$E$33:$E$34,0))*H27),"-")</f>
        <v>-</v>
      </c>
      <c r="I49" s="310" t="str">
        <f t="shared" ref="I49:L49" si="23">IFERROR((INDEX(I$33:I$34,MATCH($E49,$E$33:$E$34,0))*I27),"-")</f>
        <v>-</v>
      </c>
      <c r="J49" s="310" t="str">
        <f t="shared" si="23"/>
        <v>-</v>
      </c>
      <c r="K49" s="310" t="str">
        <f t="shared" si="23"/>
        <v>-</v>
      </c>
      <c r="L49" s="310" t="str">
        <f t="shared" si="23"/>
        <v>-</v>
      </c>
    </row>
    <row r="50" spans="2:20">
      <c r="C50" t="s">
        <v>341</v>
      </c>
      <c r="D50" t="s">
        <v>257</v>
      </c>
      <c r="E50" t="s">
        <v>333</v>
      </c>
      <c r="H50" s="310" t="str">
        <f t="shared" ref="H50" si="24">IFERROR((INDEX($H$33:$H$34,MATCH($E50,$E$33:$E$34,0))*H28),"-")</f>
        <v>-</v>
      </c>
      <c r="I50" s="310" t="str">
        <f t="shared" ref="I50:L50" si="25">IFERROR((INDEX(I$33:I$34,MATCH($E50,$E$33:$E$34,0))*I28),"-")</f>
        <v>-</v>
      </c>
      <c r="J50" s="310" t="str">
        <f t="shared" si="25"/>
        <v>-</v>
      </c>
      <c r="K50" s="310" t="str">
        <f t="shared" si="25"/>
        <v>-</v>
      </c>
      <c r="L50" s="310" t="str">
        <f t="shared" si="25"/>
        <v>-</v>
      </c>
    </row>
    <row r="51" spans="2:20">
      <c r="C51" t="s">
        <v>341</v>
      </c>
      <c r="D51" t="s">
        <v>257</v>
      </c>
      <c r="E51" t="s">
        <v>335</v>
      </c>
      <c r="H51" s="310" t="str">
        <f t="shared" ref="H51" si="26">IFERROR((INDEX($H$33:$H$34,MATCH($E51,$E$33:$E$34,0))*H29),"-")</f>
        <v>-</v>
      </c>
      <c r="I51" s="310" t="str">
        <f t="shared" ref="I51:L51" si="27">IFERROR((INDEX(I$33:I$34,MATCH($E51,$E$33:$E$34,0))*I29),"-")</f>
        <v>-</v>
      </c>
      <c r="J51" s="310" t="str">
        <f t="shared" si="27"/>
        <v>-</v>
      </c>
      <c r="K51" s="310" t="str">
        <f t="shared" si="27"/>
        <v>-</v>
      </c>
      <c r="L51" s="310" t="str">
        <f t="shared" si="27"/>
        <v>-</v>
      </c>
    </row>
    <row r="52" spans="2:20"/>
    <row r="53" spans="2:20" ht="14.25" hidden="1" customHeight="1">
      <c r="B53" s="116" t="s">
        <v>346</v>
      </c>
      <c r="C53" s="118"/>
      <c r="D53" s="118"/>
      <c r="E53" s="118"/>
      <c r="F53" s="118"/>
      <c r="G53" s="118"/>
      <c r="H53" s="118"/>
      <c r="I53" s="118"/>
      <c r="J53" s="118"/>
      <c r="K53" s="118"/>
      <c r="L53" s="118"/>
      <c r="M53" s="118"/>
      <c r="N53" s="118"/>
      <c r="O53" s="118"/>
      <c r="P53" s="237"/>
      <c r="Q53" s="237"/>
      <c r="R53" s="237"/>
      <c r="S53" s="237"/>
      <c r="T53" s="237"/>
    </row>
    <row r="54" spans="2:20"/>
    <row r="55" spans="2:20">
      <c r="C55" t="s">
        <v>332</v>
      </c>
      <c r="D55" t="s">
        <v>226</v>
      </c>
      <c r="H55" s="399" cm="1">
        <f t="array" ref="H55">IFERROR(SUMPRODUCT(($H$38:$H$51)*($C$38:$C$51=$C55))/$H$35,0)</f>
        <v>0</v>
      </c>
      <c r="I55" s="399" cm="1">
        <f t="array" ref="I55">IFERROR(SUMPRODUCT(($I$38:$I$51)*($C$38:$C$51=$C55))/$I$35,0)</f>
        <v>0</v>
      </c>
      <c r="J55" s="399" cm="1">
        <f t="array" ref="J55">IFERROR(SUMPRODUCT(($J$38:$J$51)*($C$38:$C$51=$C55))/$J$35,0)</f>
        <v>0</v>
      </c>
      <c r="K55" s="399" cm="1">
        <f t="array" ref="K55">IFERROR(SUMPRODUCT(($K$38:$K$51)*($C$38:$C$51=$C55))/$K$35,0)</f>
        <v>0</v>
      </c>
      <c r="L55" s="399" cm="1">
        <f t="array" ref="L55">IFERROR(SUMPRODUCT(($L$38:$L$51)*($C$38:$C$51=$C55))/$L$35,0)</f>
        <v>0</v>
      </c>
    </row>
    <row r="56" spans="2:20">
      <c r="C56" t="s">
        <v>336</v>
      </c>
      <c r="D56" t="s">
        <v>226</v>
      </c>
      <c r="H56" s="399" cm="1">
        <f t="array" ref="H56">IFERROR(SUMPRODUCT(($H$38:$H$51)*($C$38:$C$51=$C56))/$H$35,0)</f>
        <v>0</v>
      </c>
      <c r="I56" s="399" cm="1">
        <f t="array" ref="I56">IFERROR(SUMPRODUCT(($I$38:$I$51)*($C$38:$C$51=$C56))/$I$35,0)</f>
        <v>0</v>
      </c>
      <c r="J56" s="399" cm="1">
        <f t="array" ref="J56">IFERROR(SUMPRODUCT(($J$38:$J$51)*($C$38:$C$51=$C56))/$J$35,0)</f>
        <v>0</v>
      </c>
      <c r="K56" s="399" cm="1">
        <f t="array" ref="K56">IFERROR(SUMPRODUCT(($K$38:$K$51)*($C$38:$C$51=$C56))/$K$35,0)</f>
        <v>0</v>
      </c>
      <c r="L56" s="399" cm="1">
        <f t="array" ref="L56">IFERROR(SUMPRODUCT(($L$38:$L$51)*($C$38:$C$51=$C56))/$L$35,0)</f>
        <v>0</v>
      </c>
    </row>
    <row r="57" spans="2:20">
      <c r="C57" t="s">
        <v>337</v>
      </c>
      <c r="D57" t="s">
        <v>226</v>
      </c>
      <c r="H57" s="399" cm="1">
        <f t="array" ref="H57">IFERROR(SUMPRODUCT(($H$38:$H$51)*($C$38:$C$51=$C57))/$H$35,0)</f>
        <v>0</v>
      </c>
      <c r="I57" s="399" cm="1">
        <f t="array" ref="I57">IFERROR(SUMPRODUCT(($I$38:$I$51)*($C$38:$C$51=$C57))/$I$35,0)</f>
        <v>0</v>
      </c>
      <c r="J57" s="399" cm="1">
        <f t="array" ref="J57">IFERROR(SUMPRODUCT(($J$38:$J$51)*($C$38:$C$51=$C57))/$J$35,0)</f>
        <v>0</v>
      </c>
      <c r="K57" s="399" cm="1">
        <f t="array" ref="K57">IFERROR(SUMPRODUCT(($K$38:$K$51)*($C$38:$C$51=$C57))/$K$35,0)</f>
        <v>0</v>
      </c>
      <c r="L57" s="399" cm="1">
        <f t="array" ref="L57">IFERROR(SUMPRODUCT(($L$38:$L$51)*($C$38:$C$51=$C57))/$L$35,0)</f>
        <v>0</v>
      </c>
    </row>
    <row r="58" spans="2:20">
      <c r="C58" t="s">
        <v>338</v>
      </c>
      <c r="D58" t="s">
        <v>226</v>
      </c>
      <c r="H58" s="399" cm="1">
        <f t="array" ref="H58">IFERROR(SUMPRODUCT(($H$38:$H$51)*($C$38:$C$51=$C58))/$H$35,0)</f>
        <v>0</v>
      </c>
      <c r="I58" s="399" cm="1">
        <f t="array" ref="I58">IFERROR(SUMPRODUCT(($I$38:$I$51)*($C$38:$C$51=$C58))/$I$35,0)</f>
        <v>0</v>
      </c>
      <c r="J58" s="399" cm="1">
        <f t="array" ref="J58">IFERROR(SUMPRODUCT(($J$38:$J$51)*($C$38:$C$51=$C58))/$J$35,0)</f>
        <v>0</v>
      </c>
      <c r="K58" s="399" cm="1">
        <f t="array" ref="K58">IFERROR(SUMPRODUCT(($K$38:$K$51)*($C$38:$C$51=$C58))/$K$35,0)</f>
        <v>0</v>
      </c>
      <c r="L58" s="399" cm="1">
        <f t="array" ref="L58">IFERROR(SUMPRODUCT(($L$38:$L$51)*($C$38:$C$51=$C58))/$L$35,0)</f>
        <v>0</v>
      </c>
    </row>
    <row r="59" spans="2:20">
      <c r="C59" t="s">
        <v>339</v>
      </c>
      <c r="D59" t="s">
        <v>226</v>
      </c>
      <c r="H59" s="399" cm="1">
        <f t="array" ref="H59">IFERROR(SUMPRODUCT(($H$38:$H$51)*($C$38:$C$51=$C59))/$H$35,0)</f>
        <v>0</v>
      </c>
      <c r="I59" s="399" cm="1">
        <f t="array" ref="I59">IFERROR(SUMPRODUCT(($I$38:$I$51)*($C$38:$C$51=$C59))/$I$35,0)</f>
        <v>0</v>
      </c>
      <c r="J59" s="399" cm="1">
        <f t="array" ref="J59">IFERROR(SUMPRODUCT(($J$38:$J$51)*($C$38:$C$51=$C59))/$J$35,0)</f>
        <v>0</v>
      </c>
      <c r="K59" s="399" cm="1">
        <f t="array" ref="K59">IFERROR(SUMPRODUCT(($K$38:$K$51)*($C$38:$C$51=$C59))/$K$35,0)</f>
        <v>0</v>
      </c>
      <c r="L59" s="399" cm="1">
        <f t="array" ref="L59">IFERROR(SUMPRODUCT(($L$38:$L$51)*($C$38:$C$51=$C59))/$L$35,0)</f>
        <v>0</v>
      </c>
    </row>
    <row r="60" spans="2:20">
      <c r="C60" t="s">
        <v>340</v>
      </c>
      <c r="D60" t="s">
        <v>226</v>
      </c>
      <c r="H60" s="399" cm="1">
        <f t="array" ref="H60">IFERROR(SUMPRODUCT(($H$38:$H$51)*($C$38:$C$51=$C60))/$H$35,0)</f>
        <v>0</v>
      </c>
      <c r="I60" s="399" cm="1">
        <f t="array" ref="I60">IFERROR(SUMPRODUCT(($I$38:$I$51)*($C$38:$C$51=$C60))/$I$35,0)</f>
        <v>0</v>
      </c>
      <c r="J60" s="399" cm="1">
        <f t="array" ref="J60">IFERROR(SUMPRODUCT(($J$38:$J$51)*($C$38:$C$51=$C60))/$J$35,0)</f>
        <v>0</v>
      </c>
      <c r="K60" s="399" cm="1">
        <f t="array" ref="K60">IFERROR(SUMPRODUCT(($K$38:$K$51)*($C$38:$C$51=$C60))/$K$35,0)</f>
        <v>0</v>
      </c>
      <c r="L60" s="399" cm="1">
        <f t="array" ref="L60">IFERROR(SUMPRODUCT(($L$38:$L$51)*($C$38:$C$51=$C60))/$L$35,0)</f>
        <v>0</v>
      </c>
    </row>
    <row r="61" spans="2:20">
      <c r="C61" t="s">
        <v>341</v>
      </c>
      <c r="D61" t="s">
        <v>226</v>
      </c>
      <c r="H61" s="399" cm="1">
        <f t="array" ref="H61">IFERROR(SUMPRODUCT(($H$38:$H$51)*($C$38:$C$51=$C61))/$H$35,0)</f>
        <v>0</v>
      </c>
      <c r="I61" s="399" cm="1">
        <f t="array" ref="I61">IFERROR(SUMPRODUCT(($I$38:$I$51)*($C$38:$C$51=$C61))/$I$35,0)</f>
        <v>0</v>
      </c>
      <c r="J61" s="399" cm="1">
        <f t="array" ref="J61">IFERROR(SUMPRODUCT(($J$38:$J$51)*($C$38:$C$51=$C61))/$J$35,0)</f>
        <v>0</v>
      </c>
      <c r="K61" s="399" cm="1">
        <f t="array" ref="K61">IFERROR(SUMPRODUCT(($K$38:$K$51)*($C$38:$C$51=$C61))/$K$35,0)</f>
        <v>0</v>
      </c>
      <c r="L61" s="399" cm="1">
        <f t="array" ref="L61">IFERROR(SUMPRODUCT(($L$38:$L$51)*($C$38:$C$51=$C61))/$L$35,0)</f>
        <v>0</v>
      </c>
    </row>
    <row r="62" spans="2:20">
      <c r="C62" s="421" t="s">
        <v>347</v>
      </c>
      <c r="D62" s="421" t="s">
        <v>226</v>
      </c>
      <c r="H62" s="311">
        <f>SUM(H55:H61)</f>
        <v>0</v>
      </c>
      <c r="I62" s="311">
        <f t="shared" ref="I62:L62" si="28">SUM(I55:I61)</f>
        <v>0</v>
      </c>
      <c r="J62" s="311">
        <f t="shared" si="28"/>
        <v>0</v>
      </c>
      <c r="K62" s="311">
        <f t="shared" si="28"/>
        <v>0</v>
      </c>
      <c r="L62" s="311">
        <f t="shared" si="28"/>
        <v>0</v>
      </c>
    </row>
    <row r="63" spans="2:20">
      <c r="C63" s="77"/>
      <c r="D63" s="77"/>
      <c r="H63" s="97"/>
      <c r="I63" s="97"/>
      <c r="J63" s="97"/>
      <c r="K63" s="97"/>
      <c r="L63" s="97"/>
    </row>
    <row r="64" spans="2:20" ht="14.25" hidden="1" customHeight="1">
      <c r="B64" s="116" t="s">
        <v>348</v>
      </c>
      <c r="C64" s="118"/>
      <c r="D64" s="118"/>
      <c r="E64" s="118"/>
      <c r="F64" s="118"/>
      <c r="G64" s="118"/>
      <c r="H64" s="118"/>
      <c r="I64" s="118"/>
      <c r="J64" s="118"/>
      <c r="K64" s="118"/>
      <c r="L64" s="118"/>
      <c r="M64" s="118"/>
      <c r="N64" s="118"/>
      <c r="O64" s="118"/>
      <c r="P64" s="237"/>
      <c r="Q64" s="237"/>
      <c r="R64" s="237"/>
      <c r="S64" s="237"/>
      <c r="T64" s="237"/>
    </row>
    <row r="65" spans="3:24">
      <c r="C65" s="77"/>
      <c r="D65" s="77"/>
      <c r="H65" s="97"/>
      <c r="I65" s="97"/>
      <c r="J65" s="97"/>
      <c r="K65" s="97"/>
      <c r="L65" s="97"/>
    </row>
    <row r="66" spans="3:24" ht="18" customHeight="1">
      <c r="C66" t="s">
        <v>301</v>
      </c>
      <c r="D66" t="s">
        <v>266</v>
      </c>
      <c r="E66" t="s">
        <v>302</v>
      </c>
      <c r="H66" s="312"/>
      <c r="I66" s="289"/>
      <c r="J66" s="289"/>
      <c r="K66" s="289"/>
      <c r="L66" s="289"/>
      <c r="M66" s="241" t="s">
        <v>349</v>
      </c>
      <c r="N66" s="236"/>
      <c r="O66" s="236"/>
      <c r="P66" s="238"/>
      <c r="Q66" s="239"/>
      <c r="R66" s="239"/>
      <c r="S66" s="239"/>
      <c r="T66" s="239"/>
      <c r="U66" s="236"/>
      <c r="V66" s="236"/>
      <c r="W66" s="240"/>
      <c r="X66" s="236"/>
    </row>
    <row r="67" spans="3:24" ht="16.5">
      <c r="C67" t="s">
        <v>303</v>
      </c>
      <c r="D67" t="s">
        <v>266</v>
      </c>
      <c r="E67" t="s">
        <v>304</v>
      </c>
      <c r="H67" s="312"/>
      <c r="I67" s="289"/>
      <c r="J67" s="289"/>
      <c r="K67" s="289"/>
      <c r="L67" s="289"/>
      <c r="M67" s="235"/>
      <c r="N67" s="236"/>
      <c r="O67" s="236"/>
      <c r="P67" s="238"/>
      <c r="Q67" s="239"/>
      <c r="R67" s="239"/>
      <c r="S67" s="239"/>
      <c r="T67" s="239"/>
      <c r="U67" s="236"/>
      <c r="V67" s="236"/>
      <c r="W67" s="240"/>
      <c r="X67" s="236"/>
    </row>
    <row r="68" spans="3:24" ht="16.5">
      <c r="C68" t="s">
        <v>305</v>
      </c>
      <c r="D68" t="s">
        <v>266</v>
      </c>
      <c r="E68" t="s">
        <v>306</v>
      </c>
      <c r="H68" s="312"/>
      <c r="I68" s="289"/>
      <c r="J68" s="289"/>
      <c r="K68" s="289"/>
      <c r="L68" s="289"/>
      <c r="P68" s="238"/>
      <c r="Q68" s="239"/>
      <c r="R68" s="239"/>
      <c r="S68" s="239"/>
      <c r="T68" s="239"/>
    </row>
    <row r="69" spans="3:24" ht="16.5">
      <c r="C69" t="s">
        <v>307</v>
      </c>
      <c r="D69" t="s">
        <v>266</v>
      </c>
      <c r="E69" t="s">
        <v>308</v>
      </c>
      <c r="H69" s="312"/>
      <c r="I69" s="289"/>
      <c r="J69" s="289"/>
      <c r="K69" s="289"/>
      <c r="L69" s="289"/>
      <c r="P69" s="238"/>
      <c r="Q69" s="239"/>
      <c r="R69" s="239"/>
      <c r="S69" s="239"/>
      <c r="T69" s="239"/>
    </row>
    <row r="70" spans="3:24" ht="16.5">
      <c r="C70" t="s">
        <v>309</v>
      </c>
      <c r="D70" t="s">
        <v>266</v>
      </c>
      <c r="E70" t="s">
        <v>310</v>
      </c>
      <c r="H70" s="312"/>
      <c r="I70" s="289"/>
      <c r="J70" s="289"/>
      <c r="K70" s="289"/>
      <c r="L70" s="289"/>
      <c r="P70" s="238"/>
      <c r="Q70" s="239"/>
      <c r="R70" s="239"/>
      <c r="S70" s="239"/>
      <c r="T70" s="239"/>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6" ma:contentTypeDescription="Create a new document." ma:contentTypeScope="" ma:versionID="9b1746b392cca079da43b2e48b70c728">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bd362b065007cea37d42005f6f109238"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6FC44684-3E05-45E6-BA6E-2E92CFCA92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0c1111-c1ca-4f3a-b125-00ef2b9be8ae"/>
    <ds:schemaRef ds:uri="85665e80-f955-49e7-9b28-520dd2691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D6299D-20E4-4A41-9E43-F3001667458F}">
  <ds:schemaRefs>
    <ds:schemaRef ds:uri="http://schemas.microsoft.com/sharepoint/v3/contenttype/forms"/>
  </ds:schemaRefs>
</ds:datastoreItem>
</file>

<file path=customXml/itemProps3.xml><?xml version="1.0" encoding="utf-8"?>
<ds:datastoreItem xmlns:ds="http://schemas.openxmlformats.org/officeDocument/2006/customXml" ds:itemID="{708A6D2E-75BC-44D1-BF7B-5757378FAD3B}">
  <ds:schemaRefs>
    <ds:schemaRef ds:uri="http://purl.org/dc/terms/"/>
    <ds:schemaRef ds:uri="http://purl.org/dc/elements/1.1/"/>
    <ds:schemaRef ds:uri="http://schemas.microsoft.com/office/infopath/2007/PartnerControls"/>
    <ds:schemaRef ds:uri="http://purl.org/dc/dcmitype/"/>
    <ds:schemaRef ds:uri="ae0c1111-c1ca-4f3a-b125-00ef2b9be8ae"/>
    <ds:schemaRef ds:uri="85665e80-f955-49e7-9b28-520dd2691523"/>
    <ds:schemaRef ds:uri="http://www.w3.org/XML/1998/namespace"/>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D1CEE390-5B8E-4797-AD95-D96068C28E5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8</vt:i4>
      </vt:variant>
    </vt:vector>
  </HeadingPairs>
  <TitlesOfParts>
    <vt:vector size="40" baseType="lpstr">
      <vt:lpstr>Cover</vt:lpstr>
      <vt:lpstr>Contents</vt:lpstr>
      <vt:lpstr>Changes Log</vt:lpstr>
      <vt:lpstr>Universal Data</vt:lpstr>
      <vt:lpstr>RIIO-1 RPI and PVF</vt:lpstr>
      <vt:lpstr>1.1 Disposals</vt:lpstr>
      <vt:lpstr>1.2 PCFM Inputs Summary</vt:lpstr>
      <vt:lpstr>1.3 Pass Through</vt:lpstr>
      <vt:lpstr>1.4 Tax Pool Inputs</vt:lpstr>
      <vt:lpstr>1.5 Transmission Network Rev</vt:lpstr>
      <vt:lpstr>1.6 External Revenue</vt:lpstr>
      <vt:lpstr>1.7 DRS Revenue</vt:lpstr>
      <vt:lpstr>2.1 Totex Summary</vt:lpstr>
      <vt:lpstr>2.2 Cost Benchmark Summary</vt:lpstr>
      <vt:lpstr>2.3 Related Party Transactions</vt:lpstr>
      <vt:lpstr>3.1 Opex Summary</vt:lpstr>
      <vt:lpstr>3.2 Salary and FTE Numbers</vt:lpstr>
      <vt:lpstr>3.3 Provisions</vt:lpstr>
      <vt:lpstr>4.1 BSC</vt:lpstr>
      <vt:lpstr>4.2 BSC Allocation</vt:lpstr>
      <vt:lpstr>5.1 Capex Summary</vt:lpstr>
      <vt:lpstr>6.1 Cyber Resilience IT Costs</vt:lpstr>
      <vt:lpstr>6.2 Pension Admin Costs</vt:lpstr>
      <vt:lpstr>6.3 SO Review Costs</vt:lpstr>
      <vt:lpstr>6.4 Unfunded Innovation Costs</vt:lpstr>
      <vt:lpstr>7.1 Non-Activity Based Costs</vt:lpstr>
      <vt:lpstr>7.2 DRS</vt:lpstr>
      <vt:lpstr>7.3 NIA</vt:lpstr>
      <vt:lpstr>7.4 CNIA</vt:lpstr>
      <vt:lpstr>7.5 NIC</vt:lpstr>
      <vt:lpstr>7.6 SIF</vt:lpstr>
      <vt:lpstr>8.1 SO EMR Data</vt:lpstr>
      <vt:lpstr>'RIIO-1 RPI and PVF'!CompName</vt:lpstr>
      <vt:lpstr>'RIIO-1 RPI and PVF'!MOD</vt:lpstr>
      <vt:lpstr>'1.6 External Revenue'!Print_Area</vt:lpstr>
      <vt:lpstr>'RIIO-1 RPI and PVF'!Print_Area</vt:lpstr>
      <vt:lpstr>'RIIO-1 RPI and PVF'!PVF</vt:lpstr>
      <vt:lpstr>'RIIO-1 RPI and PVF'!RegYr</vt:lpstr>
      <vt:lpstr>'RIIO-1 RPI and PVF'!RPIA</vt:lpstr>
      <vt:lpstr>'RIIO-1 RPI and PVF'!WACC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Kirstin Nazareth</cp:lastModifiedBy>
  <cp:revision/>
  <dcterms:created xsi:type="dcterms:W3CDTF">2021-05-21T09:42:25Z</dcterms:created>
  <dcterms:modified xsi:type="dcterms:W3CDTF">2023-06-29T15:52:59Z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b89108ac-1f5b-415c-8dbc-5846e1d3f6ce</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